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3"/>
  </bookViews>
  <sheets>
    <sheet name="Sheet2" sheetId="2" r:id="rId1"/>
    <sheet name="Sheet3" sheetId="3" r:id="rId2"/>
    <sheet name="Sheet1" sheetId="4" r:id="rId3"/>
    <sheet name="Sheet4" sheetId="5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<sst xmlns="http://schemas.openxmlformats.org/spreadsheetml/2006/main" count="624" uniqueCount="315">
  <si>
    <t>零部件采购价格协议</t>
  </si>
  <si>
    <r>
      <rPr>
        <b/>
        <sz val="12"/>
        <rFont val="楷体_GB2312"/>
        <charset val="134"/>
      </rPr>
      <t xml:space="preserve">                              协议编号：WF</t>
    </r>
    <r>
      <rPr>
        <b/>
        <sz val="12"/>
        <rFont val="宋体"/>
        <charset val="134"/>
      </rPr>
      <t>-2024-CG-10-16</t>
    </r>
  </si>
  <si>
    <t>甲方：潍坊光华荣昌汽车技术有限公司</t>
  </si>
  <si>
    <t>乙方：湘乡简美新材料科技有限公司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</si>
  <si>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</si>
  <si>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宋体"/>
        <charset val="134"/>
      </rPr>
      <t>一、乙方供货价格（</t>
    </r>
    <r>
      <rPr>
        <b/>
        <sz val="12"/>
        <rFont val="宋体"/>
        <charset val="134"/>
      </rPr>
      <t>以未税价格为准</t>
    </r>
    <r>
      <rPr>
        <sz val="12"/>
        <rFont val="宋体"/>
        <charset val="134"/>
      </rPr>
      <t>）                                          单位：元（RMB)</t>
    </r>
  </si>
  <si>
    <t>序号</t>
  </si>
  <si>
    <t>QAD编码</t>
  </si>
  <si>
    <t>零部件名称（QAD）</t>
  </si>
  <si>
    <t>未税
产品价格</t>
  </si>
  <si>
    <t>含税
产品价格</t>
  </si>
  <si>
    <t>福基2021年未税价</t>
  </si>
  <si>
    <t>2021年</t>
  </si>
  <si>
    <t>2024年</t>
  </si>
  <si>
    <t>SLT0001585</t>
  </si>
  <si>
    <t>M4奥铃正司机背布套</t>
  </si>
  <si>
    <t>SLT0000789</t>
  </si>
  <si>
    <t>M4奥铃正司机座布套</t>
  </si>
  <si>
    <t>SLT0001586</t>
  </si>
  <si>
    <t>M4奥铃副司机背布套</t>
  </si>
  <si>
    <t>SLT0000811</t>
  </si>
  <si>
    <t>M4奥铃2060小背布套</t>
  </si>
  <si>
    <t>SLT0000812</t>
  </si>
  <si>
    <t>M4奥铃2060副司机座布套</t>
  </si>
  <si>
    <t>SLT0000821</t>
  </si>
  <si>
    <t>M4奥铃2060卧铺布套</t>
  </si>
  <si>
    <t>SLT0000815</t>
  </si>
  <si>
    <t>M4奥铃1880小背布套</t>
  </si>
  <si>
    <t>SLT0000816</t>
  </si>
  <si>
    <t>M4奥铃1880副司机座布套</t>
  </si>
  <si>
    <t>SLT0000825</t>
  </si>
  <si>
    <t>M4奥铃1880卧铺布套</t>
  </si>
  <si>
    <t>二、发票开具：乙方必须开具国家规定税率的增值税专用发票，税率13%专票，开具发票时必须注明QAD编码且与入库/使用量中的QAD编码保持一致。</t>
  </si>
  <si>
    <r>
      <rPr>
        <sz val="11"/>
        <rFont val="楷体_GB2312"/>
        <charset val="134"/>
      </rPr>
      <t>三、价格执行期从</t>
    </r>
    <r>
      <rPr>
        <u/>
        <sz val="11"/>
        <rFont val="楷体_GB2312"/>
        <charset val="134"/>
      </rPr>
      <t xml:space="preserve"> 2024 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10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1 </t>
    </r>
    <r>
      <rPr>
        <sz val="11"/>
        <rFont val="楷体_GB2312"/>
        <charset val="134"/>
      </rPr>
      <t>日起至</t>
    </r>
    <r>
      <rPr>
        <u/>
        <sz val="11"/>
        <rFont val="楷体_GB2312"/>
        <charset val="134"/>
      </rPr>
      <t xml:space="preserve"> 2024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12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31 </t>
    </r>
    <r>
      <rPr>
        <sz val="11"/>
        <rFont val="楷体_GB2312"/>
        <charset val="134"/>
      </rPr>
      <t>日(遇市场材料价格浮动须配合甲方进行降本)。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</si>
  <si>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</si>
  <si>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</si>
  <si>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</si>
  <si>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r>
      <rPr>
        <sz val="11"/>
        <rFont val="宋体"/>
        <charset val="134"/>
        <scheme val="minor"/>
      </rPr>
      <t>七</t>
    </r>
    <r>
      <rPr>
        <sz val="11"/>
        <rFont val="楷体_GB2312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</si>
  <si>
    <t>甲方（签字盖章）：</t>
  </si>
  <si>
    <t>乙方（签字盖章）：</t>
  </si>
  <si>
    <t>法定代表人/授权代表签字：</t>
  </si>
  <si>
    <t xml:space="preserve">         法定代表人/授权代表签字：</t>
  </si>
  <si>
    <t>签订日期：</t>
  </si>
  <si>
    <t>未税产品价格</t>
  </si>
  <si>
    <t>含税产品价格</t>
  </si>
  <si>
    <t>备注</t>
  </si>
  <si>
    <r>
      <rPr>
        <sz val="11"/>
        <rFont val="楷体_GB2312"/>
        <charset val="134"/>
      </rPr>
      <t>三、价格执行期从</t>
    </r>
    <r>
      <rPr>
        <u/>
        <sz val="11"/>
        <rFont val="楷体_GB2312"/>
        <charset val="134"/>
      </rPr>
      <t xml:space="preserve"> 2024 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1 </t>
    </r>
    <r>
      <rPr>
        <sz val="11"/>
        <rFont val="楷体_GB2312"/>
        <charset val="134"/>
      </rPr>
      <t>日起至</t>
    </r>
    <r>
      <rPr>
        <u/>
        <sz val="11"/>
        <rFont val="楷体_GB2312"/>
        <charset val="134"/>
      </rPr>
      <t xml:space="preserve"> 2024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12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31 </t>
    </r>
    <r>
      <rPr>
        <sz val="11"/>
        <rFont val="楷体_GB2312"/>
        <charset val="134"/>
      </rPr>
      <t>日(遇市场材料价格浮动须配合甲方进行降本)。</t>
    </r>
  </si>
  <si>
    <t xml:space="preserve">                              协议编号：WF-2024-CG-12-05</t>
  </si>
  <si>
    <r>
      <rPr>
        <sz val="12"/>
        <rFont val="微软雅黑"/>
        <charset val="134"/>
      </rPr>
      <t>一、乙方供货价格（</t>
    </r>
    <r>
      <rPr>
        <b/>
        <sz val="12"/>
        <rFont val="微软雅黑"/>
        <charset val="134"/>
      </rPr>
      <t>以未税价格为准</t>
    </r>
    <r>
      <rPr>
        <sz val="12"/>
        <rFont val="微软雅黑"/>
        <charset val="134"/>
      </rPr>
      <t>）                                          单位：元（RMB)</t>
    </r>
  </si>
  <si>
    <t>单位</t>
  </si>
  <si>
    <t>2023年</t>
  </si>
  <si>
    <t>SCS0005417</t>
  </si>
  <si>
    <t>P203前排头枕护面总成(针织）</t>
  </si>
  <si>
    <t>件</t>
  </si>
  <si>
    <t>SCS0005486</t>
  </si>
  <si>
    <t>P203两侧头枕面套(织物）</t>
  </si>
  <si>
    <t>SCS0005418</t>
  </si>
  <si>
    <t>P203主驾座垫护面总成（针织）</t>
  </si>
  <si>
    <t>SCS0005441</t>
  </si>
  <si>
    <t>P203副驾座垫护面总成（针织）</t>
  </si>
  <si>
    <t>SCS0005415</t>
  </si>
  <si>
    <t>P203前排靠背护面总成（针织）</t>
  </si>
  <si>
    <t>SCS0006330</t>
  </si>
  <si>
    <t>P203靠背面套（织物无扶手无中间头枕）</t>
  </si>
  <si>
    <t>SCS0005487</t>
  </si>
  <si>
    <t>P203四分坐垫面套（织物）</t>
  </si>
  <si>
    <t>SCS0005491</t>
  </si>
  <si>
    <t>P203六分坐垫面套（织物）</t>
  </si>
  <si>
    <t>SCS0005400</t>
  </si>
  <si>
    <t>P203前排头枕护面总成（PU）</t>
  </si>
  <si>
    <t>SCS0005453</t>
  </si>
  <si>
    <t>P203两侧头枕面套（PU)</t>
  </si>
  <si>
    <t>SCS0005455</t>
  </si>
  <si>
    <t>P203中间头枕面套</t>
  </si>
  <si>
    <t>SCS0005450</t>
  </si>
  <si>
    <t>P203扶手面套</t>
  </si>
  <si>
    <t>SCS0005403</t>
  </si>
  <si>
    <t>P203主驾座垫护面总成（PU）</t>
  </si>
  <si>
    <t>SCS0005426</t>
  </si>
  <si>
    <t>P203副驾座垫护面总成（PU）</t>
  </si>
  <si>
    <t>SCS0005399</t>
  </si>
  <si>
    <t>P203前排靠背护面总成（PU，无气囊）</t>
  </si>
  <si>
    <t>SCS0005413</t>
  </si>
  <si>
    <t>P203前排靠背护面总成（PU，带气囊）</t>
  </si>
  <si>
    <t>SCS0005437</t>
  </si>
  <si>
    <t>P203副驾靠背护面总成（PU，带气囊）</t>
  </si>
  <si>
    <t>SCS0005494</t>
  </si>
  <si>
    <t>P203靠背面套（PU无扶手无中间头枕）</t>
  </si>
  <si>
    <t>SCS0005447</t>
  </si>
  <si>
    <t>P203靠背面套（PU+扶手+中间头枕）</t>
  </si>
  <si>
    <t>SCS0005459</t>
  </si>
  <si>
    <t>P203四分坐垫面套（PU)</t>
  </si>
  <si>
    <t>SCS0005471</t>
  </si>
  <si>
    <t>P203六分坐垫面套（PU)</t>
  </si>
  <si>
    <t>SCS0005492</t>
  </si>
  <si>
    <t>P203六分坐垫无纺布</t>
  </si>
  <si>
    <t>SCS0005488</t>
  </si>
  <si>
    <t>P203四分坐垫无纺布</t>
  </si>
  <si>
    <t>SCS0006388</t>
  </si>
  <si>
    <t>P203拉带总成</t>
  </si>
  <si>
    <t>SCS0005515</t>
  </si>
  <si>
    <t>P203主驾靠背泡沫垫材（带气囊）</t>
  </si>
  <si>
    <t>SCS0005516</t>
  </si>
  <si>
    <t>P203副驾靠背泡沫垫材（带气囊）</t>
  </si>
  <si>
    <t>SCS0011652</t>
  </si>
  <si>
    <t>P203两侧头枕面套（月牙白+黛蓝PVC+菱形格）</t>
  </si>
  <si>
    <t>SCS0011696</t>
  </si>
  <si>
    <t>P203前排靠背护面总成（月牙白+黛蓝PVC+菱形格，无气囊）</t>
  </si>
  <si>
    <t>SCS0011710</t>
  </si>
  <si>
    <t>P203主驾座垫护面总成（月牙白+黛蓝PVC+菱形格）</t>
  </si>
  <si>
    <t>SCS0011724</t>
  </si>
  <si>
    <t>P203副驾座垫护面总成（月牙白+黛蓝PVC+菱形格）</t>
  </si>
  <si>
    <t>SCS0011665</t>
  </si>
  <si>
    <t>P203六分座垫面套（月牙白+黛蓝PVC+菱形格）</t>
  </si>
  <si>
    <t>SCS0011658</t>
  </si>
  <si>
    <t>P203四分座垫面套（月牙白+黛蓝PVC+菱形格）</t>
  </si>
  <si>
    <t>SCS0011700</t>
  </si>
  <si>
    <t>P203前排头枕护面总成（月牙白+黛蓝PVC+菱形格）</t>
  </si>
  <si>
    <t>SCS0011673</t>
  </si>
  <si>
    <t>P203靠背面套（月牙白+黛蓝PVC+菱形格+扶手+中间头枕）</t>
  </si>
  <si>
    <t>SCS0011677</t>
  </si>
  <si>
    <t>P203扶手面套（月牙白+黛蓝PVC+菱形格）</t>
  </si>
  <si>
    <t>SCS0011682</t>
  </si>
  <si>
    <t>P203中间头枕面套（月牙白+黛蓝PVC+菱形格）</t>
  </si>
  <si>
    <t>SCS0011796</t>
  </si>
  <si>
    <t>P203前排主驾靠背护面总成（月牙白+黛蓝PVC+菱形格，带气囊）</t>
  </si>
  <si>
    <t>SCS0011807</t>
  </si>
  <si>
    <t>P203前排副驾靠背护面总成（月牙白+黛蓝PVC+菱形格，带气囊）</t>
  </si>
  <si>
    <t>SCS0011648</t>
  </si>
  <si>
    <t>P203靠背面套（月牙白+黛蓝PVC+菱形格+无扶手）</t>
  </si>
  <si>
    <t>SCS0011653</t>
  </si>
  <si>
    <t>P203两侧头枕面套（亚麻棕+黛蓝PVC/不带气囊）</t>
  </si>
  <si>
    <t>SCS0011697</t>
  </si>
  <si>
    <t>P203前排主驾靠背护面总成（亚麻棕+黛蓝PVC/不带气囊）</t>
  </si>
  <si>
    <t>SCS0011888</t>
  </si>
  <si>
    <t>P204前排副驾靠背护面总成（亚麻棕+黛蓝PVC/不带气囊）</t>
  </si>
  <si>
    <t>SCS0011711</t>
  </si>
  <si>
    <t>P203主驾座垫护面总成（亚麻棕+黛蓝PVC/不带气囊）</t>
  </si>
  <si>
    <t>SCS0011725</t>
  </si>
  <si>
    <t>P203副驾座垫护面总成（亚麻棕+黛蓝PVC/不带气囊）</t>
  </si>
  <si>
    <t>SCS0011666</t>
  </si>
  <si>
    <t>P203六分座垫面套（亚麻棕+黛蓝PVC/不带气囊）</t>
  </si>
  <si>
    <t>SCS0011659</t>
  </si>
  <si>
    <t>P203四分座垫面套（亚麻棕+黛蓝PVC/不带气囊）</t>
  </si>
  <si>
    <t>SCS0011701</t>
  </si>
  <si>
    <t>P203前排头枕护面总成（亚麻棕+黛蓝PVC/不带气囊）</t>
  </si>
  <si>
    <t>SCS0011674</t>
  </si>
  <si>
    <t>P203靠背面套（亚麻棕+黛蓝PVC/不带气囊+扶手+中间头枕）</t>
  </si>
  <si>
    <t>SCS0011679</t>
  </si>
  <si>
    <t>P203扶手面套（亚麻棕+黛蓝PVC/不带气囊）</t>
  </si>
  <si>
    <t>SCS0011683</t>
  </si>
  <si>
    <t>P203中间头枕面套（亚麻棕+黛蓝PVC/不带气囊）</t>
  </si>
  <si>
    <t>SCS0011797</t>
  </si>
  <si>
    <t>P203前排主驾靠背护面总成（亚麻棕+黛蓝PVC/带气囊）</t>
  </si>
  <si>
    <t>SCS0011808</t>
  </si>
  <si>
    <t>P203前排副驾靠背护面总成（亚麻棕+黛蓝PVC/带气囊）</t>
  </si>
  <si>
    <t>SCS0011649</t>
  </si>
  <si>
    <t>P203靠背面套（亚麻棕+黛蓝PVC/不带气囊+无扶手）</t>
  </si>
  <si>
    <t>SCS0011486</t>
  </si>
  <si>
    <t>两侧头枕面套PVC</t>
  </si>
  <si>
    <t>SCS0011244</t>
  </si>
  <si>
    <t>前排靠背护面总成PVC无气囊（黑色PVC+菱形格）</t>
  </si>
  <si>
    <t>SCS0011309</t>
  </si>
  <si>
    <t>主驾座垫护面总成PVC（黑色PVC+菱形格）</t>
  </si>
  <si>
    <t>SCS0011266</t>
  </si>
  <si>
    <t>副驾座垫护面总成（黑色PVC+菱形格）</t>
  </si>
  <si>
    <t>SCS0011496</t>
  </si>
  <si>
    <t>六分座垫面套PVC（黑色PVC+菱形格）</t>
  </si>
  <si>
    <t>SCS0011488</t>
  </si>
  <si>
    <t>四分座垫面套PVC（黑色PVC+菱形格）</t>
  </si>
  <si>
    <t>SCS0011253</t>
  </si>
  <si>
    <t>前排头枕护面总成PVC</t>
  </si>
  <si>
    <t>SCS0011484</t>
  </si>
  <si>
    <t>后排靠背面套PVC无扶手（黑色PVC+菱形格）</t>
  </si>
  <si>
    <t>SCS0011490</t>
  </si>
  <si>
    <t>后排靠背面套PVC扶手中间头枕（黑色PVC+菱形格）</t>
  </si>
  <si>
    <t>SCS0011295</t>
  </si>
  <si>
    <t>主驾靠背护面总成P203左舵PVC气囊（黑色PVC+菱形格）</t>
  </si>
  <si>
    <t>SCS0011246</t>
  </si>
  <si>
    <t>副驾靠背护面总成PVC气囊（黑色PVC+菱形格）</t>
  </si>
  <si>
    <t>SCS0011492</t>
  </si>
  <si>
    <t>扶手面套PVC</t>
  </si>
  <si>
    <t>SCS0011494</t>
  </si>
  <si>
    <t>中间头枕面套PVC</t>
  </si>
  <si>
    <t>SCS0011487</t>
  </si>
  <si>
    <t>两侧头枕面套（超纤）</t>
  </si>
  <si>
    <t>SCS0011245</t>
  </si>
  <si>
    <t>前排靠背护面总成PVC无气囊（棕色超纤）</t>
  </si>
  <si>
    <t>SCS0011310</t>
  </si>
  <si>
    <t>主驾座垫护面总成（棕色超纤）</t>
  </si>
  <si>
    <t>SCS0011267</t>
  </si>
  <si>
    <t>副驾座垫护面总成（棕色超纤）</t>
  </si>
  <si>
    <t>SCS0011497</t>
  </si>
  <si>
    <t>六分座垫面套（棕色超纤）</t>
  </si>
  <si>
    <t>SCS0011489</t>
  </si>
  <si>
    <t>四分座垫面套（棕色超纤）</t>
  </si>
  <si>
    <t>SCS0011254</t>
  </si>
  <si>
    <t>前排头枕护面总成（超纤）</t>
  </si>
  <si>
    <t>SCS0011485</t>
  </si>
  <si>
    <t>靠背面套无扶手（超纤无扶手）</t>
  </si>
  <si>
    <t>SCS0011491</t>
  </si>
  <si>
    <t>靠背面套中间头枕（超纤扶手中间头枕）</t>
  </si>
  <si>
    <t>SCS0011296</t>
  </si>
  <si>
    <t>主驾靠背护面总成（左舵超纤气囊）</t>
  </si>
  <si>
    <t>SCS0011247</t>
  </si>
  <si>
    <t>副驾靠背护面总成（超纤气囊）</t>
  </si>
  <si>
    <t>SCS00011493</t>
  </si>
  <si>
    <t>扶手面套（超纤）</t>
  </si>
  <si>
    <t>SCS0011495</t>
  </si>
  <si>
    <t>中间头枕面套（超纤）</t>
  </si>
  <si>
    <t>SCS0008036</t>
  </si>
  <si>
    <t>前排左右头枕面套</t>
  </si>
  <si>
    <t>SCS0008175</t>
  </si>
  <si>
    <t>后排两侧头枕面套</t>
  </si>
  <si>
    <t>SCS0008049</t>
  </si>
  <si>
    <t>主驾坐垫护面总成</t>
  </si>
  <si>
    <t>SCS0008140</t>
  </si>
  <si>
    <t>副驾坐垫护面总成</t>
  </si>
  <si>
    <t>SCS0008012</t>
  </si>
  <si>
    <t>前排靠背护面总成</t>
  </si>
  <si>
    <t>SCS0008114</t>
  </si>
  <si>
    <t>前排副靠背护面总成</t>
  </si>
  <si>
    <t>SCS0008179</t>
  </si>
  <si>
    <t>后排坐垫面套</t>
  </si>
  <si>
    <t>SCS0008171</t>
  </si>
  <si>
    <t>后排靠背面套</t>
  </si>
  <si>
    <t>SCS0008038</t>
  </si>
  <si>
    <t>SCS0008176</t>
  </si>
  <si>
    <t>SCS0008198</t>
  </si>
  <si>
    <t>后排中间头枕面套</t>
  </si>
  <si>
    <t>SCS0008051</t>
  </si>
  <si>
    <t>SCS0008142</t>
  </si>
  <si>
    <t>SCS0008014</t>
  </si>
  <si>
    <t>SCS0008026</t>
  </si>
  <si>
    <t>四分坐垫护面总成</t>
  </si>
  <si>
    <t>SCS0008084</t>
  </si>
  <si>
    <t>六分坐垫护面总成</t>
  </si>
  <si>
    <t>SCS0008194</t>
  </si>
  <si>
    <t>扶手护面总成</t>
  </si>
  <si>
    <t>SCS0008192</t>
  </si>
  <si>
    <t>后排靠背护面总成</t>
  </si>
  <si>
    <t>SCS0008037</t>
  </si>
  <si>
    <t>SCS0008143</t>
  </si>
  <si>
    <t>SCS0008034</t>
  </si>
  <si>
    <t>SCS0008021</t>
  </si>
  <si>
    <t>SCS0008020</t>
  </si>
  <si>
    <t>SCS0008196</t>
  </si>
  <si>
    <t>SCS0008050</t>
  </si>
  <si>
    <t>SCS0008141</t>
  </si>
  <si>
    <t>SCS0008013</t>
  </si>
  <si>
    <t>SCS0008027</t>
  </si>
  <si>
    <t>SCS0008044</t>
  </si>
  <si>
    <t>SCS0008042</t>
  </si>
  <si>
    <t>SCS0008041</t>
  </si>
  <si>
    <t>SCS0008180</t>
  </si>
  <si>
    <t>后排坐垫护面总成</t>
  </si>
  <si>
    <t>SCS0008172</t>
  </si>
  <si>
    <t>SCC0008038</t>
  </si>
  <si>
    <t>SCS0008015</t>
  </si>
  <si>
    <t>前排靠背护面总成   (带气囊)</t>
  </si>
  <si>
    <t>SCS0008117</t>
  </si>
  <si>
    <t>前排副靠背护面总成(带气囊)</t>
  </si>
  <si>
    <t>SCS0008376</t>
  </si>
  <si>
    <t>主驾靠背护面总成（素雅黑打孔通风带气囊）</t>
  </si>
  <si>
    <t>SCS0008377</t>
  </si>
  <si>
    <t>副驾靠背护面总成（素雅黑打孔通风带气囊）</t>
  </si>
  <si>
    <t>SCS0008067</t>
  </si>
  <si>
    <t>右舵靠背护面总成（带气囊）</t>
  </si>
  <si>
    <t>SCS0008068</t>
  </si>
  <si>
    <t>SCS0008229</t>
  </si>
  <si>
    <t>右舵后排靠背面套</t>
  </si>
  <si>
    <t>SCS0008387</t>
  </si>
  <si>
    <t>四分坐垫面套</t>
  </si>
  <si>
    <t>SCS0008388</t>
  </si>
  <si>
    <t>六分坐垫面套</t>
  </si>
  <si>
    <t>SCS0008389</t>
  </si>
  <si>
    <t>后排靠背面套总成</t>
  </si>
  <si>
    <t>SCS0008232</t>
  </si>
  <si>
    <t>后排头枕面套</t>
  </si>
  <si>
    <r>
      <rPr>
        <sz val="11"/>
        <rFont val="微软雅黑"/>
        <charset val="134"/>
      </rPr>
      <t>三、价格执行期从</t>
    </r>
    <r>
      <rPr>
        <u/>
        <sz val="11"/>
        <rFont val="微软雅黑"/>
        <charset val="134"/>
      </rPr>
      <t xml:space="preserve"> 2024 </t>
    </r>
    <r>
      <rPr>
        <sz val="11"/>
        <rFont val="微软雅黑"/>
        <charset val="134"/>
      </rPr>
      <t>年</t>
    </r>
    <r>
      <rPr>
        <u/>
        <sz val="11"/>
        <rFont val="微软雅黑"/>
        <charset val="134"/>
      </rPr>
      <t xml:space="preserve"> 1 </t>
    </r>
    <r>
      <rPr>
        <sz val="11"/>
        <rFont val="微软雅黑"/>
        <charset val="134"/>
      </rPr>
      <t>月</t>
    </r>
    <r>
      <rPr>
        <u/>
        <sz val="11"/>
        <rFont val="微软雅黑"/>
        <charset val="134"/>
      </rPr>
      <t xml:space="preserve"> 1 </t>
    </r>
    <r>
      <rPr>
        <sz val="11"/>
        <rFont val="微软雅黑"/>
        <charset val="134"/>
      </rPr>
      <t>日起至</t>
    </r>
    <r>
      <rPr>
        <u/>
        <sz val="11"/>
        <rFont val="微软雅黑"/>
        <charset val="134"/>
      </rPr>
      <t xml:space="preserve"> 2024</t>
    </r>
    <r>
      <rPr>
        <sz val="11"/>
        <rFont val="微软雅黑"/>
        <charset val="134"/>
      </rPr>
      <t>年</t>
    </r>
    <r>
      <rPr>
        <u/>
        <sz val="11"/>
        <rFont val="微软雅黑"/>
        <charset val="134"/>
      </rPr>
      <t xml:space="preserve"> 12 </t>
    </r>
    <r>
      <rPr>
        <sz val="11"/>
        <rFont val="微软雅黑"/>
        <charset val="134"/>
      </rPr>
      <t>月</t>
    </r>
    <r>
      <rPr>
        <u/>
        <sz val="11"/>
        <rFont val="微软雅黑"/>
        <charset val="134"/>
      </rPr>
      <t xml:space="preserve"> 31 </t>
    </r>
    <r>
      <rPr>
        <sz val="11"/>
        <rFont val="微软雅黑"/>
        <charset val="134"/>
      </rPr>
      <t>日(遇市场材料价格浮动须配合甲方进行降本)。</t>
    </r>
  </si>
  <si>
    <t>七、此协议一式二份，经双方代表签字后即生效，同时具有法律效力。复印件、传真件具备同等法律效力。双方合作中出现质量、技术、物流等问题按相应合同（协议）办理。</t>
  </si>
  <si>
    <t xml:space="preserve">                              协议编号：WFGHRC-CGGL-2025011</t>
  </si>
  <si>
    <t>织物主料</t>
  </si>
  <si>
    <t>黑色织物副料</t>
  </si>
  <si>
    <t>毛毡</t>
  </si>
  <si>
    <t>辅料价格</t>
  </si>
  <si>
    <t>加工费</t>
  </si>
  <si>
    <t>主料用量</t>
  </si>
  <si>
    <t>单价</t>
  </si>
  <si>
    <t>主料费用</t>
  </si>
  <si>
    <t>副料用量</t>
  </si>
  <si>
    <t>副料费用</t>
  </si>
  <si>
    <t>毛毡用量</t>
  </si>
  <si>
    <t>毛毡费用</t>
  </si>
  <si>
    <t>2025年</t>
  </si>
  <si>
    <t>SCS0008130</t>
  </si>
  <si>
    <t>前排头枕护面总成（低配）</t>
  </si>
  <si>
    <t>SCS0008134</t>
  </si>
  <si>
    <t>主驾座垫护面总成（低配）</t>
  </si>
  <si>
    <t>SCS0008133</t>
  </si>
  <si>
    <t>副座垫护面总成（低配）</t>
  </si>
  <si>
    <t>SCS0008060</t>
  </si>
  <si>
    <t>前排靠背右护面总成（中低配）</t>
  </si>
  <si>
    <t>SCS0008061</t>
  </si>
  <si>
    <t>前排靠背左护面总成（中低配）</t>
  </si>
  <si>
    <t>SCS0008199</t>
  </si>
  <si>
    <t>前排靠背护面总成（低配）</t>
  </si>
  <si>
    <t>SCS0008228</t>
  </si>
  <si>
    <t>靠背面套</t>
  </si>
  <si>
    <t>SCS0008248</t>
  </si>
  <si>
    <t>后排座垫面套总成</t>
  </si>
  <si>
    <t>SCS0008247</t>
  </si>
  <si>
    <t>中间头枕面套</t>
  </si>
  <si>
    <t>注：织物主料每米28元，幅宽为1.4米；织物辅料每米24元，幅宽为1.4米；毛毡每米8.85.00元，幅宽为1.55米。</t>
  </si>
  <si>
    <r>
      <t>三、价格执行期从</t>
    </r>
    <r>
      <rPr>
        <u/>
        <sz val="11"/>
        <rFont val="楷体_GB2312"/>
        <charset val="134"/>
      </rPr>
      <t xml:space="preserve"> 2025 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1 </t>
    </r>
    <r>
      <rPr>
        <sz val="11"/>
        <rFont val="楷体_GB2312"/>
        <charset val="134"/>
      </rPr>
      <t>日起至</t>
    </r>
    <r>
      <rPr>
        <u/>
        <sz val="11"/>
        <rFont val="楷体_GB2312"/>
        <charset val="134"/>
      </rPr>
      <t xml:space="preserve"> 2025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12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31 </t>
    </r>
    <r>
      <rPr>
        <sz val="11"/>
        <rFont val="楷体_GB2312"/>
        <charset val="134"/>
      </rPr>
      <t>日(遇市场材料价格浮动须配合甲方进行降本)。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</si>
</sst>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);[Red]\(0.00\)"/>
    <numFmt numFmtId="178" formatCode="0.00_ "/>
    <numFmt numFmtId="179" formatCode="0.0000_);[Red]\(0.0000\)"/>
    <numFmt numFmtId="180" formatCode="0.0000_ "/>
    <numFmt numFmtId="181" formatCode="0.0000"/>
  </numFmts>
  <fonts count="4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_GB2312"/>
      <charset val="134"/>
    </font>
    <font>
      <sz val="12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楷体_GB2312"/>
      <charset val="134"/>
    </font>
    <font>
      <sz val="11"/>
      <name val="楷体_GB2312"/>
      <charset val="134"/>
    </font>
    <font>
      <sz val="11"/>
      <name val="宋体"/>
      <charset val="134"/>
      <scheme val="minor"/>
    </font>
    <font>
      <sz val="10"/>
      <color theme="1"/>
      <name val="微软雅黑"/>
      <charset val="134"/>
    </font>
    <font>
      <sz val="12"/>
      <name val="楷体_GB2312"/>
      <charset val="134"/>
    </font>
    <font>
      <sz val="10"/>
      <color indexed="8"/>
      <name val="宋体"/>
      <charset val="134"/>
    </font>
    <font>
      <sz val="11"/>
      <color theme="1"/>
      <name val="微软雅黑"/>
      <charset val="134"/>
    </font>
    <font>
      <sz val="11"/>
      <color indexed="8"/>
      <name val="微软雅黑"/>
      <charset val="134"/>
    </font>
    <font>
      <b/>
      <sz val="18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1"/>
      <name val="微软雅黑"/>
      <charset val="134"/>
    </font>
    <font>
      <sz val="10"/>
      <name val="微软雅黑"/>
      <charset val="134"/>
    </font>
    <font>
      <sz val="11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theme="1"/>
      <name val="微软雅黑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宋体"/>
      <charset val="134"/>
    </font>
    <font>
      <u/>
      <sz val="11"/>
      <name val="微软雅黑"/>
      <charset val="134"/>
    </font>
    <font>
      <u/>
      <sz val="11"/>
      <name val="楷体_GB2312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6" fillId="6" borderId="11" applyNumberFormat="0" applyAlignment="0" applyProtection="0">
      <alignment vertical="center"/>
    </xf>
    <xf numFmtId="0" fontId="37" fillId="6" borderId="10" applyNumberFormat="0" applyAlignment="0" applyProtection="0">
      <alignment vertical="center"/>
    </xf>
    <xf numFmtId="0" fontId="38" fillId="7" borderId="12" applyNumberFormat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 applyProtection="0">
      <alignment vertical="center"/>
    </xf>
    <xf numFmtId="0" fontId="0" fillId="0" borderId="0"/>
    <xf numFmtId="0" fontId="0" fillId="0" borderId="0">
      <alignment vertical="center"/>
    </xf>
    <xf numFmtId="0" fontId="5" fillId="0" borderId="0">
      <alignment vertical="center"/>
    </xf>
  </cellStyleXfs>
  <cellXfs count="96">
    <xf numFmtId="0" fontId="0" fillId="0" borderId="0" xfId="0">
      <alignment vertical="center"/>
    </xf>
    <xf numFmtId="0" fontId="0" fillId="2" borderId="0" xfId="49" applyFill="1">
      <alignment vertical="center"/>
    </xf>
    <xf numFmtId="0" fontId="1" fillId="2" borderId="0" xfId="49" applyFont="1" applyFill="1">
      <alignment vertical="center"/>
    </xf>
    <xf numFmtId="0" fontId="2" fillId="2" borderId="0" xfId="49" applyFont="1" applyFill="1">
      <alignment vertical="center"/>
    </xf>
    <xf numFmtId="0" fontId="0" fillId="2" borderId="0" xfId="49" applyFill="1" applyAlignment="1">
      <alignment horizontal="center" vertical="center"/>
    </xf>
    <xf numFmtId="0" fontId="0" fillId="2" borderId="0" xfId="49" applyFill="1" applyAlignment="1">
      <alignment vertical="center" wrapText="1"/>
    </xf>
    <xf numFmtId="0" fontId="3" fillId="2" borderId="0" xfId="49" applyFont="1" applyFill="1" applyAlignment="1">
      <alignment horizontal="center" vertical="center"/>
    </xf>
    <xf numFmtId="0" fontId="3" fillId="2" borderId="0" xfId="49" applyFont="1" applyFill="1" applyAlignment="1">
      <alignment horizontal="center" vertical="center" wrapText="1"/>
    </xf>
    <xf numFmtId="0" fontId="4" fillId="2" borderId="0" xfId="49" applyFont="1" applyFill="1" applyAlignment="1">
      <alignment horizontal="center" vertical="center"/>
    </xf>
    <xf numFmtId="0" fontId="4" fillId="2" borderId="0" xfId="49" applyFont="1" applyFill="1" applyAlignment="1">
      <alignment horizontal="center" vertical="center" wrapText="1"/>
    </xf>
    <xf numFmtId="0" fontId="5" fillId="2" borderId="0" xfId="49" applyFont="1" applyFill="1" applyAlignment="1">
      <alignment horizontal="left" vertical="center"/>
    </xf>
    <xf numFmtId="0" fontId="5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left" vertical="center" wrapText="1"/>
    </xf>
    <xf numFmtId="0" fontId="5" fillId="2" borderId="0" xfId="49" applyFont="1" applyFill="1" applyAlignment="1">
      <alignment horizontal="center" vertical="center" wrapText="1"/>
    </xf>
    <xf numFmtId="0" fontId="5" fillId="2" borderId="0" xfId="49" applyFont="1" applyFill="1" applyAlignment="1">
      <alignment horizontal="left" vertical="center" shrinkToFit="1"/>
    </xf>
    <xf numFmtId="0" fontId="5" fillId="2" borderId="0" xfId="49" applyFont="1" applyFill="1" applyAlignment="1">
      <alignment horizontal="center" vertical="center" shrinkToFit="1"/>
    </xf>
    <xf numFmtId="0" fontId="5" fillId="2" borderId="0" xfId="49" applyFont="1" applyFill="1" applyAlignment="1">
      <alignment horizontal="left" vertical="center" wrapText="1" shrinkToFit="1"/>
    </xf>
    <xf numFmtId="0" fontId="6" fillId="2" borderId="1" xfId="49" applyFont="1" applyFill="1" applyBorder="1" applyAlignment="1">
      <alignment horizontal="center" vertical="center" wrapText="1"/>
    </xf>
    <xf numFmtId="49" fontId="7" fillId="2" borderId="1" xfId="49" applyNumberFormat="1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0" fontId="10" fillId="2" borderId="1" xfId="49" applyFont="1" applyFill="1" applyBorder="1" applyAlignment="1">
      <alignment horizontal="left" vertical="center" wrapText="1"/>
    </xf>
    <xf numFmtId="0" fontId="11" fillId="2" borderId="2" xfId="49" applyFont="1" applyFill="1" applyBorder="1" applyAlignment="1">
      <alignment horizontal="left" vertical="center" wrapText="1"/>
    </xf>
    <xf numFmtId="0" fontId="11" fillId="2" borderId="2" xfId="49" applyFont="1" applyFill="1" applyBorder="1" applyAlignment="1">
      <alignment horizontal="center" vertical="center" wrapText="1"/>
    </xf>
    <xf numFmtId="0" fontId="11" fillId="2" borderId="0" xfId="49" applyFont="1" applyFill="1" applyAlignment="1">
      <alignment horizontal="left" vertical="center" wrapText="1"/>
    </xf>
    <xf numFmtId="0" fontId="11" fillId="2" borderId="0" xfId="49" applyFont="1" applyFill="1" applyAlignment="1">
      <alignment horizontal="center" vertical="center" wrapText="1"/>
    </xf>
    <xf numFmtId="0" fontId="12" fillId="2" borderId="0" xfId="49" applyFont="1" applyFill="1" applyAlignment="1">
      <alignment horizontal="left" vertical="center" wrapText="1"/>
    </xf>
    <xf numFmtId="0" fontId="13" fillId="2" borderId="0" xfId="49" applyFont="1" applyFill="1">
      <alignment vertical="center"/>
    </xf>
    <xf numFmtId="49" fontId="4" fillId="2" borderId="0" xfId="49" applyNumberFormat="1" applyFont="1" applyFill="1" applyAlignment="1">
      <alignment horizontal="center" vertical="center" wrapText="1"/>
    </xf>
    <xf numFmtId="0" fontId="14" fillId="2" borderId="0" xfId="49" applyFont="1" applyFill="1" applyAlignment="1">
      <alignment horizontal="left" vertical="center" wrapText="1"/>
    </xf>
    <xf numFmtId="0" fontId="13" fillId="2" borderId="0" xfId="49" applyFont="1" applyFill="1" applyAlignment="1">
      <alignment horizontal="center" vertical="center"/>
    </xf>
    <xf numFmtId="0" fontId="14" fillId="2" borderId="0" xfId="49" applyFont="1" applyFill="1" applyAlignment="1">
      <alignment vertical="center" wrapText="1"/>
    </xf>
    <xf numFmtId="178" fontId="9" fillId="2" borderId="1" xfId="0" applyNumberFormat="1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178" fontId="15" fillId="0" borderId="1" xfId="53" applyNumberFormat="1" applyFont="1" applyFill="1" applyBorder="1" applyAlignment="1">
      <alignment horizontal="center" vertical="center"/>
    </xf>
    <xf numFmtId="178" fontId="15" fillId="2" borderId="1" xfId="53" applyNumberFormat="1" applyFont="1" applyFill="1" applyBorder="1" applyAlignment="1">
      <alignment horizontal="center" vertical="center"/>
    </xf>
    <xf numFmtId="0" fontId="15" fillId="2" borderId="1" xfId="53" applyNumberFormat="1" applyFont="1" applyFill="1" applyBorder="1" applyAlignment="1">
      <alignment horizontal="center" vertical="center"/>
    </xf>
    <xf numFmtId="0" fontId="14" fillId="2" borderId="0" xfId="49" applyFont="1" applyFill="1" applyAlignment="1">
      <alignment horizontal="center" vertical="center"/>
    </xf>
    <xf numFmtId="179" fontId="9" fillId="2" borderId="3" xfId="50" applyNumberFormat="1" applyFont="1" applyFill="1" applyBorder="1" applyAlignment="1">
      <alignment horizontal="center" vertical="center" wrapText="1"/>
    </xf>
    <xf numFmtId="179" fontId="9" fillId="2" borderId="4" xfId="50" applyNumberFormat="1" applyFont="1" applyFill="1" applyBorder="1" applyAlignment="1">
      <alignment horizontal="center" vertical="center" wrapText="1"/>
    </xf>
    <xf numFmtId="179" fontId="9" fillId="2" borderId="1" xfId="50" applyNumberFormat="1" applyFont="1" applyFill="1" applyBorder="1" applyAlignment="1">
      <alignment horizontal="center" vertical="center" wrapText="1"/>
    </xf>
    <xf numFmtId="178" fontId="8" fillId="2" borderId="1" xfId="0" applyNumberFormat="1" applyFont="1" applyFill="1" applyBorder="1" applyAlignment="1">
      <alignment horizontal="center" vertical="center" wrapText="1"/>
    </xf>
    <xf numFmtId="0" fontId="16" fillId="2" borderId="0" xfId="49" applyFont="1" applyFill="1">
      <alignment vertical="center"/>
    </xf>
    <xf numFmtId="0" fontId="17" fillId="2" borderId="0" xfId="49" applyFont="1" applyFill="1">
      <alignment vertical="center"/>
    </xf>
    <xf numFmtId="0" fontId="16" fillId="2" borderId="0" xfId="49" applyFont="1" applyFill="1" applyAlignment="1">
      <alignment horizontal="center" vertical="center"/>
    </xf>
    <xf numFmtId="0" fontId="16" fillId="2" borderId="0" xfId="49" applyFont="1" applyFill="1" applyAlignment="1">
      <alignment vertical="center" wrapText="1"/>
    </xf>
    <xf numFmtId="0" fontId="18" fillId="2" borderId="0" xfId="49" applyFont="1" applyFill="1" applyAlignment="1">
      <alignment horizontal="center" vertical="center"/>
    </xf>
    <xf numFmtId="0" fontId="18" fillId="2" borderId="0" xfId="49" applyFont="1" applyFill="1" applyAlignment="1">
      <alignment horizontal="center" vertical="center" wrapText="1"/>
    </xf>
    <xf numFmtId="0" fontId="19" fillId="2" borderId="0" xfId="49" applyFont="1" applyFill="1" applyAlignment="1">
      <alignment horizontal="center" vertical="center"/>
    </xf>
    <xf numFmtId="0" fontId="19" fillId="2" borderId="0" xfId="49" applyFont="1" applyFill="1" applyAlignment="1">
      <alignment horizontal="center" vertical="center" wrapText="1"/>
    </xf>
    <xf numFmtId="0" fontId="20" fillId="2" borderId="0" xfId="49" applyFont="1" applyFill="1" applyAlignment="1">
      <alignment horizontal="left" vertical="center"/>
    </xf>
    <xf numFmtId="0" fontId="20" fillId="2" borderId="0" xfId="49" applyFont="1" applyFill="1" applyAlignment="1">
      <alignment horizontal="center" vertical="center"/>
    </xf>
    <xf numFmtId="0" fontId="20" fillId="2" borderId="0" xfId="49" applyFont="1" applyFill="1" applyAlignment="1">
      <alignment horizontal="left" vertical="center" wrapText="1"/>
    </xf>
    <xf numFmtId="0" fontId="20" fillId="2" borderId="0" xfId="49" applyFont="1" applyFill="1" applyAlignment="1">
      <alignment horizontal="center" vertical="center" wrapText="1"/>
    </xf>
    <xf numFmtId="0" fontId="20" fillId="2" borderId="0" xfId="49" applyFont="1" applyFill="1" applyAlignment="1">
      <alignment horizontal="left" vertical="center" shrinkToFit="1"/>
    </xf>
    <xf numFmtId="0" fontId="20" fillId="2" borderId="0" xfId="49" applyFont="1" applyFill="1" applyAlignment="1">
      <alignment horizontal="center" vertical="center" shrinkToFit="1"/>
    </xf>
    <xf numFmtId="0" fontId="20" fillId="2" borderId="0" xfId="49" applyFont="1" applyFill="1" applyAlignment="1">
      <alignment horizontal="left" vertical="center" wrapText="1" shrinkToFit="1"/>
    </xf>
    <xf numFmtId="0" fontId="17" fillId="2" borderId="1" xfId="49" applyFont="1" applyFill="1" applyBorder="1" applyAlignment="1">
      <alignment horizontal="center" vertical="center" wrapText="1"/>
    </xf>
    <xf numFmtId="49" fontId="21" fillId="2" borderId="1" xfId="49" applyNumberFormat="1" applyFont="1" applyFill="1" applyBorder="1" applyAlignment="1">
      <alignment horizontal="center" vertical="center" wrapText="1"/>
    </xf>
    <xf numFmtId="0" fontId="21" fillId="2" borderId="1" xfId="49" applyFont="1" applyFill="1" applyBorder="1" applyAlignment="1">
      <alignment horizontal="center" vertical="center" wrapText="1"/>
    </xf>
    <xf numFmtId="179" fontId="22" fillId="2" borderId="5" xfId="50" applyNumberFormat="1" applyFont="1" applyFill="1" applyBorder="1" applyAlignment="1">
      <alignment horizontal="center" vertical="center" wrapText="1"/>
    </xf>
    <xf numFmtId="179" fontId="22" fillId="2" borderId="4" xfId="50" applyNumberFormat="1" applyFont="1" applyFill="1" applyBorder="1" applyAlignment="1">
      <alignment horizontal="center" vertical="center" wrapText="1"/>
    </xf>
    <xf numFmtId="179" fontId="22" fillId="2" borderId="1" xfId="50" applyNumberFormat="1" applyFont="1" applyFill="1" applyBorder="1" applyAlignment="1">
      <alignment horizontal="center" vertical="center" wrapText="1"/>
    </xf>
    <xf numFmtId="177" fontId="21" fillId="0" borderId="1" xfId="49" applyNumberFormat="1" applyFont="1" applyFill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/>
    </xf>
    <xf numFmtId="178" fontId="16" fillId="0" borderId="1" xfId="0" applyNumberFormat="1" applyFont="1" applyBorder="1" applyAlignment="1">
      <alignment horizontal="center" vertical="center"/>
    </xf>
    <xf numFmtId="180" fontId="13" fillId="0" borderId="1" xfId="0" applyNumberFormat="1" applyFont="1" applyFill="1" applyBorder="1" applyAlignment="1">
      <alignment horizontal="center" vertical="center"/>
    </xf>
    <xf numFmtId="0" fontId="21" fillId="2" borderId="2" xfId="49" applyFont="1" applyFill="1" applyBorder="1" applyAlignment="1">
      <alignment horizontal="left" vertical="center" wrapText="1"/>
    </xf>
    <xf numFmtId="0" fontId="21" fillId="2" borderId="2" xfId="49" applyFont="1" applyFill="1" applyBorder="1" applyAlignment="1">
      <alignment horizontal="center" vertical="center" wrapText="1"/>
    </xf>
    <xf numFmtId="0" fontId="21" fillId="2" borderId="0" xfId="49" applyFont="1" applyFill="1" applyAlignment="1">
      <alignment horizontal="left" vertical="center" wrapText="1"/>
    </xf>
    <xf numFmtId="0" fontId="21" fillId="2" borderId="0" xfId="49" applyFont="1" applyFill="1" applyAlignment="1">
      <alignment horizontal="center" vertical="center" wrapText="1"/>
    </xf>
    <xf numFmtId="49" fontId="19" fillId="2" borderId="0" xfId="49" applyNumberFormat="1" applyFont="1" applyFill="1" applyAlignment="1">
      <alignment horizontal="center" vertical="center" wrapText="1"/>
    </xf>
    <xf numFmtId="0" fontId="20" fillId="2" borderId="0" xfId="49" applyFont="1" applyFill="1" applyAlignment="1">
      <alignment vertical="center" wrapText="1"/>
    </xf>
    <xf numFmtId="0" fontId="23" fillId="2" borderId="1" xfId="49" applyFont="1" applyFill="1" applyBorder="1" applyAlignment="1">
      <alignment horizontal="center" vertical="center" wrapText="1"/>
    </xf>
    <xf numFmtId="49" fontId="12" fillId="2" borderId="1" xfId="49" applyNumberFormat="1" applyFont="1" applyFill="1" applyBorder="1" applyAlignment="1">
      <alignment horizontal="center" vertical="center" wrapText="1"/>
    </xf>
    <xf numFmtId="0" fontId="12" fillId="2" borderId="1" xfId="49" applyFont="1" applyFill="1" applyBorder="1" applyAlignment="1">
      <alignment horizontal="center" vertical="center" wrapText="1"/>
    </xf>
    <xf numFmtId="179" fontId="22" fillId="2" borderId="3" xfId="50" applyNumberFormat="1" applyFont="1" applyFill="1" applyBorder="1" applyAlignment="1">
      <alignment horizontal="center" vertical="center" wrapText="1"/>
    </xf>
    <xf numFmtId="177" fontId="12" fillId="0" borderId="1" xfId="49" applyNumberFormat="1" applyFont="1" applyFill="1" applyBorder="1" applyAlignment="1">
      <alignment horizontal="center" vertical="center" shrinkToFit="1"/>
    </xf>
    <xf numFmtId="180" fontId="8" fillId="0" borderId="1" xfId="0" applyNumberFormat="1" applyFont="1" applyFill="1" applyBorder="1" applyAlignment="1">
      <alignment horizontal="center" vertical="center"/>
    </xf>
    <xf numFmtId="0" fontId="24" fillId="2" borderId="0" xfId="49" applyFont="1" applyFill="1">
      <alignment vertical="center"/>
    </xf>
    <xf numFmtId="177" fontId="12" fillId="3" borderId="1" xfId="49" applyNumberFormat="1" applyFont="1" applyFill="1" applyBorder="1" applyAlignment="1">
      <alignment horizontal="center" vertical="center" shrinkToFit="1"/>
    </xf>
    <xf numFmtId="10" fontId="0" fillId="2" borderId="0" xfId="49" applyNumberFormat="1" applyFill="1">
      <alignment vertical="center"/>
    </xf>
    <xf numFmtId="0" fontId="13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180" fontId="13" fillId="2" borderId="1" xfId="0" applyNumberFormat="1" applyFont="1" applyFill="1" applyBorder="1" applyAlignment="1">
      <alignment horizontal="center" vertical="center"/>
    </xf>
    <xf numFmtId="181" fontId="25" fillId="2" borderId="1" xfId="51" applyNumberFormat="1" applyFont="1" applyFill="1" applyBorder="1" applyAlignment="1">
      <alignment horizontal="center" vertical="center"/>
    </xf>
    <xf numFmtId="0" fontId="26" fillId="2" borderId="6" xfId="51" applyFont="1" applyFill="1" applyBorder="1" applyAlignment="1">
      <alignment horizontal="center" vertical="center" wrapText="1"/>
    </xf>
    <xf numFmtId="179" fontId="2" fillId="2" borderId="0" xfId="49" applyNumberFormat="1" applyFont="1" applyFill="1">
      <alignment vertical="center"/>
    </xf>
    <xf numFmtId="0" fontId="16" fillId="0" borderId="1" xfId="0" applyFont="1" applyBorder="1" applyAlignment="1" quotePrefix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6" xfId="50"/>
    <cellStyle name="常规 4" xfId="51"/>
    <cellStyle name="常规 3" xfId="52"/>
    <cellStyle name="常规 11" xfId="53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www.wps.cn/officeDocument/2023/relationships/customStorage" Target="customStorage/customStorage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F:\2021&#24180;&#20215;&#26684;&#21327;&#35758;\&#38738;&#23707;&#31119;&#22522;&#32442;&#32455;&#26377;&#38480;&#20844;&#21496;-&#20215;&#26684;&#21327;&#35758;-&#25913;&#27491;&#2925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8">
          <cell r="E8" t="str">
            <v>QAD码</v>
          </cell>
          <cell r="F8" t="str">
            <v>单位</v>
          </cell>
          <cell r="G8" t="str">
            <v>不含税采购价格</v>
          </cell>
        </row>
        <row r="9">
          <cell r="G9" t="str">
            <v>2020年</v>
          </cell>
          <cell r="H9" t="str">
            <v>2021年</v>
          </cell>
        </row>
        <row r="10">
          <cell r="E10" t="str">
            <v>SLT0001585</v>
          </cell>
          <cell r="F10" t="str">
            <v>件</v>
          </cell>
          <cell r="G10">
            <v>39.01</v>
          </cell>
          <cell r="H10">
            <v>36.6694</v>
          </cell>
        </row>
        <row r="11">
          <cell r="E11" t="str">
            <v>SLT0000789</v>
          </cell>
          <cell r="F11" t="str">
            <v>件</v>
          </cell>
          <cell r="G11">
            <v>25.38</v>
          </cell>
          <cell r="H11">
            <v>23.8572</v>
          </cell>
        </row>
        <row r="12">
          <cell r="E12" t="str">
            <v>SLT0001586</v>
          </cell>
          <cell r="F12" t="str">
            <v>件</v>
          </cell>
          <cell r="G12">
            <v>36.19</v>
          </cell>
          <cell r="H12">
            <v>34.0186</v>
          </cell>
        </row>
        <row r="13">
          <cell r="E13" t="str">
            <v>SLT0000811</v>
          </cell>
          <cell r="F13" t="str">
            <v>件</v>
          </cell>
          <cell r="G13">
            <v>18.424</v>
          </cell>
          <cell r="H13">
            <v>17.31856</v>
          </cell>
        </row>
        <row r="14">
          <cell r="E14" t="str">
            <v>SLT0000812</v>
          </cell>
          <cell r="F14" t="str">
            <v>件</v>
          </cell>
          <cell r="G14">
            <v>43.71</v>
          </cell>
          <cell r="H14">
            <v>41.0874</v>
          </cell>
        </row>
        <row r="15">
          <cell r="E15" t="str">
            <v>SLT0000821</v>
          </cell>
          <cell r="F15" t="str">
            <v>件</v>
          </cell>
          <cell r="G15">
            <v>57.716</v>
          </cell>
          <cell r="H15">
            <v>51.9444</v>
          </cell>
        </row>
        <row r="16">
          <cell r="E16" t="str">
            <v>SLT0000815</v>
          </cell>
          <cell r="F16" t="str">
            <v>件</v>
          </cell>
          <cell r="G16">
            <v>17.578</v>
          </cell>
          <cell r="H16">
            <v>16.52332</v>
          </cell>
        </row>
        <row r="17">
          <cell r="E17" t="str">
            <v>SLT0000816</v>
          </cell>
          <cell r="F17" t="str">
            <v>件</v>
          </cell>
          <cell r="G17">
            <v>42.864</v>
          </cell>
          <cell r="H17">
            <v>40.29216</v>
          </cell>
        </row>
        <row r="18">
          <cell r="E18" t="str">
            <v>SLT0000825</v>
          </cell>
          <cell r="F18" t="str">
            <v>件</v>
          </cell>
          <cell r="G18">
            <v>51.982</v>
          </cell>
          <cell r="H18">
            <v>46.7838</v>
          </cell>
        </row>
        <row r="19">
          <cell r="E19" t="str">
            <v>SHT0000085</v>
          </cell>
          <cell r="F19" t="str">
            <v>件</v>
          </cell>
          <cell r="G19">
            <v>25.85</v>
          </cell>
          <cell r="H19">
            <v>24.299</v>
          </cell>
        </row>
        <row r="20">
          <cell r="E20" t="str">
            <v>SHT0000086</v>
          </cell>
          <cell r="F20" t="str">
            <v>件</v>
          </cell>
          <cell r="G20">
            <v>55.76</v>
          </cell>
          <cell r="H20">
            <v>52.4144</v>
          </cell>
        </row>
        <row r="21">
          <cell r="E21" t="str">
            <v>SHT0000107</v>
          </cell>
          <cell r="F21" t="str">
            <v>件</v>
          </cell>
          <cell r="G21">
            <v>68.29</v>
          </cell>
          <cell r="H21">
            <v>66.2413</v>
          </cell>
        </row>
        <row r="22">
          <cell r="E22" t="str">
            <v>SLT0002479</v>
          </cell>
          <cell r="F22" t="str">
            <v>件</v>
          </cell>
          <cell r="G22">
            <v>16.17</v>
          </cell>
          <cell r="H22">
            <v>15.1998</v>
          </cell>
        </row>
        <row r="23">
          <cell r="E23" t="str">
            <v>SLT0002480</v>
          </cell>
          <cell r="F23" t="str">
            <v>件</v>
          </cell>
          <cell r="G23">
            <v>39.43</v>
          </cell>
          <cell r="H23">
            <v>37.0642</v>
          </cell>
        </row>
        <row r="24">
          <cell r="E24" t="str">
            <v>SLT0000698</v>
          </cell>
          <cell r="F24" t="str">
            <v>件</v>
          </cell>
          <cell r="G24">
            <v>29.13</v>
          </cell>
          <cell r="H24">
            <v>29.13</v>
          </cell>
        </row>
        <row r="25">
          <cell r="E25" t="str">
            <v>SLT0000699</v>
          </cell>
          <cell r="F25" t="str">
            <v>件</v>
          </cell>
          <cell r="G25">
            <v>43.15</v>
          </cell>
          <cell r="H25">
            <v>43.15</v>
          </cell>
        </row>
        <row r="26">
          <cell r="E26" t="str">
            <v>SLT0000753</v>
          </cell>
          <cell r="F26" t="str">
            <v>件</v>
          </cell>
          <cell r="G26">
            <v>42.68</v>
          </cell>
          <cell r="H26">
            <v>42.68</v>
          </cell>
        </row>
        <row r="27">
          <cell r="E27" t="str">
            <v>SLT0000758</v>
          </cell>
          <cell r="F27" t="str">
            <v>件</v>
          </cell>
          <cell r="G27">
            <v>21.6</v>
          </cell>
          <cell r="H27">
            <v>21.6</v>
          </cell>
        </row>
        <row r="28">
          <cell r="E28" t="str">
            <v>SLT0000759</v>
          </cell>
          <cell r="F28" t="str">
            <v>件</v>
          </cell>
          <cell r="G28">
            <v>50.99</v>
          </cell>
          <cell r="H28">
            <v>50.99</v>
          </cell>
        </row>
        <row r="29">
          <cell r="E29" t="str">
            <v>SLT0000770</v>
          </cell>
          <cell r="F29" t="str">
            <v>件</v>
          </cell>
          <cell r="G29">
            <v>61.25</v>
          </cell>
          <cell r="H29">
            <v>61.25</v>
          </cell>
        </row>
        <row r="30">
          <cell r="E30" t="str">
            <v>SLT0000754</v>
          </cell>
          <cell r="F30" t="str">
            <v>件</v>
          </cell>
          <cell r="G30">
            <v>20.2</v>
          </cell>
          <cell r="H30">
            <v>20.2</v>
          </cell>
        </row>
        <row r="31">
          <cell r="E31" t="str">
            <v>SLT0000755</v>
          </cell>
          <cell r="F31" t="str">
            <v>件</v>
          </cell>
          <cell r="G31">
            <v>49.1</v>
          </cell>
          <cell r="H31">
            <v>49.1</v>
          </cell>
        </row>
        <row r="32">
          <cell r="E32" t="str">
            <v>SLT0002571</v>
          </cell>
          <cell r="F32" t="str">
            <v>件</v>
          </cell>
          <cell r="G32">
            <v>24.51</v>
          </cell>
          <cell r="H32">
            <v>21.458505</v>
          </cell>
        </row>
        <row r="33">
          <cell r="E33" t="str">
            <v>SLT0002572</v>
          </cell>
          <cell r="F33" t="str">
            <v>件</v>
          </cell>
          <cell r="G33">
            <v>18.323125</v>
          </cell>
          <cell r="H33">
            <v>16.0418959375</v>
          </cell>
        </row>
        <row r="34">
          <cell r="E34" t="str">
            <v>SLT0002573</v>
          </cell>
          <cell r="F34" t="str">
            <v>件</v>
          </cell>
          <cell r="G34">
            <v>5.189375</v>
          </cell>
          <cell r="H34">
            <v>4.5432978125</v>
          </cell>
        </row>
        <row r="35">
          <cell r="E35" t="str">
            <v>SLT0002581</v>
          </cell>
          <cell r="F35" t="str">
            <v>件</v>
          </cell>
          <cell r="G35">
            <v>35.03125</v>
          </cell>
          <cell r="H35">
            <v>30.669859375</v>
          </cell>
        </row>
        <row r="36">
          <cell r="E36" t="str">
            <v>SLT0002582</v>
          </cell>
          <cell r="F36" t="str">
            <v>件</v>
          </cell>
          <cell r="G36">
            <v>25.15125</v>
          </cell>
          <cell r="H36">
            <v>22.019919375</v>
          </cell>
        </row>
        <row r="37">
          <cell r="E37" t="str">
            <v>SLT0002583</v>
          </cell>
          <cell r="F37" t="str">
            <v>件</v>
          </cell>
          <cell r="G37">
            <v>35.03125</v>
          </cell>
          <cell r="H37">
            <v>30.669859375</v>
          </cell>
        </row>
        <row r="38">
          <cell r="E38" t="str">
            <v>SLT0002584</v>
          </cell>
          <cell r="F38" t="str">
            <v>件</v>
          </cell>
          <cell r="G38">
            <v>25.15125</v>
          </cell>
          <cell r="H38">
            <v>22.019919375</v>
          </cell>
        </row>
        <row r="39">
          <cell r="E39" t="str">
            <v>SLT0002588</v>
          </cell>
          <cell r="F39" t="str">
            <v>件</v>
          </cell>
          <cell r="G39">
            <v>32.965</v>
          </cell>
          <cell r="H39">
            <v>28.8608575</v>
          </cell>
        </row>
        <row r="40">
          <cell r="E40" t="str">
            <v>SLT0002589</v>
          </cell>
          <cell r="F40" t="str">
            <v>件</v>
          </cell>
          <cell r="G40">
            <v>23.785625</v>
          </cell>
          <cell r="H40">
            <v>20.8243146875</v>
          </cell>
        </row>
        <row r="41">
          <cell r="E41" t="str">
            <v>SLT0002590</v>
          </cell>
          <cell r="F41" t="str">
            <v>件</v>
          </cell>
          <cell r="G41">
            <v>23.785625</v>
          </cell>
          <cell r="H41">
            <v>20.8243146875</v>
          </cell>
        </row>
        <row r="42">
          <cell r="E42" t="str">
            <v>SLT0002591</v>
          </cell>
          <cell r="F42" t="str">
            <v>件</v>
          </cell>
          <cell r="G42">
            <v>45.988</v>
          </cell>
          <cell r="H42">
            <v>41.06095</v>
          </cell>
        </row>
        <row r="43">
          <cell r="E43" t="str">
            <v>SLT0000672</v>
          </cell>
          <cell r="F43" t="str">
            <v>件</v>
          </cell>
          <cell r="G43">
            <v>14.66</v>
          </cell>
          <cell r="H43">
            <v>12.74728</v>
          </cell>
        </row>
        <row r="44">
          <cell r="E44" t="str">
            <v>SLT0000673</v>
          </cell>
          <cell r="F44" t="str">
            <v>件</v>
          </cell>
          <cell r="G44">
            <v>14.42</v>
          </cell>
          <cell r="H44">
            <v>12.62471</v>
          </cell>
        </row>
        <row r="45">
          <cell r="E45" t="str">
            <v>SLT0002592</v>
          </cell>
          <cell r="F45" t="str">
            <v>件</v>
          </cell>
          <cell r="G45">
            <v>16.22125</v>
          </cell>
          <cell r="H45">
            <v>14.201704375</v>
          </cell>
        </row>
        <row r="46">
          <cell r="E46" t="str">
            <v>SLT0002593</v>
          </cell>
          <cell r="F46" t="str">
            <v>件</v>
          </cell>
          <cell r="G46">
            <v>16.31625</v>
          </cell>
          <cell r="H46">
            <v>14.284876875</v>
          </cell>
        </row>
        <row r="47">
          <cell r="E47" t="str">
            <v>SLT0002594</v>
          </cell>
          <cell r="F47" t="str">
            <v>件</v>
          </cell>
          <cell r="G47">
            <v>21.814375</v>
          </cell>
          <cell r="H47">
            <v>19.0984853125</v>
          </cell>
        </row>
        <row r="54">
          <cell r="E54" t="str">
            <v>乙方（签字盖章）：</v>
          </cell>
        </row>
        <row r="56">
          <cell r="E56" t="str">
            <v>签订日期：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workbookViewId="0">
      <selection activeCell="A1" sqref="$A1:$XFD1048576"/>
    </sheetView>
  </sheetViews>
  <sheetFormatPr defaultColWidth="9" defaultRowHeight="13.5" outlineLevelCol="7"/>
  <cols>
    <col min="1" max="1" width="11.9083333333333" style="1" customWidth="1"/>
    <col min="2" max="2" width="19.7916666666667" style="4" customWidth="1"/>
    <col min="3" max="3" width="30.25" style="5" customWidth="1"/>
    <col min="4" max="5" width="14.875" style="1" customWidth="1"/>
    <col min="6" max="6" width="16.375" style="1" customWidth="1"/>
    <col min="7" max="7" width="17.4083333333333" style="1" customWidth="1"/>
    <col min="8" max="8" width="12.625" style="1"/>
    <col min="9" max="16384" width="9" style="1"/>
  </cols>
  <sheetData>
    <row r="1" s="1" customFormat="1" ht="22.5" spans="1:7">
      <c r="A1" s="6" t="s">
        <v>0</v>
      </c>
      <c r="B1" s="6"/>
      <c r="C1" s="7"/>
      <c r="D1" s="6"/>
      <c r="E1" s="6"/>
      <c r="F1" s="6"/>
      <c r="G1" s="6"/>
    </row>
    <row r="2" s="1" customFormat="1" ht="14.25" spans="1:7">
      <c r="A2" s="8" t="s">
        <v>1</v>
      </c>
      <c r="B2" s="8"/>
      <c r="C2" s="9"/>
      <c r="D2" s="8"/>
      <c r="E2" s="8"/>
      <c r="F2" s="8"/>
      <c r="G2" s="8"/>
    </row>
    <row r="3" s="2" customFormat="1" ht="16" customHeight="1" spans="1:7">
      <c r="A3" s="10" t="s">
        <v>2</v>
      </c>
      <c r="B3" s="11"/>
      <c r="C3" s="12"/>
      <c r="D3" s="10"/>
      <c r="E3" s="10"/>
      <c r="F3" s="10"/>
      <c r="G3" s="10"/>
    </row>
    <row r="4" s="2" customFormat="1" ht="16" customHeight="1" spans="1:7">
      <c r="A4" s="10" t="s">
        <v>3</v>
      </c>
      <c r="B4" s="11"/>
      <c r="C4" s="12"/>
      <c r="D4" s="10"/>
      <c r="E4" s="10"/>
      <c r="F4" s="10"/>
      <c r="G4" s="10"/>
    </row>
    <row r="5" s="2" customFormat="1" ht="43" customHeight="1" spans="1:7">
      <c r="A5" s="12" t="s">
        <v>4</v>
      </c>
      <c r="B5" s="13"/>
      <c r="C5" s="12"/>
      <c r="D5" s="12"/>
      <c r="E5" s="12"/>
      <c r="F5" s="12"/>
      <c r="G5" s="12"/>
    </row>
    <row r="6" s="2" customFormat="1" ht="16" customHeight="1" spans="1:7">
      <c r="A6" s="14" t="s">
        <v>5</v>
      </c>
      <c r="B6" s="15"/>
      <c r="C6" s="16"/>
      <c r="D6" s="14"/>
      <c r="E6" s="14"/>
      <c r="F6" s="14"/>
      <c r="G6" s="14"/>
    </row>
    <row r="7" s="1" customFormat="1" ht="34" customHeight="1" spans="1:7">
      <c r="A7" s="81" t="s">
        <v>6</v>
      </c>
      <c r="B7" s="82" t="s">
        <v>7</v>
      </c>
      <c r="C7" s="83" t="s">
        <v>8</v>
      </c>
      <c r="D7" s="84" t="s">
        <v>9</v>
      </c>
      <c r="E7" s="69"/>
      <c r="F7" s="70" t="s">
        <v>10</v>
      </c>
      <c r="G7" s="88" t="s">
        <v>11</v>
      </c>
    </row>
    <row r="8" s="1" customFormat="1" ht="31" customHeight="1" spans="1:7">
      <c r="A8" s="81"/>
      <c r="B8" s="82"/>
      <c r="C8" s="83"/>
      <c r="D8" s="70" t="s">
        <v>12</v>
      </c>
      <c r="E8" s="70" t="s">
        <v>13</v>
      </c>
      <c r="F8" s="70" t="s">
        <v>13</v>
      </c>
      <c r="G8" s="88"/>
    </row>
    <row r="9" s="1" customFormat="1" ht="23" customHeight="1" spans="1:8">
      <c r="A9" s="81">
        <v>1</v>
      </c>
      <c r="B9" s="25" t="s">
        <v>14</v>
      </c>
      <c r="C9" s="26" t="s">
        <v>15</v>
      </c>
      <c r="D9" s="70">
        <v>31.28</v>
      </c>
      <c r="E9" s="70">
        <v>31.28</v>
      </c>
      <c r="F9" s="70">
        <f>E9*1.13</f>
        <v>35.3464</v>
      </c>
      <c r="G9" s="86">
        <f>VLOOKUP(B9,[1]Sheet1!$E:$H,4,0)</f>
        <v>36.6694</v>
      </c>
      <c r="H9" s="89">
        <f>(G9-D9)/D9</f>
        <v>0.172295396419437</v>
      </c>
    </row>
    <row r="10" s="1" customFormat="1" ht="23" customHeight="1" spans="1:8">
      <c r="A10" s="81">
        <v>2</v>
      </c>
      <c r="B10" s="25" t="s">
        <v>16</v>
      </c>
      <c r="C10" s="26" t="s">
        <v>17</v>
      </c>
      <c r="D10" s="70">
        <v>19.785</v>
      </c>
      <c r="E10" s="70">
        <v>19.785</v>
      </c>
      <c r="F10" s="70">
        <f t="shared" ref="F10:F17" si="0">E10*1.13</f>
        <v>22.35705</v>
      </c>
      <c r="G10" s="86">
        <f>VLOOKUP(B10,[1]Sheet1!$E:$H,4,0)</f>
        <v>23.8572</v>
      </c>
      <c r="H10" s="89">
        <f t="shared" ref="H10:H17" si="1">(G10-D10)/D10</f>
        <v>0.205822592873389</v>
      </c>
    </row>
    <row r="11" s="1" customFormat="1" ht="23" customHeight="1" spans="1:8">
      <c r="A11" s="81">
        <v>3</v>
      </c>
      <c r="B11" s="25" t="s">
        <v>18</v>
      </c>
      <c r="C11" s="26" t="s">
        <v>19</v>
      </c>
      <c r="D11" s="70">
        <v>28.76</v>
      </c>
      <c r="E11" s="70">
        <v>28.76</v>
      </c>
      <c r="F11" s="70">
        <f t="shared" si="0"/>
        <v>32.4988</v>
      </c>
      <c r="G11" s="86">
        <f>VLOOKUP(B11,[1]Sheet1!$E:$H,4,0)</f>
        <v>34.0186</v>
      </c>
      <c r="H11" s="89">
        <f t="shared" si="1"/>
        <v>0.182844228094576</v>
      </c>
    </row>
    <row r="12" s="1" customFormat="1" ht="23" customHeight="1" spans="1:8">
      <c r="A12" s="81">
        <v>4</v>
      </c>
      <c r="B12" s="25" t="s">
        <v>20</v>
      </c>
      <c r="C12" s="26" t="s">
        <v>21</v>
      </c>
      <c r="D12" s="70">
        <v>15.64</v>
      </c>
      <c r="E12" s="70">
        <v>15.64</v>
      </c>
      <c r="F12" s="70">
        <f t="shared" si="0"/>
        <v>17.6732</v>
      </c>
      <c r="G12" s="86">
        <f>VLOOKUP(B12,[1]Sheet1!$E:$H,4,0)</f>
        <v>17.31856</v>
      </c>
      <c r="H12" s="89">
        <f t="shared" si="1"/>
        <v>0.107324808184143</v>
      </c>
    </row>
    <row r="13" s="1" customFormat="1" ht="23" customHeight="1" spans="1:8">
      <c r="A13" s="81">
        <v>5</v>
      </c>
      <c r="B13" s="25" t="s">
        <v>22</v>
      </c>
      <c r="C13" s="26" t="s">
        <v>23</v>
      </c>
      <c r="D13" s="70">
        <v>34.775</v>
      </c>
      <c r="E13" s="70">
        <v>34.775</v>
      </c>
      <c r="F13" s="70">
        <f t="shared" si="0"/>
        <v>39.29575</v>
      </c>
      <c r="G13" s="86">
        <f>VLOOKUP(B13,[1]Sheet1!$E:$H,4,0)</f>
        <v>41.0874</v>
      </c>
      <c r="H13" s="89">
        <f t="shared" si="1"/>
        <v>0.181521207764199</v>
      </c>
    </row>
    <row r="14" s="1" customFormat="1" ht="23" customHeight="1" spans="1:8">
      <c r="A14" s="81">
        <v>6</v>
      </c>
      <c r="B14" s="25" t="s">
        <v>24</v>
      </c>
      <c r="C14" s="26" t="s">
        <v>25</v>
      </c>
      <c r="D14" s="70">
        <v>46.63</v>
      </c>
      <c r="E14" s="70">
        <v>46.63</v>
      </c>
      <c r="F14" s="70">
        <f t="shared" si="0"/>
        <v>52.6919</v>
      </c>
      <c r="G14" s="86">
        <f>VLOOKUP(B14,[1]Sheet1!$E:$H,4,0)</f>
        <v>51.9444</v>
      </c>
      <c r="H14" s="89">
        <f t="shared" si="1"/>
        <v>0.113969547501608</v>
      </c>
    </row>
    <row r="15" s="1" customFormat="1" ht="23" customHeight="1" spans="1:8">
      <c r="A15" s="81">
        <v>7</v>
      </c>
      <c r="B15" s="25" t="s">
        <v>26</v>
      </c>
      <c r="C15" s="26" t="s">
        <v>27</v>
      </c>
      <c r="D15" s="70">
        <v>14.54</v>
      </c>
      <c r="E15" s="70">
        <v>14.54</v>
      </c>
      <c r="F15" s="70">
        <f t="shared" si="0"/>
        <v>16.4302</v>
      </c>
      <c r="G15" s="86">
        <f>VLOOKUP(B15,[1]Sheet1!$E:$H,4,0)</f>
        <v>16.52332</v>
      </c>
      <c r="H15" s="89">
        <f t="shared" si="1"/>
        <v>0.136404401650619</v>
      </c>
    </row>
    <row r="16" s="1" customFormat="1" ht="23" customHeight="1" spans="1:8">
      <c r="A16" s="81">
        <v>8</v>
      </c>
      <c r="B16" s="25" t="s">
        <v>28</v>
      </c>
      <c r="C16" s="26" t="s">
        <v>29</v>
      </c>
      <c r="D16" s="70">
        <v>34.145</v>
      </c>
      <c r="E16" s="70">
        <v>34.145</v>
      </c>
      <c r="F16" s="70">
        <f t="shared" si="0"/>
        <v>38.58385</v>
      </c>
      <c r="G16" s="86">
        <f>VLOOKUP(B16,[1]Sheet1!$E:$H,4,0)</f>
        <v>40.29216</v>
      </c>
      <c r="H16" s="89">
        <f t="shared" si="1"/>
        <v>0.180031044076732</v>
      </c>
    </row>
    <row r="17" s="1" customFormat="1" ht="23" customHeight="1" spans="1:8">
      <c r="A17" s="81">
        <v>9</v>
      </c>
      <c r="B17" s="25" t="s">
        <v>30</v>
      </c>
      <c r="C17" s="26" t="s">
        <v>31</v>
      </c>
      <c r="D17" s="70">
        <v>41.94</v>
      </c>
      <c r="E17" s="70">
        <v>41.94</v>
      </c>
      <c r="F17" s="70">
        <f t="shared" si="0"/>
        <v>47.3922</v>
      </c>
      <c r="G17" s="86">
        <f>VLOOKUP(B17,[1]Sheet1!$E:$H,4,0)</f>
        <v>46.7838</v>
      </c>
      <c r="H17" s="89">
        <f t="shared" si="1"/>
        <v>0.11549356223176</v>
      </c>
    </row>
    <row r="18" s="87" customFormat="1" ht="23" customHeight="1" spans="1:7">
      <c r="A18" s="81">
        <v>10</v>
      </c>
      <c r="B18" s="90"/>
      <c r="C18" s="91"/>
      <c r="D18" s="92"/>
      <c r="E18" s="92"/>
      <c r="F18" s="93"/>
      <c r="G18" s="94"/>
    </row>
    <row r="19" s="1" customFormat="1" ht="35" customHeight="1" spans="1:7">
      <c r="A19" s="30" t="s">
        <v>32</v>
      </c>
      <c r="B19" s="31"/>
      <c r="C19" s="30"/>
      <c r="D19" s="30"/>
      <c r="E19" s="30"/>
      <c r="F19" s="30"/>
      <c r="G19" s="30"/>
    </row>
    <row r="20" s="1" customFormat="1" ht="33" customHeight="1" spans="1:7">
      <c r="A20" s="32" t="s">
        <v>33</v>
      </c>
      <c r="B20" s="33"/>
      <c r="C20" s="32"/>
      <c r="D20" s="32"/>
      <c r="E20" s="32"/>
      <c r="F20" s="32"/>
      <c r="G20" s="32"/>
    </row>
    <row r="21" s="1" customFormat="1" ht="27" customHeight="1" spans="1:7">
      <c r="A21" s="32" t="s">
        <v>34</v>
      </c>
      <c r="B21" s="33"/>
      <c r="C21" s="32"/>
      <c r="D21" s="32"/>
      <c r="E21" s="32"/>
      <c r="F21" s="32"/>
      <c r="G21" s="32"/>
    </row>
    <row r="22" s="1" customFormat="1" ht="24" customHeight="1" spans="1:7">
      <c r="A22" s="32" t="s">
        <v>35</v>
      </c>
      <c r="B22" s="33"/>
      <c r="C22" s="32"/>
      <c r="D22" s="32"/>
      <c r="E22" s="32"/>
      <c r="F22" s="32"/>
      <c r="G22" s="32"/>
    </row>
    <row r="23" s="1" customFormat="1" ht="21" customHeight="1" spans="1:7">
      <c r="A23" s="32" t="s">
        <v>36</v>
      </c>
      <c r="B23" s="33"/>
      <c r="C23" s="32"/>
      <c r="D23" s="32"/>
      <c r="E23" s="32"/>
      <c r="F23" s="32"/>
      <c r="G23" s="32"/>
    </row>
    <row r="24" s="1" customFormat="1" ht="43.2" customHeight="1" spans="1:7">
      <c r="A24" s="34" t="s">
        <v>37</v>
      </c>
      <c r="B24" s="33"/>
      <c r="C24" s="32"/>
      <c r="D24" s="32"/>
      <c r="E24" s="32"/>
      <c r="F24" s="32"/>
      <c r="G24" s="32"/>
    </row>
    <row r="25" s="3" customFormat="1" ht="19.2" customHeight="1" spans="1:8">
      <c r="A25" s="35" t="s">
        <v>38</v>
      </c>
      <c r="B25" s="36"/>
      <c r="C25" s="37"/>
      <c r="D25" s="38" t="s">
        <v>39</v>
      </c>
      <c r="E25" s="38"/>
      <c r="F25" s="38"/>
      <c r="G25" s="38"/>
      <c r="H25" s="95"/>
    </row>
    <row r="26" s="3" customFormat="1" ht="19.2" customHeight="1" spans="1:8">
      <c r="A26" s="35"/>
      <c r="B26" s="36"/>
      <c r="C26" s="37"/>
      <c r="D26" s="38"/>
      <c r="E26" s="38"/>
      <c r="F26" s="45"/>
      <c r="G26" s="45"/>
      <c r="H26" s="95"/>
    </row>
    <row r="27" s="1" customFormat="1" ht="19.2" customHeight="1" spans="1:7">
      <c r="A27" s="35" t="s">
        <v>40</v>
      </c>
      <c r="B27" s="36"/>
      <c r="C27" s="37"/>
      <c r="D27" s="38" t="s">
        <v>41</v>
      </c>
      <c r="E27" s="38"/>
      <c r="F27" s="38"/>
      <c r="G27" s="38"/>
    </row>
    <row r="28" s="3" customFormat="1" ht="19.2" customHeight="1" spans="1:8">
      <c r="A28" s="35"/>
      <c r="B28" s="36"/>
      <c r="C28" s="37"/>
      <c r="D28" s="38"/>
      <c r="E28" s="38"/>
      <c r="F28" s="45"/>
      <c r="G28" s="45"/>
      <c r="H28" s="95"/>
    </row>
    <row r="29" s="3" customFormat="1" ht="41" customHeight="1" spans="1:8">
      <c r="A29" s="35" t="s">
        <v>42</v>
      </c>
      <c r="B29" s="38"/>
      <c r="C29" s="39"/>
      <c r="D29" s="38" t="s">
        <v>42</v>
      </c>
      <c r="E29" s="38"/>
      <c r="F29" s="38"/>
      <c r="G29" s="38"/>
      <c r="H29" s="95"/>
    </row>
  </sheetData>
  <mergeCells count="20">
    <mergeCell ref="A1:G1"/>
    <mergeCell ref="A2:G2"/>
    <mergeCell ref="A3:G3"/>
    <mergeCell ref="A4:G4"/>
    <mergeCell ref="A5:G5"/>
    <mergeCell ref="A6:G6"/>
    <mergeCell ref="D7:E7"/>
    <mergeCell ref="A19:G19"/>
    <mergeCell ref="A20:G20"/>
    <mergeCell ref="A21:G21"/>
    <mergeCell ref="A22:G22"/>
    <mergeCell ref="A23:G23"/>
    <mergeCell ref="A24:G24"/>
    <mergeCell ref="D25:F25"/>
    <mergeCell ref="D27:F27"/>
    <mergeCell ref="D29:F29"/>
    <mergeCell ref="A7:A8"/>
    <mergeCell ref="B7:B8"/>
    <mergeCell ref="C7:C8"/>
    <mergeCell ref="G7:G8"/>
  </mergeCells>
  <conditionalFormatting sqref="B18">
    <cfRule type="duplicateValues" dxfId="0" priority="4"/>
  </conditionalFormatting>
  <conditionalFormatting sqref="B27">
    <cfRule type="duplicateValues" dxfId="1" priority="2"/>
  </conditionalFormatting>
  <conditionalFormatting sqref="D28:E28 D25:E26">
    <cfRule type="duplicateValues" dxfId="1" priority="1"/>
  </conditionalFormatting>
  <pageMargins left="0.7" right="0.7" top="0.196527777777778" bottom="0.156944444444444" header="0.118055555555556" footer="0.196527777777778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8"/>
  <sheetViews>
    <sheetView workbookViewId="0">
      <selection activeCell="A1" sqref="$A1:$XFD1048576"/>
    </sheetView>
  </sheetViews>
  <sheetFormatPr defaultColWidth="9" defaultRowHeight="13.5" outlineLevelCol="6"/>
  <cols>
    <col min="1" max="1" width="11.9083333333333" style="1" customWidth="1"/>
    <col min="2" max="2" width="27.0583333333333" style="4" customWidth="1"/>
    <col min="3" max="3" width="37.1583333333333" style="5" customWidth="1"/>
    <col min="4" max="4" width="23.2" style="1" customWidth="1"/>
    <col min="5" max="5" width="23.3833333333333" style="1" customWidth="1"/>
    <col min="6" max="6" width="27.0083333333333" style="1" customWidth="1"/>
    <col min="7" max="7" width="25.3833333333333" style="1" customWidth="1"/>
    <col min="8" max="16384" width="9" style="1"/>
  </cols>
  <sheetData>
    <row r="1" s="1" customFormat="1" ht="22.5" spans="1:7">
      <c r="A1" s="6" t="s">
        <v>0</v>
      </c>
      <c r="B1" s="6"/>
      <c r="C1" s="7"/>
      <c r="D1" s="6"/>
      <c r="E1" s="6"/>
      <c r="F1" s="6"/>
      <c r="G1" s="6"/>
    </row>
    <row r="2" s="1" customFormat="1" ht="14.25" spans="1:7">
      <c r="A2" s="8" t="s">
        <v>1</v>
      </c>
      <c r="B2" s="8"/>
      <c r="C2" s="9"/>
      <c r="D2" s="8"/>
      <c r="E2" s="8"/>
      <c r="F2" s="8"/>
      <c r="G2" s="8"/>
    </row>
    <row r="3" s="2" customFormat="1" ht="16" customHeight="1" spans="1:7">
      <c r="A3" s="10" t="s">
        <v>2</v>
      </c>
      <c r="B3" s="11"/>
      <c r="C3" s="12"/>
      <c r="D3" s="10"/>
      <c r="E3" s="10"/>
      <c r="F3" s="10"/>
      <c r="G3" s="10"/>
    </row>
    <row r="4" s="2" customFormat="1" ht="16" customHeight="1" spans="1:7">
      <c r="A4" s="10" t="s">
        <v>3</v>
      </c>
      <c r="B4" s="11"/>
      <c r="C4" s="12"/>
      <c r="D4" s="10"/>
      <c r="E4" s="10"/>
      <c r="F4" s="10"/>
      <c r="G4" s="10"/>
    </row>
    <row r="5" s="2" customFormat="1" ht="43" customHeight="1" spans="1:7">
      <c r="A5" s="12" t="s">
        <v>4</v>
      </c>
      <c r="B5" s="13"/>
      <c r="C5" s="12"/>
      <c r="D5" s="12"/>
      <c r="E5" s="12"/>
      <c r="F5" s="12"/>
      <c r="G5" s="12"/>
    </row>
    <row r="6" s="2" customFormat="1" ht="16" customHeight="1" spans="1:7">
      <c r="A6" s="14" t="s">
        <v>5</v>
      </c>
      <c r="B6" s="15"/>
      <c r="C6" s="16"/>
      <c r="D6" s="14"/>
      <c r="E6" s="14"/>
      <c r="F6" s="14"/>
      <c r="G6" s="14"/>
    </row>
    <row r="7" s="1" customFormat="1" ht="23" customHeight="1" spans="1:7">
      <c r="A7" s="81" t="s">
        <v>6</v>
      </c>
      <c r="B7" s="82" t="s">
        <v>7</v>
      </c>
      <c r="C7" s="83" t="s">
        <v>8</v>
      </c>
      <c r="D7" s="84" t="s">
        <v>43</v>
      </c>
      <c r="E7" s="69"/>
      <c r="F7" s="70" t="s">
        <v>44</v>
      </c>
      <c r="G7" s="85" t="s">
        <v>45</v>
      </c>
    </row>
    <row r="8" s="1" customFormat="1" ht="21" customHeight="1" spans="1:7">
      <c r="A8" s="81"/>
      <c r="B8" s="82"/>
      <c r="C8" s="83"/>
      <c r="D8" s="70" t="s">
        <v>12</v>
      </c>
      <c r="E8" s="70" t="s">
        <v>13</v>
      </c>
      <c r="F8" s="70" t="s">
        <v>13</v>
      </c>
      <c r="G8" s="85"/>
    </row>
    <row r="9" s="1" customFormat="1" ht="23" customHeight="1" spans="1:7">
      <c r="A9" s="81">
        <v>1</v>
      </c>
      <c r="B9" s="25" t="s">
        <v>14</v>
      </c>
      <c r="C9" s="26" t="s">
        <v>15</v>
      </c>
      <c r="D9" s="70">
        <v>31.28</v>
      </c>
      <c r="E9" s="70">
        <v>31.28</v>
      </c>
      <c r="F9" s="70">
        <f t="shared" ref="F9:F17" si="0">E9*1.13</f>
        <v>35.3464</v>
      </c>
      <c r="G9" s="86"/>
    </row>
    <row r="10" s="1" customFormat="1" ht="23" customHeight="1" spans="1:7">
      <c r="A10" s="81">
        <v>2</v>
      </c>
      <c r="B10" s="25" t="s">
        <v>16</v>
      </c>
      <c r="C10" s="26" t="s">
        <v>17</v>
      </c>
      <c r="D10" s="70">
        <v>19.785</v>
      </c>
      <c r="E10" s="70">
        <v>19.785</v>
      </c>
      <c r="F10" s="70">
        <f t="shared" si="0"/>
        <v>22.35705</v>
      </c>
      <c r="G10" s="86"/>
    </row>
    <row r="11" s="1" customFormat="1" ht="23" customHeight="1" spans="1:7">
      <c r="A11" s="81">
        <v>3</v>
      </c>
      <c r="B11" s="25" t="s">
        <v>18</v>
      </c>
      <c r="C11" s="26" t="s">
        <v>19</v>
      </c>
      <c r="D11" s="70">
        <v>28.76</v>
      </c>
      <c r="E11" s="70">
        <v>28.76</v>
      </c>
      <c r="F11" s="70">
        <f t="shared" si="0"/>
        <v>32.4988</v>
      </c>
      <c r="G11" s="86"/>
    </row>
    <row r="12" s="1" customFormat="1" ht="23" customHeight="1" spans="1:7">
      <c r="A12" s="81">
        <v>4</v>
      </c>
      <c r="B12" s="25" t="s">
        <v>20</v>
      </c>
      <c r="C12" s="26" t="s">
        <v>21</v>
      </c>
      <c r="D12" s="70">
        <v>15.64</v>
      </c>
      <c r="E12" s="70">
        <v>15.64</v>
      </c>
      <c r="F12" s="70">
        <f t="shared" si="0"/>
        <v>17.6732</v>
      </c>
      <c r="G12" s="86"/>
    </row>
    <row r="13" s="1" customFormat="1" ht="23" customHeight="1" spans="1:7">
      <c r="A13" s="81">
        <v>5</v>
      </c>
      <c r="B13" s="25" t="s">
        <v>22</v>
      </c>
      <c r="C13" s="26" t="s">
        <v>23</v>
      </c>
      <c r="D13" s="70">
        <v>34.775</v>
      </c>
      <c r="E13" s="70">
        <v>34.775</v>
      </c>
      <c r="F13" s="70">
        <f t="shared" si="0"/>
        <v>39.29575</v>
      </c>
      <c r="G13" s="86"/>
    </row>
    <row r="14" s="1" customFormat="1" ht="23" customHeight="1" spans="1:7">
      <c r="A14" s="81">
        <v>6</v>
      </c>
      <c r="B14" s="25" t="s">
        <v>24</v>
      </c>
      <c r="C14" s="26" t="s">
        <v>25</v>
      </c>
      <c r="D14" s="70">
        <v>46.63</v>
      </c>
      <c r="E14" s="70">
        <v>46.63</v>
      </c>
      <c r="F14" s="70">
        <f t="shared" si="0"/>
        <v>52.6919</v>
      </c>
      <c r="G14" s="86"/>
    </row>
    <row r="15" s="1" customFormat="1" ht="23" customHeight="1" spans="1:7">
      <c r="A15" s="81">
        <v>7</v>
      </c>
      <c r="B15" s="25" t="s">
        <v>26</v>
      </c>
      <c r="C15" s="26" t="s">
        <v>27</v>
      </c>
      <c r="D15" s="70">
        <v>14.54</v>
      </c>
      <c r="E15" s="70">
        <v>14.54</v>
      </c>
      <c r="F15" s="70">
        <f t="shared" si="0"/>
        <v>16.4302</v>
      </c>
      <c r="G15" s="86"/>
    </row>
    <row r="16" s="1" customFormat="1" ht="23" customHeight="1" spans="1:7">
      <c r="A16" s="81">
        <v>8</v>
      </c>
      <c r="B16" s="25" t="s">
        <v>28</v>
      </c>
      <c r="C16" s="26" t="s">
        <v>29</v>
      </c>
      <c r="D16" s="70">
        <v>34.145</v>
      </c>
      <c r="E16" s="70">
        <v>34.145</v>
      </c>
      <c r="F16" s="70">
        <f t="shared" si="0"/>
        <v>38.58385</v>
      </c>
      <c r="G16" s="86"/>
    </row>
    <row r="17" s="1" customFormat="1" ht="23" customHeight="1" spans="1:7">
      <c r="A17" s="81">
        <v>9</v>
      </c>
      <c r="B17" s="25" t="s">
        <v>30</v>
      </c>
      <c r="C17" s="26" t="s">
        <v>31</v>
      </c>
      <c r="D17" s="70">
        <v>41.94</v>
      </c>
      <c r="E17" s="70">
        <v>41.94</v>
      </c>
      <c r="F17" s="70">
        <f t="shared" si="0"/>
        <v>47.3922</v>
      </c>
      <c r="G17" s="86"/>
    </row>
    <row r="18" s="1" customFormat="1" ht="35" customHeight="1" spans="1:7">
      <c r="A18" s="30" t="s">
        <v>32</v>
      </c>
      <c r="B18" s="31"/>
      <c r="C18" s="30"/>
      <c r="D18" s="30"/>
      <c r="E18" s="30"/>
      <c r="F18" s="30"/>
      <c r="G18" s="30"/>
    </row>
    <row r="19" s="1" customFormat="1" ht="33" customHeight="1" spans="1:7">
      <c r="A19" s="32" t="s">
        <v>46</v>
      </c>
      <c r="B19" s="33"/>
      <c r="C19" s="32"/>
      <c r="D19" s="32"/>
      <c r="E19" s="32"/>
      <c r="F19" s="32"/>
      <c r="G19" s="32"/>
    </row>
    <row r="20" s="1" customFormat="1" ht="27" customHeight="1" spans="1:7">
      <c r="A20" s="32" t="s">
        <v>34</v>
      </c>
      <c r="B20" s="33"/>
      <c r="C20" s="32"/>
      <c r="D20" s="32"/>
      <c r="E20" s="32"/>
      <c r="F20" s="32"/>
      <c r="G20" s="32"/>
    </row>
    <row r="21" s="1" customFormat="1" ht="24" customHeight="1" spans="1:7">
      <c r="A21" s="32" t="s">
        <v>35</v>
      </c>
      <c r="B21" s="33"/>
      <c r="C21" s="32"/>
      <c r="D21" s="32"/>
      <c r="E21" s="32"/>
      <c r="F21" s="32"/>
      <c r="G21" s="32"/>
    </row>
    <row r="22" s="1" customFormat="1" ht="21" customHeight="1" spans="1:7">
      <c r="A22" s="32" t="s">
        <v>36</v>
      </c>
      <c r="B22" s="33"/>
      <c r="C22" s="32"/>
      <c r="D22" s="32"/>
      <c r="E22" s="32"/>
      <c r="F22" s="32"/>
      <c r="G22" s="32"/>
    </row>
    <row r="23" s="1" customFormat="1" ht="43.2" customHeight="1" spans="1:7">
      <c r="A23" s="34" t="s">
        <v>37</v>
      </c>
      <c r="B23" s="33"/>
      <c r="C23" s="32"/>
      <c r="D23" s="32"/>
      <c r="E23" s="32"/>
      <c r="F23" s="32"/>
      <c r="G23" s="32"/>
    </row>
    <row r="24" s="3" customFormat="1" ht="19.2" customHeight="1" spans="1:7">
      <c r="A24" s="35" t="s">
        <v>38</v>
      </c>
      <c r="B24" s="36"/>
      <c r="C24" s="37"/>
      <c r="D24" s="38" t="s">
        <v>39</v>
      </c>
      <c r="E24" s="38"/>
      <c r="F24" s="38"/>
      <c r="G24" s="38"/>
    </row>
    <row r="25" s="3" customFormat="1" ht="19.2" customHeight="1" spans="1:7">
      <c r="A25" s="35"/>
      <c r="B25" s="36"/>
      <c r="C25" s="37"/>
      <c r="D25" s="38"/>
      <c r="E25" s="38"/>
      <c r="F25" s="45"/>
      <c r="G25" s="45"/>
    </row>
    <row r="26" s="1" customFormat="1" ht="19.2" customHeight="1" spans="1:7">
      <c r="A26" s="35" t="s">
        <v>40</v>
      </c>
      <c r="B26" s="36"/>
      <c r="C26" s="37"/>
      <c r="D26" s="38" t="s">
        <v>41</v>
      </c>
      <c r="E26" s="38"/>
      <c r="F26" s="38"/>
      <c r="G26" s="38"/>
    </row>
    <row r="27" s="3" customFormat="1" ht="19.2" customHeight="1" spans="1:7">
      <c r="A27" s="35"/>
      <c r="B27" s="36"/>
      <c r="C27" s="37"/>
      <c r="D27" s="38"/>
      <c r="E27" s="38"/>
      <c r="F27" s="45"/>
      <c r="G27" s="45"/>
    </row>
    <row r="28" s="3" customFormat="1" ht="41" customHeight="1" spans="1:7">
      <c r="A28" s="35" t="s">
        <v>42</v>
      </c>
      <c r="B28" s="38"/>
      <c r="C28" s="39"/>
      <c r="D28" s="38" t="s">
        <v>42</v>
      </c>
      <c r="E28" s="38"/>
      <c r="F28" s="38"/>
      <c r="G28" s="38"/>
    </row>
  </sheetData>
  <mergeCells count="20">
    <mergeCell ref="A1:G1"/>
    <mergeCell ref="A2:G2"/>
    <mergeCell ref="A3:G3"/>
    <mergeCell ref="A4:G4"/>
    <mergeCell ref="A5:G5"/>
    <mergeCell ref="A6:G6"/>
    <mergeCell ref="D7:E7"/>
    <mergeCell ref="A18:G18"/>
    <mergeCell ref="A19:G19"/>
    <mergeCell ref="A20:G20"/>
    <mergeCell ref="A21:G21"/>
    <mergeCell ref="A22:G22"/>
    <mergeCell ref="A23:G23"/>
    <mergeCell ref="D24:F24"/>
    <mergeCell ref="D26:F26"/>
    <mergeCell ref="D28:F28"/>
    <mergeCell ref="A7:A8"/>
    <mergeCell ref="B7:B8"/>
    <mergeCell ref="C7:C8"/>
    <mergeCell ref="G7:G8"/>
  </mergeCells>
  <conditionalFormatting sqref="B26">
    <cfRule type="duplicateValues" dxfId="1" priority="2"/>
  </conditionalFormatting>
  <conditionalFormatting sqref="D27:E27 D24:E25">
    <cfRule type="duplicateValues" dxfId="1" priority="1"/>
  </conditionalFormatting>
  <pageMargins left="0.7" right="0.7" top="0.511805555555556" bottom="0.432638888888889" header="0.3" footer="0.3"/>
  <pageSetup paperSize="9" scale="76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8"/>
  <sheetViews>
    <sheetView topLeftCell="A9" workbookViewId="0">
      <selection activeCell="A9" sqref="$A9:$XFD157"/>
    </sheetView>
  </sheetViews>
  <sheetFormatPr defaultColWidth="9" defaultRowHeight="16.5" outlineLevelCol="7"/>
  <cols>
    <col min="1" max="1" width="6.625" style="50" customWidth="1"/>
    <col min="2" max="2" width="19.375" style="52" customWidth="1"/>
    <col min="3" max="3" width="62.75" style="53" customWidth="1"/>
    <col min="4" max="4" width="6.875" style="53" customWidth="1"/>
    <col min="5" max="5" width="9.125" style="50" customWidth="1"/>
    <col min="6" max="7" width="11.625" style="50" customWidth="1"/>
    <col min="8" max="8" width="8.75" style="50" customWidth="1"/>
    <col min="9" max="16384" width="9" style="50"/>
  </cols>
  <sheetData>
    <row r="1" s="50" customFormat="1" ht="24.75" spans="1:8">
      <c r="A1" s="54" t="s">
        <v>0</v>
      </c>
      <c r="B1" s="54"/>
      <c r="C1" s="55"/>
      <c r="D1" s="55"/>
      <c r="E1" s="54"/>
      <c r="F1" s="54"/>
      <c r="G1" s="54"/>
      <c r="H1" s="54"/>
    </row>
    <row r="2" s="50" customFormat="1" ht="18" spans="1:8">
      <c r="A2" s="56" t="s">
        <v>47</v>
      </c>
      <c r="B2" s="56"/>
      <c r="C2" s="57"/>
      <c r="D2" s="57"/>
      <c r="E2" s="56"/>
      <c r="F2" s="56"/>
      <c r="G2" s="56"/>
      <c r="H2" s="56"/>
    </row>
    <row r="3" s="50" customFormat="1" ht="16" customHeight="1" spans="1:8">
      <c r="A3" s="58" t="s">
        <v>2</v>
      </c>
      <c r="B3" s="59"/>
      <c r="C3" s="60"/>
      <c r="D3" s="60"/>
      <c r="E3" s="58"/>
      <c r="F3" s="58"/>
      <c r="G3" s="58"/>
      <c r="H3" s="58"/>
    </row>
    <row r="4" s="50" customFormat="1" ht="16" customHeight="1" spans="1:8">
      <c r="A4" s="58" t="s">
        <v>3</v>
      </c>
      <c r="B4" s="59"/>
      <c r="C4" s="60"/>
      <c r="D4" s="60"/>
      <c r="E4" s="58"/>
      <c r="F4" s="58"/>
      <c r="G4" s="58"/>
      <c r="H4" s="58"/>
    </row>
    <row r="5" s="50" customFormat="1" ht="43" customHeight="1" spans="1:8">
      <c r="A5" s="60" t="s">
        <v>4</v>
      </c>
      <c r="B5" s="61"/>
      <c r="C5" s="60"/>
      <c r="D5" s="60"/>
      <c r="E5" s="60"/>
      <c r="F5" s="60"/>
      <c r="G5" s="60"/>
      <c r="H5" s="60"/>
    </row>
    <row r="6" s="50" customFormat="1" ht="16" customHeight="1" spans="1:8">
      <c r="A6" s="62" t="s">
        <v>48</v>
      </c>
      <c r="B6" s="63"/>
      <c r="C6" s="64"/>
      <c r="D6" s="64"/>
      <c r="E6" s="62"/>
      <c r="F6" s="62"/>
      <c r="G6" s="62"/>
      <c r="H6" s="62"/>
    </row>
    <row r="7" s="50" customFormat="1" ht="23" customHeight="1" spans="1:8">
      <c r="A7" s="65" t="s">
        <v>6</v>
      </c>
      <c r="B7" s="66" t="s">
        <v>7</v>
      </c>
      <c r="C7" s="67" t="s">
        <v>8</v>
      </c>
      <c r="D7" s="67" t="s">
        <v>49</v>
      </c>
      <c r="E7" s="68" t="s">
        <v>43</v>
      </c>
      <c r="F7" s="69"/>
      <c r="G7" s="70" t="s">
        <v>44</v>
      </c>
      <c r="H7" s="71" t="s">
        <v>45</v>
      </c>
    </row>
    <row r="8" s="50" customFormat="1" ht="21" customHeight="1" spans="1:8">
      <c r="A8" s="65"/>
      <c r="B8" s="66"/>
      <c r="C8" s="67"/>
      <c r="D8" s="67"/>
      <c r="E8" s="69" t="s">
        <v>50</v>
      </c>
      <c r="F8" s="70" t="s">
        <v>13</v>
      </c>
      <c r="G8" s="70" t="s">
        <v>13</v>
      </c>
      <c r="H8" s="71"/>
    </row>
    <row r="9" s="50" customFormat="1" ht="19" customHeight="1" spans="1:8">
      <c r="A9" s="65">
        <v>1</v>
      </c>
      <c r="B9" s="72" t="s">
        <v>51</v>
      </c>
      <c r="C9" s="72" t="s">
        <v>52</v>
      </c>
      <c r="D9" s="72" t="s">
        <v>53</v>
      </c>
      <c r="E9" s="73"/>
      <c r="F9" s="73">
        <v>8.8089</v>
      </c>
      <c r="G9" s="70">
        <f>F9*1.13</f>
        <v>9.954057</v>
      </c>
      <c r="H9" s="74"/>
    </row>
    <row r="10" s="50" customFormat="1" ht="19" customHeight="1" spans="1:8">
      <c r="A10" s="65">
        <v>2</v>
      </c>
      <c r="B10" s="72" t="s">
        <v>54</v>
      </c>
      <c r="C10" s="72" t="s">
        <v>55</v>
      </c>
      <c r="D10" s="72" t="s">
        <v>53</v>
      </c>
      <c r="E10" s="73"/>
      <c r="F10" s="73">
        <v>9.9517</v>
      </c>
      <c r="G10" s="70">
        <f t="shared" ref="G10:G41" si="0">F10*1.13</f>
        <v>11.245421</v>
      </c>
      <c r="H10" s="74"/>
    </row>
    <row r="11" s="50" customFormat="1" ht="19" customHeight="1" spans="1:8">
      <c r="A11" s="65">
        <v>3</v>
      </c>
      <c r="B11" s="72" t="s">
        <v>56</v>
      </c>
      <c r="C11" s="72" t="s">
        <v>57</v>
      </c>
      <c r="D11" s="72" t="s">
        <v>53</v>
      </c>
      <c r="E11" s="73"/>
      <c r="F11" s="73">
        <v>26.3251</v>
      </c>
      <c r="G11" s="70">
        <f t="shared" si="0"/>
        <v>29.747363</v>
      </c>
      <c r="H11" s="74"/>
    </row>
    <row r="12" s="50" customFormat="1" ht="19" customHeight="1" spans="1:8">
      <c r="A12" s="65">
        <v>4</v>
      </c>
      <c r="B12" s="72" t="s">
        <v>58</v>
      </c>
      <c r="C12" s="72" t="s">
        <v>59</v>
      </c>
      <c r="D12" s="72" t="s">
        <v>53</v>
      </c>
      <c r="E12" s="73"/>
      <c r="F12" s="73">
        <v>26.3251</v>
      </c>
      <c r="G12" s="70">
        <f t="shared" si="0"/>
        <v>29.747363</v>
      </c>
      <c r="H12" s="74"/>
    </row>
    <row r="13" s="50" customFormat="1" ht="19" customHeight="1" spans="1:8">
      <c r="A13" s="65">
        <v>5</v>
      </c>
      <c r="B13" s="72" t="s">
        <v>60</v>
      </c>
      <c r="C13" s="72" t="s">
        <v>61</v>
      </c>
      <c r="D13" s="72" t="s">
        <v>53</v>
      </c>
      <c r="E13" s="73"/>
      <c r="F13" s="73">
        <v>45.4823</v>
      </c>
      <c r="G13" s="70">
        <f t="shared" si="0"/>
        <v>51.394999</v>
      </c>
      <c r="H13" s="74"/>
    </row>
    <row r="14" s="50" customFormat="1" ht="19" customHeight="1" spans="1:8">
      <c r="A14" s="65">
        <v>6</v>
      </c>
      <c r="B14" s="72" t="s">
        <v>60</v>
      </c>
      <c r="C14" s="72" t="s">
        <v>61</v>
      </c>
      <c r="D14" s="72" t="s">
        <v>53</v>
      </c>
      <c r="E14" s="73"/>
      <c r="F14" s="73">
        <v>45.4823</v>
      </c>
      <c r="G14" s="70">
        <f t="shared" si="0"/>
        <v>51.394999</v>
      </c>
      <c r="H14" s="74"/>
    </row>
    <row r="15" s="50" customFormat="1" ht="19" customHeight="1" spans="1:8">
      <c r="A15" s="65">
        <v>7</v>
      </c>
      <c r="B15" s="72" t="s">
        <v>62</v>
      </c>
      <c r="C15" s="72" t="s">
        <v>63</v>
      </c>
      <c r="D15" s="72" t="s">
        <v>53</v>
      </c>
      <c r="E15" s="73"/>
      <c r="F15" s="73">
        <v>52.0064</v>
      </c>
      <c r="G15" s="70">
        <f t="shared" si="0"/>
        <v>58.767232</v>
      </c>
      <c r="H15" s="74"/>
    </row>
    <row r="16" s="50" customFormat="1" ht="19" customHeight="1" spans="1:8">
      <c r="A16" s="65">
        <v>8</v>
      </c>
      <c r="B16" s="72" t="s">
        <v>64</v>
      </c>
      <c r="C16" s="72" t="s">
        <v>65</v>
      </c>
      <c r="D16" s="72" t="s">
        <v>53</v>
      </c>
      <c r="E16" s="73"/>
      <c r="F16" s="73">
        <v>33.4133</v>
      </c>
      <c r="G16" s="70">
        <f t="shared" si="0"/>
        <v>37.757029</v>
      </c>
      <c r="H16" s="74"/>
    </row>
    <row r="17" s="50" customFormat="1" ht="19" customHeight="1" spans="1:8">
      <c r="A17" s="65">
        <v>9</v>
      </c>
      <c r="B17" s="72" t="s">
        <v>66</v>
      </c>
      <c r="C17" s="72" t="s">
        <v>67</v>
      </c>
      <c r="D17" s="72" t="s">
        <v>53</v>
      </c>
      <c r="E17" s="73"/>
      <c r="F17" s="73">
        <v>41.0978</v>
      </c>
      <c r="G17" s="70">
        <f t="shared" si="0"/>
        <v>46.440514</v>
      </c>
      <c r="H17" s="74"/>
    </row>
    <row r="18" s="50" customFormat="1" ht="19" customHeight="1" spans="1:8">
      <c r="A18" s="65">
        <v>10</v>
      </c>
      <c r="B18" s="72" t="s">
        <v>68</v>
      </c>
      <c r="C18" s="72" t="s">
        <v>69</v>
      </c>
      <c r="D18" s="72" t="s">
        <v>53</v>
      </c>
      <c r="E18" s="73"/>
      <c r="F18" s="73">
        <v>15.1613</v>
      </c>
      <c r="G18" s="70">
        <f t="shared" si="0"/>
        <v>17.132269</v>
      </c>
      <c r="H18" s="74"/>
    </row>
    <row r="19" s="50" customFormat="1" ht="19" customHeight="1" spans="1:8">
      <c r="A19" s="65">
        <v>11</v>
      </c>
      <c r="B19" s="72" t="s">
        <v>70</v>
      </c>
      <c r="C19" s="72" t="s">
        <v>71</v>
      </c>
      <c r="D19" s="72" t="s">
        <v>53</v>
      </c>
      <c r="E19" s="73"/>
      <c r="F19" s="73">
        <v>12.9785</v>
      </c>
      <c r="G19" s="70">
        <f t="shared" si="0"/>
        <v>14.665705</v>
      </c>
      <c r="H19" s="74"/>
    </row>
    <row r="20" s="50" customFormat="1" ht="19" customHeight="1" spans="1:8">
      <c r="A20" s="65">
        <v>12</v>
      </c>
      <c r="B20" s="72" t="s">
        <v>72</v>
      </c>
      <c r="C20" s="72" t="s">
        <v>73</v>
      </c>
      <c r="D20" s="72" t="s">
        <v>53</v>
      </c>
      <c r="E20" s="73"/>
      <c r="F20" s="73">
        <v>9.3325</v>
      </c>
      <c r="G20" s="70">
        <f t="shared" si="0"/>
        <v>10.545725</v>
      </c>
      <c r="H20" s="74"/>
    </row>
    <row r="21" s="50" customFormat="1" ht="19" customHeight="1" spans="1:8">
      <c r="A21" s="65">
        <v>13</v>
      </c>
      <c r="B21" s="72" t="s">
        <v>74</v>
      </c>
      <c r="C21" s="72" t="s">
        <v>75</v>
      </c>
      <c r="D21" s="72" t="s">
        <v>53</v>
      </c>
      <c r="E21" s="73"/>
      <c r="F21" s="73">
        <v>16.2754</v>
      </c>
      <c r="G21" s="70">
        <f t="shared" si="0"/>
        <v>18.391202</v>
      </c>
      <c r="H21" s="74"/>
    </row>
    <row r="22" s="50" customFormat="1" ht="19" customHeight="1" spans="1:8">
      <c r="A22" s="65">
        <v>14</v>
      </c>
      <c r="B22" s="72" t="s">
        <v>76</v>
      </c>
      <c r="C22" s="72" t="s">
        <v>77</v>
      </c>
      <c r="D22" s="72" t="s">
        <v>53</v>
      </c>
      <c r="E22" s="73"/>
      <c r="F22" s="73">
        <v>38.1361</v>
      </c>
      <c r="G22" s="70">
        <f t="shared" si="0"/>
        <v>43.093793</v>
      </c>
      <c r="H22" s="74"/>
    </row>
    <row r="23" s="50" customFormat="1" ht="19" customHeight="1" spans="1:8">
      <c r="A23" s="65">
        <v>15</v>
      </c>
      <c r="B23" s="72" t="s">
        <v>78</v>
      </c>
      <c r="C23" s="72" t="s">
        <v>79</v>
      </c>
      <c r="D23" s="72" t="s">
        <v>53</v>
      </c>
      <c r="E23" s="73"/>
      <c r="F23" s="73">
        <v>38.1361</v>
      </c>
      <c r="G23" s="70">
        <f t="shared" si="0"/>
        <v>43.093793</v>
      </c>
      <c r="H23" s="74"/>
    </row>
    <row r="24" s="50" customFormat="1" ht="19" customHeight="1" spans="1:8">
      <c r="A24" s="65">
        <v>16</v>
      </c>
      <c r="B24" s="72" t="s">
        <v>80</v>
      </c>
      <c r="C24" s="72" t="s">
        <v>81</v>
      </c>
      <c r="D24" s="72" t="s">
        <v>53</v>
      </c>
      <c r="E24" s="73"/>
      <c r="F24" s="73">
        <v>70.1955</v>
      </c>
      <c r="G24" s="70">
        <f t="shared" si="0"/>
        <v>79.320915</v>
      </c>
      <c r="H24" s="74"/>
    </row>
    <row r="25" s="50" customFormat="1" ht="19" customHeight="1" spans="1:8">
      <c r="A25" s="65">
        <v>17</v>
      </c>
      <c r="B25" s="72" t="s">
        <v>80</v>
      </c>
      <c r="C25" s="72" t="s">
        <v>81</v>
      </c>
      <c r="D25" s="72" t="s">
        <v>53</v>
      </c>
      <c r="E25" s="73"/>
      <c r="F25" s="73">
        <v>70.1955</v>
      </c>
      <c r="G25" s="70">
        <f t="shared" si="0"/>
        <v>79.320915</v>
      </c>
      <c r="H25" s="74"/>
    </row>
    <row r="26" s="50" customFormat="1" ht="19" customHeight="1" spans="1:8">
      <c r="A26" s="65">
        <v>18</v>
      </c>
      <c r="B26" s="72" t="s">
        <v>82</v>
      </c>
      <c r="C26" s="72" t="s">
        <v>83</v>
      </c>
      <c r="D26" s="72" t="s">
        <v>53</v>
      </c>
      <c r="E26" s="73"/>
      <c r="F26" s="73">
        <v>77.8673</v>
      </c>
      <c r="G26" s="70">
        <f t="shared" si="0"/>
        <v>87.990049</v>
      </c>
      <c r="H26" s="74"/>
    </row>
    <row r="27" s="50" customFormat="1" ht="19" customHeight="1" spans="1:8">
      <c r="A27" s="65">
        <v>19</v>
      </c>
      <c r="B27" s="72" t="s">
        <v>84</v>
      </c>
      <c r="C27" s="72" t="s">
        <v>85</v>
      </c>
      <c r="D27" s="72" t="s">
        <v>53</v>
      </c>
      <c r="E27" s="73"/>
      <c r="F27" s="73">
        <v>77.8673</v>
      </c>
      <c r="G27" s="70">
        <f t="shared" si="0"/>
        <v>87.990049</v>
      </c>
      <c r="H27" s="74"/>
    </row>
    <row r="28" s="50" customFormat="1" ht="19" customHeight="1" spans="1:8">
      <c r="A28" s="65">
        <v>20</v>
      </c>
      <c r="B28" s="72" t="s">
        <v>86</v>
      </c>
      <c r="C28" s="72" t="s">
        <v>87</v>
      </c>
      <c r="D28" s="72" t="s">
        <v>53</v>
      </c>
      <c r="E28" s="73"/>
      <c r="F28" s="73">
        <v>81.1347</v>
      </c>
      <c r="G28" s="70">
        <f t="shared" si="0"/>
        <v>91.682211</v>
      </c>
      <c r="H28" s="74"/>
    </row>
    <row r="29" s="50" customFormat="1" ht="19" customHeight="1" spans="1:8">
      <c r="A29" s="65">
        <v>21</v>
      </c>
      <c r="B29" s="72" t="s">
        <v>88</v>
      </c>
      <c r="C29" s="72" t="s">
        <v>89</v>
      </c>
      <c r="D29" s="72" t="s">
        <v>53</v>
      </c>
      <c r="E29" s="73"/>
      <c r="F29" s="73">
        <v>89.7302</v>
      </c>
      <c r="G29" s="70">
        <f t="shared" si="0"/>
        <v>101.395126</v>
      </c>
      <c r="H29" s="74"/>
    </row>
    <row r="30" s="50" customFormat="1" ht="19" customHeight="1" spans="1:8">
      <c r="A30" s="65">
        <v>22</v>
      </c>
      <c r="B30" s="72" t="s">
        <v>90</v>
      </c>
      <c r="C30" s="72" t="s">
        <v>91</v>
      </c>
      <c r="D30" s="72" t="s">
        <v>53</v>
      </c>
      <c r="E30" s="73"/>
      <c r="F30" s="73">
        <v>47.8028</v>
      </c>
      <c r="G30" s="70">
        <f t="shared" si="0"/>
        <v>54.017164</v>
      </c>
      <c r="H30" s="74"/>
    </row>
    <row r="31" s="50" customFormat="1" ht="19" customHeight="1" spans="1:8">
      <c r="A31" s="65">
        <v>23</v>
      </c>
      <c r="B31" s="72" t="s">
        <v>92</v>
      </c>
      <c r="C31" s="72" t="s">
        <v>93</v>
      </c>
      <c r="D31" s="72" t="s">
        <v>53</v>
      </c>
      <c r="E31" s="73"/>
      <c r="F31" s="73">
        <v>58.2187</v>
      </c>
      <c r="G31" s="70">
        <f t="shared" si="0"/>
        <v>65.787131</v>
      </c>
      <c r="H31" s="74"/>
    </row>
    <row r="32" s="50" customFormat="1" ht="19" customHeight="1" spans="1:8">
      <c r="A32" s="65">
        <v>24</v>
      </c>
      <c r="B32" s="96" t="s">
        <v>94</v>
      </c>
      <c r="C32" s="72" t="s">
        <v>95</v>
      </c>
      <c r="D32" s="72" t="s">
        <v>53</v>
      </c>
      <c r="E32" s="73"/>
      <c r="F32" s="73">
        <v>2.6093</v>
      </c>
      <c r="G32" s="70">
        <f t="shared" si="0"/>
        <v>2.948509</v>
      </c>
      <c r="H32" s="74"/>
    </row>
    <row r="33" s="50" customFormat="1" ht="19" customHeight="1" spans="1:8">
      <c r="A33" s="65">
        <v>25</v>
      </c>
      <c r="B33" s="96" t="s">
        <v>96</v>
      </c>
      <c r="C33" s="72" t="s">
        <v>97</v>
      </c>
      <c r="D33" s="72" t="s">
        <v>53</v>
      </c>
      <c r="E33" s="73"/>
      <c r="F33" s="73">
        <v>1.8915</v>
      </c>
      <c r="G33" s="70">
        <f t="shared" si="0"/>
        <v>2.137395</v>
      </c>
      <c r="H33" s="74"/>
    </row>
    <row r="34" s="50" customFormat="1" ht="19" customHeight="1" spans="1:8">
      <c r="A34" s="65">
        <v>26</v>
      </c>
      <c r="B34" s="96" t="s">
        <v>98</v>
      </c>
      <c r="C34" s="72" t="s">
        <v>99</v>
      </c>
      <c r="D34" s="72" t="s">
        <v>53</v>
      </c>
      <c r="E34" s="73"/>
      <c r="F34" s="73">
        <v>1.2222</v>
      </c>
      <c r="G34" s="70">
        <f t="shared" si="0"/>
        <v>1.381086</v>
      </c>
      <c r="H34" s="74"/>
    </row>
    <row r="35" s="50" customFormat="1" ht="19" customHeight="1" spans="1:8">
      <c r="A35" s="65">
        <v>27</v>
      </c>
      <c r="B35" s="72" t="s">
        <v>100</v>
      </c>
      <c r="C35" s="72" t="s">
        <v>101</v>
      </c>
      <c r="D35" s="72" t="s">
        <v>53</v>
      </c>
      <c r="E35" s="73"/>
      <c r="F35" s="73">
        <v>3.1525</v>
      </c>
      <c r="G35" s="70">
        <f t="shared" si="0"/>
        <v>3.562325</v>
      </c>
      <c r="H35" s="74"/>
    </row>
    <row r="36" s="50" customFormat="1" ht="19" customHeight="1" spans="1:8">
      <c r="A36" s="65">
        <v>28</v>
      </c>
      <c r="B36" s="72" t="s">
        <v>102</v>
      </c>
      <c r="C36" s="72" t="s">
        <v>103</v>
      </c>
      <c r="D36" s="72" t="s">
        <v>53</v>
      </c>
      <c r="E36" s="73"/>
      <c r="F36" s="73">
        <v>3.1525</v>
      </c>
      <c r="G36" s="70">
        <f t="shared" si="0"/>
        <v>3.562325</v>
      </c>
      <c r="H36" s="74"/>
    </row>
    <row r="37" s="50" customFormat="1" ht="19" customHeight="1" spans="1:8">
      <c r="A37" s="65">
        <v>29</v>
      </c>
      <c r="B37" s="72" t="s">
        <v>104</v>
      </c>
      <c r="C37" s="72" t="s">
        <v>105</v>
      </c>
      <c r="D37" s="72" t="s">
        <v>53</v>
      </c>
      <c r="E37" s="73"/>
      <c r="F37" s="73">
        <v>21.27774605576</v>
      </c>
      <c r="G37" s="70">
        <f t="shared" si="0"/>
        <v>24.0438530430088</v>
      </c>
      <c r="H37" s="74"/>
    </row>
    <row r="38" s="50" customFormat="1" ht="19" customHeight="1" spans="1:8">
      <c r="A38" s="65">
        <v>30</v>
      </c>
      <c r="B38" s="72" t="s">
        <v>106</v>
      </c>
      <c r="C38" s="72" t="s">
        <v>107</v>
      </c>
      <c r="D38" s="72" t="s">
        <v>53</v>
      </c>
      <c r="E38" s="73"/>
      <c r="F38" s="73">
        <v>185.2615</v>
      </c>
      <c r="G38" s="70">
        <f t="shared" si="0"/>
        <v>209.345495</v>
      </c>
      <c r="H38" s="74"/>
    </row>
    <row r="39" s="50" customFormat="1" ht="19" customHeight="1" spans="1:8">
      <c r="A39" s="65">
        <v>31</v>
      </c>
      <c r="B39" s="72" t="s">
        <v>108</v>
      </c>
      <c r="C39" s="72" t="s">
        <v>109</v>
      </c>
      <c r="D39" s="72" t="s">
        <v>53</v>
      </c>
      <c r="E39" s="73"/>
      <c r="F39" s="73">
        <v>115.8755</v>
      </c>
      <c r="G39" s="70">
        <f t="shared" si="0"/>
        <v>130.939315</v>
      </c>
      <c r="H39" s="74"/>
    </row>
    <row r="40" s="50" customFormat="1" ht="19" customHeight="1" spans="1:8">
      <c r="A40" s="65">
        <v>32</v>
      </c>
      <c r="B40" s="72" t="s">
        <v>110</v>
      </c>
      <c r="C40" s="72" t="s">
        <v>111</v>
      </c>
      <c r="D40" s="72" t="s">
        <v>53</v>
      </c>
      <c r="E40" s="73"/>
      <c r="F40" s="73">
        <v>115.8755</v>
      </c>
      <c r="G40" s="70">
        <f t="shared" si="0"/>
        <v>130.939315</v>
      </c>
      <c r="H40" s="74"/>
    </row>
    <row r="41" s="50" customFormat="1" ht="19" customHeight="1" spans="1:8">
      <c r="A41" s="65">
        <v>33</v>
      </c>
      <c r="B41" s="72" t="s">
        <v>112</v>
      </c>
      <c r="C41" s="72" t="s">
        <v>113</v>
      </c>
      <c r="D41" s="72" t="s">
        <v>53</v>
      </c>
      <c r="E41" s="73"/>
      <c r="F41" s="73">
        <v>139.9119</v>
      </c>
      <c r="G41" s="70">
        <f t="shared" si="0"/>
        <v>158.100447</v>
      </c>
      <c r="H41" s="74"/>
    </row>
    <row r="42" s="50" customFormat="1" ht="19" customHeight="1" spans="1:8">
      <c r="A42" s="65">
        <v>34</v>
      </c>
      <c r="B42" s="72" t="s">
        <v>114</v>
      </c>
      <c r="C42" s="72" t="s">
        <v>115</v>
      </c>
      <c r="D42" s="72" t="s">
        <v>53</v>
      </c>
      <c r="E42" s="73"/>
      <c r="F42" s="73">
        <v>127.7667</v>
      </c>
      <c r="G42" s="70">
        <f t="shared" ref="G42:G73" si="1">F42*1.13</f>
        <v>144.376371</v>
      </c>
      <c r="H42" s="74"/>
    </row>
    <row r="43" s="50" customFormat="1" ht="19" customHeight="1" spans="1:8">
      <c r="A43" s="65">
        <v>35</v>
      </c>
      <c r="B43" s="72" t="s">
        <v>116</v>
      </c>
      <c r="C43" s="72" t="s">
        <v>117</v>
      </c>
      <c r="D43" s="72" t="s">
        <v>53</v>
      </c>
      <c r="E43" s="73"/>
      <c r="F43" s="73">
        <v>30.0117</v>
      </c>
      <c r="G43" s="70">
        <f t="shared" si="1"/>
        <v>33.913221</v>
      </c>
      <c r="H43" s="74"/>
    </row>
    <row r="44" s="50" customFormat="1" ht="19" customHeight="1" spans="1:8">
      <c r="A44" s="65">
        <v>36</v>
      </c>
      <c r="B44" s="72" t="s">
        <v>118</v>
      </c>
      <c r="C44" s="72" t="s">
        <v>119</v>
      </c>
      <c r="D44" s="72" t="s">
        <v>53</v>
      </c>
      <c r="E44" s="73"/>
      <c r="F44" s="73">
        <v>248.0074</v>
      </c>
      <c r="G44" s="70">
        <f t="shared" si="1"/>
        <v>280.248362</v>
      </c>
      <c r="H44" s="74"/>
    </row>
    <row r="45" s="50" customFormat="1" ht="19" customHeight="1" spans="1:8">
      <c r="A45" s="65">
        <v>37</v>
      </c>
      <c r="B45" s="72" t="s">
        <v>120</v>
      </c>
      <c r="C45" s="72" t="s">
        <v>121</v>
      </c>
      <c r="D45" s="72" t="s">
        <v>53</v>
      </c>
      <c r="E45" s="73"/>
      <c r="F45" s="73">
        <v>24.99364605576</v>
      </c>
      <c r="G45" s="70">
        <f t="shared" si="1"/>
        <v>28.2428200430088</v>
      </c>
      <c r="H45" s="74"/>
    </row>
    <row r="46" s="50" customFormat="1" ht="19" customHeight="1" spans="1:8">
      <c r="A46" s="65">
        <v>38</v>
      </c>
      <c r="B46" s="72" t="s">
        <v>122</v>
      </c>
      <c r="C46" s="72" t="s">
        <v>123</v>
      </c>
      <c r="D46" s="72" t="s">
        <v>53</v>
      </c>
      <c r="E46" s="73"/>
      <c r="F46" s="73">
        <v>16.2081</v>
      </c>
      <c r="G46" s="70">
        <f t="shared" si="1"/>
        <v>18.315153</v>
      </c>
      <c r="H46" s="74"/>
    </row>
    <row r="47" s="50" customFormat="1" ht="19" customHeight="1" spans="1:8">
      <c r="A47" s="65">
        <v>39</v>
      </c>
      <c r="B47" s="72" t="s">
        <v>124</v>
      </c>
      <c r="C47" s="72" t="s">
        <v>125</v>
      </c>
      <c r="D47" s="72" t="s">
        <v>53</v>
      </c>
      <c r="E47" s="73"/>
      <c r="F47" s="73">
        <v>188.2615</v>
      </c>
      <c r="G47" s="70">
        <f t="shared" si="1"/>
        <v>212.735495</v>
      </c>
      <c r="H47" s="74"/>
    </row>
    <row r="48" s="50" customFormat="1" ht="19" customHeight="1" spans="1:8">
      <c r="A48" s="65">
        <v>40</v>
      </c>
      <c r="B48" s="72" t="s">
        <v>126</v>
      </c>
      <c r="C48" s="72" t="s">
        <v>127</v>
      </c>
      <c r="D48" s="72" t="s">
        <v>53</v>
      </c>
      <c r="E48" s="73"/>
      <c r="F48" s="73">
        <v>188.2615</v>
      </c>
      <c r="G48" s="70">
        <f t="shared" si="1"/>
        <v>212.735495</v>
      </c>
      <c r="H48" s="74"/>
    </row>
    <row r="49" s="50" customFormat="1" ht="19" customHeight="1" spans="1:8">
      <c r="A49" s="65">
        <v>41</v>
      </c>
      <c r="B49" s="72" t="s">
        <v>128</v>
      </c>
      <c r="C49" s="72" t="s">
        <v>129</v>
      </c>
      <c r="D49" s="72" t="s">
        <v>53</v>
      </c>
      <c r="E49" s="73"/>
      <c r="F49" s="73">
        <v>243.28949</v>
      </c>
      <c r="G49" s="70">
        <f t="shared" si="1"/>
        <v>274.9171237</v>
      </c>
      <c r="H49" s="74"/>
    </row>
    <row r="50" s="50" customFormat="1" ht="19" customHeight="1" spans="1:8">
      <c r="A50" s="65">
        <v>42</v>
      </c>
      <c r="B50" s="72" t="s">
        <v>130</v>
      </c>
      <c r="C50" s="72" t="s">
        <v>131</v>
      </c>
      <c r="D50" s="72" t="s">
        <v>53</v>
      </c>
      <c r="E50" s="73"/>
      <c r="F50" s="73">
        <v>15.556512</v>
      </c>
      <c r="G50" s="70">
        <f t="shared" si="1"/>
        <v>17.57885856</v>
      </c>
      <c r="H50" s="74"/>
    </row>
    <row r="51" s="50" customFormat="1" ht="19" customHeight="1" spans="1:8">
      <c r="A51" s="65">
        <v>43</v>
      </c>
      <c r="B51" s="72" t="s">
        <v>132</v>
      </c>
      <c r="C51" s="72" t="s">
        <v>133</v>
      </c>
      <c r="D51" s="72" t="s">
        <v>53</v>
      </c>
      <c r="E51" s="73"/>
      <c r="F51" s="73">
        <v>104.972196</v>
      </c>
      <c r="G51" s="70">
        <f t="shared" si="1"/>
        <v>118.61858148</v>
      </c>
      <c r="H51" s="74"/>
    </row>
    <row r="52" s="50" customFormat="1" ht="19" customHeight="1" spans="1:8">
      <c r="A52" s="65">
        <v>44</v>
      </c>
      <c r="B52" s="72" t="s">
        <v>134</v>
      </c>
      <c r="C52" s="72" t="s">
        <v>135</v>
      </c>
      <c r="D52" s="72" t="s">
        <v>53</v>
      </c>
      <c r="E52" s="73"/>
      <c r="F52" s="73">
        <v>104.972196</v>
      </c>
      <c r="G52" s="70">
        <f t="shared" si="1"/>
        <v>118.61858148</v>
      </c>
      <c r="H52" s="74"/>
    </row>
    <row r="53" s="50" customFormat="1" ht="19" customHeight="1" spans="1:8">
      <c r="A53" s="65">
        <v>45</v>
      </c>
      <c r="B53" s="72" t="s">
        <v>136</v>
      </c>
      <c r="C53" s="72" t="s">
        <v>137</v>
      </c>
      <c r="D53" s="72" t="s">
        <v>53</v>
      </c>
      <c r="E53" s="73"/>
      <c r="F53" s="73">
        <v>53.078418</v>
      </c>
      <c r="G53" s="70">
        <f t="shared" si="1"/>
        <v>59.97861234</v>
      </c>
      <c r="H53" s="74"/>
    </row>
    <row r="54" s="50" customFormat="1" ht="19" customHeight="1" spans="1:8">
      <c r="A54" s="65">
        <v>46</v>
      </c>
      <c r="B54" s="72" t="s">
        <v>138</v>
      </c>
      <c r="C54" s="72" t="s">
        <v>139</v>
      </c>
      <c r="D54" s="72" t="s">
        <v>53</v>
      </c>
      <c r="E54" s="73"/>
      <c r="F54" s="73">
        <v>53.078418</v>
      </c>
      <c r="G54" s="70">
        <f t="shared" si="1"/>
        <v>59.97861234</v>
      </c>
      <c r="H54" s="74"/>
    </row>
    <row r="55" s="50" customFormat="1" ht="19" customHeight="1" spans="1:8">
      <c r="A55" s="65">
        <v>47</v>
      </c>
      <c r="B55" s="72" t="s">
        <v>140</v>
      </c>
      <c r="C55" s="72" t="s">
        <v>141</v>
      </c>
      <c r="D55" s="72" t="s">
        <v>53</v>
      </c>
      <c r="E55" s="73"/>
      <c r="F55" s="73">
        <v>79.191802</v>
      </c>
      <c r="G55" s="70">
        <f t="shared" si="1"/>
        <v>89.48673626</v>
      </c>
      <c r="H55" s="74"/>
    </row>
    <row r="56" s="50" customFormat="1" ht="19" customHeight="1" spans="1:8">
      <c r="A56" s="65">
        <v>48</v>
      </c>
      <c r="B56" s="72" t="s">
        <v>142</v>
      </c>
      <c r="C56" s="72" t="s">
        <v>143</v>
      </c>
      <c r="D56" s="72" t="s">
        <v>53</v>
      </c>
      <c r="E56" s="73"/>
      <c r="F56" s="73">
        <v>64.98691</v>
      </c>
      <c r="G56" s="70">
        <f t="shared" si="1"/>
        <v>73.4352083</v>
      </c>
      <c r="H56" s="74"/>
    </row>
    <row r="57" s="50" customFormat="1" ht="19" customHeight="1" spans="1:8">
      <c r="A57" s="65">
        <v>49</v>
      </c>
      <c r="B57" s="72" t="s">
        <v>144</v>
      </c>
      <c r="C57" s="72" t="s">
        <v>145</v>
      </c>
      <c r="D57" s="72" t="s">
        <v>53</v>
      </c>
      <c r="E57" s="73"/>
      <c r="F57" s="73">
        <v>20.0787</v>
      </c>
      <c r="G57" s="70">
        <f t="shared" si="1"/>
        <v>22.688931</v>
      </c>
      <c r="H57" s="74"/>
    </row>
    <row r="58" s="50" customFormat="1" ht="19" customHeight="1" spans="1:8">
      <c r="A58" s="65">
        <v>50</v>
      </c>
      <c r="B58" s="72" t="s">
        <v>146</v>
      </c>
      <c r="C58" s="72" t="s">
        <v>147</v>
      </c>
      <c r="D58" s="72" t="s">
        <v>53</v>
      </c>
      <c r="E58" s="73"/>
      <c r="F58" s="73">
        <v>126.32364</v>
      </c>
      <c r="G58" s="70">
        <f t="shared" si="1"/>
        <v>142.7457132</v>
      </c>
      <c r="H58" s="74"/>
    </row>
    <row r="59" s="50" customFormat="1" ht="19" customHeight="1" spans="1:8">
      <c r="A59" s="65">
        <v>51</v>
      </c>
      <c r="B59" s="72" t="s">
        <v>148</v>
      </c>
      <c r="C59" s="72" t="s">
        <v>149</v>
      </c>
      <c r="D59" s="72" t="s">
        <v>53</v>
      </c>
      <c r="E59" s="73"/>
      <c r="F59" s="73">
        <v>18.971811904</v>
      </c>
      <c r="G59" s="70">
        <f t="shared" si="1"/>
        <v>21.43814745152</v>
      </c>
      <c r="H59" s="74"/>
    </row>
    <row r="60" s="50" customFormat="1" ht="19" customHeight="1" spans="1:8">
      <c r="A60" s="65">
        <v>52</v>
      </c>
      <c r="B60" s="72" t="s">
        <v>150</v>
      </c>
      <c r="C60" s="72" t="s">
        <v>151</v>
      </c>
      <c r="D60" s="72" t="s">
        <v>53</v>
      </c>
      <c r="E60" s="73"/>
      <c r="F60" s="73">
        <v>11.0175</v>
      </c>
      <c r="G60" s="70">
        <f t="shared" si="1"/>
        <v>12.449775</v>
      </c>
      <c r="H60" s="74"/>
    </row>
    <row r="61" s="50" customFormat="1" ht="19" customHeight="1" spans="1:8">
      <c r="A61" s="65">
        <v>53</v>
      </c>
      <c r="B61" s="72" t="s">
        <v>152</v>
      </c>
      <c r="C61" s="72" t="s">
        <v>153</v>
      </c>
      <c r="D61" s="72" t="s">
        <v>53</v>
      </c>
      <c r="E61" s="73"/>
      <c r="F61" s="73">
        <v>107.972196</v>
      </c>
      <c r="G61" s="70">
        <f t="shared" si="1"/>
        <v>122.00858148</v>
      </c>
      <c r="H61" s="74"/>
    </row>
    <row r="62" s="50" customFormat="1" ht="19" customHeight="1" spans="1:8">
      <c r="A62" s="65">
        <v>54</v>
      </c>
      <c r="B62" s="72" t="s">
        <v>154</v>
      </c>
      <c r="C62" s="72" t="s">
        <v>155</v>
      </c>
      <c r="D62" s="72" t="s">
        <v>53</v>
      </c>
      <c r="E62" s="73"/>
      <c r="F62" s="73">
        <v>107.972196</v>
      </c>
      <c r="G62" s="70">
        <f t="shared" si="1"/>
        <v>122.00858148</v>
      </c>
      <c r="H62" s="74"/>
    </row>
    <row r="63" s="50" customFormat="1" ht="19" customHeight="1" spans="1:8">
      <c r="A63" s="65">
        <v>55</v>
      </c>
      <c r="B63" s="72" t="s">
        <v>156</v>
      </c>
      <c r="C63" s="72" t="s">
        <v>157</v>
      </c>
      <c r="D63" s="72" t="s">
        <v>53</v>
      </c>
      <c r="E63" s="73"/>
      <c r="F63" s="73">
        <v>122.92629</v>
      </c>
      <c r="G63" s="70">
        <f t="shared" si="1"/>
        <v>138.9067077</v>
      </c>
      <c r="H63" s="74"/>
    </row>
    <row r="64" s="50" customFormat="1" ht="19" customHeight="1" spans="1:8">
      <c r="A64" s="65">
        <v>56</v>
      </c>
      <c r="B64" s="72" t="s">
        <v>158</v>
      </c>
      <c r="C64" s="72" t="s">
        <v>159</v>
      </c>
      <c r="D64" s="72" t="s">
        <v>53</v>
      </c>
      <c r="E64" s="73"/>
      <c r="F64" s="73">
        <v>11.9375</v>
      </c>
      <c r="G64" s="70">
        <f t="shared" si="1"/>
        <v>13.489375</v>
      </c>
      <c r="H64" s="74"/>
    </row>
    <row r="65" s="50" customFormat="1" ht="19" customHeight="1" spans="1:8">
      <c r="A65" s="65">
        <v>57</v>
      </c>
      <c r="B65" s="72" t="s">
        <v>160</v>
      </c>
      <c r="C65" s="72" t="s">
        <v>161</v>
      </c>
      <c r="D65" s="72" t="s">
        <v>53</v>
      </c>
      <c r="E65" s="73"/>
      <c r="F65" s="73">
        <v>90.0265</v>
      </c>
      <c r="G65" s="70">
        <f t="shared" si="1"/>
        <v>101.729945</v>
      </c>
      <c r="H65" s="74"/>
    </row>
    <row r="66" s="50" customFormat="1" ht="19" customHeight="1" spans="1:8">
      <c r="A66" s="65">
        <v>58</v>
      </c>
      <c r="B66" s="72" t="s">
        <v>162</v>
      </c>
      <c r="C66" s="72" t="s">
        <v>163</v>
      </c>
      <c r="D66" s="72" t="s">
        <v>53</v>
      </c>
      <c r="E66" s="73"/>
      <c r="F66" s="73">
        <v>62.0825</v>
      </c>
      <c r="G66" s="70">
        <f t="shared" si="1"/>
        <v>70.153225</v>
      </c>
      <c r="H66" s="74"/>
    </row>
    <row r="67" s="50" customFormat="1" ht="19" customHeight="1" spans="1:8">
      <c r="A67" s="65">
        <v>59</v>
      </c>
      <c r="B67" s="72" t="s">
        <v>164</v>
      </c>
      <c r="C67" s="72" t="s">
        <v>165</v>
      </c>
      <c r="D67" s="72" t="s">
        <v>53</v>
      </c>
      <c r="E67" s="73"/>
      <c r="F67" s="73">
        <v>62.0825</v>
      </c>
      <c r="G67" s="70">
        <f t="shared" si="1"/>
        <v>70.153225</v>
      </c>
      <c r="H67" s="74"/>
    </row>
    <row r="68" s="50" customFormat="1" ht="19" customHeight="1" spans="1:8">
      <c r="A68" s="65">
        <v>60</v>
      </c>
      <c r="B68" s="72" t="s">
        <v>166</v>
      </c>
      <c r="C68" s="72" t="s">
        <v>167</v>
      </c>
      <c r="D68" s="72" t="s">
        <v>53</v>
      </c>
      <c r="E68" s="73"/>
      <c r="F68" s="73">
        <v>80.3245</v>
      </c>
      <c r="G68" s="70">
        <f t="shared" si="1"/>
        <v>90.766685</v>
      </c>
      <c r="H68" s="74"/>
    </row>
    <row r="69" s="50" customFormat="1" ht="19" customHeight="1" spans="1:8">
      <c r="A69" s="65">
        <v>61</v>
      </c>
      <c r="B69" s="72" t="s">
        <v>168</v>
      </c>
      <c r="C69" s="72" t="s">
        <v>169</v>
      </c>
      <c r="D69" s="72" t="s">
        <v>53</v>
      </c>
      <c r="E69" s="73"/>
      <c r="F69" s="73">
        <v>68.8655</v>
      </c>
      <c r="G69" s="70">
        <f t="shared" si="1"/>
        <v>77.818015</v>
      </c>
      <c r="H69" s="74"/>
    </row>
    <row r="70" s="50" customFormat="1" ht="19" customHeight="1" spans="1:8">
      <c r="A70" s="65">
        <v>62</v>
      </c>
      <c r="B70" s="72" t="s">
        <v>170</v>
      </c>
      <c r="C70" s="72" t="s">
        <v>171</v>
      </c>
      <c r="D70" s="72" t="s">
        <v>53</v>
      </c>
      <c r="E70" s="73"/>
      <c r="F70" s="73">
        <v>13.6426</v>
      </c>
      <c r="G70" s="70">
        <f t="shared" si="1"/>
        <v>15.416138</v>
      </c>
      <c r="H70" s="74"/>
    </row>
    <row r="71" s="50" customFormat="1" ht="19" customHeight="1" spans="1:8">
      <c r="A71" s="65">
        <v>63</v>
      </c>
      <c r="B71" s="72" t="s">
        <v>172</v>
      </c>
      <c r="C71" s="72" t="s">
        <v>173</v>
      </c>
      <c r="D71" s="72" t="s">
        <v>53</v>
      </c>
      <c r="E71" s="73"/>
      <c r="F71" s="73">
        <v>118.4425</v>
      </c>
      <c r="G71" s="70">
        <f t="shared" si="1"/>
        <v>133.840025</v>
      </c>
      <c r="H71" s="74"/>
    </row>
    <row r="72" s="50" customFormat="1" ht="19" customHeight="1" spans="1:8">
      <c r="A72" s="65">
        <v>64</v>
      </c>
      <c r="B72" s="72" t="s">
        <v>174</v>
      </c>
      <c r="C72" s="72" t="s">
        <v>175</v>
      </c>
      <c r="D72" s="72" t="s">
        <v>53</v>
      </c>
      <c r="E72" s="73"/>
      <c r="F72" s="73">
        <v>124.5145</v>
      </c>
      <c r="G72" s="70">
        <f t="shared" si="1"/>
        <v>140.701385</v>
      </c>
      <c r="H72" s="74"/>
    </row>
    <row r="73" s="50" customFormat="1" ht="19" customHeight="1" spans="1:8">
      <c r="A73" s="65">
        <v>65</v>
      </c>
      <c r="B73" s="72" t="s">
        <v>176</v>
      </c>
      <c r="C73" s="72" t="s">
        <v>177</v>
      </c>
      <c r="D73" s="72" t="s">
        <v>53</v>
      </c>
      <c r="E73" s="73"/>
      <c r="F73" s="73">
        <v>94.1085</v>
      </c>
      <c r="G73" s="70">
        <f t="shared" si="1"/>
        <v>106.342605</v>
      </c>
      <c r="H73" s="74"/>
    </row>
    <row r="74" s="50" customFormat="1" ht="19" customHeight="1" spans="1:8">
      <c r="A74" s="65">
        <v>66</v>
      </c>
      <c r="B74" s="72" t="s">
        <v>178</v>
      </c>
      <c r="C74" s="72" t="s">
        <v>179</v>
      </c>
      <c r="D74" s="72" t="s">
        <v>53</v>
      </c>
      <c r="E74" s="73"/>
      <c r="F74" s="73">
        <v>94.1085</v>
      </c>
      <c r="G74" s="70">
        <f t="shared" ref="G74:G105" si="2">F74*1.13</f>
        <v>106.342605</v>
      </c>
      <c r="H74" s="74"/>
    </row>
    <row r="75" s="50" customFormat="1" ht="19" customHeight="1" spans="1:8">
      <c r="A75" s="65">
        <v>67</v>
      </c>
      <c r="B75" s="72" t="s">
        <v>180</v>
      </c>
      <c r="C75" s="72" t="s">
        <v>181</v>
      </c>
      <c r="D75" s="72" t="s">
        <v>53</v>
      </c>
      <c r="E75" s="73"/>
      <c r="F75" s="73">
        <v>17.141</v>
      </c>
      <c r="G75" s="70">
        <f t="shared" si="2"/>
        <v>19.36933</v>
      </c>
      <c r="H75" s="74"/>
    </row>
    <row r="76" s="50" customFormat="1" ht="19" customHeight="1" spans="1:8">
      <c r="A76" s="65">
        <v>68</v>
      </c>
      <c r="B76" s="72" t="s">
        <v>182</v>
      </c>
      <c r="C76" s="72" t="s">
        <v>183</v>
      </c>
      <c r="D76" s="72" t="s">
        <v>53</v>
      </c>
      <c r="E76" s="73"/>
      <c r="F76" s="73">
        <v>9.7115</v>
      </c>
      <c r="G76" s="70">
        <f t="shared" si="2"/>
        <v>10.973995</v>
      </c>
      <c r="H76" s="74"/>
    </row>
    <row r="77" s="50" customFormat="1" ht="19" customHeight="1" spans="1:8">
      <c r="A77" s="65">
        <v>69</v>
      </c>
      <c r="B77" s="72" t="s">
        <v>184</v>
      </c>
      <c r="C77" s="72" t="s">
        <v>185</v>
      </c>
      <c r="D77" s="72" t="s">
        <v>53</v>
      </c>
      <c r="E77" s="73"/>
      <c r="F77" s="73">
        <v>27.1585</v>
      </c>
      <c r="G77" s="70">
        <f t="shared" si="2"/>
        <v>30.689105</v>
      </c>
      <c r="H77" s="74"/>
    </row>
    <row r="78" s="50" customFormat="1" ht="19" customHeight="1" spans="1:8">
      <c r="A78" s="65">
        <v>70</v>
      </c>
      <c r="B78" s="72" t="s">
        <v>186</v>
      </c>
      <c r="C78" s="72" t="s">
        <v>187</v>
      </c>
      <c r="D78" s="72" t="s">
        <v>53</v>
      </c>
      <c r="E78" s="73"/>
      <c r="F78" s="73">
        <v>190.349</v>
      </c>
      <c r="G78" s="70">
        <f t="shared" si="2"/>
        <v>215.09437</v>
      </c>
      <c r="H78" s="74"/>
    </row>
    <row r="79" s="50" customFormat="1" ht="19" customHeight="1" spans="1:8">
      <c r="A79" s="65">
        <v>71</v>
      </c>
      <c r="B79" s="72" t="s">
        <v>188</v>
      </c>
      <c r="C79" s="72" t="s">
        <v>189</v>
      </c>
      <c r="D79" s="72" t="s">
        <v>53</v>
      </c>
      <c r="E79" s="73"/>
      <c r="F79" s="73">
        <v>107.771</v>
      </c>
      <c r="G79" s="70">
        <f t="shared" si="2"/>
        <v>121.78123</v>
      </c>
      <c r="H79" s="74"/>
    </row>
    <row r="80" s="50" customFormat="1" ht="19" customHeight="1" spans="1:8">
      <c r="A80" s="65">
        <v>72</v>
      </c>
      <c r="B80" s="72" t="s">
        <v>190</v>
      </c>
      <c r="C80" s="72" t="s">
        <v>191</v>
      </c>
      <c r="D80" s="72" t="s">
        <v>53</v>
      </c>
      <c r="E80" s="73"/>
      <c r="F80" s="73">
        <v>107.771</v>
      </c>
      <c r="G80" s="70">
        <f t="shared" si="2"/>
        <v>121.78123</v>
      </c>
      <c r="H80" s="74"/>
    </row>
    <row r="81" s="50" customFormat="1" ht="19" customHeight="1" spans="1:8">
      <c r="A81" s="65">
        <v>73</v>
      </c>
      <c r="B81" s="72" t="s">
        <v>192</v>
      </c>
      <c r="C81" s="72" t="s">
        <v>193</v>
      </c>
      <c r="D81" s="72" t="s">
        <v>53</v>
      </c>
      <c r="E81" s="73"/>
      <c r="F81" s="73">
        <v>153.717</v>
      </c>
      <c r="G81" s="70">
        <f t="shared" si="2"/>
        <v>173.70021</v>
      </c>
      <c r="H81" s="74"/>
    </row>
    <row r="82" s="50" customFormat="1" ht="19" customHeight="1" spans="1:8">
      <c r="A82" s="65">
        <v>74</v>
      </c>
      <c r="B82" s="72" t="s">
        <v>194</v>
      </c>
      <c r="C82" s="72" t="s">
        <v>195</v>
      </c>
      <c r="D82" s="72" t="s">
        <v>53</v>
      </c>
      <c r="E82" s="73"/>
      <c r="F82" s="73">
        <v>125.621</v>
      </c>
      <c r="G82" s="70">
        <f t="shared" si="2"/>
        <v>141.95173</v>
      </c>
      <c r="H82" s="74"/>
    </row>
    <row r="83" s="50" customFormat="1" ht="19" customHeight="1" spans="1:8">
      <c r="A83" s="65">
        <v>75</v>
      </c>
      <c r="B83" s="72" t="s">
        <v>196</v>
      </c>
      <c r="C83" s="72" t="s">
        <v>197</v>
      </c>
      <c r="D83" s="72" t="s">
        <v>53</v>
      </c>
      <c r="E83" s="73"/>
      <c r="F83" s="73">
        <v>32.497</v>
      </c>
      <c r="G83" s="70">
        <f t="shared" si="2"/>
        <v>36.72161</v>
      </c>
      <c r="H83" s="74"/>
    </row>
    <row r="84" s="50" customFormat="1" ht="19" customHeight="1" spans="1:8">
      <c r="A84" s="65">
        <v>76</v>
      </c>
      <c r="B84" s="72" t="s">
        <v>198</v>
      </c>
      <c r="C84" s="72" t="s">
        <v>199</v>
      </c>
      <c r="D84" s="72" t="s">
        <v>53</v>
      </c>
      <c r="E84" s="73"/>
      <c r="F84" s="73">
        <v>239.1985</v>
      </c>
      <c r="G84" s="70">
        <f t="shared" si="2"/>
        <v>270.294305</v>
      </c>
      <c r="H84" s="74"/>
    </row>
    <row r="85" s="50" customFormat="1" ht="19" customHeight="1" spans="1:8">
      <c r="A85" s="65">
        <v>77</v>
      </c>
      <c r="B85" s="72" t="s">
        <v>200</v>
      </c>
      <c r="C85" s="72" t="s">
        <v>201</v>
      </c>
      <c r="D85" s="72" t="s">
        <v>53</v>
      </c>
      <c r="E85" s="73"/>
      <c r="F85" s="73">
        <v>244.1475</v>
      </c>
      <c r="G85" s="70">
        <f t="shared" si="2"/>
        <v>275.886675</v>
      </c>
      <c r="H85" s="74"/>
    </row>
    <row r="86" s="50" customFormat="1" ht="19" customHeight="1" spans="1:8">
      <c r="A86" s="65">
        <v>78</v>
      </c>
      <c r="B86" s="72" t="s">
        <v>202</v>
      </c>
      <c r="C86" s="72" t="s">
        <v>203</v>
      </c>
      <c r="D86" s="72" t="s">
        <v>53</v>
      </c>
      <c r="E86" s="73"/>
      <c r="F86" s="73">
        <v>194.431</v>
      </c>
      <c r="G86" s="70">
        <f t="shared" si="2"/>
        <v>219.70703</v>
      </c>
      <c r="H86" s="74"/>
    </row>
    <row r="87" s="50" customFormat="1" ht="19" customHeight="1" spans="1:8">
      <c r="A87" s="65">
        <v>79</v>
      </c>
      <c r="B87" s="72" t="s">
        <v>204</v>
      </c>
      <c r="C87" s="72" t="s">
        <v>205</v>
      </c>
      <c r="D87" s="72" t="s">
        <v>53</v>
      </c>
      <c r="E87" s="73"/>
      <c r="F87" s="73">
        <v>194.431</v>
      </c>
      <c r="G87" s="70">
        <f t="shared" si="2"/>
        <v>219.70703</v>
      </c>
      <c r="H87" s="74"/>
    </row>
    <row r="88" s="50" customFormat="1" ht="19" customHeight="1" spans="1:8">
      <c r="A88" s="65">
        <v>80</v>
      </c>
      <c r="B88" s="72" t="s">
        <v>206</v>
      </c>
      <c r="C88" s="72" t="s">
        <v>207</v>
      </c>
      <c r="D88" s="72" t="s">
        <v>53</v>
      </c>
      <c r="E88" s="73"/>
      <c r="F88" s="73">
        <v>45.619</v>
      </c>
      <c r="G88" s="70">
        <f t="shared" si="2"/>
        <v>51.54947</v>
      </c>
      <c r="H88" s="74"/>
    </row>
    <row r="89" s="50" customFormat="1" ht="19" customHeight="1" spans="1:8">
      <c r="A89" s="65">
        <v>81</v>
      </c>
      <c r="B89" s="72" t="s">
        <v>208</v>
      </c>
      <c r="C89" s="72" t="s">
        <v>209</v>
      </c>
      <c r="D89" s="72" t="s">
        <v>53</v>
      </c>
      <c r="E89" s="73"/>
      <c r="F89" s="73">
        <v>20.0225</v>
      </c>
      <c r="G89" s="70">
        <f t="shared" si="2"/>
        <v>22.625425</v>
      </c>
      <c r="H89" s="74"/>
    </row>
    <row r="90" s="50" customFormat="1" ht="19" customHeight="1" spans="1:8">
      <c r="A90" s="65">
        <v>82</v>
      </c>
      <c r="B90" s="72" t="s">
        <v>210</v>
      </c>
      <c r="C90" s="72" t="s">
        <v>211</v>
      </c>
      <c r="D90" s="72" t="s">
        <v>53</v>
      </c>
      <c r="E90" s="73"/>
      <c r="F90" s="73">
        <v>20.8738</v>
      </c>
      <c r="G90" s="70">
        <f t="shared" si="2"/>
        <v>23.587394</v>
      </c>
      <c r="H90" s="74"/>
    </row>
    <row r="91" s="50" customFormat="1" ht="19" customHeight="1" spans="1:8">
      <c r="A91" s="65">
        <v>83</v>
      </c>
      <c r="B91" s="72" t="s">
        <v>212</v>
      </c>
      <c r="C91" s="72" t="s">
        <v>213</v>
      </c>
      <c r="D91" s="72" t="s">
        <v>53</v>
      </c>
      <c r="E91" s="73"/>
      <c r="F91" s="73">
        <v>17.947</v>
      </c>
      <c r="G91" s="70">
        <f t="shared" si="2"/>
        <v>20.28011</v>
      </c>
      <c r="H91" s="74"/>
    </row>
    <row r="92" s="50" customFormat="1" ht="19" customHeight="1" spans="1:8">
      <c r="A92" s="65">
        <v>84</v>
      </c>
      <c r="B92" s="72" t="s">
        <v>214</v>
      </c>
      <c r="C92" s="72" t="s">
        <v>215</v>
      </c>
      <c r="D92" s="72" t="s">
        <v>53</v>
      </c>
      <c r="E92" s="73"/>
      <c r="F92" s="73">
        <v>58.467</v>
      </c>
      <c r="G92" s="70">
        <f t="shared" si="2"/>
        <v>66.06771</v>
      </c>
      <c r="H92" s="74"/>
    </row>
    <row r="93" s="50" customFormat="1" ht="19" customHeight="1" spans="1:8">
      <c r="A93" s="65">
        <v>85</v>
      </c>
      <c r="B93" s="72" t="s">
        <v>216</v>
      </c>
      <c r="C93" s="72" t="s">
        <v>217</v>
      </c>
      <c r="D93" s="72" t="s">
        <v>53</v>
      </c>
      <c r="E93" s="73"/>
      <c r="F93" s="73">
        <v>58.467</v>
      </c>
      <c r="G93" s="70">
        <f t="shared" si="2"/>
        <v>66.06771</v>
      </c>
      <c r="H93" s="74"/>
    </row>
    <row r="94" s="50" customFormat="1" ht="19" customHeight="1" spans="1:8">
      <c r="A94" s="65">
        <v>86</v>
      </c>
      <c r="B94" s="72" t="s">
        <v>218</v>
      </c>
      <c r="C94" s="72" t="s">
        <v>219</v>
      </c>
      <c r="D94" s="72" t="s">
        <v>53</v>
      </c>
      <c r="E94" s="73"/>
      <c r="F94" s="73">
        <v>114.014</v>
      </c>
      <c r="G94" s="70">
        <f t="shared" si="2"/>
        <v>128.83582</v>
      </c>
      <c r="H94" s="74"/>
    </row>
    <row r="95" s="50" customFormat="1" ht="19" customHeight="1" spans="1:8">
      <c r="A95" s="65">
        <v>87</v>
      </c>
      <c r="B95" s="72" t="s">
        <v>220</v>
      </c>
      <c r="C95" s="72" t="s">
        <v>221</v>
      </c>
      <c r="D95" s="72" t="s">
        <v>53</v>
      </c>
      <c r="E95" s="73"/>
      <c r="F95" s="73">
        <v>114.014</v>
      </c>
      <c r="G95" s="70">
        <f t="shared" si="2"/>
        <v>128.83582</v>
      </c>
      <c r="H95" s="74"/>
    </row>
    <row r="96" s="50" customFormat="1" ht="19" customHeight="1" spans="1:8">
      <c r="A96" s="65">
        <v>88</v>
      </c>
      <c r="B96" s="72" t="s">
        <v>222</v>
      </c>
      <c r="C96" s="72" t="s">
        <v>223</v>
      </c>
      <c r="D96" s="72" t="s">
        <v>53</v>
      </c>
      <c r="E96" s="73"/>
      <c r="F96" s="73">
        <v>142.251</v>
      </c>
      <c r="G96" s="70">
        <f t="shared" si="2"/>
        <v>160.74363</v>
      </c>
      <c r="H96" s="74"/>
    </row>
    <row r="97" s="50" customFormat="1" ht="19" customHeight="1" spans="1:8">
      <c r="A97" s="65">
        <v>89</v>
      </c>
      <c r="B97" s="72" t="s">
        <v>224</v>
      </c>
      <c r="C97" s="72" t="s">
        <v>225</v>
      </c>
      <c r="D97" s="72" t="s">
        <v>53</v>
      </c>
      <c r="E97" s="73"/>
      <c r="F97" s="73">
        <v>117.171</v>
      </c>
      <c r="G97" s="70">
        <f t="shared" si="2"/>
        <v>132.40323</v>
      </c>
      <c r="H97" s="74"/>
    </row>
    <row r="98" s="50" customFormat="1" ht="19" customHeight="1" spans="1:8">
      <c r="A98" s="65">
        <v>90</v>
      </c>
      <c r="B98" s="72" t="s">
        <v>226</v>
      </c>
      <c r="C98" s="72" t="s">
        <v>211</v>
      </c>
      <c r="D98" s="72" t="s">
        <v>53</v>
      </c>
      <c r="E98" s="73"/>
      <c r="F98" s="73">
        <v>21.7898</v>
      </c>
      <c r="G98" s="70">
        <f t="shared" si="2"/>
        <v>24.622474</v>
      </c>
      <c r="H98" s="74"/>
    </row>
    <row r="99" s="50" customFormat="1" ht="19" customHeight="1" spans="1:8">
      <c r="A99" s="65">
        <v>91</v>
      </c>
      <c r="B99" s="72" t="s">
        <v>227</v>
      </c>
      <c r="C99" s="72" t="s">
        <v>213</v>
      </c>
      <c r="D99" s="72" t="s">
        <v>53</v>
      </c>
      <c r="E99" s="73"/>
      <c r="F99" s="73">
        <v>18.826</v>
      </c>
      <c r="G99" s="70">
        <f t="shared" si="2"/>
        <v>21.27338</v>
      </c>
      <c r="H99" s="74"/>
    </row>
    <row r="100" s="50" customFormat="1" ht="19" customHeight="1" spans="1:8">
      <c r="A100" s="65">
        <v>92</v>
      </c>
      <c r="B100" s="72" t="s">
        <v>228</v>
      </c>
      <c r="C100" s="72" t="s">
        <v>229</v>
      </c>
      <c r="D100" s="72" t="s">
        <v>53</v>
      </c>
      <c r="E100" s="73"/>
      <c r="F100" s="73">
        <v>12.651176</v>
      </c>
      <c r="G100" s="70">
        <f t="shared" si="2"/>
        <v>14.29582888</v>
      </c>
      <c r="H100" s="74"/>
    </row>
    <row r="101" s="50" customFormat="1" ht="19" customHeight="1" spans="1:8">
      <c r="A101" s="65">
        <v>93</v>
      </c>
      <c r="B101" s="72" t="s">
        <v>230</v>
      </c>
      <c r="C101" s="72" t="s">
        <v>215</v>
      </c>
      <c r="D101" s="72" t="s">
        <v>53</v>
      </c>
      <c r="E101" s="73"/>
      <c r="F101" s="73">
        <v>68.44132</v>
      </c>
      <c r="G101" s="70">
        <f t="shared" si="2"/>
        <v>77.3386916</v>
      </c>
      <c r="H101" s="74"/>
    </row>
    <row r="102" s="50" customFormat="1" ht="19" customHeight="1" spans="1:8">
      <c r="A102" s="65">
        <v>94</v>
      </c>
      <c r="B102" s="72" t="s">
        <v>231</v>
      </c>
      <c r="C102" s="72" t="s">
        <v>217</v>
      </c>
      <c r="D102" s="72" t="s">
        <v>53</v>
      </c>
      <c r="E102" s="73"/>
      <c r="F102" s="73">
        <v>68.44132</v>
      </c>
      <c r="G102" s="70">
        <f t="shared" si="2"/>
        <v>77.3386916</v>
      </c>
      <c r="H102" s="74"/>
    </row>
    <row r="103" s="50" customFormat="1" ht="19" customHeight="1" spans="1:8">
      <c r="A103" s="65">
        <v>95</v>
      </c>
      <c r="B103" s="72" t="s">
        <v>232</v>
      </c>
      <c r="C103" s="72" t="s">
        <v>219</v>
      </c>
      <c r="D103" s="72" t="s">
        <v>53</v>
      </c>
      <c r="E103" s="73"/>
      <c r="F103" s="73">
        <v>131.09952</v>
      </c>
      <c r="G103" s="70">
        <f t="shared" si="2"/>
        <v>148.1424576</v>
      </c>
      <c r="H103" s="74"/>
    </row>
    <row r="104" s="50" customFormat="1" ht="19" customHeight="1" spans="1:8">
      <c r="A104" s="65">
        <v>96</v>
      </c>
      <c r="B104" s="72" t="s">
        <v>232</v>
      </c>
      <c r="C104" s="72" t="s">
        <v>221</v>
      </c>
      <c r="D104" s="72" t="s">
        <v>53</v>
      </c>
      <c r="E104" s="73"/>
      <c r="F104" s="73">
        <v>131.09952</v>
      </c>
      <c r="G104" s="70">
        <f t="shared" si="2"/>
        <v>148.1424576</v>
      </c>
      <c r="H104" s="74"/>
    </row>
    <row r="105" s="50" customFormat="1" ht="19" customHeight="1" spans="1:8">
      <c r="A105" s="65">
        <v>97</v>
      </c>
      <c r="B105" s="72" t="s">
        <v>233</v>
      </c>
      <c r="C105" s="72" t="s">
        <v>234</v>
      </c>
      <c r="D105" s="72" t="s">
        <v>53</v>
      </c>
      <c r="E105" s="73"/>
      <c r="F105" s="73">
        <v>100.635358</v>
      </c>
      <c r="G105" s="70">
        <f t="shared" si="2"/>
        <v>113.71795454</v>
      </c>
      <c r="H105" s="74"/>
    </row>
    <row r="106" s="50" customFormat="1" ht="19" customHeight="1" spans="1:8">
      <c r="A106" s="65">
        <v>98</v>
      </c>
      <c r="B106" s="72" t="s">
        <v>235</v>
      </c>
      <c r="C106" s="72" t="s">
        <v>236</v>
      </c>
      <c r="D106" s="72" t="s">
        <v>53</v>
      </c>
      <c r="E106" s="73"/>
      <c r="F106" s="73">
        <v>118.905532</v>
      </c>
      <c r="G106" s="70">
        <f t="shared" ref="G106:G137" si="3">F106*1.13</f>
        <v>134.36325116</v>
      </c>
      <c r="H106" s="74"/>
    </row>
    <row r="107" s="50" customFormat="1" ht="19" customHeight="1" spans="1:8">
      <c r="A107" s="65">
        <v>99</v>
      </c>
      <c r="B107" s="72" t="s">
        <v>237</v>
      </c>
      <c r="C107" s="72" t="s">
        <v>238</v>
      </c>
      <c r="D107" s="72" t="s">
        <v>53</v>
      </c>
      <c r="E107" s="73"/>
      <c r="F107" s="73">
        <v>25.051544</v>
      </c>
      <c r="G107" s="70">
        <f t="shared" si="3"/>
        <v>28.30824472</v>
      </c>
      <c r="H107" s="74"/>
    </row>
    <row r="108" s="50" customFormat="1" ht="19" customHeight="1" spans="1:8">
      <c r="A108" s="65">
        <v>100</v>
      </c>
      <c r="B108" s="72" t="s">
        <v>239</v>
      </c>
      <c r="C108" s="72" t="s">
        <v>240</v>
      </c>
      <c r="D108" s="72" t="s">
        <v>53</v>
      </c>
      <c r="E108" s="73"/>
      <c r="F108" s="73">
        <v>159.42546</v>
      </c>
      <c r="G108" s="70">
        <f t="shared" si="3"/>
        <v>180.1507698</v>
      </c>
      <c r="H108" s="74"/>
    </row>
    <row r="109" s="50" customFormat="1" ht="19" customHeight="1" spans="1:8">
      <c r="A109" s="65">
        <v>101</v>
      </c>
      <c r="B109" s="72" t="s">
        <v>226</v>
      </c>
      <c r="C109" s="72" t="s">
        <v>211</v>
      </c>
      <c r="D109" s="72" t="s">
        <v>53</v>
      </c>
      <c r="E109" s="73"/>
      <c r="F109" s="73">
        <v>21.7898</v>
      </c>
      <c r="G109" s="70">
        <f t="shared" si="3"/>
        <v>24.622474</v>
      </c>
      <c r="H109" s="74"/>
    </row>
    <row r="110" s="50" customFormat="1" ht="19" customHeight="1" spans="1:8">
      <c r="A110" s="65">
        <v>102</v>
      </c>
      <c r="B110" s="72" t="s">
        <v>227</v>
      </c>
      <c r="C110" s="72" t="s">
        <v>213</v>
      </c>
      <c r="D110" s="72" t="s">
        <v>53</v>
      </c>
      <c r="E110" s="73"/>
      <c r="F110" s="73">
        <v>18.826</v>
      </c>
      <c r="G110" s="70">
        <f t="shared" si="3"/>
        <v>21.27338</v>
      </c>
      <c r="H110" s="74"/>
    </row>
    <row r="111" s="50" customFormat="1" ht="19" customHeight="1" spans="1:8">
      <c r="A111" s="65">
        <v>103</v>
      </c>
      <c r="B111" s="72" t="s">
        <v>241</v>
      </c>
      <c r="C111" s="72" t="s">
        <v>215</v>
      </c>
      <c r="D111" s="72" t="s">
        <v>53</v>
      </c>
      <c r="E111" s="73"/>
      <c r="F111" s="73">
        <v>62.43608</v>
      </c>
      <c r="G111" s="70">
        <f t="shared" si="3"/>
        <v>70.5527704</v>
      </c>
      <c r="H111" s="74"/>
    </row>
    <row r="112" s="50" customFormat="1" ht="19" customHeight="1" spans="1:8">
      <c r="A112" s="65">
        <v>104</v>
      </c>
      <c r="B112" s="72" t="s">
        <v>242</v>
      </c>
      <c r="C112" s="72" t="s">
        <v>217</v>
      </c>
      <c r="D112" s="72" t="s">
        <v>53</v>
      </c>
      <c r="E112" s="73"/>
      <c r="F112" s="73">
        <v>62.43608</v>
      </c>
      <c r="G112" s="70">
        <f t="shared" si="3"/>
        <v>70.5527704</v>
      </c>
      <c r="H112" s="74"/>
    </row>
    <row r="113" s="50" customFormat="1" ht="19" customHeight="1" spans="1:8">
      <c r="A113" s="65">
        <v>105</v>
      </c>
      <c r="B113" s="72" t="s">
        <v>243</v>
      </c>
      <c r="C113" s="72" t="s">
        <v>219</v>
      </c>
      <c r="D113" s="72" t="s">
        <v>53</v>
      </c>
      <c r="E113" s="73"/>
      <c r="F113" s="73">
        <v>121.24455</v>
      </c>
      <c r="G113" s="70">
        <f t="shared" si="3"/>
        <v>137.0063415</v>
      </c>
      <c r="H113" s="74"/>
    </row>
    <row r="114" s="50" customFormat="1" ht="19" customHeight="1" spans="1:8">
      <c r="A114" s="65">
        <v>106</v>
      </c>
      <c r="B114" s="72" t="s">
        <v>243</v>
      </c>
      <c r="C114" s="72" t="s">
        <v>221</v>
      </c>
      <c r="D114" s="72" t="s">
        <v>53</v>
      </c>
      <c r="E114" s="73"/>
      <c r="F114" s="73">
        <v>121.24455</v>
      </c>
      <c r="G114" s="70">
        <f t="shared" si="3"/>
        <v>137.0063415</v>
      </c>
      <c r="H114" s="74"/>
    </row>
    <row r="115" s="50" customFormat="1" ht="19" customHeight="1" spans="1:8">
      <c r="A115" s="65">
        <v>107</v>
      </c>
      <c r="B115" s="72" t="s">
        <v>244</v>
      </c>
      <c r="C115" s="72" t="s">
        <v>223</v>
      </c>
      <c r="D115" s="72" t="s">
        <v>53</v>
      </c>
      <c r="E115" s="73"/>
      <c r="F115" s="73">
        <v>151.77225</v>
      </c>
      <c r="G115" s="70">
        <f t="shared" si="3"/>
        <v>171.5026425</v>
      </c>
      <c r="H115" s="74"/>
    </row>
    <row r="116" s="50" customFormat="1" ht="19" customHeight="1" spans="1:8">
      <c r="A116" s="65">
        <v>108</v>
      </c>
      <c r="B116" s="72" t="s">
        <v>245</v>
      </c>
      <c r="C116" s="72" t="s">
        <v>225</v>
      </c>
      <c r="D116" s="72" t="s">
        <v>53</v>
      </c>
      <c r="E116" s="73"/>
      <c r="F116" s="73">
        <v>138.58172</v>
      </c>
      <c r="G116" s="70">
        <f t="shared" si="3"/>
        <v>156.5973436</v>
      </c>
      <c r="H116" s="74"/>
    </row>
    <row r="117" s="50" customFormat="1" ht="19" customHeight="1" spans="1:8">
      <c r="A117" s="65">
        <v>109</v>
      </c>
      <c r="B117" s="72" t="s">
        <v>210</v>
      </c>
      <c r="C117" s="72" t="s">
        <v>211</v>
      </c>
      <c r="D117" s="72" t="s">
        <v>53</v>
      </c>
      <c r="E117" s="73"/>
      <c r="F117" s="73">
        <v>20.8738</v>
      </c>
      <c r="G117" s="70">
        <f t="shared" si="3"/>
        <v>23.587394</v>
      </c>
      <c r="H117" s="74"/>
    </row>
    <row r="118" s="50" customFormat="1" ht="19" customHeight="1" spans="1:8">
      <c r="A118" s="65">
        <v>110</v>
      </c>
      <c r="B118" s="72" t="s">
        <v>212</v>
      </c>
      <c r="C118" s="72" t="s">
        <v>213</v>
      </c>
      <c r="D118" s="72" t="s">
        <v>53</v>
      </c>
      <c r="E118" s="73"/>
      <c r="F118" s="73">
        <v>17.947</v>
      </c>
      <c r="G118" s="70">
        <f t="shared" si="3"/>
        <v>20.28011</v>
      </c>
      <c r="H118" s="74"/>
    </row>
    <row r="119" s="50" customFormat="1" ht="19" customHeight="1" spans="1:8">
      <c r="A119" s="65">
        <v>111</v>
      </c>
      <c r="B119" s="72" t="s">
        <v>246</v>
      </c>
      <c r="C119" s="72" t="s">
        <v>229</v>
      </c>
      <c r="D119" s="72" t="s">
        <v>53</v>
      </c>
      <c r="E119" s="73"/>
      <c r="F119" s="73">
        <v>12.2017944</v>
      </c>
      <c r="G119" s="70">
        <f t="shared" si="3"/>
        <v>13.788027672</v>
      </c>
      <c r="H119" s="74"/>
    </row>
    <row r="120" s="50" customFormat="1" ht="19" customHeight="1" spans="1:8">
      <c r="A120" s="65">
        <v>112</v>
      </c>
      <c r="B120" s="72" t="s">
        <v>247</v>
      </c>
      <c r="C120" s="72" t="s">
        <v>215</v>
      </c>
      <c r="D120" s="72" t="s">
        <v>53</v>
      </c>
      <c r="E120" s="73"/>
      <c r="F120" s="73">
        <v>66.001074</v>
      </c>
      <c r="G120" s="70">
        <f t="shared" si="3"/>
        <v>74.58121362</v>
      </c>
      <c r="H120" s="74"/>
    </row>
    <row r="121" s="50" customFormat="1" ht="19" customHeight="1" spans="1:8">
      <c r="A121" s="65">
        <v>113</v>
      </c>
      <c r="B121" s="72" t="s">
        <v>248</v>
      </c>
      <c r="C121" s="72" t="s">
        <v>217</v>
      </c>
      <c r="D121" s="72" t="s">
        <v>53</v>
      </c>
      <c r="E121" s="73"/>
      <c r="F121" s="73">
        <v>66.001074</v>
      </c>
      <c r="G121" s="70">
        <f t="shared" si="3"/>
        <v>74.58121362</v>
      </c>
      <c r="H121" s="74"/>
    </row>
    <row r="122" s="50" customFormat="1" ht="19" customHeight="1" spans="1:8">
      <c r="A122" s="65">
        <v>114</v>
      </c>
      <c r="B122" s="72" t="s">
        <v>249</v>
      </c>
      <c r="C122" s="72" t="s">
        <v>219</v>
      </c>
      <c r="D122" s="72" t="s">
        <v>53</v>
      </c>
      <c r="E122" s="73"/>
      <c r="F122" s="73">
        <v>126.967685</v>
      </c>
      <c r="G122" s="70">
        <f t="shared" si="3"/>
        <v>143.47348405</v>
      </c>
      <c r="H122" s="74"/>
    </row>
    <row r="123" s="50" customFormat="1" ht="19" customHeight="1" spans="1:8">
      <c r="A123" s="65">
        <v>115</v>
      </c>
      <c r="B123" s="72" t="s">
        <v>249</v>
      </c>
      <c r="C123" s="72" t="s">
        <v>221</v>
      </c>
      <c r="D123" s="72" t="s">
        <v>53</v>
      </c>
      <c r="E123" s="73"/>
      <c r="F123" s="73">
        <v>126.967685</v>
      </c>
      <c r="G123" s="70">
        <f t="shared" si="3"/>
        <v>143.47348405</v>
      </c>
      <c r="H123" s="74"/>
    </row>
    <row r="124" s="50" customFormat="1" ht="19" customHeight="1" spans="1:8">
      <c r="A124" s="65">
        <v>116</v>
      </c>
      <c r="B124" s="72" t="s">
        <v>250</v>
      </c>
      <c r="C124" s="72" t="s">
        <v>234</v>
      </c>
      <c r="D124" s="72" t="s">
        <v>53</v>
      </c>
      <c r="E124" s="73"/>
      <c r="F124" s="73">
        <v>97.766172</v>
      </c>
      <c r="G124" s="70">
        <f t="shared" si="3"/>
        <v>110.47577436</v>
      </c>
      <c r="H124" s="74"/>
    </row>
    <row r="125" s="50" customFormat="1" ht="19" customHeight="1" spans="1:8">
      <c r="A125" s="65">
        <v>117</v>
      </c>
      <c r="B125" s="72" t="s">
        <v>251</v>
      </c>
      <c r="C125" s="72" t="s">
        <v>236</v>
      </c>
      <c r="D125" s="72" t="s">
        <v>53</v>
      </c>
      <c r="E125" s="73"/>
      <c r="F125" s="73">
        <v>115.309776</v>
      </c>
      <c r="G125" s="70">
        <f t="shared" si="3"/>
        <v>130.30004688</v>
      </c>
      <c r="H125" s="74"/>
    </row>
    <row r="126" s="50" customFormat="1" ht="19" customHeight="1" spans="1:8">
      <c r="A126" s="65">
        <v>118</v>
      </c>
      <c r="B126" s="72" t="s">
        <v>252</v>
      </c>
      <c r="C126" s="72" t="s">
        <v>238</v>
      </c>
      <c r="D126" s="72" t="s">
        <v>53</v>
      </c>
      <c r="E126" s="73"/>
      <c r="F126" s="73">
        <v>24.059488</v>
      </c>
      <c r="G126" s="70">
        <f t="shared" si="3"/>
        <v>27.18722144</v>
      </c>
      <c r="H126" s="74"/>
    </row>
    <row r="127" s="50" customFormat="1" ht="19" customHeight="1" spans="1:8">
      <c r="A127" s="65">
        <v>119</v>
      </c>
      <c r="B127" s="72" t="s">
        <v>253</v>
      </c>
      <c r="C127" s="72" t="s">
        <v>240</v>
      </c>
      <c r="D127" s="72" t="s">
        <v>53</v>
      </c>
      <c r="E127" s="73"/>
      <c r="F127" s="73">
        <v>151.686376</v>
      </c>
      <c r="G127" s="70">
        <f t="shared" si="3"/>
        <v>171.40560488</v>
      </c>
      <c r="H127" s="74"/>
    </row>
    <row r="128" s="50" customFormat="1" ht="19" customHeight="1" spans="1:8">
      <c r="A128" s="65">
        <v>120</v>
      </c>
      <c r="B128" s="72" t="s">
        <v>210</v>
      </c>
      <c r="C128" s="72" t="s">
        <v>211</v>
      </c>
      <c r="D128" s="72" t="s">
        <v>53</v>
      </c>
      <c r="E128" s="73"/>
      <c r="F128" s="73">
        <v>20.8738</v>
      </c>
      <c r="G128" s="70">
        <f t="shared" si="3"/>
        <v>23.587394</v>
      </c>
      <c r="H128" s="74"/>
    </row>
    <row r="129" s="50" customFormat="1" ht="19" customHeight="1" spans="1:8">
      <c r="A129" s="65">
        <v>121</v>
      </c>
      <c r="B129" s="72" t="s">
        <v>212</v>
      </c>
      <c r="C129" s="72" t="s">
        <v>213</v>
      </c>
      <c r="D129" s="72" t="s">
        <v>53</v>
      </c>
      <c r="E129" s="73"/>
      <c r="F129" s="73">
        <v>17.947</v>
      </c>
      <c r="G129" s="70">
        <f t="shared" si="3"/>
        <v>20.28011</v>
      </c>
      <c r="H129" s="74"/>
    </row>
    <row r="130" s="50" customFormat="1" ht="19" customHeight="1" spans="1:8">
      <c r="A130" s="65">
        <v>122</v>
      </c>
      <c r="B130" s="72" t="s">
        <v>247</v>
      </c>
      <c r="C130" s="72" t="s">
        <v>215</v>
      </c>
      <c r="D130" s="72" t="s">
        <v>53</v>
      </c>
      <c r="E130" s="73"/>
      <c r="F130" s="73">
        <v>66.001074</v>
      </c>
      <c r="G130" s="70">
        <f t="shared" si="3"/>
        <v>74.58121362</v>
      </c>
      <c r="H130" s="74"/>
    </row>
    <row r="131" s="50" customFormat="1" ht="19" customHeight="1" spans="1:8">
      <c r="A131" s="65">
        <v>123</v>
      </c>
      <c r="B131" s="72" t="s">
        <v>248</v>
      </c>
      <c r="C131" s="72" t="s">
        <v>217</v>
      </c>
      <c r="D131" s="72" t="s">
        <v>53</v>
      </c>
      <c r="E131" s="73"/>
      <c r="F131" s="73">
        <v>66.001074</v>
      </c>
      <c r="G131" s="70">
        <f t="shared" si="3"/>
        <v>74.58121362</v>
      </c>
      <c r="H131" s="74"/>
    </row>
    <row r="132" s="50" customFormat="1" ht="19" customHeight="1" spans="1:8">
      <c r="A132" s="65">
        <v>124</v>
      </c>
      <c r="B132" s="72" t="s">
        <v>249</v>
      </c>
      <c r="C132" s="72" t="s">
        <v>219</v>
      </c>
      <c r="D132" s="72" t="s">
        <v>53</v>
      </c>
      <c r="E132" s="73"/>
      <c r="F132" s="73">
        <v>126.967685</v>
      </c>
      <c r="G132" s="70">
        <f t="shared" si="3"/>
        <v>143.47348405</v>
      </c>
      <c r="H132" s="74"/>
    </row>
    <row r="133" s="50" customFormat="1" ht="19" customHeight="1" spans="1:8">
      <c r="A133" s="65">
        <v>125</v>
      </c>
      <c r="B133" s="72" t="s">
        <v>249</v>
      </c>
      <c r="C133" s="72" t="s">
        <v>221</v>
      </c>
      <c r="D133" s="72" t="s">
        <v>53</v>
      </c>
      <c r="E133" s="73"/>
      <c r="F133" s="73">
        <v>126.967685</v>
      </c>
      <c r="G133" s="70">
        <f t="shared" si="3"/>
        <v>143.47348405</v>
      </c>
      <c r="H133" s="74"/>
    </row>
    <row r="134" s="50" customFormat="1" ht="19" customHeight="1" spans="1:8">
      <c r="A134" s="65">
        <v>126</v>
      </c>
      <c r="B134" s="72" t="s">
        <v>254</v>
      </c>
      <c r="C134" s="72" t="s">
        <v>255</v>
      </c>
      <c r="D134" s="72" t="s">
        <v>53</v>
      </c>
      <c r="E134" s="73"/>
      <c r="F134" s="73">
        <v>153.690625</v>
      </c>
      <c r="G134" s="70">
        <f t="shared" si="3"/>
        <v>173.67040625</v>
      </c>
      <c r="H134" s="74"/>
    </row>
    <row r="135" s="50" customFormat="1" ht="19" customHeight="1" spans="1:8">
      <c r="A135" s="65">
        <v>127</v>
      </c>
      <c r="B135" s="72" t="s">
        <v>256</v>
      </c>
      <c r="C135" s="72" t="s">
        <v>240</v>
      </c>
      <c r="D135" s="72" t="s">
        <v>53</v>
      </c>
      <c r="E135" s="73"/>
      <c r="F135" s="73">
        <v>136.187</v>
      </c>
      <c r="G135" s="70">
        <f t="shared" si="3"/>
        <v>153.89131</v>
      </c>
      <c r="H135" s="74"/>
    </row>
    <row r="136" s="50" customFormat="1" ht="19" customHeight="1" spans="1:8">
      <c r="A136" s="65">
        <v>128</v>
      </c>
      <c r="B136" s="72" t="s">
        <v>257</v>
      </c>
      <c r="C136" s="72" t="s">
        <v>211</v>
      </c>
      <c r="D136" s="72" t="s">
        <v>53</v>
      </c>
      <c r="E136" s="73"/>
      <c r="F136" s="73">
        <v>21.7898</v>
      </c>
      <c r="G136" s="70">
        <f t="shared" si="3"/>
        <v>24.622474</v>
      </c>
      <c r="H136" s="74"/>
    </row>
    <row r="137" s="50" customFormat="1" ht="19" customHeight="1" spans="1:8">
      <c r="A137" s="65">
        <v>129</v>
      </c>
      <c r="B137" s="72" t="s">
        <v>227</v>
      </c>
      <c r="C137" s="72" t="s">
        <v>213</v>
      </c>
      <c r="D137" s="72" t="s">
        <v>53</v>
      </c>
      <c r="E137" s="73"/>
      <c r="F137" s="73">
        <v>18.826</v>
      </c>
      <c r="G137" s="70">
        <f t="shared" si="3"/>
        <v>21.27338</v>
      </c>
      <c r="H137" s="74"/>
    </row>
    <row r="138" s="50" customFormat="1" ht="19" customHeight="1" spans="1:8">
      <c r="A138" s="65">
        <v>130</v>
      </c>
      <c r="B138" s="72" t="s">
        <v>228</v>
      </c>
      <c r="C138" s="72" t="s">
        <v>229</v>
      </c>
      <c r="D138" s="72" t="s">
        <v>53</v>
      </c>
      <c r="E138" s="73"/>
      <c r="F138" s="73">
        <v>12.651176</v>
      </c>
      <c r="G138" s="70">
        <f t="shared" ref="G138:G157" si="4">F138*1.13</f>
        <v>14.29582888</v>
      </c>
      <c r="H138" s="74"/>
    </row>
    <row r="139" s="50" customFormat="1" ht="19" customHeight="1" spans="1:8">
      <c r="A139" s="65">
        <v>131</v>
      </c>
      <c r="B139" s="72" t="s">
        <v>230</v>
      </c>
      <c r="C139" s="72" t="s">
        <v>215</v>
      </c>
      <c r="D139" s="72" t="s">
        <v>53</v>
      </c>
      <c r="E139" s="73"/>
      <c r="F139" s="73">
        <v>68.44132</v>
      </c>
      <c r="G139" s="70">
        <f t="shared" si="4"/>
        <v>77.3386916</v>
      </c>
      <c r="H139" s="74"/>
    </row>
    <row r="140" s="50" customFormat="1" ht="19" customHeight="1" spans="1:8">
      <c r="A140" s="65">
        <v>132</v>
      </c>
      <c r="B140" s="72" t="s">
        <v>231</v>
      </c>
      <c r="C140" s="72" t="s">
        <v>217</v>
      </c>
      <c r="D140" s="72" t="s">
        <v>53</v>
      </c>
      <c r="E140" s="73"/>
      <c r="F140" s="73">
        <v>68.44132</v>
      </c>
      <c r="G140" s="70">
        <f t="shared" si="4"/>
        <v>77.3386916</v>
      </c>
      <c r="H140" s="74"/>
    </row>
    <row r="141" s="50" customFormat="1" ht="19" customHeight="1" spans="1:8">
      <c r="A141" s="65">
        <v>133</v>
      </c>
      <c r="B141" s="72" t="s">
        <v>232</v>
      </c>
      <c r="C141" s="72" t="s">
        <v>219</v>
      </c>
      <c r="D141" s="72" t="s">
        <v>53</v>
      </c>
      <c r="E141" s="73"/>
      <c r="F141" s="73">
        <v>131.09952</v>
      </c>
      <c r="G141" s="70">
        <f t="shared" si="4"/>
        <v>148.1424576</v>
      </c>
      <c r="H141" s="74"/>
    </row>
    <row r="142" s="50" customFormat="1" ht="19" customHeight="1" spans="1:8">
      <c r="A142" s="65">
        <v>134</v>
      </c>
      <c r="B142" s="72" t="s">
        <v>232</v>
      </c>
      <c r="C142" s="72" t="s">
        <v>221</v>
      </c>
      <c r="D142" s="72" t="s">
        <v>53</v>
      </c>
      <c r="E142" s="73"/>
      <c r="F142" s="73">
        <v>131.09952</v>
      </c>
      <c r="G142" s="70">
        <f t="shared" si="4"/>
        <v>148.1424576</v>
      </c>
      <c r="H142" s="74"/>
    </row>
    <row r="143" s="50" customFormat="1" ht="19" customHeight="1" spans="1:8">
      <c r="A143" s="65">
        <v>135</v>
      </c>
      <c r="B143" s="72" t="s">
        <v>233</v>
      </c>
      <c r="C143" s="72" t="s">
        <v>234</v>
      </c>
      <c r="D143" s="72" t="s">
        <v>53</v>
      </c>
      <c r="E143" s="73"/>
      <c r="F143" s="73">
        <v>100.635358</v>
      </c>
      <c r="G143" s="70">
        <f t="shared" si="4"/>
        <v>113.71795454</v>
      </c>
      <c r="H143" s="74"/>
    </row>
    <row r="144" s="50" customFormat="1" ht="19" customHeight="1" spans="1:8">
      <c r="A144" s="65">
        <v>136</v>
      </c>
      <c r="B144" s="72" t="s">
        <v>235</v>
      </c>
      <c r="C144" s="72" t="s">
        <v>236</v>
      </c>
      <c r="D144" s="72" t="s">
        <v>53</v>
      </c>
      <c r="E144" s="73"/>
      <c r="F144" s="73">
        <v>118.905532</v>
      </c>
      <c r="G144" s="70">
        <f t="shared" si="4"/>
        <v>134.36325116</v>
      </c>
      <c r="H144" s="74"/>
    </row>
    <row r="145" s="50" customFormat="1" ht="19" customHeight="1" spans="1:8">
      <c r="A145" s="65">
        <v>137</v>
      </c>
      <c r="B145" s="72" t="s">
        <v>237</v>
      </c>
      <c r="C145" s="72" t="s">
        <v>238</v>
      </c>
      <c r="D145" s="72" t="s">
        <v>53</v>
      </c>
      <c r="E145" s="73"/>
      <c r="F145" s="73">
        <v>25.051544</v>
      </c>
      <c r="G145" s="70">
        <f t="shared" si="4"/>
        <v>28.30824472</v>
      </c>
      <c r="H145" s="74"/>
    </row>
    <row r="146" s="50" customFormat="1" ht="19" customHeight="1" spans="1:8">
      <c r="A146" s="65">
        <v>138</v>
      </c>
      <c r="B146" s="72" t="s">
        <v>239</v>
      </c>
      <c r="C146" s="72" t="s">
        <v>240</v>
      </c>
      <c r="D146" s="72" t="s">
        <v>53</v>
      </c>
      <c r="E146" s="73"/>
      <c r="F146" s="73">
        <v>159.42546</v>
      </c>
      <c r="G146" s="70">
        <f t="shared" si="4"/>
        <v>180.1507698</v>
      </c>
      <c r="H146" s="74"/>
    </row>
    <row r="147" s="50" customFormat="1" ht="19" customHeight="1" spans="1:8">
      <c r="A147" s="65">
        <v>139</v>
      </c>
      <c r="B147" s="72" t="s">
        <v>258</v>
      </c>
      <c r="C147" s="72" t="s">
        <v>259</v>
      </c>
      <c r="D147" s="72" t="s">
        <v>53</v>
      </c>
      <c r="E147" s="73"/>
      <c r="F147" s="73">
        <v>138.76952</v>
      </c>
      <c r="G147" s="70">
        <f t="shared" si="4"/>
        <v>156.8095576</v>
      </c>
      <c r="H147" s="74"/>
    </row>
    <row r="148" s="50" customFormat="1" ht="19" customHeight="1" spans="1:8">
      <c r="A148" s="65">
        <v>140</v>
      </c>
      <c r="B148" s="72" t="s">
        <v>260</v>
      </c>
      <c r="C148" s="72" t="s">
        <v>261</v>
      </c>
      <c r="D148" s="72" t="s">
        <v>53</v>
      </c>
      <c r="E148" s="73"/>
      <c r="F148" s="73">
        <v>138.76952</v>
      </c>
      <c r="G148" s="70">
        <f t="shared" si="4"/>
        <v>156.8095576</v>
      </c>
      <c r="H148" s="74"/>
    </row>
    <row r="149" s="50" customFormat="1" ht="19" customHeight="1" spans="1:8">
      <c r="A149" s="65">
        <v>141</v>
      </c>
      <c r="B149" s="72" t="s">
        <v>262</v>
      </c>
      <c r="C149" s="72" t="s">
        <v>263</v>
      </c>
      <c r="D149" s="72" t="s">
        <v>53</v>
      </c>
      <c r="E149" s="73"/>
      <c r="F149" s="73">
        <v>134.717685</v>
      </c>
      <c r="G149" s="70">
        <f t="shared" si="4"/>
        <v>152.23098405</v>
      </c>
      <c r="H149" s="74"/>
    </row>
    <row r="150" s="50" customFormat="1" ht="19" customHeight="1" spans="1:8">
      <c r="A150" s="65">
        <v>142</v>
      </c>
      <c r="B150" s="72" t="s">
        <v>264</v>
      </c>
      <c r="C150" s="72" t="s">
        <v>265</v>
      </c>
      <c r="D150" s="72" t="s">
        <v>53</v>
      </c>
      <c r="E150" s="73"/>
      <c r="F150" s="73">
        <v>134.717685</v>
      </c>
      <c r="G150" s="70">
        <f t="shared" si="4"/>
        <v>152.23098405</v>
      </c>
      <c r="H150" s="74"/>
    </row>
    <row r="151" s="50" customFormat="1" ht="19" customHeight="1" spans="1:8">
      <c r="A151" s="65">
        <v>143</v>
      </c>
      <c r="B151" s="72" t="s">
        <v>266</v>
      </c>
      <c r="C151" s="72" t="s">
        <v>267</v>
      </c>
      <c r="D151" s="72" t="s">
        <v>53</v>
      </c>
      <c r="E151" s="73"/>
      <c r="F151" s="73">
        <v>134.717685</v>
      </c>
      <c r="G151" s="70">
        <f t="shared" si="4"/>
        <v>152.23098405</v>
      </c>
      <c r="H151" s="74"/>
    </row>
    <row r="152" s="50" customFormat="1" ht="19" customHeight="1" spans="1:8">
      <c r="A152" s="65">
        <v>144</v>
      </c>
      <c r="B152" s="72" t="s">
        <v>268</v>
      </c>
      <c r="C152" s="72" t="s">
        <v>267</v>
      </c>
      <c r="D152" s="72" t="s">
        <v>53</v>
      </c>
      <c r="E152" s="73"/>
      <c r="F152" s="73">
        <v>134.717685</v>
      </c>
      <c r="G152" s="70">
        <f t="shared" si="4"/>
        <v>152.23098405</v>
      </c>
      <c r="H152" s="74"/>
    </row>
    <row r="153" s="50" customFormat="1" ht="19" customHeight="1" spans="1:8">
      <c r="A153" s="65">
        <v>145</v>
      </c>
      <c r="B153" s="72" t="s">
        <v>269</v>
      </c>
      <c r="C153" s="72" t="s">
        <v>270</v>
      </c>
      <c r="D153" s="72" t="s">
        <v>53</v>
      </c>
      <c r="E153" s="73"/>
      <c r="F153" s="73">
        <v>151.686376</v>
      </c>
      <c r="G153" s="70">
        <f t="shared" si="4"/>
        <v>171.40560488</v>
      </c>
      <c r="H153" s="74"/>
    </row>
    <row r="154" s="50" customFormat="1" ht="19" customHeight="1" spans="1:8">
      <c r="A154" s="65">
        <v>146</v>
      </c>
      <c r="B154" s="72" t="s">
        <v>271</v>
      </c>
      <c r="C154" s="72" t="s">
        <v>272</v>
      </c>
      <c r="D154" s="72" t="s">
        <v>53</v>
      </c>
      <c r="E154" s="73"/>
      <c r="F154" s="73">
        <v>34.3013</v>
      </c>
      <c r="G154" s="70">
        <f t="shared" si="4"/>
        <v>38.760469</v>
      </c>
      <c r="H154" s="74"/>
    </row>
    <row r="155" s="50" customFormat="1" ht="19" customHeight="1" spans="1:8">
      <c r="A155" s="65">
        <v>147</v>
      </c>
      <c r="B155" s="72" t="s">
        <v>273</v>
      </c>
      <c r="C155" s="72" t="s">
        <v>274</v>
      </c>
      <c r="D155" s="72" t="s">
        <v>53</v>
      </c>
      <c r="E155" s="73"/>
      <c r="F155" s="73">
        <v>42.2738</v>
      </c>
      <c r="G155" s="70">
        <f t="shared" si="4"/>
        <v>47.769394</v>
      </c>
      <c r="H155" s="74"/>
    </row>
    <row r="156" s="50" customFormat="1" ht="19" customHeight="1" spans="1:8">
      <c r="A156" s="65">
        <v>148</v>
      </c>
      <c r="B156" s="72" t="s">
        <v>275</v>
      </c>
      <c r="C156" s="72" t="s">
        <v>276</v>
      </c>
      <c r="D156" s="72" t="s">
        <v>53</v>
      </c>
      <c r="E156" s="73"/>
      <c r="F156" s="73">
        <v>53.7869</v>
      </c>
      <c r="G156" s="70">
        <f t="shared" si="4"/>
        <v>60.779197</v>
      </c>
      <c r="H156" s="74"/>
    </row>
    <row r="157" s="50" customFormat="1" ht="19" customHeight="1" spans="1:8">
      <c r="A157" s="65">
        <v>149</v>
      </c>
      <c r="B157" s="72" t="s">
        <v>277</v>
      </c>
      <c r="C157" s="72" t="s">
        <v>278</v>
      </c>
      <c r="D157" s="72" t="s">
        <v>53</v>
      </c>
      <c r="E157" s="73"/>
      <c r="F157" s="73">
        <v>10.1757</v>
      </c>
      <c r="G157" s="70">
        <f t="shared" si="4"/>
        <v>11.498541</v>
      </c>
      <c r="H157" s="74"/>
    </row>
    <row r="158" s="50" customFormat="1" ht="35" customHeight="1" spans="1:8">
      <c r="A158" s="75" t="s">
        <v>32</v>
      </c>
      <c r="B158" s="76"/>
      <c r="C158" s="75"/>
      <c r="D158" s="75"/>
      <c r="E158" s="75"/>
      <c r="F158" s="75"/>
      <c r="G158" s="75"/>
      <c r="H158" s="75"/>
    </row>
    <row r="159" s="50" customFormat="1" ht="33" customHeight="1" spans="1:8">
      <c r="A159" s="77" t="s">
        <v>279</v>
      </c>
      <c r="B159" s="78"/>
      <c r="C159" s="77"/>
      <c r="D159" s="77"/>
      <c r="E159" s="77"/>
      <c r="F159" s="77"/>
      <c r="G159" s="77"/>
      <c r="H159" s="77"/>
    </row>
    <row r="160" s="50" customFormat="1" ht="27" customHeight="1" spans="1:8">
      <c r="A160" s="77" t="s">
        <v>34</v>
      </c>
      <c r="B160" s="78"/>
      <c r="C160" s="77"/>
      <c r="D160" s="77"/>
      <c r="E160" s="77"/>
      <c r="F160" s="77"/>
      <c r="G160" s="77"/>
      <c r="H160" s="77"/>
    </row>
    <row r="161" s="50" customFormat="1" ht="24" customHeight="1" spans="1:8">
      <c r="A161" s="77" t="s">
        <v>35</v>
      </c>
      <c r="B161" s="78"/>
      <c r="C161" s="77"/>
      <c r="D161" s="77"/>
      <c r="E161" s="77"/>
      <c r="F161" s="77"/>
      <c r="G161" s="77"/>
      <c r="H161" s="77"/>
    </row>
    <row r="162" s="50" customFormat="1" ht="21" customHeight="1" spans="1:8">
      <c r="A162" s="77" t="s">
        <v>36</v>
      </c>
      <c r="B162" s="78"/>
      <c r="C162" s="77"/>
      <c r="D162" s="77"/>
      <c r="E162" s="77"/>
      <c r="F162" s="77"/>
      <c r="G162" s="77"/>
      <c r="H162" s="77"/>
    </row>
    <row r="163" s="50" customFormat="1" ht="43.2" customHeight="1" spans="1:8">
      <c r="A163" s="77" t="s">
        <v>280</v>
      </c>
      <c r="B163" s="78"/>
      <c r="C163" s="77"/>
      <c r="D163" s="77"/>
      <c r="E163" s="77"/>
      <c r="F163" s="77"/>
      <c r="G163" s="77"/>
      <c r="H163" s="77"/>
    </row>
    <row r="164" s="51" customFormat="1" ht="19.2" customHeight="1" spans="1:8">
      <c r="A164" s="35" t="s">
        <v>38</v>
      </c>
      <c r="B164" s="79"/>
      <c r="C164" s="60"/>
      <c r="D164" s="60"/>
      <c r="E164" s="38" t="s">
        <v>39</v>
      </c>
      <c r="F164" s="38"/>
      <c r="G164" s="38"/>
      <c r="H164" s="38"/>
    </row>
    <row r="165" s="51" customFormat="1" ht="19.2" customHeight="1" spans="1:8">
      <c r="A165" s="35"/>
      <c r="B165" s="79"/>
      <c r="C165" s="60"/>
      <c r="D165" s="60"/>
      <c r="E165" s="38"/>
      <c r="F165" s="38"/>
      <c r="G165" s="59"/>
      <c r="H165" s="59"/>
    </row>
    <row r="166" s="50" customFormat="1" ht="19.2" customHeight="1" spans="1:8">
      <c r="A166" s="35" t="s">
        <v>40</v>
      </c>
      <c r="B166" s="79"/>
      <c r="C166" s="60"/>
      <c r="D166" s="60"/>
      <c r="E166" s="38" t="s">
        <v>41</v>
      </c>
      <c r="F166" s="38"/>
      <c r="G166" s="38"/>
      <c r="H166" s="38"/>
    </row>
    <row r="167" s="51" customFormat="1" ht="19.2" customHeight="1" spans="1:8">
      <c r="A167" s="35"/>
      <c r="B167" s="79"/>
      <c r="C167" s="60"/>
      <c r="D167" s="60"/>
      <c r="E167" s="38"/>
      <c r="F167" s="38"/>
      <c r="G167" s="59"/>
      <c r="H167" s="59"/>
    </row>
    <row r="168" s="51" customFormat="1" ht="41" customHeight="1" spans="1:8">
      <c r="A168" s="35" t="s">
        <v>42</v>
      </c>
      <c r="B168" s="38"/>
      <c r="C168" s="80"/>
      <c r="D168" s="80"/>
      <c r="E168" s="38" t="s">
        <v>42</v>
      </c>
      <c r="F168" s="38"/>
      <c r="G168" s="38"/>
      <c r="H168" s="38"/>
    </row>
  </sheetData>
  <mergeCells count="21">
    <mergeCell ref="A1:H1"/>
    <mergeCell ref="A2:H2"/>
    <mergeCell ref="A3:H3"/>
    <mergeCell ref="A4:H4"/>
    <mergeCell ref="A5:H5"/>
    <mergeCell ref="A6:H6"/>
    <mergeCell ref="E7:F7"/>
    <mergeCell ref="A158:H158"/>
    <mergeCell ref="A159:H159"/>
    <mergeCell ref="A160:H160"/>
    <mergeCell ref="A161:H161"/>
    <mergeCell ref="A162:H162"/>
    <mergeCell ref="A163:H163"/>
    <mergeCell ref="E164:G164"/>
    <mergeCell ref="E166:G166"/>
    <mergeCell ref="E168:G168"/>
    <mergeCell ref="A7:A8"/>
    <mergeCell ref="B7:B8"/>
    <mergeCell ref="C7:C8"/>
    <mergeCell ref="D7:D8"/>
    <mergeCell ref="H7:H8"/>
  </mergeCells>
  <conditionalFormatting sqref="B166">
    <cfRule type="duplicateValues" dxfId="1" priority="2"/>
  </conditionalFormatting>
  <conditionalFormatting sqref="E167:F167 E164:F165">
    <cfRule type="duplicateValues" dxfId="1" priority="1"/>
  </conditionalFormatting>
  <pageMargins left="0.75" right="0.432638888888889" top="0.236111111111111" bottom="0.196527777777778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9"/>
  <sheetViews>
    <sheetView tabSelected="1" workbookViewId="0">
      <selection activeCell="X21" sqref="X21"/>
    </sheetView>
  </sheetViews>
  <sheetFormatPr defaultColWidth="9" defaultRowHeight="13.5"/>
  <cols>
    <col min="1" max="1" width="6.375" style="1" customWidth="1"/>
    <col min="2" max="2" width="18.25" style="4" customWidth="1"/>
    <col min="3" max="3" width="24.75" style="5" customWidth="1"/>
    <col min="4" max="13" width="8.125" style="5" customWidth="1"/>
    <col min="14" max="18" width="7.125" style="5" hidden="1" customWidth="1"/>
    <col min="19" max="19" width="10.1916666666667" style="5" customWidth="1"/>
    <col min="20" max="22" width="14.5" style="1" customWidth="1"/>
    <col min="23" max="16384" width="9" style="1"/>
  </cols>
  <sheetData>
    <row r="1" s="1" customFormat="1" ht="22.5" spans="1:22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6"/>
      <c r="U1" s="6"/>
      <c r="V1" s="6"/>
    </row>
    <row r="2" s="1" customFormat="1" ht="14.25" spans="1:22">
      <c r="A2" s="8" t="s">
        <v>281</v>
      </c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8"/>
      <c r="U2" s="8"/>
      <c r="V2" s="8"/>
    </row>
    <row r="3" s="2" customFormat="1" ht="16" customHeight="1" spans="1:22">
      <c r="A3" s="10" t="s">
        <v>2</v>
      </c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0"/>
      <c r="U3" s="10"/>
      <c r="V3" s="10"/>
    </row>
    <row r="4" s="2" customFormat="1" ht="16" customHeight="1" spans="1:22">
      <c r="A4" s="10" t="s">
        <v>3</v>
      </c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0"/>
      <c r="U4" s="10"/>
      <c r="V4" s="10"/>
    </row>
    <row r="5" s="2" customFormat="1" ht="43" customHeight="1" spans="1:22">
      <c r="A5" s="12" t="s">
        <v>4</v>
      </c>
      <c r="B5" s="13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</row>
    <row r="6" s="2" customFormat="1" ht="16" customHeight="1" spans="1:22">
      <c r="A6" s="14" t="s">
        <v>5</v>
      </c>
      <c r="B6" s="15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4"/>
      <c r="U6" s="14"/>
      <c r="V6" s="14"/>
    </row>
    <row r="7" s="1" customFormat="1" ht="23" customHeight="1" spans="1:22">
      <c r="A7" s="17" t="s">
        <v>6</v>
      </c>
      <c r="B7" s="18" t="s">
        <v>7</v>
      </c>
      <c r="C7" s="19" t="s">
        <v>8</v>
      </c>
      <c r="D7" s="20" t="s">
        <v>282</v>
      </c>
      <c r="E7" s="20"/>
      <c r="F7" s="21"/>
      <c r="G7" s="20" t="s">
        <v>283</v>
      </c>
      <c r="H7" s="20"/>
      <c r="I7" s="21"/>
      <c r="J7" s="20" t="s">
        <v>284</v>
      </c>
      <c r="K7" s="20"/>
      <c r="L7" s="21"/>
      <c r="M7" s="24" t="s">
        <v>285</v>
      </c>
      <c r="N7" s="40" t="s">
        <v>286</v>
      </c>
      <c r="O7" s="40"/>
      <c r="P7" s="40"/>
      <c r="Q7" s="40"/>
      <c r="R7" s="40"/>
      <c r="S7" s="40"/>
      <c r="T7" s="46" t="s">
        <v>43</v>
      </c>
      <c r="U7" s="47"/>
      <c r="V7" s="48" t="s">
        <v>44</v>
      </c>
    </row>
    <row r="8" s="1" customFormat="1" ht="21" customHeight="1" spans="1:22">
      <c r="A8" s="17"/>
      <c r="B8" s="18"/>
      <c r="C8" s="19"/>
      <c r="D8" s="22" t="s">
        <v>287</v>
      </c>
      <c r="E8" s="23" t="s">
        <v>288</v>
      </c>
      <c r="F8" s="24" t="s">
        <v>289</v>
      </c>
      <c r="G8" s="22" t="s">
        <v>290</v>
      </c>
      <c r="H8" s="23" t="s">
        <v>288</v>
      </c>
      <c r="I8" s="24" t="s">
        <v>291</v>
      </c>
      <c r="J8" s="22" t="s">
        <v>292</v>
      </c>
      <c r="K8" s="23" t="s">
        <v>288</v>
      </c>
      <c r="L8" s="24" t="s">
        <v>293</v>
      </c>
      <c r="M8" s="24"/>
      <c r="N8" s="40"/>
      <c r="O8" s="40"/>
      <c r="P8" s="40"/>
      <c r="Q8" s="40"/>
      <c r="R8" s="40"/>
      <c r="S8" s="40"/>
      <c r="T8" s="48" t="s">
        <v>13</v>
      </c>
      <c r="U8" s="48" t="s">
        <v>294</v>
      </c>
      <c r="V8" s="48" t="s">
        <v>294</v>
      </c>
    </row>
    <row r="9" s="1" customFormat="1" ht="23" customHeight="1" spans="1:22">
      <c r="A9" s="17">
        <v>1</v>
      </c>
      <c r="B9" s="25" t="s">
        <v>295</v>
      </c>
      <c r="C9" s="26" t="s">
        <v>296</v>
      </c>
      <c r="D9" s="27"/>
      <c r="E9" s="28">
        <v>28</v>
      </c>
      <c r="F9" s="28">
        <f t="shared" ref="F9:F17" si="0">D9*E9</f>
        <v>0</v>
      </c>
      <c r="G9" s="27">
        <f>0.17*1.2</f>
        <v>0.204</v>
      </c>
      <c r="H9" s="28">
        <v>24</v>
      </c>
      <c r="I9" s="28">
        <f t="shared" ref="I9:I17" si="1">G9*H9</f>
        <v>4.896</v>
      </c>
      <c r="J9" s="27"/>
      <c r="K9" s="41">
        <v>8.85</v>
      </c>
      <c r="L9" s="28">
        <f t="shared" ref="L9:L17" si="2">J9*K9</f>
        <v>0</v>
      </c>
      <c r="M9" s="42">
        <v>0.85</v>
      </c>
      <c r="N9" s="43">
        <v>3.8</v>
      </c>
      <c r="O9" s="43">
        <v>0.15</v>
      </c>
      <c r="P9" s="44">
        <v>0.18</v>
      </c>
      <c r="Q9" s="44">
        <v>0.41</v>
      </c>
      <c r="R9" s="43">
        <v>0.15</v>
      </c>
      <c r="S9" s="49">
        <v>3.17</v>
      </c>
      <c r="T9" s="48">
        <v>7.76</v>
      </c>
      <c r="U9" s="48">
        <v>7.76</v>
      </c>
      <c r="V9" s="48">
        <f t="shared" ref="V9:V17" si="3">U9*1.13</f>
        <v>8.7688</v>
      </c>
    </row>
    <row r="10" s="1" customFormat="1" ht="23" customHeight="1" spans="1:22">
      <c r="A10" s="17">
        <v>2</v>
      </c>
      <c r="B10" s="25" t="s">
        <v>297</v>
      </c>
      <c r="C10" s="26" t="s">
        <v>298</v>
      </c>
      <c r="D10" s="27">
        <v>0.2</v>
      </c>
      <c r="E10" s="28">
        <v>28</v>
      </c>
      <c r="F10" s="28">
        <f t="shared" si="0"/>
        <v>5.6</v>
      </c>
      <c r="G10" s="27">
        <f>0.27*1.2</f>
        <v>0.324</v>
      </c>
      <c r="H10" s="28">
        <v>24</v>
      </c>
      <c r="I10" s="28">
        <f t="shared" si="1"/>
        <v>7.776</v>
      </c>
      <c r="J10" s="27">
        <f>0.146*1.1</f>
        <v>0.1606</v>
      </c>
      <c r="K10" s="41">
        <v>8.85</v>
      </c>
      <c r="L10" s="28">
        <f t="shared" si="2"/>
        <v>1.42131</v>
      </c>
      <c r="M10" s="42">
        <v>2.68</v>
      </c>
      <c r="N10" s="43">
        <v>5.32</v>
      </c>
      <c r="O10" s="43">
        <v>0.49</v>
      </c>
      <c r="P10" s="44">
        <v>0.39</v>
      </c>
      <c r="Q10" s="44">
        <v>0.86</v>
      </c>
      <c r="R10" s="43">
        <v>0.59</v>
      </c>
      <c r="S10" s="49">
        <v>8.68</v>
      </c>
      <c r="T10" s="48">
        <v>23.59</v>
      </c>
      <c r="U10" s="48">
        <v>23.59</v>
      </c>
      <c r="V10" s="48">
        <f t="shared" si="3"/>
        <v>26.6567</v>
      </c>
    </row>
    <row r="11" s="1" customFormat="1" ht="23" customHeight="1" spans="1:22">
      <c r="A11" s="17">
        <v>3</v>
      </c>
      <c r="B11" s="25" t="s">
        <v>299</v>
      </c>
      <c r="C11" s="26" t="s">
        <v>300</v>
      </c>
      <c r="D11" s="27">
        <v>0.2</v>
      </c>
      <c r="E11" s="28">
        <v>28</v>
      </c>
      <c r="F11" s="28">
        <f t="shared" si="0"/>
        <v>5.6</v>
      </c>
      <c r="G11" s="27">
        <f>0.27*1.2</f>
        <v>0.324</v>
      </c>
      <c r="H11" s="28">
        <v>24</v>
      </c>
      <c r="I11" s="28">
        <f t="shared" si="1"/>
        <v>7.776</v>
      </c>
      <c r="J11" s="27">
        <f>0.146*1.1</f>
        <v>0.1606</v>
      </c>
      <c r="K11" s="41">
        <v>8.85</v>
      </c>
      <c r="L11" s="28">
        <f t="shared" si="2"/>
        <v>1.42131</v>
      </c>
      <c r="M11" s="42">
        <v>2.68</v>
      </c>
      <c r="N11" s="43">
        <v>5.32</v>
      </c>
      <c r="O11" s="43">
        <v>0.49</v>
      </c>
      <c r="P11" s="44">
        <v>0.39</v>
      </c>
      <c r="Q11" s="44">
        <v>0.86</v>
      </c>
      <c r="R11" s="43">
        <v>0.59</v>
      </c>
      <c r="S11" s="49">
        <v>8.68</v>
      </c>
      <c r="T11" s="48">
        <v>23.59</v>
      </c>
      <c r="U11" s="48">
        <v>23.59</v>
      </c>
      <c r="V11" s="48">
        <f t="shared" si="3"/>
        <v>26.6567</v>
      </c>
    </row>
    <row r="12" s="1" customFormat="1" ht="23" customHeight="1" spans="1:22">
      <c r="A12" s="17">
        <v>4</v>
      </c>
      <c r="B12" s="25" t="s">
        <v>301</v>
      </c>
      <c r="C12" s="26" t="s">
        <v>302</v>
      </c>
      <c r="D12" s="27">
        <v>0.28</v>
      </c>
      <c r="E12" s="28">
        <v>28</v>
      </c>
      <c r="F12" s="28">
        <f t="shared" si="0"/>
        <v>7.84</v>
      </c>
      <c r="G12" s="27">
        <f t="shared" ref="G12:G14" si="4">0.74*1.2</f>
        <v>0.888</v>
      </c>
      <c r="H12" s="28">
        <v>24</v>
      </c>
      <c r="I12" s="28">
        <f t="shared" si="1"/>
        <v>21.312</v>
      </c>
      <c r="J12" s="27">
        <f t="shared" ref="J12:J14" si="5">0.133*1.1</f>
        <v>0.1463</v>
      </c>
      <c r="K12" s="41">
        <v>8.85</v>
      </c>
      <c r="L12" s="28">
        <f t="shared" si="2"/>
        <v>1.294755</v>
      </c>
      <c r="M12" s="42">
        <v>8.53</v>
      </c>
      <c r="N12" s="43">
        <v>7.39</v>
      </c>
      <c r="O12" s="43">
        <v>0.54</v>
      </c>
      <c r="P12" s="44">
        <v>0.44</v>
      </c>
      <c r="Q12" s="44">
        <v>1.19</v>
      </c>
      <c r="R12" s="43">
        <v>0.64</v>
      </c>
      <c r="S12" s="49">
        <v>11.15</v>
      </c>
      <c r="T12" s="48">
        <v>49.89</v>
      </c>
      <c r="U12" s="48">
        <v>49.89</v>
      </c>
      <c r="V12" s="48">
        <f t="shared" si="3"/>
        <v>56.3757</v>
      </c>
    </row>
    <row r="13" s="1" customFormat="1" ht="23" customHeight="1" spans="1:22">
      <c r="A13" s="17">
        <v>5</v>
      </c>
      <c r="B13" s="25" t="s">
        <v>303</v>
      </c>
      <c r="C13" s="26" t="s">
        <v>304</v>
      </c>
      <c r="D13" s="27">
        <v>0.28</v>
      </c>
      <c r="E13" s="28">
        <v>28</v>
      </c>
      <c r="F13" s="28">
        <f t="shared" si="0"/>
        <v>7.84</v>
      </c>
      <c r="G13" s="27">
        <f t="shared" si="4"/>
        <v>0.888</v>
      </c>
      <c r="H13" s="28">
        <v>24</v>
      </c>
      <c r="I13" s="28">
        <f t="shared" si="1"/>
        <v>21.312</v>
      </c>
      <c r="J13" s="27">
        <f t="shared" si="5"/>
        <v>0.1463</v>
      </c>
      <c r="K13" s="41">
        <v>8.85</v>
      </c>
      <c r="L13" s="28">
        <f t="shared" si="2"/>
        <v>1.294755</v>
      </c>
      <c r="M13" s="42">
        <v>8.53</v>
      </c>
      <c r="N13" s="43">
        <v>7.39</v>
      </c>
      <c r="O13" s="43">
        <v>0.54</v>
      </c>
      <c r="P13" s="44">
        <v>0.44</v>
      </c>
      <c r="Q13" s="44">
        <v>1.19</v>
      </c>
      <c r="R13" s="43">
        <v>0.64</v>
      </c>
      <c r="S13" s="49">
        <v>11.15</v>
      </c>
      <c r="T13" s="48">
        <v>49.89</v>
      </c>
      <c r="U13" s="48">
        <v>49.89</v>
      </c>
      <c r="V13" s="48">
        <f t="shared" si="3"/>
        <v>56.3757</v>
      </c>
    </row>
    <row r="14" s="1" customFormat="1" ht="23" customHeight="1" spans="1:22">
      <c r="A14" s="17">
        <v>6</v>
      </c>
      <c r="B14" s="25" t="s">
        <v>305</v>
      </c>
      <c r="C14" s="26" t="s">
        <v>306</v>
      </c>
      <c r="D14" s="27">
        <v>0.28</v>
      </c>
      <c r="E14" s="28">
        <v>28</v>
      </c>
      <c r="F14" s="28">
        <f t="shared" si="0"/>
        <v>7.84</v>
      </c>
      <c r="G14" s="27">
        <f t="shared" si="4"/>
        <v>0.888</v>
      </c>
      <c r="H14" s="28">
        <v>24</v>
      </c>
      <c r="I14" s="28">
        <f t="shared" si="1"/>
        <v>21.312</v>
      </c>
      <c r="J14" s="27">
        <f t="shared" si="5"/>
        <v>0.1463</v>
      </c>
      <c r="K14" s="41">
        <v>8.85</v>
      </c>
      <c r="L14" s="28">
        <f t="shared" si="2"/>
        <v>1.294755</v>
      </c>
      <c r="M14" s="42">
        <v>8.53</v>
      </c>
      <c r="N14" s="43"/>
      <c r="O14" s="43"/>
      <c r="P14" s="44"/>
      <c r="Q14" s="44"/>
      <c r="R14" s="43"/>
      <c r="S14" s="49">
        <v>11.15</v>
      </c>
      <c r="T14" s="48">
        <v>49.89</v>
      </c>
      <c r="U14" s="48">
        <v>49.89</v>
      </c>
      <c r="V14" s="48">
        <f t="shared" si="3"/>
        <v>56.3757</v>
      </c>
    </row>
    <row r="15" s="1" customFormat="1" ht="23" customHeight="1" spans="1:22">
      <c r="A15" s="17">
        <v>7</v>
      </c>
      <c r="B15" s="25" t="s">
        <v>307</v>
      </c>
      <c r="C15" s="26" t="s">
        <v>308</v>
      </c>
      <c r="D15" s="27">
        <v>0.4</v>
      </c>
      <c r="E15" s="28">
        <v>28</v>
      </c>
      <c r="F15" s="28">
        <f t="shared" si="0"/>
        <v>11.2</v>
      </c>
      <c r="G15" s="27">
        <f>0.784*1.2</f>
        <v>0.9408</v>
      </c>
      <c r="H15" s="28">
        <v>24</v>
      </c>
      <c r="I15" s="28">
        <f t="shared" si="1"/>
        <v>22.5792</v>
      </c>
      <c r="J15" s="27">
        <f>0.31*1.1</f>
        <v>0.341</v>
      </c>
      <c r="K15" s="41">
        <v>8.85</v>
      </c>
      <c r="L15" s="28">
        <f t="shared" si="2"/>
        <v>3.01785</v>
      </c>
      <c r="M15" s="42">
        <v>4.5</v>
      </c>
      <c r="N15" s="43">
        <v>7.39</v>
      </c>
      <c r="O15" s="43">
        <v>0.48</v>
      </c>
      <c r="P15" s="44">
        <v>0.38</v>
      </c>
      <c r="Q15" s="44">
        <v>1.54</v>
      </c>
      <c r="R15" s="43">
        <v>0.58</v>
      </c>
      <c r="S15" s="49">
        <v>15.62</v>
      </c>
      <c r="T15" s="48">
        <v>52.86</v>
      </c>
      <c r="U15" s="48">
        <v>52.86</v>
      </c>
      <c r="V15" s="48">
        <f t="shared" si="3"/>
        <v>59.7318</v>
      </c>
    </row>
    <row r="16" s="1" customFormat="1" ht="23" customHeight="1" spans="1:22">
      <c r="A16" s="17">
        <v>8</v>
      </c>
      <c r="B16" s="25" t="s">
        <v>309</v>
      </c>
      <c r="C16" s="26" t="s">
        <v>310</v>
      </c>
      <c r="D16" s="27">
        <v>0.3</v>
      </c>
      <c r="E16" s="28">
        <v>28</v>
      </c>
      <c r="F16" s="28">
        <f t="shared" si="0"/>
        <v>8.4</v>
      </c>
      <c r="G16" s="27">
        <f>0.88*1.2</f>
        <v>1.056</v>
      </c>
      <c r="H16" s="28">
        <v>24</v>
      </c>
      <c r="I16" s="28">
        <f t="shared" si="1"/>
        <v>25.344</v>
      </c>
      <c r="J16" s="27">
        <f>0.865*1.1</f>
        <v>0.9515</v>
      </c>
      <c r="K16" s="41">
        <v>8.85</v>
      </c>
      <c r="L16" s="28">
        <f t="shared" si="2"/>
        <v>8.420775</v>
      </c>
      <c r="M16" s="42">
        <v>4.5</v>
      </c>
      <c r="N16" s="43">
        <v>5.38</v>
      </c>
      <c r="O16" s="43">
        <v>0.63</v>
      </c>
      <c r="P16" s="44">
        <v>0.53</v>
      </c>
      <c r="Q16" s="44">
        <v>1.12</v>
      </c>
      <c r="R16" s="43">
        <v>0.73</v>
      </c>
      <c r="S16" s="49">
        <v>14.35</v>
      </c>
      <c r="T16" s="48">
        <v>59.73</v>
      </c>
      <c r="U16" s="48">
        <v>59.73</v>
      </c>
      <c r="V16" s="48">
        <f t="shared" si="3"/>
        <v>67.4949</v>
      </c>
    </row>
    <row r="17" s="1" customFormat="1" ht="23" customHeight="1" spans="1:22">
      <c r="A17" s="17">
        <v>9</v>
      </c>
      <c r="B17" s="25" t="s">
        <v>311</v>
      </c>
      <c r="C17" s="26" t="s">
        <v>312</v>
      </c>
      <c r="D17" s="27"/>
      <c r="E17" s="28">
        <v>28</v>
      </c>
      <c r="F17" s="28">
        <f t="shared" si="0"/>
        <v>0</v>
      </c>
      <c r="G17" s="27">
        <f>0.086*1.2</f>
        <v>0.1032</v>
      </c>
      <c r="H17" s="28">
        <v>24</v>
      </c>
      <c r="I17" s="28">
        <f t="shared" si="1"/>
        <v>2.4768</v>
      </c>
      <c r="J17" s="27"/>
      <c r="K17" s="41">
        <v>8.85</v>
      </c>
      <c r="L17" s="28">
        <f t="shared" si="2"/>
        <v>0</v>
      </c>
      <c r="M17" s="42">
        <v>0.85</v>
      </c>
      <c r="N17" s="43">
        <v>6.91</v>
      </c>
      <c r="O17" s="43">
        <v>0.65</v>
      </c>
      <c r="P17" s="44">
        <v>0.55</v>
      </c>
      <c r="Q17" s="44">
        <v>1.18</v>
      </c>
      <c r="R17" s="43">
        <v>0.75</v>
      </c>
      <c r="S17" s="49">
        <v>2.5</v>
      </c>
      <c r="T17" s="48">
        <v>4.49</v>
      </c>
      <c r="U17" s="48">
        <v>4.49</v>
      </c>
      <c r="V17" s="48">
        <f t="shared" si="3"/>
        <v>5.0737</v>
      </c>
    </row>
    <row r="18" s="1" customFormat="1" ht="35" customHeight="1" spans="1:22">
      <c r="A18" s="29" t="s">
        <v>313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</row>
    <row r="19" s="1" customFormat="1" ht="35" customHeight="1" spans="1:22">
      <c r="A19" s="30" t="s">
        <v>32</v>
      </c>
      <c r="B19" s="31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</row>
    <row r="20" s="1" customFormat="1" ht="33" customHeight="1" spans="1:22">
      <c r="A20" s="32" t="s">
        <v>314</v>
      </c>
      <c r="B20" s="33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</row>
    <row r="21" s="1" customFormat="1" ht="27" customHeight="1" spans="1:22">
      <c r="A21" s="32" t="s">
        <v>34</v>
      </c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</row>
    <row r="22" s="1" customFormat="1" ht="24" customHeight="1" spans="1:22">
      <c r="A22" s="32" t="s">
        <v>35</v>
      </c>
      <c r="B22" s="33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</row>
    <row r="23" s="1" customFormat="1" ht="21" customHeight="1" spans="1:22">
      <c r="A23" s="32" t="s">
        <v>36</v>
      </c>
      <c r="B23" s="33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</row>
    <row r="24" s="1" customFormat="1" ht="43.2" customHeight="1" spans="1:22">
      <c r="A24" s="34" t="s">
        <v>37</v>
      </c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</row>
    <row r="25" s="3" customFormat="1" ht="19.2" customHeight="1" spans="1:19">
      <c r="A25" s="35" t="s">
        <v>38</v>
      </c>
      <c r="B25" s="36"/>
      <c r="C25" s="37"/>
      <c r="D25" s="37"/>
      <c r="E25" s="37"/>
      <c r="F25" s="37"/>
      <c r="G25" s="37"/>
      <c r="H25" s="38" t="s">
        <v>39</v>
      </c>
      <c r="I25" s="38"/>
      <c r="J25" s="38"/>
      <c r="K25" s="37"/>
      <c r="L25" s="37"/>
      <c r="M25" s="37"/>
      <c r="N25" s="37"/>
      <c r="O25" s="37"/>
      <c r="P25" s="37"/>
      <c r="Q25" s="37"/>
      <c r="R25" s="37"/>
      <c r="S25" s="37"/>
    </row>
    <row r="26" s="3" customFormat="1" ht="19.2" customHeight="1" spans="1:19">
      <c r="A26" s="35"/>
      <c r="B26" s="36"/>
      <c r="C26" s="37"/>
      <c r="D26" s="37"/>
      <c r="E26" s="37"/>
      <c r="F26" s="37"/>
      <c r="G26" s="37"/>
      <c r="H26" s="38"/>
      <c r="I26" s="38"/>
      <c r="J26" s="45"/>
      <c r="K26" s="37"/>
      <c r="L26" s="37"/>
      <c r="M26" s="37"/>
      <c r="N26" s="37"/>
      <c r="O26" s="37"/>
      <c r="P26" s="37"/>
      <c r="Q26" s="37"/>
      <c r="R26" s="37"/>
      <c r="S26" s="37"/>
    </row>
    <row r="27" s="1" customFormat="1" ht="19.2" customHeight="1" spans="1:19">
      <c r="A27" s="35" t="s">
        <v>40</v>
      </c>
      <c r="B27" s="36"/>
      <c r="C27" s="37"/>
      <c r="D27" s="37"/>
      <c r="E27" s="37"/>
      <c r="F27" s="37"/>
      <c r="G27" s="37"/>
      <c r="H27" s="38" t="s">
        <v>41</v>
      </c>
      <c r="I27" s="38"/>
      <c r="J27" s="38"/>
      <c r="K27" s="37"/>
      <c r="L27" s="37"/>
      <c r="M27" s="37"/>
      <c r="N27" s="37"/>
      <c r="O27" s="37"/>
      <c r="P27" s="37"/>
      <c r="Q27" s="37"/>
      <c r="R27" s="37"/>
      <c r="S27" s="37"/>
    </row>
    <row r="28" s="3" customFormat="1" ht="19.2" customHeight="1" spans="1:19">
      <c r="A28" s="35"/>
      <c r="B28" s="36"/>
      <c r="C28" s="37"/>
      <c r="D28" s="37"/>
      <c r="E28" s="37"/>
      <c r="F28" s="37"/>
      <c r="G28" s="37"/>
      <c r="H28" s="38"/>
      <c r="I28" s="38"/>
      <c r="J28" s="45"/>
      <c r="K28" s="37"/>
      <c r="L28" s="37"/>
      <c r="M28" s="37"/>
      <c r="N28" s="37"/>
      <c r="O28" s="37"/>
      <c r="P28" s="37"/>
      <c r="Q28" s="37"/>
      <c r="R28" s="37"/>
      <c r="S28" s="37"/>
    </row>
    <row r="29" s="3" customFormat="1" ht="41" customHeight="1" spans="1:19">
      <c r="A29" s="35" t="s">
        <v>42</v>
      </c>
      <c r="B29" s="38"/>
      <c r="C29" s="39"/>
      <c r="D29" s="39"/>
      <c r="E29" s="39"/>
      <c r="F29" s="39"/>
      <c r="G29" s="39"/>
      <c r="H29" s="38" t="s">
        <v>42</v>
      </c>
      <c r="I29" s="38"/>
      <c r="J29" s="38"/>
      <c r="K29" s="39"/>
      <c r="L29" s="39"/>
      <c r="M29" s="39"/>
      <c r="N29" s="39"/>
      <c r="O29" s="39"/>
      <c r="P29" s="39"/>
      <c r="Q29" s="39"/>
      <c r="R29" s="39"/>
      <c r="S29" s="39"/>
    </row>
  </sheetData>
  <mergeCells count="25">
    <mergeCell ref="A1:V1"/>
    <mergeCell ref="A2:V2"/>
    <mergeCell ref="A3:V3"/>
    <mergeCell ref="A4:V4"/>
    <mergeCell ref="A5:V5"/>
    <mergeCell ref="A6:V6"/>
    <mergeCell ref="D7:F7"/>
    <mergeCell ref="G7:I7"/>
    <mergeCell ref="J7:L7"/>
    <mergeCell ref="T7:U7"/>
    <mergeCell ref="A18:V18"/>
    <mergeCell ref="A19:V19"/>
    <mergeCell ref="A20:V20"/>
    <mergeCell ref="A21:V21"/>
    <mergeCell ref="A22:V22"/>
    <mergeCell ref="A23:V23"/>
    <mergeCell ref="A24:V24"/>
    <mergeCell ref="H25:J25"/>
    <mergeCell ref="H27:J27"/>
    <mergeCell ref="H29:J29"/>
    <mergeCell ref="A7:A8"/>
    <mergeCell ref="B7:B8"/>
    <mergeCell ref="C7:C8"/>
    <mergeCell ref="M7:M8"/>
    <mergeCell ref="N7:S8"/>
  </mergeCells>
  <conditionalFormatting sqref="B27">
    <cfRule type="duplicateValues" dxfId="1" priority="2"/>
  </conditionalFormatting>
  <conditionalFormatting sqref="H25:I26 H28:I28">
    <cfRule type="duplicateValues" dxfId="1" priority="1"/>
  </conditionalFormatting>
  <pageMargins left="0.354166666666667" right="0.354166666666667" top="0.196527777777778" bottom="0.0784722222222222" header="0.5" footer="0.5"/>
  <pageSetup paperSize="9" scale="7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Sheet2</vt:lpstr>
      <vt:lpstr>Sheet3</vt:lpstr>
      <vt:lpstr>Sheet1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李林峰</cp:lastModifiedBy>
  <dcterms:created xsi:type="dcterms:W3CDTF">2023-05-12T11:15:00Z</dcterms:created>
  <dcterms:modified xsi:type="dcterms:W3CDTF">2025-07-02T02:46:35Z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9582D9ED32C041A1AE72E6A361DC18FE_12</vt:lpwstr>
  </property>
</Properties>
</file>