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汇总" sheetId="5" r:id="rId1"/>
    <sheet name="钢丝" sheetId="1" r:id="rId2"/>
    <sheet name="无纺布" sheetId="2" r:id="rId3"/>
    <sheet name="舒适性海绵" sheetId="4" r:id="rId4"/>
    <sheet name="刺毛条" sheetId="6" r:id="rId5"/>
    <sheet name="EPP" sheetId="7" r:id="rId6"/>
  </sheets>
  <externalReferences>
    <externalReference r:id="rId7"/>
    <externalReference r:id="rId8"/>
  </externalReferences>
  <definedNames>
    <definedName name="_xlnm._FilterDatabase" localSheetId="0" hidden="1">汇总!$A$2:$AG$28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<sst xmlns="http://schemas.openxmlformats.org/spreadsheetml/2006/main" count="331" uniqueCount="101">
  <si>
    <t>未税</t>
  </si>
  <si>
    <t>序号</t>
  </si>
  <si>
    <t>图纸号</t>
  </si>
  <si>
    <t>QAD号</t>
  </si>
  <si>
    <t>零部件名称</t>
  </si>
  <si>
    <t>图片</t>
  </si>
  <si>
    <t>类型</t>
  </si>
  <si>
    <t>型号</t>
  </si>
  <si>
    <t>重量/g</t>
  </si>
  <si>
    <t>自核目标价</t>
  </si>
  <si>
    <t>李尔价格</t>
  </si>
  <si>
    <t>目标价核定</t>
  </si>
  <si>
    <t>最终价格</t>
  </si>
  <si>
    <t>李尔未税价格</t>
  </si>
  <si>
    <t>降本率</t>
  </si>
  <si>
    <t>定点厂家</t>
  </si>
  <si>
    <t>账期</t>
  </si>
  <si>
    <t>宇喆报价</t>
  </si>
  <si>
    <t>宇喆二次报价</t>
  </si>
  <si>
    <t>海兴中盛</t>
  </si>
  <si>
    <t>沧州致冠</t>
  </si>
  <si>
    <t>天津琪安</t>
  </si>
  <si>
    <t>芜湖卓人</t>
  </si>
  <si>
    <t>上海绽奇</t>
  </si>
  <si>
    <t>安徽祥欣</t>
  </si>
  <si>
    <t>保俊成</t>
  </si>
  <si>
    <t>黄骅建昌</t>
  </si>
  <si>
    <t>BLB410513003 NCLR</t>
  </si>
  <si>
    <t>后排靠背发泡扶手框吊紧钢丝</t>
  </si>
  <si>
    <t>钢丝</t>
  </si>
  <si>
    <t>70#  ø2</t>
  </si>
  <si>
    <t>原账期执行</t>
  </si>
  <si>
    <t>BLB410513004 NCLR</t>
  </si>
  <si>
    <t>靠背发泡扶手架钢丝</t>
  </si>
  <si>
    <t>70# ø4.5</t>
  </si>
  <si>
    <t>BLB410613003 NCLR</t>
  </si>
  <si>
    <t>坐垫吊紧钢丝</t>
  </si>
  <si>
    <t>BLB410613004 NCLR</t>
  </si>
  <si>
    <t>坐垫景中间吊紧钢丝</t>
  </si>
  <si>
    <t>BLB410613005 NCLR</t>
  </si>
  <si>
    <t>60%坐垫吊紧钢丝景中左侧</t>
  </si>
  <si>
    <t>BLB410613015 NCLR</t>
  </si>
  <si>
    <t>40%坐垫钢丝</t>
  </si>
  <si>
    <t>BLB410613018 NCLR</t>
  </si>
  <si>
    <t>60%坐垫后面套固定钢丝</t>
  </si>
  <si>
    <t>BLB410513007 NCLR</t>
  </si>
  <si>
    <t>卷收器</t>
  </si>
  <si>
    <t>无纺布</t>
  </si>
  <si>
    <t>600g/㎡</t>
  </si>
  <si>
    <t>北京宇喆</t>
  </si>
  <si>
    <t>BLB410513016 NCLR</t>
  </si>
  <si>
    <t>6分肩部无纺布</t>
  </si>
  <si>
    <t>BLB410513017 NCLR</t>
  </si>
  <si>
    <t>6分中间无纺布</t>
  </si>
  <si>
    <t>BLB410513018 NCLR</t>
  </si>
  <si>
    <t>6分下部无纺布</t>
  </si>
  <si>
    <t>80g/㎡</t>
  </si>
  <si>
    <t>BLB410513019 NCLR</t>
  </si>
  <si>
    <t>4分下部无纺布</t>
  </si>
  <si>
    <t>BLB410613019 NCLR</t>
  </si>
  <si>
    <t>60%坐垫无纺布</t>
  </si>
  <si>
    <t>BLB410613020 NCLR</t>
  </si>
  <si>
    <t>40%坐垫无纺布</t>
  </si>
  <si>
    <t>BLB410513008 NCLR</t>
  </si>
  <si>
    <t>靠背内区域软泡</t>
  </si>
  <si>
    <t>舒适海绵</t>
  </si>
  <si>
    <t>（40±5）kg/m³</t>
  </si>
  <si>
    <t>1、海绵26元/平米，胶0.5元/米；SHT0011100:351*185:0.0595*材料费：1.9481元；胶带640MM.胶带费：0.35，材料费;2.2981裁片费用+刀模冲压费用+粘胶1.75元/件
成本费4.048；包装费：0.08元，运输0.5，管理费：0.5，利润1.6合计：6.728，价格合理；
2、SHT0011315,273*266，材料费：1.89，胶带费：0.5元，材料费;2.39,裁片费用+刀模冲压费用+粘胶+冲孔3.5元/件，成本费5.89；包装费：0.08元，运输0.5，管理费：0.5，利润1.82；</t>
  </si>
  <si>
    <t>BLB410513011 NCLR</t>
  </si>
  <si>
    <t>靠背中间区域软泡上</t>
  </si>
  <si>
    <t>BLB410513012 NCLR</t>
  </si>
  <si>
    <t>靠背中间区域软泡下</t>
  </si>
  <si>
    <t>BLB410513013 NCLR</t>
  </si>
  <si>
    <t>靠背外区域软泡</t>
  </si>
  <si>
    <t>BLB410613007 NCLR</t>
  </si>
  <si>
    <t>坐垫中间前区软泡</t>
  </si>
  <si>
    <t>BLB410613008 NCLR</t>
  </si>
  <si>
    <t>坐垫中间后区软泡</t>
  </si>
  <si>
    <t>BLB410613013 NCLR</t>
  </si>
  <si>
    <t>坐垫内侧区域软泡</t>
  </si>
  <si>
    <t>BLB410613014 NCLR</t>
  </si>
  <si>
    <t>坐垫外侧区域软泡</t>
  </si>
  <si>
    <t>BLB410513005 NCLR</t>
  </si>
  <si>
    <t>刺毛条_aplix 225LL_120*10mm</t>
  </si>
  <si>
    <t>刺毛条</t>
  </si>
  <si>
    <t>PBT Nelon</t>
  </si>
  <si>
    <t>暂未报价</t>
  </si>
  <si>
    <t>BLB410513006 NCLR</t>
  </si>
  <si>
    <t>刺毛条_aplix 225LL_160*10mm</t>
  </si>
  <si>
    <t>BLB410613012 NCLR</t>
  </si>
  <si>
    <t>60%坐垫EPP_右
60P_CUSHION_EPP_RH</t>
  </si>
  <si>
    <t>EPP</t>
  </si>
  <si>
    <t>EPP Density:
50kg/m3</t>
  </si>
  <si>
    <t>安徽祥欣新材料科技有限公司</t>
  </si>
  <si>
    <t>90天账期，电汇或银行承兑结算</t>
  </si>
  <si>
    <t>BLB410613009 NCLR</t>
  </si>
  <si>
    <t>40%坐垫EPP
40P_CUSHION_EPP</t>
  </si>
  <si>
    <t>TAT0010209</t>
  </si>
  <si>
    <t>塑料袋</t>
  </si>
  <si>
    <t>包装</t>
  </si>
  <si>
    <t>装1套发泡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</si>
</sst>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\ d\,\ yyyy;@"/>
    <numFmt numFmtId="177" formatCode="[$$-409]#,##0.00"/>
    <numFmt numFmtId="178" formatCode="0.00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10"/>
      <name val="Arial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176" fontId="23" fillId="0" borderId="0"/>
    <xf numFmtId="176" fontId="24" fillId="0" borderId="1" applyNumberFormat="0" applyFill="0" applyBorder="0" applyAlignment="0" applyProtection="0">
      <alignment vertical="center"/>
    </xf>
    <xf numFmtId="177" fontId="25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vertical="center" wrapText="1"/>
    </xf>
    <xf numFmtId="9" fontId="0" fillId="0" borderId="1" xfId="3" applyBorder="1" applyAlignment="1">
      <alignment vertical="center" wrapText="1"/>
    </xf>
    <xf numFmtId="9" fontId="0" fillId="0" borderId="1" xfId="3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8" fontId="0" fillId="0" borderId="1" xfId="0" applyNumberFormat="1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178" fontId="0" fillId="2" borderId="1" xfId="0" applyNumberFormat="1" applyFill="1" applyBorder="1">
      <alignment vertical="center"/>
    </xf>
    <xf numFmtId="178" fontId="0" fillId="2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8 2" xfId="49"/>
    <cellStyle name="BOM_Level_0 2 2 3" xfId="50"/>
    <cellStyle name="Normal_Sheet1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4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21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308610</xdr:colOff>
      <xdr:row>2</xdr:row>
      <xdr:rowOff>55880</xdr:rowOff>
    </xdr:from>
    <xdr:to>
      <xdr:col>4</xdr:col>
      <xdr:colOff>697230</xdr:colOff>
      <xdr:row>2</xdr:row>
      <xdr:rowOff>419100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9160" y="530860"/>
          <a:ext cx="38862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188595</xdr:colOff>
      <xdr:row>3</xdr:row>
      <xdr:rowOff>111760</xdr:rowOff>
    </xdr:from>
    <xdr:to>
      <xdr:col>4</xdr:col>
      <xdr:colOff>779145</xdr:colOff>
      <xdr:row>3</xdr:row>
      <xdr:rowOff>422910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9145" y="1209040"/>
          <a:ext cx="590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226695</xdr:colOff>
      <xdr:row>4</xdr:row>
      <xdr:rowOff>62865</xdr:rowOff>
    </xdr:from>
    <xdr:to>
      <xdr:col>4</xdr:col>
      <xdr:colOff>645795</xdr:colOff>
      <xdr:row>4</xdr:row>
      <xdr:rowOff>414020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7245" y="1782445"/>
          <a:ext cx="4191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190500</xdr:colOff>
      <xdr:row>5</xdr:row>
      <xdr:rowOff>104775</xdr:rowOff>
    </xdr:from>
    <xdr:to>
      <xdr:col>4</xdr:col>
      <xdr:colOff>864870</xdr:colOff>
      <xdr:row>5</xdr:row>
      <xdr:rowOff>257810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91050" y="2446655"/>
          <a:ext cx="67437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190500</xdr:colOff>
      <xdr:row>6</xdr:row>
      <xdr:rowOff>161925</xdr:rowOff>
    </xdr:from>
    <xdr:to>
      <xdr:col>4</xdr:col>
      <xdr:colOff>885190</xdr:colOff>
      <xdr:row>6</xdr:row>
      <xdr:rowOff>276860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1050" y="3126105"/>
          <a:ext cx="694690" cy="11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7</xdr:row>
      <xdr:rowOff>78740</xdr:rowOff>
    </xdr:from>
    <xdr:to>
      <xdr:col>4</xdr:col>
      <xdr:colOff>680085</xdr:colOff>
      <xdr:row>7</xdr:row>
      <xdr:rowOff>500380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9620" y="3665220"/>
          <a:ext cx="50101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217170</xdr:colOff>
      <xdr:row>8</xdr:row>
      <xdr:rowOff>66675</xdr:rowOff>
    </xdr:from>
    <xdr:to>
      <xdr:col>4</xdr:col>
      <xdr:colOff>626745</xdr:colOff>
      <xdr:row>8</xdr:row>
      <xdr:rowOff>421640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17720" y="4275455"/>
          <a:ext cx="40957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9</xdr:row>
      <xdr:rowOff>12700</xdr:rowOff>
    </xdr:from>
    <xdr:to>
      <xdr:col>4</xdr:col>
      <xdr:colOff>424180</xdr:colOff>
      <xdr:row>9</xdr:row>
      <xdr:rowOff>325755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572000" y="4843780"/>
          <a:ext cx="25273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9525</xdr:rowOff>
    </xdr:from>
    <xdr:to>
      <xdr:col>4</xdr:col>
      <xdr:colOff>638175</xdr:colOff>
      <xdr:row>10</xdr:row>
      <xdr:rowOff>377825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76750" y="5462905"/>
          <a:ext cx="56197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11</xdr:row>
      <xdr:rowOff>47625</xdr:rowOff>
    </xdr:from>
    <xdr:to>
      <xdr:col>4</xdr:col>
      <xdr:colOff>629285</xdr:colOff>
      <xdr:row>11</xdr:row>
      <xdr:rowOff>363220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19600" y="6123305"/>
          <a:ext cx="61023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175260</xdr:colOff>
      <xdr:row>12</xdr:row>
      <xdr:rowOff>140970</xdr:rowOff>
    </xdr:from>
    <xdr:to>
      <xdr:col>4</xdr:col>
      <xdr:colOff>873760</xdr:colOff>
      <xdr:row>12</xdr:row>
      <xdr:rowOff>341630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75810" y="6838950"/>
          <a:ext cx="6985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13</xdr:row>
      <xdr:rowOff>91440</xdr:rowOff>
    </xdr:from>
    <xdr:to>
      <xdr:col>4</xdr:col>
      <xdr:colOff>837565</xdr:colOff>
      <xdr:row>13</xdr:row>
      <xdr:rowOff>273050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577715" y="7411720"/>
          <a:ext cx="6604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14</xdr:row>
      <xdr:rowOff>45720</xdr:rowOff>
    </xdr:from>
    <xdr:to>
      <xdr:col>4</xdr:col>
      <xdr:colOff>469265</xdr:colOff>
      <xdr:row>14</xdr:row>
      <xdr:rowOff>344805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rcRect l="61087" t="55985" r="24479" b="20371"/>
        <a:stretch>
          <a:fillRect/>
        </a:stretch>
      </xdr:blipFill>
      <xdr:spPr>
        <a:xfrm>
          <a:off x="4545330" y="7988300"/>
          <a:ext cx="324485" cy="299085"/>
        </a:xfrm>
        <a:prstGeom prst="rect">
          <a:avLst/>
        </a:prstGeom>
      </xdr:spPr>
    </xdr:pic>
    <xdr:clientData/>
  </xdr:twoCellAnchor>
  <xdr:twoCellAnchor>
    <xdr:from>
      <xdr:col>4</xdr:col>
      <xdr:colOff>144780</xdr:colOff>
      <xdr:row>15</xdr:row>
      <xdr:rowOff>53340</xdr:rowOff>
    </xdr:from>
    <xdr:to>
      <xdr:col>4</xdr:col>
      <xdr:colOff>452755</xdr:colOff>
      <xdr:row>15</xdr:row>
      <xdr:rowOff>367030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rcRect l="26979" t="52552" r="63843" b="28889"/>
        <a:stretch>
          <a:fillRect/>
        </a:stretch>
      </xdr:blipFill>
      <xdr:spPr>
        <a:xfrm>
          <a:off x="4545330" y="8618220"/>
          <a:ext cx="307975" cy="313690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</xdr:colOff>
      <xdr:row>16</xdr:row>
      <xdr:rowOff>15240</xdr:rowOff>
    </xdr:from>
    <xdr:to>
      <xdr:col>4</xdr:col>
      <xdr:colOff>801370</xdr:colOff>
      <xdr:row>16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07230" y="9202420"/>
          <a:ext cx="694690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17</xdr:row>
      <xdr:rowOff>41275</xdr:rowOff>
    </xdr:from>
    <xdr:to>
      <xdr:col>4</xdr:col>
      <xdr:colOff>661035</xdr:colOff>
      <xdr:row>17</xdr:row>
      <xdr:rowOff>311785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29125" y="9812655"/>
          <a:ext cx="632460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18</xdr:row>
      <xdr:rowOff>22225</xdr:rowOff>
    </xdr:from>
    <xdr:to>
      <xdr:col>4</xdr:col>
      <xdr:colOff>515620</xdr:colOff>
      <xdr:row>18</xdr:row>
      <xdr:rowOff>334010</xdr:rowOff>
    </xdr:to>
    <xdr:pic>
      <xdr:nvPicPr>
        <xdr:cNvPr id="25" name="图片 2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581525" y="10377805"/>
          <a:ext cx="33464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28575</xdr:rowOff>
    </xdr:from>
    <xdr:to>
      <xdr:col>4</xdr:col>
      <xdr:colOff>694690</xdr:colOff>
      <xdr:row>19</xdr:row>
      <xdr:rowOff>347980</xdr:rowOff>
    </xdr:to>
    <xdr:pic>
      <xdr:nvPicPr>
        <xdr:cNvPr id="26" name="图片 2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10800000">
          <a:off x="4410075" y="10968355"/>
          <a:ext cx="6851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20</xdr:row>
      <xdr:rowOff>57150</xdr:rowOff>
    </xdr:from>
    <xdr:to>
      <xdr:col>4</xdr:col>
      <xdr:colOff>1026795</xdr:colOff>
      <xdr:row>20</xdr:row>
      <xdr:rowOff>477520</xdr:rowOff>
    </xdr:to>
    <xdr:pic>
      <xdr:nvPicPr>
        <xdr:cNvPr id="27" name="图片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457700" y="11581130"/>
          <a:ext cx="9696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21</xdr:row>
      <xdr:rowOff>0</xdr:rowOff>
    </xdr:from>
    <xdr:to>
      <xdr:col>4</xdr:col>
      <xdr:colOff>666750</xdr:colOff>
      <xdr:row>21</xdr:row>
      <xdr:rowOff>389255</xdr:rowOff>
    </xdr:to>
    <xdr:pic>
      <xdr:nvPicPr>
        <xdr:cNvPr id="29" name="图片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562475" y="12108180"/>
          <a:ext cx="504825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220980</xdr:colOff>
      <xdr:row>22</xdr:row>
      <xdr:rowOff>133350</xdr:rowOff>
    </xdr:from>
    <xdr:to>
      <xdr:col>4</xdr:col>
      <xdr:colOff>925195</xdr:colOff>
      <xdr:row>22</xdr:row>
      <xdr:rowOff>342900</xdr:rowOff>
    </xdr:to>
    <xdr:pic>
      <xdr:nvPicPr>
        <xdr:cNvPr id="30" name="图片 2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21530" y="12825730"/>
          <a:ext cx="70421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241935</xdr:colOff>
      <xdr:row>23</xdr:row>
      <xdr:rowOff>64770</xdr:rowOff>
    </xdr:from>
    <xdr:to>
      <xdr:col>4</xdr:col>
      <xdr:colOff>973455</xdr:colOff>
      <xdr:row>23</xdr:row>
      <xdr:rowOff>312420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42485" y="13341350"/>
          <a:ext cx="73152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289560</xdr:colOff>
      <xdr:row>24</xdr:row>
      <xdr:rowOff>22860</xdr:rowOff>
    </xdr:from>
    <xdr:to>
      <xdr:col>4</xdr:col>
      <xdr:colOff>605790</xdr:colOff>
      <xdr:row>24</xdr:row>
      <xdr:rowOff>411480</xdr:rowOff>
    </xdr:to>
    <xdr:pic>
      <xdr:nvPicPr>
        <xdr:cNvPr id="32" name="Picture 372"/>
        <xdr:cNvPicPr>
          <a:picLocks noChangeAspect="1" noChangeArrowheads="1"/>
        </xdr:cNvPicPr>
      </xdr:nvPicPr>
      <xdr:blipFill>
        <a:blip r:embed="rId22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690110" y="13883640"/>
          <a:ext cx="316230" cy="388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335915</xdr:colOff>
      <xdr:row>25</xdr:row>
      <xdr:rowOff>27940</xdr:rowOff>
    </xdr:from>
    <xdr:to>
      <xdr:col>4</xdr:col>
      <xdr:colOff>669290</xdr:colOff>
      <xdr:row>25</xdr:row>
      <xdr:rowOff>393700</xdr:rowOff>
    </xdr:to>
    <xdr:pic>
      <xdr:nvPicPr>
        <xdr:cNvPr id="33" name="Picture 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36465" y="14472920"/>
          <a:ext cx="333375" cy="365760"/>
        </a:xfrm>
        <a:prstGeom prst="rect">
          <a:avLst/>
        </a:prstGeom>
      </xdr:spPr>
    </xdr:pic>
    <xdr:clientData/>
  </xdr:twoCellAnchor>
  <xdr:twoCellAnchor>
    <xdr:from>
      <xdr:col>4</xdr:col>
      <xdr:colOff>350520</xdr:colOff>
      <xdr:row>26</xdr:row>
      <xdr:rowOff>76200</xdr:rowOff>
    </xdr:from>
    <xdr:to>
      <xdr:col>4</xdr:col>
      <xdr:colOff>793750</xdr:colOff>
      <xdr:row>26</xdr:row>
      <xdr:rowOff>483870</xdr:rowOff>
    </xdr:to>
    <xdr:pic>
      <xdr:nvPicPr>
        <xdr:cNvPr id="35" name="Picture 1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51070" y="15105380"/>
          <a:ext cx="443230" cy="407670"/>
        </a:xfrm>
        <a:prstGeom prst="rect">
          <a:avLst/>
        </a:prstGeom>
      </xdr:spPr>
    </xdr:pic>
    <xdr:clientData/>
  </xdr:twoCellAnchor>
  <xdr:twoCellAnchor>
    <xdr:from>
      <xdr:col>4</xdr:col>
      <xdr:colOff>396240</xdr:colOff>
      <xdr:row>27</xdr:row>
      <xdr:rowOff>76200</xdr:rowOff>
    </xdr:from>
    <xdr:to>
      <xdr:col>4</xdr:col>
      <xdr:colOff>839470</xdr:colOff>
      <xdr:row>27</xdr:row>
      <xdr:rowOff>483870</xdr:rowOff>
    </xdr:to>
    <xdr:pic>
      <xdr:nvPicPr>
        <xdr:cNvPr id="36" name="Picture 1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96790" y="15689580"/>
          <a:ext cx="443230" cy="407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308610</xdr:colOff>
      <xdr:row>1</xdr:row>
      <xdr:rowOff>55880</xdr:rowOff>
    </xdr:from>
    <xdr:to>
      <xdr:col>3</xdr:col>
      <xdr:colOff>697230</xdr:colOff>
      <xdr:row>1</xdr:row>
      <xdr:rowOff>419100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436880"/>
          <a:ext cx="38862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188595</xdr:colOff>
      <xdr:row>2</xdr:row>
      <xdr:rowOff>111760</xdr:rowOff>
    </xdr:from>
    <xdr:to>
      <xdr:col>3</xdr:col>
      <xdr:colOff>779145</xdr:colOff>
      <xdr:row>2</xdr:row>
      <xdr:rowOff>422910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6235" y="1038860"/>
          <a:ext cx="590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226695</xdr:colOff>
      <xdr:row>3</xdr:row>
      <xdr:rowOff>62865</xdr:rowOff>
    </xdr:from>
    <xdr:to>
      <xdr:col>3</xdr:col>
      <xdr:colOff>645795</xdr:colOff>
      <xdr:row>3</xdr:row>
      <xdr:rowOff>414020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04335" y="1536065"/>
          <a:ext cx="4191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4</xdr:row>
      <xdr:rowOff>104775</xdr:rowOff>
    </xdr:from>
    <xdr:to>
      <xdr:col>3</xdr:col>
      <xdr:colOff>864870</xdr:colOff>
      <xdr:row>4</xdr:row>
      <xdr:rowOff>257810</xdr:rowOff>
    </xdr:to>
    <xdr:pic>
      <xdr:nvPicPr>
        <xdr:cNvPr id="21" name="图片 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68140" y="2124075"/>
          <a:ext cx="67437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5</xdr:row>
      <xdr:rowOff>161925</xdr:rowOff>
    </xdr:from>
    <xdr:to>
      <xdr:col>3</xdr:col>
      <xdr:colOff>885190</xdr:colOff>
      <xdr:row>5</xdr:row>
      <xdr:rowOff>276860</xdr:rowOff>
    </xdr:to>
    <xdr:pic>
      <xdr:nvPicPr>
        <xdr:cNvPr id="22" name="图片 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8140" y="2727325"/>
          <a:ext cx="694690" cy="11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179070</xdr:colOff>
      <xdr:row>6</xdr:row>
      <xdr:rowOff>78740</xdr:rowOff>
    </xdr:from>
    <xdr:to>
      <xdr:col>3</xdr:col>
      <xdr:colOff>680085</xdr:colOff>
      <xdr:row>6</xdr:row>
      <xdr:rowOff>500380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56710" y="3190240"/>
          <a:ext cx="50101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217170</xdr:colOff>
      <xdr:row>7</xdr:row>
      <xdr:rowOff>66675</xdr:rowOff>
    </xdr:from>
    <xdr:to>
      <xdr:col>3</xdr:col>
      <xdr:colOff>626745</xdr:colOff>
      <xdr:row>7</xdr:row>
      <xdr:rowOff>421640</xdr:rowOff>
    </xdr:to>
    <xdr:pic>
      <xdr:nvPicPr>
        <xdr:cNvPr id="34" name="图片 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94810" y="3724275"/>
          <a:ext cx="409575" cy="354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171450</xdr:colOff>
      <xdr:row>1</xdr:row>
      <xdr:rowOff>12700</xdr:rowOff>
    </xdr:from>
    <xdr:to>
      <xdr:col>3</xdr:col>
      <xdr:colOff>424180</xdr:colOff>
      <xdr:row>1</xdr:row>
      <xdr:rowOff>325755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9090" y="393700"/>
          <a:ext cx="25273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2</xdr:row>
      <xdr:rowOff>9525</xdr:rowOff>
    </xdr:from>
    <xdr:to>
      <xdr:col>3</xdr:col>
      <xdr:colOff>638175</xdr:colOff>
      <xdr:row>2</xdr:row>
      <xdr:rowOff>377825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53840" y="822325"/>
          <a:ext cx="56197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</xdr:row>
      <xdr:rowOff>47625</xdr:rowOff>
    </xdr:from>
    <xdr:to>
      <xdr:col>3</xdr:col>
      <xdr:colOff>629285</xdr:colOff>
      <xdr:row>3</xdr:row>
      <xdr:rowOff>363220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96690" y="1292225"/>
          <a:ext cx="61023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175260</xdr:colOff>
      <xdr:row>4</xdr:row>
      <xdr:rowOff>140970</xdr:rowOff>
    </xdr:from>
    <xdr:to>
      <xdr:col>3</xdr:col>
      <xdr:colOff>873760</xdr:colOff>
      <xdr:row>4</xdr:row>
      <xdr:rowOff>341630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52900" y="1817370"/>
          <a:ext cx="6985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177165</xdr:colOff>
      <xdr:row>5</xdr:row>
      <xdr:rowOff>91440</xdr:rowOff>
    </xdr:from>
    <xdr:to>
      <xdr:col>3</xdr:col>
      <xdr:colOff>837565</xdr:colOff>
      <xdr:row>5</xdr:row>
      <xdr:rowOff>273050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54805" y="2199640"/>
          <a:ext cx="6604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144780</xdr:colOff>
      <xdr:row>6</xdr:row>
      <xdr:rowOff>45720</xdr:rowOff>
    </xdr:from>
    <xdr:to>
      <xdr:col>3</xdr:col>
      <xdr:colOff>469265</xdr:colOff>
      <xdr:row>6</xdr:row>
      <xdr:rowOff>344805</xdr:rowOff>
    </xdr:to>
    <xdr:pic>
      <xdr:nvPicPr>
        <xdr:cNvPr id="23" name="图片 22"/>
        <xdr:cNvPicPr>
          <a:picLocks noChangeAspect="1"/>
        </xdr:cNvPicPr>
      </xdr:nvPicPr>
      <xdr:blipFill>
        <a:blip r:embed="rId6"/>
        <a:srcRect l="61087" t="55985" r="24479" b="20371"/>
        <a:stretch>
          <a:fillRect/>
        </a:stretch>
      </xdr:blipFill>
      <xdr:spPr>
        <a:xfrm>
          <a:off x="4122420" y="2585720"/>
          <a:ext cx="324485" cy="299085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7</xdr:row>
      <xdr:rowOff>53340</xdr:rowOff>
    </xdr:from>
    <xdr:to>
      <xdr:col>3</xdr:col>
      <xdr:colOff>452755</xdr:colOff>
      <xdr:row>7</xdr:row>
      <xdr:rowOff>367030</xdr:rowOff>
    </xdr:to>
    <xdr:pic>
      <xdr:nvPicPr>
        <xdr:cNvPr id="24" name="图片 23"/>
        <xdr:cNvPicPr>
          <a:picLocks noChangeAspect="1"/>
        </xdr:cNvPicPr>
      </xdr:nvPicPr>
      <xdr:blipFill>
        <a:blip r:embed="rId7"/>
        <a:srcRect l="26979" t="52552" r="63843" b="28889"/>
        <a:stretch>
          <a:fillRect/>
        </a:stretch>
      </xdr:blipFill>
      <xdr:spPr>
        <a:xfrm>
          <a:off x="4122420" y="3025140"/>
          <a:ext cx="307975" cy="3136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106680</xdr:colOff>
      <xdr:row>1</xdr:row>
      <xdr:rowOff>15240</xdr:rowOff>
    </xdr:from>
    <xdr:to>
      <xdr:col>3</xdr:col>
      <xdr:colOff>801370</xdr:colOff>
      <xdr:row>1</xdr:row>
      <xdr:rowOff>334645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4320" y="396240"/>
          <a:ext cx="694690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</xdr:colOff>
      <xdr:row>2</xdr:row>
      <xdr:rowOff>41275</xdr:rowOff>
    </xdr:from>
    <xdr:to>
      <xdr:col>3</xdr:col>
      <xdr:colOff>661035</xdr:colOff>
      <xdr:row>2</xdr:row>
      <xdr:rowOff>311785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215" y="854075"/>
          <a:ext cx="632460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</xdr:row>
      <xdr:rowOff>22225</xdr:rowOff>
    </xdr:from>
    <xdr:to>
      <xdr:col>3</xdr:col>
      <xdr:colOff>515620</xdr:colOff>
      <xdr:row>3</xdr:row>
      <xdr:rowOff>334010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58615" y="1266825"/>
          <a:ext cx="33464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4</xdr:row>
      <xdr:rowOff>28575</xdr:rowOff>
    </xdr:from>
    <xdr:to>
      <xdr:col>3</xdr:col>
      <xdr:colOff>694690</xdr:colOff>
      <xdr:row>4</xdr:row>
      <xdr:rowOff>347980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800000">
          <a:off x="3987165" y="1704975"/>
          <a:ext cx="6851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5</xdr:row>
      <xdr:rowOff>57150</xdr:rowOff>
    </xdr:from>
    <xdr:to>
      <xdr:col>3</xdr:col>
      <xdr:colOff>694690</xdr:colOff>
      <xdr:row>5</xdr:row>
      <xdr:rowOff>333375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34790" y="2165350"/>
          <a:ext cx="63754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6</xdr:row>
      <xdr:rowOff>0</xdr:rowOff>
    </xdr:from>
    <xdr:to>
      <xdr:col>3</xdr:col>
      <xdr:colOff>666750</xdr:colOff>
      <xdr:row>6</xdr:row>
      <xdr:rowOff>389255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39565" y="2540000"/>
          <a:ext cx="504825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220980</xdr:colOff>
      <xdr:row>7</xdr:row>
      <xdr:rowOff>133350</xdr:rowOff>
    </xdr:from>
    <xdr:to>
      <xdr:col>3</xdr:col>
      <xdr:colOff>925195</xdr:colOff>
      <xdr:row>7</xdr:row>
      <xdr:rowOff>342900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8620" y="3105150"/>
          <a:ext cx="70421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241935</xdr:colOff>
      <xdr:row>8</xdr:row>
      <xdr:rowOff>64770</xdr:rowOff>
    </xdr:from>
    <xdr:to>
      <xdr:col>3</xdr:col>
      <xdr:colOff>973455</xdr:colOff>
      <xdr:row>8</xdr:row>
      <xdr:rowOff>312420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19575" y="3468370"/>
          <a:ext cx="73152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289560</xdr:colOff>
      <xdr:row>1</xdr:row>
      <xdr:rowOff>22860</xdr:rowOff>
    </xdr:from>
    <xdr:to>
      <xdr:col>3</xdr:col>
      <xdr:colOff>605790</xdr:colOff>
      <xdr:row>1</xdr:row>
      <xdr:rowOff>411480</xdr:rowOff>
    </xdr:to>
    <xdr:pic>
      <xdr:nvPicPr>
        <xdr:cNvPr id="11" name="Picture 372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267200" y="403860"/>
          <a:ext cx="316230" cy="388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335915</xdr:colOff>
      <xdr:row>2</xdr:row>
      <xdr:rowOff>27940</xdr:rowOff>
    </xdr:from>
    <xdr:to>
      <xdr:col>3</xdr:col>
      <xdr:colOff>737235</xdr:colOff>
      <xdr:row>2</xdr:row>
      <xdr:rowOff>467995</xdr:rowOff>
    </xdr:to>
    <xdr:pic>
      <xdr:nvPicPr>
        <xdr:cNvPr id="12" name="Picture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13555" y="942340"/>
          <a:ext cx="401320" cy="4400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350520</xdr:colOff>
      <xdr:row>1</xdr:row>
      <xdr:rowOff>76200</xdr:rowOff>
    </xdr:from>
    <xdr:to>
      <xdr:col>3</xdr:col>
      <xdr:colOff>793750</xdr:colOff>
      <xdr:row>1</xdr:row>
      <xdr:rowOff>483870</xdr:rowOff>
    </xdr:to>
    <xdr:pic>
      <xdr:nvPicPr>
        <xdr:cNvPr id="4" name="Picture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8160" y="457200"/>
          <a:ext cx="443230" cy="407670"/>
        </a:xfrm>
        <a:prstGeom prst="rect">
          <a:avLst/>
        </a:prstGeom>
      </xdr:spPr>
    </xdr:pic>
    <xdr:clientData/>
  </xdr:twoCellAnchor>
  <xdr:twoCellAnchor>
    <xdr:from>
      <xdr:col>3</xdr:col>
      <xdr:colOff>396240</xdr:colOff>
      <xdr:row>2</xdr:row>
      <xdr:rowOff>76200</xdr:rowOff>
    </xdr:from>
    <xdr:to>
      <xdr:col>3</xdr:col>
      <xdr:colOff>839470</xdr:colOff>
      <xdr:row>2</xdr:row>
      <xdr:rowOff>483870</xdr:rowOff>
    </xdr:to>
    <xdr:pic>
      <xdr:nvPicPr>
        <xdr:cNvPr id="5" name="Picture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990600"/>
          <a:ext cx="443230" cy="4076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B41V\B41V%20Complete%20Seat%20foam%20E-BOM_V14_20240305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B41V\BOM\B41V%20&#21457;&#27873;&#24037;&#33402;BOM202507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hange Log"/>
      <sheetName val="Feature Matrix"/>
      <sheetName val="B41V RS Seat Assembly"/>
      <sheetName val="B41V RS EBOM"/>
      <sheetName val="Sheet1"/>
      <sheetName val="B41V RS Color BOM"/>
      <sheetName val="汇总 (2)"/>
      <sheetName val="汇总-最终版"/>
      <sheetName val="Sheet2"/>
    </sheetNames>
    <sheetDataSet>
      <sheetData sheetId="0"/>
      <sheetData sheetId="1"/>
      <sheetData sheetId="2"/>
      <sheetData sheetId="3"/>
      <sheetData sheetId="4">
        <row r="3">
          <cell r="AL3" t="str">
            <v>LV2，超纤</v>
          </cell>
        </row>
        <row r="3">
          <cell r="AN3" t="str">
            <v>/</v>
          </cell>
          <cell r="AO3" t="str">
            <v>/</v>
          </cell>
          <cell r="AP3" t="str">
            <v>LV2，超纤</v>
          </cell>
        </row>
        <row r="3">
          <cell r="BB3" t="str">
            <v>/</v>
          </cell>
          <cell r="BC3" t="str">
            <v>/</v>
          </cell>
          <cell r="BD3" t="str">
            <v>LV2，超纤</v>
          </cell>
        </row>
        <row r="3">
          <cell r="BF3" t="str">
            <v>/</v>
          </cell>
        </row>
        <row r="4">
          <cell r="AL4" t="str">
            <v>VS</v>
          </cell>
        </row>
        <row r="4">
          <cell r="AN4" t="str">
            <v>/</v>
          </cell>
          <cell r="AO4" t="str">
            <v>/</v>
          </cell>
          <cell r="AP4" t="str">
            <v>VS</v>
          </cell>
        </row>
        <row r="4">
          <cell r="BB4" t="str">
            <v>/</v>
          </cell>
          <cell r="BC4" t="str">
            <v>/</v>
          </cell>
          <cell r="BD4" t="str">
            <v>VS</v>
          </cell>
        </row>
        <row r="4">
          <cell r="BF4" t="str">
            <v>/</v>
          </cell>
        </row>
        <row r="5">
          <cell r="AH5" t="str">
            <v>LV1,织物+皮革</v>
          </cell>
        </row>
        <row r="5">
          <cell r="BF5" t="str">
            <v>LV1,织物+皮革+无通风</v>
          </cell>
        </row>
        <row r="5">
          <cell r="BJ5" t="str">
            <v>LV2，超纤，通风+加热+无SBR</v>
          </cell>
        </row>
        <row r="5">
          <cell r="BN5" t="str">
            <v>LV2,真皮+通风+加热+无SBR</v>
          </cell>
        </row>
        <row r="6">
          <cell r="AH6" t="str">
            <v>高温C系列</v>
          </cell>
        </row>
        <row r="6">
          <cell r="BF6" t="str">
            <v>高温C系列</v>
          </cell>
        </row>
        <row r="6">
          <cell r="BJ6" t="str">
            <v>高温C系列</v>
          </cell>
        </row>
        <row r="6">
          <cell r="BN6" t="str">
            <v>高温C系列(选装)</v>
          </cell>
        </row>
        <row r="7">
          <cell r="AH7" t="str">
            <v>LV1,织物+皮革</v>
          </cell>
        </row>
        <row r="7">
          <cell r="BF7" t="str">
            <v>LV1,织物+皮革+无通风</v>
          </cell>
        </row>
        <row r="7">
          <cell r="BJ7" t="str">
            <v>LV2，超纤，通风+加热+无SBR</v>
          </cell>
        </row>
        <row r="7">
          <cell r="BN7" t="str">
            <v>LV2,真皮+通风+加热+无SBR</v>
          </cell>
        </row>
        <row r="7">
          <cell r="BV7" t="str">
            <v>LV2，超纤，通风+加热+无SBR</v>
          </cell>
        </row>
        <row r="7">
          <cell r="BZ7" t="str">
            <v>LV2，真皮，通风+加热+无SBR</v>
          </cell>
        </row>
        <row r="8">
          <cell r="AH8" t="str">
            <v>高寒C系列</v>
          </cell>
        </row>
        <row r="8">
          <cell r="BF8" t="str">
            <v>高寒C系列</v>
          </cell>
        </row>
        <row r="8">
          <cell r="BJ8" t="str">
            <v>高寒C系列</v>
          </cell>
        </row>
        <row r="8">
          <cell r="BN8" t="str">
            <v>高寒C系列(选装)</v>
          </cell>
        </row>
        <row r="8">
          <cell r="BV8" t="str">
            <v>高寒P系列</v>
          </cell>
        </row>
        <row r="8">
          <cell r="BZ8" t="str">
            <v>高寒P系列(选装)</v>
          </cell>
        </row>
        <row r="9">
          <cell r="AH9" t="str">
            <v>LV1,织物+皮革</v>
          </cell>
        </row>
        <row r="9">
          <cell r="BF9" t="str">
            <v>LV1,织物+皮革+无通风</v>
          </cell>
        </row>
        <row r="9">
          <cell r="BJ9" t="str">
            <v>LV2，超纤，通风+加热+无SBR</v>
          </cell>
        </row>
        <row r="9">
          <cell r="BR9" t="str">
            <v>LV2，真皮+通风+加热+带SBR</v>
          </cell>
        </row>
        <row r="9">
          <cell r="BV9" t="str">
            <v>LV2，超纤，通风+加热+无SBR</v>
          </cell>
        </row>
        <row r="9">
          <cell r="CD9" t="str">
            <v>LV2，真皮，通风+加热+SBR</v>
          </cell>
        </row>
        <row r="10">
          <cell r="AH10" t="str">
            <v>通用C系列</v>
          </cell>
        </row>
        <row r="10">
          <cell r="BF10" t="str">
            <v>通用C系列</v>
          </cell>
        </row>
        <row r="10">
          <cell r="BJ10" t="str">
            <v>通用C系列</v>
          </cell>
        </row>
        <row r="10">
          <cell r="BR10" t="str">
            <v>通用C系列(选装)</v>
          </cell>
        </row>
        <row r="10">
          <cell r="BV10" t="str">
            <v>通用P系列</v>
          </cell>
        </row>
        <row r="10">
          <cell r="CD10" t="str">
            <v>通用P系列</v>
          </cell>
        </row>
        <row r="11">
          <cell r="AH11" t="str">
            <v>LV1,织物+皮革</v>
          </cell>
        </row>
        <row r="11">
          <cell r="AL11" t="str">
            <v>LV2，超纤</v>
          </cell>
        </row>
        <row r="11">
          <cell r="AP11" t="str">
            <v>LV3，真皮</v>
          </cell>
        </row>
        <row r="11">
          <cell r="AT11" t="str">
            <v>LV1,织物+皮革</v>
          </cell>
        </row>
        <row r="11">
          <cell r="AX11" t="str">
            <v>LV1,超纤</v>
          </cell>
        </row>
        <row r="11">
          <cell r="BB11" t="str">
            <v>LV3，超纤</v>
          </cell>
        </row>
        <row r="12">
          <cell r="AH12" t="str">
            <v>C系列</v>
          </cell>
        </row>
        <row r="12">
          <cell r="AL12" t="str">
            <v>C系列</v>
          </cell>
        </row>
        <row r="12">
          <cell r="AP12" t="str">
            <v>C系列</v>
          </cell>
        </row>
        <row r="12">
          <cell r="AT12" t="str">
            <v>P系列</v>
          </cell>
        </row>
        <row r="12">
          <cell r="AX12" t="str">
            <v>P系列</v>
          </cell>
        </row>
        <row r="12">
          <cell r="BB12" t="str">
            <v>P系列</v>
          </cell>
        </row>
        <row r="13">
          <cell r="AH13" t="str">
            <v>60%靠背总成</v>
          </cell>
          <cell r="AI13" t="str">
            <v>40%靠背总成</v>
          </cell>
          <cell r="AJ13" t="str">
            <v>60%座垫总成</v>
          </cell>
          <cell r="AK13" t="str">
            <v>40%座垫总成</v>
          </cell>
          <cell r="AL13" t="str">
            <v>60%靠背总成</v>
          </cell>
          <cell r="AM13" t="str">
            <v>40%靠背总成</v>
          </cell>
          <cell r="AN13" t="str">
            <v>60%座垫总成</v>
          </cell>
          <cell r="AO13" t="str">
            <v>40%座垫总成</v>
          </cell>
          <cell r="AP13" t="str">
            <v>60%靠背总成</v>
          </cell>
          <cell r="AQ13" t="str">
            <v>40%靠背总成</v>
          </cell>
          <cell r="AR13" t="str">
            <v>60%座垫总成</v>
          </cell>
          <cell r="AS13" t="str">
            <v>40%座垫总成</v>
          </cell>
          <cell r="AT13" t="str">
            <v>60%靠背总成</v>
          </cell>
          <cell r="AU13" t="str">
            <v>40%靠背总成</v>
          </cell>
          <cell r="AV13" t="str">
            <v>60%座垫总成</v>
          </cell>
          <cell r="AW13" t="str">
            <v>40%座垫总成</v>
          </cell>
          <cell r="AX13" t="str">
            <v>60%靠背总成</v>
          </cell>
          <cell r="AY13" t="str">
            <v>40%靠背总成</v>
          </cell>
          <cell r="AZ13" t="str">
            <v>60%座垫总成</v>
          </cell>
          <cell r="BA13" t="str">
            <v>40%座垫总成</v>
          </cell>
          <cell r="BB13" t="str">
            <v>60%靠背总成</v>
          </cell>
          <cell r="BC13" t="str">
            <v>40%靠背总成</v>
          </cell>
          <cell r="BD13" t="str">
            <v>60%座垫总成</v>
          </cell>
          <cell r="BE13" t="str">
            <v>40%座垫总成</v>
          </cell>
          <cell r="BF13" t="str">
            <v>60%靠背总成</v>
          </cell>
          <cell r="BG13" t="str">
            <v>40%靠背总成</v>
          </cell>
          <cell r="BH13" t="str">
            <v>60%座垫总成</v>
          </cell>
          <cell r="BI13" t="str">
            <v>40%座垫总成</v>
          </cell>
          <cell r="BJ13" t="str">
            <v>60%靠背总成</v>
          </cell>
          <cell r="BK13" t="str">
            <v>40%靠背总成</v>
          </cell>
          <cell r="BL13" t="str">
            <v>60%座垫总成</v>
          </cell>
          <cell r="BM13" t="str">
            <v>40%座垫总成</v>
          </cell>
          <cell r="BN13" t="str">
            <v>60%靠背总成</v>
          </cell>
          <cell r="BO13" t="str">
            <v>40%靠背总成</v>
          </cell>
          <cell r="BP13" t="str">
            <v>60%座垫总成</v>
          </cell>
          <cell r="BQ13" t="str">
            <v>40%座垫总成</v>
          </cell>
          <cell r="BR13" t="str">
            <v>60%靠背总成</v>
          </cell>
          <cell r="BS13" t="str">
            <v>40%靠背总成</v>
          </cell>
          <cell r="BT13" t="str">
            <v>60%座垫总成</v>
          </cell>
          <cell r="BU13" t="str">
            <v>40%座垫总成</v>
          </cell>
          <cell r="BV13" t="str">
            <v>60%靠背总成</v>
          </cell>
          <cell r="BW13" t="str">
            <v>40%靠背总成</v>
          </cell>
          <cell r="BX13" t="str">
            <v>60%座垫总成</v>
          </cell>
          <cell r="BY13" t="str">
            <v>40%座垫总成</v>
          </cell>
          <cell r="BZ13" t="str">
            <v>60%靠背总成</v>
          </cell>
          <cell r="CA13" t="str">
            <v>40%靠背总成</v>
          </cell>
          <cell r="CB13" t="str">
            <v>60%座垫总成</v>
          </cell>
          <cell r="CC13" t="str">
            <v>40%座垫总成</v>
          </cell>
          <cell r="CD13" t="str">
            <v>60%靠背总成</v>
          </cell>
          <cell r="CE13" t="str">
            <v>40%靠背总成</v>
          </cell>
          <cell r="CF13" t="str">
            <v>60%座垫总成</v>
          </cell>
          <cell r="CG13" t="str">
            <v>40%座垫总成</v>
          </cell>
        </row>
        <row r="14">
          <cell r="P14" t="str">
            <v>参考图号</v>
          </cell>
          <cell r="Q14" t="str">
            <v>图纸等级</v>
          </cell>
          <cell r="R14" t="str">
            <v>客户零件号</v>
          </cell>
          <cell r="S14" t="str">
            <v>零件名称</v>
          </cell>
          <cell r="T14" t="str">
            <v>图片</v>
          </cell>
          <cell r="U14" t="str">
            <v>是否为总装厂零件</v>
          </cell>
          <cell r="V14" t="str">
            <v>采购状态</v>
          </cell>
          <cell r="W14" t="str">
            <v>零件类别</v>
          </cell>
          <cell r="X14" t="str">
            <v>零件属性</v>
          </cell>
          <cell r="Y14" t="str">
            <v>材料要求</v>
          </cell>
          <cell r="Z14" t="str">
            <v>颜色</v>
          </cell>
          <cell r="AA14" t="str">
            <v>皮纹</v>
          </cell>
          <cell r="AB14" t="str">
            <v>供应商名称</v>
          </cell>
          <cell r="AC14" t="str">
            <v>设计重量(KG)</v>
          </cell>
          <cell r="AD14" t="str">
            <v>体积</v>
          </cell>
          <cell r="AE14" t="str">
            <v>ECN号</v>
          </cell>
          <cell r="AF14" t="str">
            <v>参考零件号</v>
          </cell>
          <cell r="AG14" t="str">
            <v>备注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  <cell r="AQ14" t="e">
            <v>#REF!</v>
          </cell>
          <cell r="AR14" t="e">
            <v>#REF!</v>
          </cell>
          <cell r="AS14" t="e">
            <v>#REF!</v>
          </cell>
          <cell r="AT14" t="e">
            <v>#REF!</v>
          </cell>
          <cell r="AU14" t="e">
            <v>#REF!</v>
          </cell>
          <cell r="AV14" t="e">
            <v>#REF!</v>
          </cell>
          <cell r="AW14" t="e">
            <v>#REF!</v>
          </cell>
          <cell r="AX14" t="e">
            <v>#REF!</v>
          </cell>
          <cell r="AY14" t="e">
            <v>#REF!</v>
          </cell>
          <cell r="AZ14" t="e">
            <v>#REF!</v>
          </cell>
          <cell r="BA14" t="e">
            <v>#REF!</v>
          </cell>
          <cell r="BB14" t="e">
            <v>#REF!</v>
          </cell>
          <cell r="BC14" t="e">
            <v>#REF!</v>
          </cell>
          <cell r="BD14" t="e">
            <v>#REF!</v>
          </cell>
          <cell r="BE14" t="e">
            <v>#REF!</v>
          </cell>
          <cell r="BF14" t="e">
            <v>#REF!</v>
          </cell>
          <cell r="BG14" t="e">
            <v>#REF!</v>
          </cell>
          <cell r="BH14" t="e">
            <v>#REF!</v>
          </cell>
          <cell r="BI14" t="e">
            <v>#REF!</v>
          </cell>
          <cell r="BJ14" t="e">
            <v>#REF!</v>
          </cell>
          <cell r="BK14" t="e">
            <v>#REF!</v>
          </cell>
          <cell r="BL14" t="e">
            <v>#REF!</v>
          </cell>
          <cell r="BM14" t="e">
            <v>#REF!</v>
          </cell>
          <cell r="BN14" t="e">
            <v>#REF!</v>
          </cell>
          <cell r="BO14" t="e">
            <v>#REF!</v>
          </cell>
          <cell r="BP14" t="e">
            <v>#REF!</v>
          </cell>
          <cell r="BQ14" t="e">
            <v>#REF!</v>
          </cell>
          <cell r="BR14" t="e">
            <v>#REF!</v>
          </cell>
          <cell r="BS14" t="e">
            <v>#REF!</v>
          </cell>
          <cell r="BT14" t="e">
            <v>#REF!</v>
          </cell>
          <cell r="BU14" t="e">
            <v>#REF!</v>
          </cell>
          <cell r="BV14" t="e">
            <v>#REF!</v>
          </cell>
          <cell r="BW14" t="e">
            <v>#REF!</v>
          </cell>
          <cell r="BX14" t="e">
            <v>#REF!</v>
          </cell>
          <cell r="BY14" t="e">
            <v>#REF!</v>
          </cell>
          <cell r="BZ14" t="e">
            <v>#REF!</v>
          </cell>
          <cell r="CA14" t="e">
            <v>#REF!</v>
          </cell>
          <cell r="CB14" t="e">
            <v>#REF!</v>
          </cell>
          <cell r="CC14" t="e">
            <v>#REF!</v>
          </cell>
          <cell r="CD14" t="e">
            <v>#REF!</v>
          </cell>
          <cell r="CE14" t="e">
            <v>#REF!</v>
          </cell>
          <cell r="CF14" t="e">
            <v>#REF!</v>
          </cell>
          <cell r="CG14" t="e">
            <v>#REF!</v>
          </cell>
        </row>
        <row r="15">
          <cell r="P15" t="str">
            <v>Drawing No.</v>
          </cell>
          <cell r="Q15" t="str">
            <v>DwgRev</v>
          </cell>
          <cell r="R15" t="str">
            <v>Customer No.</v>
          </cell>
          <cell r="S15" t="str">
            <v>Part Description</v>
          </cell>
          <cell r="T15" t="str">
            <v>Picture</v>
          </cell>
          <cell r="U15" t="str">
            <v>Show on JIT Plant</v>
          </cell>
          <cell r="V15" t="str">
            <v>PurchStatus</v>
          </cell>
          <cell r="W15" t="str">
            <v>Commodity</v>
          </cell>
          <cell r="X15" t="str">
            <v>Property</v>
          </cell>
          <cell r="Y15" t="str">
            <v>Material Standard</v>
          </cell>
          <cell r="Z15" t="str">
            <v>Color</v>
          </cell>
          <cell r="AA15" t="str">
            <v>Grain</v>
          </cell>
          <cell r="AB15" t="str">
            <v>Supplier</v>
          </cell>
          <cell r="AC15" t="str">
            <v>Weight(KG)</v>
          </cell>
          <cell r="AD15" t="str">
            <v>Volume</v>
          </cell>
          <cell r="AE15" t="str">
            <v>ECN number</v>
          </cell>
          <cell r="AF15" t="str">
            <v>Ref No.</v>
          </cell>
          <cell r="AG15" t="str">
            <v>Comments</v>
          </cell>
          <cell r="AH15" t="str">
            <v>B00033873</v>
          </cell>
          <cell r="AI15" t="str">
            <v>B00033920</v>
          </cell>
          <cell r="AJ15" t="str">
            <v>B00033892</v>
          </cell>
          <cell r="AK15" t="str">
            <v>B00033910</v>
          </cell>
          <cell r="AL15" t="str">
            <v>B00033897</v>
          </cell>
          <cell r="AM15" t="str">
            <v>B00033914</v>
          </cell>
          <cell r="AN15" t="str">
            <v>B00033904</v>
          </cell>
          <cell r="AO15" t="str">
            <v>B00033908</v>
          </cell>
          <cell r="AP15" t="str">
            <v>B00035405</v>
          </cell>
          <cell r="AQ15" t="str">
            <v>B00035819</v>
          </cell>
          <cell r="AR15" t="str">
            <v>B00034355</v>
          </cell>
          <cell r="AS15" t="str">
            <v>B00034356</v>
          </cell>
          <cell r="AT15" t="str">
            <v>B00033917</v>
          </cell>
          <cell r="AU15" t="str">
            <v>B00033921</v>
          </cell>
          <cell r="AV15" t="str">
            <v>B00033892</v>
          </cell>
          <cell r="AW15" t="str">
            <v>B00033910</v>
          </cell>
          <cell r="AX15" t="str">
            <v>B00033917</v>
          </cell>
          <cell r="AY15" t="str">
            <v>B00033921</v>
          </cell>
          <cell r="AZ15" t="str">
            <v>B00033902</v>
          </cell>
          <cell r="BA15" t="str">
            <v>B00033910</v>
          </cell>
          <cell r="BB15" t="str">
            <v>B00033911</v>
          </cell>
          <cell r="BC15" t="str">
            <v>B00033891</v>
          </cell>
          <cell r="BD15" t="str">
            <v>B00035404</v>
          </cell>
          <cell r="BE15" t="str">
            <v>B00035403</v>
          </cell>
          <cell r="BF15" t="str">
            <v>P01003154</v>
          </cell>
          <cell r="BG15" t="str">
            <v>B00033920</v>
          </cell>
          <cell r="BH15" t="str">
            <v>B00033892</v>
          </cell>
          <cell r="BI15" t="str">
            <v>B00043684</v>
          </cell>
          <cell r="BJ15" t="str">
            <v>P01003326</v>
          </cell>
          <cell r="BK15" t="str">
            <v>B00045085</v>
          </cell>
          <cell r="BL15" t="str">
            <v>B00045009</v>
          </cell>
          <cell r="BM15" t="str">
            <v>B00045036</v>
          </cell>
          <cell r="BN15" t="str">
            <v>P01003326</v>
          </cell>
          <cell r="BO15" t="str">
            <v>B00045085</v>
          </cell>
          <cell r="BP15" t="str">
            <v>B00045011</v>
          </cell>
          <cell r="BQ15" t="str">
            <v>B00045038</v>
          </cell>
          <cell r="BR15" t="str">
            <v>P01003332 IK39</v>
          </cell>
          <cell r="BS15" t="str">
            <v>B00045091</v>
          </cell>
          <cell r="BT15" t="str">
            <v>B00045023</v>
          </cell>
          <cell r="BU15" t="str">
            <v>B00045050</v>
          </cell>
          <cell r="BV15" t="str">
            <v>P01003338 </v>
          </cell>
          <cell r="BW15" t="str">
            <v>B00045097 </v>
          </cell>
          <cell r="BX15" t="str">
            <v>B00045009 </v>
          </cell>
          <cell r="BY15" t="str">
            <v>B00045036 </v>
          </cell>
          <cell r="BZ15" t="str">
            <v>P01003338 </v>
          </cell>
          <cell r="CA15" t="str">
            <v>B00045097 </v>
          </cell>
          <cell r="CB15" t="str">
            <v>B00045011 </v>
          </cell>
          <cell r="CC15" t="str">
            <v>B00045038 </v>
          </cell>
          <cell r="CD15" t="str">
            <v>P01003332 </v>
          </cell>
          <cell r="CE15" t="str">
            <v>B00045103 </v>
          </cell>
          <cell r="CF15" t="str">
            <v>B00045023 </v>
          </cell>
          <cell r="CG15" t="str">
            <v>B00045050 </v>
          </cell>
          <cell r="CH15" t="str">
            <v>报价</v>
          </cell>
        </row>
        <row r="16">
          <cell r="CH16" t="str">
            <v>荣昌报价</v>
          </cell>
          <cell r="CI16" t="str">
            <v>李尔资材价格</v>
          </cell>
        </row>
        <row r="17">
          <cell r="P17" t="str">
            <v>BLB410513002 NCLR</v>
          </cell>
          <cell r="Q17" t="str">
            <v>AA</v>
          </cell>
          <cell r="R17" t="str">
            <v>/</v>
          </cell>
          <cell r="S17" t="str">
            <v>60%靠背发泡总成-带扶手
60P_BACK_FOAM_ASM</v>
          </cell>
        </row>
        <row r="17">
          <cell r="U17" t="str">
            <v>Y</v>
          </cell>
          <cell r="V17" t="str">
            <v>Buy</v>
          </cell>
          <cell r="W17" t="str">
            <v>FORM</v>
          </cell>
          <cell r="X17" t="str">
            <v>NEW</v>
          </cell>
          <cell r="Y17" t="str">
            <v>ASSY</v>
          </cell>
        </row>
        <row r="17">
          <cell r="AB17" t="str">
            <v>坦迪斯</v>
          </cell>
          <cell r="AC17">
            <v>2.07</v>
          </cell>
        </row>
        <row r="17">
          <cell r="AH17">
            <v>1</v>
          </cell>
        </row>
        <row r="17">
          <cell r="AL17">
            <v>1</v>
          </cell>
        </row>
        <row r="17">
          <cell r="AP17">
            <v>1</v>
          </cell>
        </row>
        <row r="17">
          <cell r="AT17">
            <v>1</v>
          </cell>
        </row>
        <row r="17">
          <cell r="AX17">
            <v>1</v>
          </cell>
        </row>
        <row r="17">
          <cell r="BB17">
            <v>1</v>
          </cell>
        </row>
        <row r="17">
          <cell r="BF17">
            <v>1</v>
          </cell>
        </row>
        <row r="17">
          <cell r="CH17">
            <v>0</v>
          </cell>
          <cell r="CI17">
            <v>0</v>
          </cell>
        </row>
        <row r="18">
          <cell r="P18" t="str">
            <v>BLB410513002 NCLR</v>
          </cell>
          <cell r="Q18" t="str">
            <v>AA</v>
          </cell>
          <cell r="R18" t="str">
            <v>/</v>
          </cell>
          <cell r="S18" t="str">
            <v>60%靠背发泡本体</v>
          </cell>
        </row>
        <row r="18">
          <cell r="V18" t="str">
            <v>Buy</v>
          </cell>
          <cell r="W18" t="str">
            <v>FORM</v>
          </cell>
          <cell r="X18" t="str">
            <v>NEW</v>
          </cell>
          <cell r="Y18" t="str">
            <v>PUR
Density: 50kg/m3</v>
          </cell>
        </row>
        <row r="18">
          <cell r="AB18" t="str">
            <v>坦迪斯</v>
          </cell>
          <cell r="AC18">
            <v>1.728</v>
          </cell>
        </row>
        <row r="18">
          <cell r="AG18">
            <v>1.86624</v>
          </cell>
          <cell r="AH18">
            <v>1</v>
          </cell>
        </row>
        <row r="18">
          <cell r="AL18">
            <v>1</v>
          </cell>
        </row>
        <row r="18">
          <cell r="AP18">
            <v>1</v>
          </cell>
        </row>
        <row r="18">
          <cell r="AT18">
            <v>1</v>
          </cell>
        </row>
        <row r="18">
          <cell r="AX18">
            <v>1</v>
          </cell>
        </row>
        <row r="18">
          <cell r="BB18">
            <v>1</v>
          </cell>
        </row>
        <row r="18">
          <cell r="BF18">
            <v>1</v>
          </cell>
        </row>
        <row r="18">
          <cell r="CH18">
            <v>0</v>
          </cell>
          <cell r="CI18">
            <v>0</v>
          </cell>
        </row>
        <row r="19">
          <cell r="P19" t="str">
            <v>BLB410513003 NCLR</v>
          </cell>
          <cell r="Q19" t="str">
            <v>AA</v>
          </cell>
          <cell r="R19" t="str">
            <v>/</v>
          </cell>
          <cell r="S19" t="str">
            <v>WIRE - PAPER COVERED, REAR BACK FOAM, AR, 60% 
后排靠背发泡扶手框吊紧钢丝</v>
          </cell>
        </row>
        <row r="19">
          <cell r="V19" t="str">
            <v>Buy</v>
          </cell>
          <cell r="W19" t="str">
            <v>WIRE</v>
          </cell>
          <cell r="X19" t="str">
            <v>NEW</v>
          </cell>
          <cell r="Y19" t="str">
            <v>70# Ø2</v>
          </cell>
        </row>
        <row r="19">
          <cell r="AB19" t="str">
            <v>坦迪斯</v>
          </cell>
          <cell r="AC19">
            <v>0.024</v>
          </cell>
        </row>
        <row r="19">
          <cell r="AG19">
            <v>1.6</v>
          </cell>
          <cell r="AH19">
            <v>1</v>
          </cell>
        </row>
        <row r="19">
          <cell r="AL19">
            <v>1</v>
          </cell>
        </row>
        <row r="19">
          <cell r="AP19">
            <v>1</v>
          </cell>
        </row>
        <row r="19">
          <cell r="AT19">
            <v>1</v>
          </cell>
        </row>
        <row r="19">
          <cell r="AX19">
            <v>1</v>
          </cell>
        </row>
        <row r="19">
          <cell r="BB19">
            <v>1</v>
          </cell>
        </row>
        <row r="19">
          <cell r="BF19">
            <v>1</v>
          </cell>
        </row>
        <row r="19">
          <cell r="CH19">
            <v>0.264</v>
          </cell>
          <cell r="CI19">
            <v>0.57</v>
          </cell>
        </row>
        <row r="20">
          <cell r="P20" t="str">
            <v>BLB410513004 NCLR</v>
          </cell>
          <cell r="Q20" t="str">
            <v>AA</v>
          </cell>
          <cell r="R20" t="str">
            <v>/</v>
          </cell>
          <cell r="S20" t="str">
            <v>靠背面套吊紧钢丝1
BACK_TRIM_WIRE_1</v>
          </cell>
        </row>
        <row r="20">
          <cell r="V20" t="str">
            <v>Buy</v>
          </cell>
          <cell r="W20" t="str">
            <v>WIRE</v>
          </cell>
          <cell r="X20" t="str">
            <v>NEW</v>
          </cell>
          <cell r="Y20" t="str">
            <v>70# Ø4.5</v>
          </cell>
        </row>
        <row r="20">
          <cell r="AB20" t="str">
            <v>坦迪斯</v>
          </cell>
          <cell r="AC20">
            <v>0.135</v>
          </cell>
        </row>
        <row r="20">
          <cell r="AH20">
            <v>1</v>
          </cell>
        </row>
        <row r="20">
          <cell r="AL20">
            <v>1</v>
          </cell>
        </row>
        <row r="20">
          <cell r="AP20">
            <v>1</v>
          </cell>
        </row>
        <row r="20">
          <cell r="AT20">
            <v>1</v>
          </cell>
        </row>
        <row r="20">
          <cell r="AX20">
            <v>1</v>
          </cell>
        </row>
        <row r="20">
          <cell r="BB20">
            <v>1</v>
          </cell>
        </row>
        <row r="20">
          <cell r="BF20">
            <v>1</v>
          </cell>
        </row>
        <row r="20">
          <cell r="CH20">
            <v>1.95</v>
          </cell>
          <cell r="CI20">
            <v>3.48</v>
          </cell>
        </row>
        <row r="21">
          <cell r="P21" t="str">
            <v>BLB410513005 NCLR</v>
          </cell>
          <cell r="Q21" t="str">
            <v>AA</v>
          </cell>
          <cell r="R21" t="str">
            <v>/</v>
          </cell>
          <cell r="S21" t="str">
            <v>刺毛条_aplix 225LL_120*10mm</v>
          </cell>
        </row>
        <row r="21">
          <cell r="V21" t="str">
            <v>Buy</v>
          </cell>
          <cell r="W21" t="str">
            <v>FELT</v>
          </cell>
          <cell r="X21" t="str">
            <v>NEW</v>
          </cell>
          <cell r="Y21" t="str">
            <v>PBT Nelon</v>
          </cell>
        </row>
        <row r="21">
          <cell r="AB21" t="str">
            <v>坦迪斯</v>
          </cell>
          <cell r="AC21">
            <v>0.004</v>
          </cell>
        </row>
        <row r="21">
          <cell r="AG21">
            <v>0.72</v>
          </cell>
          <cell r="AH21">
            <v>1</v>
          </cell>
        </row>
        <row r="21">
          <cell r="AL21">
            <v>1</v>
          </cell>
        </row>
        <row r="21">
          <cell r="AP21">
            <v>1</v>
          </cell>
        </row>
        <row r="21">
          <cell r="AT21">
            <v>1</v>
          </cell>
        </row>
        <row r="21">
          <cell r="AX21">
            <v>1</v>
          </cell>
        </row>
        <row r="21">
          <cell r="BB21">
            <v>1</v>
          </cell>
        </row>
        <row r="21">
          <cell r="BF21">
            <v>1</v>
          </cell>
        </row>
        <row r="21">
          <cell r="CH21">
            <v>0.72</v>
          </cell>
          <cell r="CI21">
            <v>0.42</v>
          </cell>
        </row>
        <row r="22">
          <cell r="P22" t="str">
            <v>BLB410513006 NCLR</v>
          </cell>
          <cell r="Q22" t="str">
            <v>AA</v>
          </cell>
          <cell r="R22" t="str">
            <v>/</v>
          </cell>
          <cell r="S22" t="str">
            <v>刺毛条_aplix 225LL_160*10mm</v>
          </cell>
        </row>
        <row r="22">
          <cell r="V22" t="str">
            <v>Buy</v>
          </cell>
          <cell r="W22" t="str">
            <v>FELT</v>
          </cell>
          <cell r="X22" t="str">
            <v>NEW</v>
          </cell>
          <cell r="Y22" t="str">
            <v>PBT Nelon</v>
          </cell>
        </row>
        <row r="22">
          <cell r="AB22" t="str">
            <v>坦迪斯</v>
          </cell>
          <cell r="AC22">
            <v>0.005</v>
          </cell>
        </row>
        <row r="22">
          <cell r="AG22">
            <v>0.96</v>
          </cell>
          <cell r="AH22">
            <v>1</v>
          </cell>
        </row>
        <row r="22">
          <cell r="AL22">
            <v>1</v>
          </cell>
        </row>
        <row r="22">
          <cell r="AP22">
            <v>1</v>
          </cell>
        </row>
        <row r="22">
          <cell r="AT22">
            <v>1</v>
          </cell>
        </row>
        <row r="22">
          <cell r="AX22">
            <v>1</v>
          </cell>
        </row>
        <row r="22">
          <cell r="BB22">
            <v>1</v>
          </cell>
        </row>
        <row r="22">
          <cell r="BF22">
            <v>1</v>
          </cell>
        </row>
        <row r="22">
          <cell r="CH22">
            <v>0.96</v>
          </cell>
          <cell r="CI22">
            <v>0.52</v>
          </cell>
        </row>
        <row r="23">
          <cell r="P23" t="str">
            <v>BLB410513007 NCLR</v>
          </cell>
          <cell r="Q23" t="str">
            <v>AA</v>
          </cell>
        </row>
        <row r="23">
          <cell r="S23" t="str">
            <v>卷收器NON-WAVE_2   30±2g/㎡     31845m㎡  </v>
          </cell>
        </row>
        <row r="23">
          <cell r="V23" t="str">
            <v>Buy</v>
          </cell>
          <cell r="W23" t="str">
            <v>FLEECE(3D)</v>
          </cell>
          <cell r="X23" t="str">
            <v>NEW</v>
          </cell>
          <cell r="Y23" t="str">
            <v>NON-WOVEN,3t  600±15%g/㎡      
31845m㎡  </v>
          </cell>
        </row>
        <row r="23">
          <cell r="AB23" t="str">
            <v>坦迪斯</v>
          </cell>
          <cell r="AC23">
            <v>0.02</v>
          </cell>
        </row>
        <row r="23">
          <cell r="AH23">
            <v>1</v>
          </cell>
        </row>
        <row r="23">
          <cell r="AL23">
            <v>1</v>
          </cell>
        </row>
        <row r="23">
          <cell r="AP23">
            <v>1</v>
          </cell>
        </row>
        <row r="23">
          <cell r="AT23">
            <v>1</v>
          </cell>
        </row>
        <row r="23">
          <cell r="AX23">
            <v>1</v>
          </cell>
        </row>
        <row r="23">
          <cell r="BB23">
            <v>1</v>
          </cell>
        </row>
        <row r="23">
          <cell r="BF23">
            <v>1</v>
          </cell>
        </row>
        <row r="23">
          <cell r="CH23">
            <v>1.15</v>
          </cell>
          <cell r="CI23">
            <v>1.11</v>
          </cell>
        </row>
        <row r="24">
          <cell r="P24" t="str">
            <v>BLB410513011 NCLR</v>
          </cell>
          <cell r="Q24" t="str">
            <v>AA</v>
          </cell>
        </row>
        <row r="24">
          <cell r="S24" t="str">
            <v>靠背insert区域软泡1   33858m㎡   15mm</v>
          </cell>
        </row>
        <row r="24">
          <cell r="V24" t="str">
            <v>Buy</v>
          </cell>
          <cell r="W24" t="str">
            <v>CUT FOAM</v>
          </cell>
          <cell r="X24" t="str">
            <v>NEW</v>
          </cell>
          <cell r="Y24" t="str">
            <v>soft foam  
Density: 40kg/m3
33858m㎡   15mm</v>
          </cell>
        </row>
        <row r="24">
          <cell r="AB24" t="str">
            <v>坦迪斯</v>
          </cell>
          <cell r="AC24">
            <v>0.02</v>
          </cell>
        </row>
        <row r="24">
          <cell r="AG24">
            <v>1.25</v>
          </cell>
          <cell r="AH24">
            <v>1</v>
          </cell>
        </row>
        <row r="24">
          <cell r="AL24">
            <v>1</v>
          </cell>
        </row>
        <row r="24">
          <cell r="AP24">
            <v>1</v>
          </cell>
        </row>
        <row r="24">
          <cell r="AT24">
            <v>1</v>
          </cell>
        </row>
        <row r="24">
          <cell r="AX24">
            <v>1</v>
          </cell>
        </row>
        <row r="24">
          <cell r="BB24">
            <v>1</v>
          </cell>
        </row>
        <row r="24">
          <cell r="BF24">
            <v>1</v>
          </cell>
        </row>
        <row r="24">
          <cell r="CH24">
            <v>1.8</v>
          </cell>
          <cell r="CI24">
            <v>1.17</v>
          </cell>
        </row>
        <row r="25">
          <cell r="P25" t="str">
            <v>BLB410513012 NCLR</v>
          </cell>
          <cell r="Q25" t="str">
            <v>AA</v>
          </cell>
        </row>
        <row r="25">
          <cell r="S25" t="str">
            <v>靠背insert区域软泡2     936659m㎡  15mm</v>
          </cell>
        </row>
        <row r="25">
          <cell r="V25" t="str">
            <v>Buy</v>
          </cell>
          <cell r="W25" t="str">
            <v>CUT FOAM</v>
          </cell>
          <cell r="X25" t="str">
            <v>NEW</v>
          </cell>
          <cell r="Y25" t="str">
            <v>soft foam  
Density: 40kg/m3
 936659m㎡  15mm</v>
          </cell>
        </row>
        <row r="25">
          <cell r="AB25" t="str">
            <v>坦迪斯</v>
          </cell>
          <cell r="AC25">
            <v>0.056</v>
          </cell>
        </row>
        <row r="25">
          <cell r="AH25">
            <v>1</v>
          </cell>
        </row>
        <row r="25">
          <cell r="AL25">
            <v>1</v>
          </cell>
        </row>
        <row r="25">
          <cell r="AP25">
            <v>1</v>
          </cell>
        </row>
        <row r="25">
          <cell r="AT25">
            <v>1</v>
          </cell>
        </row>
        <row r="25">
          <cell r="AX25">
            <v>1</v>
          </cell>
        </row>
        <row r="25">
          <cell r="BB25">
            <v>1</v>
          </cell>
        </row>
        <row r="25">
          <cell r="BF25">
            <v>1</v>
          </cell>
        </row>
        <row r="25">
          <cell r="CH25">
            <v>5.1</v>
          </cell>
          <cell r="CI25">
            <v>3.4</v>
          </cell>
        </row>
        <row r="26">
          <cell r="P26" t="str">
            <v>BLB410513013 NCLR</v>
          </cell>
          <cell r="Q26" t="str">
            <v>AA</v>
          </cell>
        </row>
        <row r="26">
          <cell r="S26" t="str">
            <v>靠背insert区域软泡3    10536m㎡ 10mm</v>
          </cell>
        </row>
        <row r="26">
          <cell r="V26" t="str">
            <v>Buy</v>
          </cell>
          <cell r="W26" t="str">
            <v>CUT FOAM</v>
          </cell>
          <cell r="X26" t="str">
            <v>NEW</v>
          </cell>
          <cell r="Y26" t="str">
            <v>soft foam  
Density: 40kg/m3
10536m㎡ 10mm</v>
          </cell>
        </row>
        <row r="26">
          <cell r="AB26" t="str">
            <v>坦迪斯</v>
          </cell>
          <cell r="AC26">
            <v>0.005</v>
          </cell>
        </row>
        <row r="26">
          <cell r="AH26">
            <v>1</v>
          </cell>
        </row>
        <row r="26">
          <cell r="AL26">
            <v>1</v>
          </cell>
        </row>
        <row r="26">
          <cell r="AP26">
            <v>1</v>
          </cell>
        </row>
        <row r="26">
          <cell r="AT26">
            <v>1</v>
          </cell>
        </row>
        <row r="26">
          <cell r="AX26">
            <v>1</v>
          </cell>
        </row>
        <row r="26">
          <cell r="BB26">
            <v>1</v>
          </cell>
        </row>
        <row r="26">
          <cell r="BF26">
            <v>1</v>
          </cell>
        </row>
        <row r="26">
          <cell r="CH26">
            <v>0.45</v>
          </cell>
          <cell r="CI26">
            <v>0.37</v>
          </cell>
        </row>
        <row r="27">
          <cell r="P27" t="str">
            <v>BLB410513008 NCLR</v>
          </cell>
          <cell r="Q27" t="str">
            <v>AA</v>
          </cell>
        </row>
        <row r="27">
          <cell r="S27" t="str">
            <v>靠背insert区域软泡3   10487m㎡ 10mm</v>
          </cell>
        </row>
        <row r="27">
          <cell r="V27" t="str">
            <v>Buy</v>
          </cell>
          <cell r="W27" t="str">
            <v>CUT FOAM</v>
          </cell>
          <cell r="X27" t="str">
            <v>NEW</v>
          </cell>
          <cell r="Y27" t="str">
            <v>soft foam  
Density: 40kg/m3
10487m㎡ 10mm</v>
          </cell>
        </row>
        <row r="27">
          <cell r="AB27" t="str">
            <v>坦迪斯</v>
          </cell>
          <cell r="AC27">
            <v>0.005</v>
          </cell>
        </row>
        <row r="27">
          <cell r="AH27">
            <v>1</v>
          </cell>
        </row>
        <row r="27">
          <cell r="AL27">
            <v>1</v>
          </cell>
        </row>
        <row r="27">
          <cell r="AP27">
            <v>1</v>
          </cell>
        </row>
        <row r="27">
          <cell r="AT27">
            <v>1</v>
          </cell>
        </row>
        <row r="27">
          <cell r="AX27">
            <v>1</v>
          </cell>
        </row>
        <row r="27">
          <cell r="BB27">
            <v>1</v>
          </cell>
        </row>
        <row r="27">
          <cell r="BF27">
            <v>1</v>
          </cell>
        </row>
        <row r="27">
          <cell r="CH27">
            <v>0.45</v>
          </cell>
          <cell r="CI27">
            <v>0.36</v>
          </cell>
        </row>
        <row r="28">
          <cell r="P28" t="str">
            <v>BLB410513016 NCLR</v>
          </cell>
          <cell r="Q28" t="str">
            <v>AA</v>
          </cell>
        </row>
        <row r="28">
          <cell r="S28" t="str">
            <v>6分肩部无纺布      6359m㎡  </v>
          </cell>
        </row>
        <row r="28">
          <cell r="V28" t="str">
            <v>Buy</v>
          </cell>
          <cell r="W28" t="str">
            <v>FLEECE(2D)</v>
          </cell>
          <cell r="X28" t="str">
            <v>NEW</v>
          </cell>
          <cell r="Y28" t="str">
            <v>NON-WOVEN,3t  600±15%g/㎡ 
   6359m㎡  </v>
          </cell>
        </row>
        <row r="28">
          <cell r="AB28" t="str">
            <v>坦迪斯</v>
          </cell>
          <cell r="AC28">
            <v>0.005</v>
          </cell>
        </row>
        <row r="28">
          <cell r="AH28">
            <v>1</v>
          </cell>
        </row>
        <row r="28">
          <cell r="AL28">
            <v>1</v>
          </cell>
        </row>
        <row r="28">
          <cell r="AP28">
            <v>1</v>
          </cell>
        </row>
        <row r="28">
          <cell r="AT28">
            <v>1</v>
          </cell>
        </row>
        <row r="28">
          <cell r="AX28">
            <v>1</v>
          </cell>
        </row>
        <row r="28">
          <cell r="BB28">
            <v>1</v>
          </cell>
        </row>
        <row r="28">
          <cell r="BF28">
            <v>1</v>
          </cell>
        </row>
        <row r="28">
          <cell r="CH28">
            <v>0.85</v>
          </cell>
          <cell r="CI28">
            <v>1.21</v>
          </cell>
        </row>
        <row r="29">
          <cell r="P29" t="str">
            <v>BLB410513017 NCLR</v>
          </cell>
          <cell r="Q29" t="str">
            <v>AA</v>
          </cell>
        </row>
        <row r="29">
          <cell r="S29" t="str">
            <v>6分中间无纺布      11177m㎡  </v>
          </cell>
        </row>
        <row r="29">
          <cell r="V29" t="str">
            <v>Buy</v>
          </cell>
          <cell r="W29" t="str">
            <v>FLEECE(2D)</v>
          </cell>
          <cell r="X29" t="str">
            <v>NEW</v>
          </cell>
          <cell r="Y29" t="str">
            <v>NON-WOVEN,3t  600±15%g/㎡  
11177m㎡  </v>
          </cell>
        </row>
        <row r="29">
          <cell r="AB29" t="str">
            <v>坦迪斯</v>
          </cell>
          <cell r="AC29">
            <v>0.008</v>
          </cell>
        </row>
        <row r="29">
          <cell r="AH29">
            <v>1</v>
          </cell>
        </row>
        <row r="29">
          <cell r="AL29">
            <v>1</v>
          </cell>
        </row>
        <row r="29">
          <cell r="AP29">
            <v>1</v>
          </cell>
        </row>
        <row r="29">
          <cell r="AT29">
            <v>1</v>
          </cell>
        </row>
        <row r="29">
          <cell r="AX29">
            <v>1</v>
          </cell>
        </row>
        <row r="29">
          <cell r="BB29">
            <v>1</v>
          </cell>
        </row>
        <row r="29">
          <cell r="BF29">
            <v>1</v>
          </cell>
        </row>
        <row r="29">
          <cell r="CH29">
            <v>1</v>
          </cell>
          <cell r="CI29">
            <v>1.552</v>
          </cell>
        </row>
        <row r="30">
          <cell r="P30" t="str">
            <v>BLB410513018 NCLR</v>
          </cell>
          <cell r="Q30" t="str">
            <v>AA</v>
          </cell>
        </row>
        <row r="30">
          <cell r="S30" t="str">
            <v>6分下部无纺布     68704m㎡  </v>
          </cell>
        </row>
        <row r="30">
          <cell r="V30" t="str">
            <v>Buy</v>
          </cell>
          <cell r="W30" t="str">
            <v>FLEECE(3D)</v>
          </cell>
          <cell r="X30" t="str">
            <v>NEW</v>
          </cell>
          <cell r="Y30" t="str">
            <v>NON-WOVEN fleece80±2g/㎡
68704m㎡  </v>
          </cell>
        </row>
        <row r="30">
          <cell r="AB30" t="str">
            <v>坦迪斯</v>
          </cell>
          <cell r="AC30">
            <v>0.055</v>
          </cell>
        </row>
        <row r="30">
          <cell r="AH30">
            <v>1</v>
          </cell>
        </row>
        <row r="30">
          <cell r="AL30">
            <v>1</v>
          </cell>
        </row>
        <row r="30">
          <cell r="AP30">
            <v>1</v>
          </cell>
        </row>
        <row r="30">
          <cell r="AT30">
            <v>1</v>
          </cell>
        </row>
        <row r="30">
          <cell r="AX30">
            <v>1</v>
          </cell>
        </row>
        <row r="30">
          <cell r="BB30">
            <v>1</v>
          </cell>
        </row>
        <row r="30">
          <cell r="BF30">
            <v>1</v>
          </cell>
        </row>
        <row r="30">
          <cell r="CH30">
            <v>0.25</v>
          </cell>
          <cell r="CI30">
            <v>0.672</v>
          </cell>
        </row>
        <row r="31">
          <cell r="P31" t="str">
            <v>BLB410513001 NCLR</v>
          </cell>
          <cell r="Q31" t="str">
            <v>AA</v>
          </cell>
          <cell r="R31" t="str">
            <v>/</v>
          </cell>
          <cell r="S31" t="str">
            <v>40%靠背发泡总成
40P_BACK_FOAM_ASM</v>
          </cell>
        </row>
        <row r="31">
          <cell r="U31" t="str">
            <v>Y</v>
          </cell>
          <cell r="V31" t="str">
            <v>Buy</v>
          </cell>
          <cell r="W31" t="str">
            <v>Foam ASM</v>
          </cell>
          <cell r="X31" t="str">
            <v>NEW</v>
          </cell>
          <cell r="Y31" t="str">
            <v>ASSY</v>
          </cell>
        </row>
        <row r="31">
          <cell r="AB31" t="str">
            <v>坦迪斯</v>
          </cell>
          <cell r="AC31">
            <v>1.602</v>
          </cell>
        </row>
        <row r="31">
          <cell r="AI31">
            <v>1</v>
          </cell>
        </row>
        <row r="31">
          <cell r="AM31">
            <v>1</v>
          </cell>
        </row>
        <row r="31">
          <cell r="AQ31">
            <v>1</v>
          </cell>
        </row>
        <row r="31">
          <cell r="AU31">
            <v>1</v>
          </cell>
        </row>
        <row r="31">
          <cell r="AY31">
            <v>1</v>
          </cell>
        </row>
        <row r="31">
          <cell r="BC31">
            <v>1</v>
          </cell>
        </row>
        <row r="31">
          <cell r="BG31">
            <v>1</v>
          </cell>
        </row>
        <row r="31">
          <cell r="CH31">
            <v>0</v>
          </cell>
          <cell r="CI31">
            <v>0</v>
          </cell>
        </row>
        <row r="32">
          <cell r="P32" t="str">
            <v>BLB410513001 NCLR</v>
          </cell>
          <cell r="Q32" t="str">
            <v>AA</v>
          </cell>
          <cell r="R32" t="str">
            <v>/</v>
          </cell>
          <cell r="S32" t="str">
            <v>40%发泡
40P_BACK_FOAM</v>
          </cell>
        </row>
        <row r="32">
          <cell r="V32" t="str">
            <v>Buy</v>
          </cell>
          <cell r="W32" t="str">
            <v>Foam</v>
          </cell>
          <cell r="X32" t="str">
            <v>NEW</v>
          </cell>
          <cell r="Y32" t="str">
            <v>PUR
Density: 50kg/m3</v>
          </cell>
        </row>
        <row r="32">
          <cell r="AB32" t="str">
            <v>坦迪斯</v>
          </cell>
          <cell r="AC32">
            <v>1.458</v>
          </cell>
        </row>
        <row r="32">
          <cell r="AI32">
            <v>1</v>
          </cell>
        </row>
        <row r="32">
          <cell r="AM32">
            <v>1</v>
          </cell>
        </row>
        <row r="32">
          <cell r="AQ32">
            <v>1</v>
          </cell>
        </row>
        <row r="32">
          <cell r="AU32">
            <v>1</v>
          </cell>
        </row>
        <row r="32">
          <cell r="AY32">
            <v>1</v>
          </cell>
        </row>
        <row r="32">
          <cell r="BC32">
            <v>1</v>
          </cell>
        </row>
        <row r="32">
          <cell r="BG32">
            <v>1</v>
          </cell>
        </row>
        <row r="32">
          <cell r="CH32">
            <v>0</v>
          </cell>
          <cell r="CI32">
            <v>0</v>
          </cell>
        </row>
        <row r="33">
          <cell r="P33" t="str">
            <v>BLB410513003 NCLR</v>
          </cell>
          <cell r="Q33" t="str">
            <v>AA</v>
          </cell>
          <cell r="R33" t="str">
            <v>/</v>
          </cell>
          <cell r="S33" t="str">
            <v>靠背面套吊紧钢丝
BACK_TRIM_WIRE</v>
          </cell>
        </row>
        <row r="33">
          <cell r="V33" t="str">
            <v>Buy</v>
          </cell>
          <cell r="W33" t="str">
            <v>Wire</v>
          </cell>
          <cell r="X33" t="str">
            <v>NEW</v>
          </cell>
          <cell r="Y33" t="str">
            <v>70# Ø2</v>
          </cell>
        </row>
        <row r="33">
          <cell r="AB33" t="str">
            <v>坦迪斯</v>
          </cell>
          <cell r="AC33">
            <v>0.024</v>
          </cell>
        </row>
        <row r="33">
          <cell r="AI33">
            <v>1</v>
          </cell>
        </row>
        <row r="33">
          <cell r="AM33">
            <v>1</v>
          </cell>
        </row>
        <row r="33">
          <cell r="AQ33">
            <v>1</v>
          </cell>
        </row>
        <row r="33">
          <cell r="AU33">
            <v>1</v>
          </cell>
        </row>
        <row r="33">
          <cell r="AY33">
            <v>1</v>
          </cell>
        </row>
        <row r="33">
          <cell r="BC33">
            <v>1</v>
          </cell>
        </row>
        <row r="33">
          <cell r="BG33">
            <v>1</v>
          </cell>
        </row>
        <row r="33">
          <cell r="CH33">
            <v>0.264</v>
          </cell>
          <cell r="CI33">
            <v>0.57</v>
          </cell>
        </row>
        <row r="34">
          <cell r="P34" t="str">
            <v>BLB410513005 NCLR</v>
          </cell>
          <cell r="Q34" t="str">
            <v>AA</v>
          </cell>
          <cell r="R34" t="str">
            <v>/</v>
          </cell>
          <cell r="S34" t="str">
            <v>刺毛条_aplix 225LL_120*10mm
FELT 120*10mm</v>
          </cell>
        </row>
        <row r="34">
          <cell r="V34" t="str">
            <v>Buy</v>
          </cell>
          <cell r="W34" t="str">
            <v>Vecro</v>
          </cell>
          <cell r="X34" t="str">
            <v>NEW</v>
          </cell>
          <cell r="Y34" t="str">
            <v>PBT Nelon</v>
          </cell>
        </row>
        <row r="34">
          <cell r="AB34" t="str">
            <v>坦迪斯</v>
          </cell>
          <cell r="AC34">
            <v>0.004</v>
          </cell>
        </row>
        <row r="34">
          <cell r="AI34">
            <v>1</v>
          </cell>
        </row>
        <row r="34">
          <cell r="AM34">
            <v>1</v>
          </cell>
        </row>
        <row r="34">
          <cell r="AQ34">
            <v>1</v>
          </cell>
        </row>
        <row r="34">
          <cell r="AU34">
            <v>1</v>
          </cell>
        </row>
        <row r="34">
          <cell r="AY34">
            <v>1</v>
          </cell>
        </row>
        <row r="34">
          <cell r="BC34">
            <v>1</v>
          </cell>
        </row>
        <row r="34">
          <cell r="BG34">
            <v>1</v>
          </cell>
        </row>
        <row r="34">
          <cell r="CH34">
            <v>0.72</v>
          </cell>
          <cell r="CI34">
            <v>0.42</v>
          </cell>
        </row>
        <row r="35">
          <cell r="P35" t="str">
            <v>BLB410513006 NCLR</v>
          </cell>
          <cell r="Q35" t="str">
            <v>AA</v>
          </cell>
          <cell r="R35" t="str">
            <v>/</v>
          </cell>
          <cell r="S35" t="str">
            <v>刺毛条_aplix 225LL_160*10mm
FELT 160*10mm</v>
          </cell>
        </row>
        <row r="35">
          <cell r="V35" t="str">
            <v>Buy</v>
          </cell>
          <cell r="W35" t="str">
            <v>Vecro</v>
          </cell>
          <cell r="X35" t="str">
            <v>NEW</v>
          </cell>
          <cell r="Y35" t="str">
            <v>PBT Nelon</v>
          </cell>
        </row>
        <row r="35">
          <cell r="AB35" t="str">
            <v>坦迪斯</v>
          </cell>
          <cell r="AC35">
            <v>0.005</v>
          </cell>
        </row>
        <row r="35">
          <cell r="AI35">
            <v>1</v>
          </cell>
        </row>
        <row r="35">
          <cell r="AM35">
            <v>1</v>
          </cell>
        </row>
        <row r="35">
          <cell r="AQ35">
            <v>1</v>
          </cell>
        </row>
        <row r="35">
          <cell r="AU35">
            <v>1</v>
          </cell>
        </row>
        <row r="35">
          <cell r="AY35">
            <v>1</v>
          </cell>
        </row>
        <row r="35">
          <cell r="BC35">
            <v>1</v>
          </cell>
        </row>
        <row r="35">
          <cell r="BG35">
            <v>1</v>
          </cell>
        </row>
        <row r="35">
          <cell r="CH35">
            <v>0.96</v>
          </cell>
          <cell r="CI35">
            <v>0.52</v>
          </cell>
        </row>
        <row r="36">
          <cell r="P36" t="str">
            <v>BLB410513011 NCLR</v>
          </cell>
          <cell r="Q36" t="str">
            <v>AA</v>
          </cell>
        </row>
        <row r="36">
          <cell r="S36" t="str">
            <v>靠背中间区域软泡上
BACK_INSERT CUT FOAM UPPER</v>
          </cell>
        </row>
        <row r="36">
          <cell r="V36" t="str">
            <v>Buy</v>
          </cell>
          <cell r="W36" t="str">
            <v>CUT FOAM</v>
          </cell>
          <cell r="X36" t="str">
            <v>NEW</v>
          </cell>
          <cell r="Y36" t="str">
            <v>soft foam  
Density: 40kg/m3
33858m㎡   15mm</v>
          </cell>
        </row>
        <row r="36">
          <cell r="AB36" t="str">
            <v>坦迪斯</v>
          </cell>
          <cell r="AC36">
            <v>0.02</v>
          </cell>
        </row>
        <row r="36">
          <cell r="AI36">
            <v>1</v>
          </cell>
        </row>
        <row r="36">
          <cell r="AM36">
            <v>1</v>
          </cell>
        </row>
        <row r="36">
          <cell r="AQ36">
            <v>1</v>
          </cell>
        </row>
        <row r="36">
          <cell r="AU36">
            <v>1</v>
          </cell>
        </row>
        <row r="36">
          <cell r="AY36">
            <v>1</v>
          </cell>
        </row>
        <row r="36">
          <cell r="BC36">
            <v>1</v>
          </cell>
        </row>
        <row r="36">
          <cell r="BG36">
            <v>1</v>
          </cell>
        </row>
        <row r="36">
          <cell r="CH36">
            <v>1.8</v>
          </cell>
          <cell r="CI36">
            <v>1.17</v>
          </cell>
        </row>
        <row r="37">
          <cell r="P37" t="str">
            <v>BLB410513012 NCLR</v>
          </cell>
          <cell r="Q37" t="str">
            <v>AA</v>
          </cell>
        </row>
        <row r="37">
          <cell r="S37" t="str">
            <v>靠背中间区域软泡下
BACK_INSERT CUT FOAM LOWER</v>
          </cell>
        </row>
        <row r="37">
          <cell r="V37" t="str">
            <v>Buy</v>
          </cell>
          <cell r="W37" t="str">
            <v>CUT FOAM</v>
          </cell>
          <cell r="X37" t="str">
            <v>NEW</v>
          </cell>
          <cell r="Y37" t="str">
            <v>soft foam  
Density: 40kg/m3
 936659m㎡  15mm</v>
          </cell>
        </row>
        <row r="37">
          <cell r="AB37" t="str">
            <v>坦迪斯</v>
          </cell>
          <cell r="AC37">
            <v>0.056</v>
          </cell>
        </row>
        <row r="37">
          <cell r="AI37">
            <v>1</v>
          </cell>
        </row>
        <row r="37">
          <cell r="AM37">
            <v>1</v>
          </cell>
        </row>
        <row r="37">
          <cell r="AQ37">
            <v>1</v>
          </cell>
        </row>
        <row r="37">
          <cell r="AU37">
            <v>1</v>
          </cell>
        </row>
        <row r="37">
          <cell r="AY37">
            <v>1</v>
          </cell>
        </row>
        <row r="37">
          <cell r="BC37">
            <v>1</v>
          </cell>
        </row>
        <row r="37">
          <cell r="BG37">
            <v>1</v>
          </cell>
        </row>
        <row r="37">
          <cell r="CH37">
            <v>5.1</v>
          </cell>
          <cell r="CI37">
            <v>3.4</v>
          </cell>
        </row>
        <row r="38">
          <cell r="P38" t="str">
            <v>BLB410513013 NCLR</v>
          </cell>
          <cell r="Q38" t="str">
            <v>AA</v>
          </cell>
        </row>
        <row r="38">
          <cell r="S38" t="str">
            <v>靠背外区域软泡
BACK_OUTSIDE CUT FOAM</v>
          </cell>
        </row>
        <row r="38">
          <cell r="V38" t="str">
            <v>Buy</v>
          </cell>
          <cell r="W38" t="str">
            <v>CUT FOAM</v>
          </cell>
          <cell r="X38" t="str">
            <v>NEW</v>
          </cell>
          <cell r="Y38" t="str">
            <v>soft foam  
Density: 40kg/m3
10536m㎡ 10mm</v>
          </cell>
        </row>
        <row r="38">
          <cell r="AB38" t="str">
            <v>坦迪斯</v>
          </cell>
          <cell r="AC38">
            <v>0.005</v>
          </cell>
        </row>
        <row r="38">
          <cell r="AI38">
            <v>1</v>
          </cell>
        </row>
        <row r="38">
          <cell r="AM38">
            <v>1</v>
          </cell>
        </row>
        <row r="38">
          <cell r="AQ38">
            <v>1</v>
          </cell>
        </row>
        <row r="38">
          <cell r="AU38">
            <v>1</v>
          </cell>
        </row>
        <row r="38">
          <cell r="AY38">
            <v>1</v>
          </cell>
        </row>
        <row r="38">
          <cell r="BC38">
            <v>1</v>
          </cell>
        </row>
        <row r="38">
          <cell r="BG38">
            <v>1</v>
          </cell>
        </row>
        <row r="38">
          <cell r="CH38">
            <v>0.45</v>
          </cell>
          <cell r="CI38">
            <v>0.37</v>
          </cell>
        </row>
        <row r="39">
          <cell r="P39" t="str">
            <v>BLB410513008 NCLR</v>
          </cell>
          <cell r="Q39" t="str">
            <v>AA</v>
          </cell>
        </row>
        <row r="39">
          <cell r="S39" t="str">
            <v>靠背内区域软泡
BACK_INSIDE CUT FOAM</v>
          </cell>
        </row>
        <row r="39">
          <cell r="V39" t="str">
            <v>Buy</v>
          </cell>
          <cell r="W39" t="str">
            <v>CUT FOAM</v>
          </cell>
          <cell r="X39" t="str">
            <v>NEW</v>
          </cell>
          <cell r="Y39" t="str">
            <v>soft foam  
Density: 40kg/m3
10487m㎡ 10mm</v>
          </cell>
        </row>
        <row r="39">
          <cell r="AB39" t="str">
            <v>坦迪斯</v>
          </cell>
          <cell r="AC39">
            <v>0.005</v>
          </cell>
        </row>
        <row r="39">
          <cell r="AI39">
            <v>1</v>
          </cell>
        </row>
        <row r="39">
          <cell r="AM39">
            <v>1</v>
          </cell>
        </row>
        <row r="39">
          <cell r="AQ39">
            <v>1</v>
          </cell>
        </row>
        <row r="39">
          <cell r="AU39">
            <v>1</v>
          </cell>
        </row>
        <row r="39">
          <cell r="AY39">
            <v>1</v>
          </cell>
        </row>
        <row r="39">
          <cell r="BC39">
            <v>1</v>
          </cell>
        </row>
        <row r="39">
          <cell r="BG39">
            <v>1</v>
          </cell>
        </row>
        <row r="39">
          <cell r="CH39">
            <v>0.45</v>
          </cell>
          <cell r="CI39">
            <v>0.36</v>
          </cell>
        </row>
        <row r="40">
          <cell r="P40" t="str">
            <v>BLB410513019 NCLR</v>
          </cell>
          <cell r="Q40" t="str">
            <v>AA</v>
          </cell>
        </row>
        <row r="40">
          <cell r="S40" t="str">
            <v>4分下部无纺布       
40 LOW FLEECE</v>
          </cell>
        </row>
        <row r="40">
          <cell r="V40" t="str">
            <v>Buy</v>
          </cell>
          <cell r="W40" t="str">
            <v>FLEECE(3D)</v>
          </cell>
          <cell r="X40" t="str">
            <v>NEW</v>
          </cell>
          <cell r="Y40" t="str">
            <v>80±2g/㎡
31709m㎡  </v>
          </cell>
        </row>
        <row r="40">
          <cell r="AB40" t="str">
            <v>坦迪斯</v>
          </cell>
          <cell r="AC40">
            <v>0.025</v>
          </cell>
        </row>
        <row r="40">
          <cell r="AI40">
            <v>1</v>
          </cell>
        </row>
        <row r="40">
          <cell r="AM40">
            <v>1</v>
          </cell>
        </row>
        <row r="40">
          <cell r="AQ40">
            <v>1</v>
          </cell>
        </row>
        <row r="40">
          <cell r="AU40">
            <v>1</v>
          </cell>
        </row>
        <row r="40">
          <cell r="AY40">
            <v>1</v>
          </cell>
        </row>
        <row r="40">
          <cell r="BC40">
            <v>1</v>
          </cell>
        </row>
        <row r="40">
          <cell r="BG40">
            <v>1</v>
          </cell>
        </row>
        <row r="40">
          <cell r="CH40">
            <v>0.2</v>
          </cell>
          <cell r="CI40">
            <v>0.504</v>
          </cell>
        </row>
        <row r="41">
          <cell r="P41" t="str">
            <v>BLB410613002 NCLR</v>
          </cell>
          <cell r="Q41" t="str">
            <v>AA</v>
          </cell>
          <cell r="R41" t="str">
            <v>/</v>
          </cell>
          <cell r="S41" t="str">
            <v>60%座垫发泡总成 无SBR
60P_CUSHION_FOAM_ASM</v>
          </cell>
        </row>
        <row r="41">
          <cell r="U41" t="str">
            <v>Y</v>
          </cell>
          <cell r="V41" t="str">
            <v>Buy</v>
          </cell>
          <cell r="W41" t="str">
            <v>Foam ASM</v>
          </cell>
          <cell r="X41" t="str">
            <v>NEW</v>
          </cell>
          <cell r="Y41" t="str">
            <v>ASSY</v>
          </cell>
        </row>
        <row r="41">
          <cell r="AB41" t="str">
            <v>坦迪斯</v>
          </cell>
          <cell r="AC41">
            <v>2.682</v>
          </cell>
        </row>
        <row r="41">
          <cell r="AJ41">
            <v>1</v>
          </cell>
        </row>
        <row r="41">
          <cell r="AN41">
            <v>1</v>
          </cell>
        </row>
        <row r="41">
          <cell r="AR41">
            <v>1</v>
          </cell>
        </row>
        <row r="41">
          <cell r="AV41">
            <v>1</v>
          </cell>
        </row>
        <row r="41">
          <cell r="AZ41">
            <v>1</v>
          </cell>
        </row>
        <row r="41">
          <cell r="BD41">
            <v>1</v>
          </cell>
        </row>
        <row r="41">
          <cell r="BH41">
            <v>1</v>
          </cell>
        </row>
        <row r="41">
          <cell r="CH41">
            <v>0</v>
          </cell>
          <cell r="CI41">
            <v>0</v>
          </cell>
        </row>
        <row r="42">
          <cell r="P42" t="str">
            <v>BLB410613002 NCLR</v>
          </cell>
          <cell r="Q42" t="str">
            <v>AA</v>
          </cell>
          <cell r="R42" t="str">
            <v>/</v>
          </cell>
          <cell r="S42" t="str">
            <v>60%座垫发泡
100P_CUSHION_FOAM</v>
          </cell>
        </row>
        <row r="42">
          <cell r="V42" t="str">
            <v>Buy</v>
          </cell>
          <cell r="W42" t="str">
            <v>Foam</v>
          </cell>
          <cell r="X42" t="str">
            <v>NEW</v>
          </cell>
          <cell r="Y42" t="str">
            <v>PUR
Density: 60kg/m3</v>
          </cell>
        </row>
        <row r="42">
          <cell r="AB42" t="str">
            <v>坦迪斯</v>
          </cell>
          <cell r="AC42">
            <v>2.442</v>
          </cell>
        </row>
        <row r="42">
          <cell r="AJ42">
            <v>1</v>
          </cell>
        </row>
        <row r="42">
          <cell r="AN42">
            <v>1</v>
          </cell>
        </row>
        <row r="42">
          <cell r="AR42">
            <v>1</v>
          </cell>
        </row>
        <row r="42">
          <cell r="AV42">
            <v>1</v>
          </cell>
        </row>
        <row r="42">
          <cell r="AZ42">
            <v>1</v>
          </cell>
        </row>
        <row r="42">
          <cell r="BD42">
            <v>1</v>
          </cell>
        </row>
        <row r="42">
          <cell r="BH42">
            <v>1</v>
          </cell>
        </row>
        <row r="42">
          <cell r="CH42">
            <v>0</v>
          </cell>
          <cell r="CI42">
            <v>0</v>
          </cell>
        </row>
        <row r="43">
          <cell r="P43" t="str">
            <v>BLB410613003 NCLR</v>
          </cell>
          <cell r="Q43" t="str">
            <v>AA</v>
          </cell>
          <cell r="R43" t="str">
            <v>/</v>
          </cell>
          <cell r="S43" t="str">
            <v>60%座垫吊紧钢丝左后
60P_CUSHION_TRIM_WIRE_RL</v>
          </cell>
        </row>
        <row r="43">
          <cell r="V43" t="str">
            <v>Buy</v>
          </cell>
          <cell r="W43" t="str">
            <v>Wire</v>
          </cell>
          <cell r="X43" t="str">
            <v>NEW</v>
          </cell>
          <cell r="Y43" t="str">
            <v>70# Ø2</v>
          </cell>
        </row>
        <row r="43">
          <cell r="AB43" t="str">
            <v>坦迪斯</v>
          </cell>
          <cell r="AC43">
            <v>0.028</v>
          </cell>
        </row>
        <row r="43">
          <cell r="AJ43">
            <v>1</v>
          </cell>
        </row>
        <row r="43">
          <cell r="AN43">
            <v>1</v>
          </cell>
        </row>
        <row r="43">
          <cell r="AR43">
            <v>1</v>
          </cell>
        </row>
        <row r="43">
          <cell r="AV43">
            <v>1</v>
          </cell>
        </row>
        <row r="43">
          <cell r="AZ43">
            <v>1</v>
          </cell>
        </row>
        <row r="43">
          <cell r="BD43">
            <v>1</v>
          </cell>
        </row>
        <row r="43">
          <cell r="BH43">
            <v>1</v>
          </cell>
        </row>
        <row r="43">
          <cell r="CH43">
            <v>0.308</v>
          </cell>
          <cell r="CI43">
            <v>0.68</v>
          </cell>
        </row>
        <row r="44">
          <cell r="P44" t="str">
            <v>BLB410613004 NCLR</v>
          </cell>
          <cell r="Q44" t="str">
            <v>AA</v>
          </cell>
          <cell r="R44" t="str">
            <v>/</v>
          </cell>
          <cell r="S44" t="str">
            <v>座垫景中中间吊紧钢丝
CUSHION_insert_mid_wire</v>
          </cell>
        </row>
        <row r="44">
          <cell r="V44" t="str">
            <v>Buy</v>
          </cell>
          <cell r="W44" t="str">
            <v>Wire</v>
          </cell>
          <cell r="X44" t="str">
            <v>NEW</v>
          </cell>
          <cell r="Y44" t="str">
            <v>70# Ø2</v>
          </cell>
        </row>
        <row r="44">
          <cell r="AB44" t="str">
            <v>坦迪斯</v>
          </cell>
          <cell r="AC44">
            <v>0.01</v>
          </cell>
        </row>
        <row r="44">
          <cell r="AJ44">
            <v>1</v>
          </cell>
        </row>
        <row r="44">
          <cell r="AN44">
            <v>1</v>
          </cell>
        </row>
        <row r="44">
          <cell r="AR44">
            <v>1</v>
          </cell>
        </row>
        <row r="44">
          <cell r="AV44">
            <v>1</v>
          </cell>
        </row>
        <row r="44">
          <cell r="AZ44">
            <v>1</v>
          </cell>
        </row>
        <row r="44">
          <cell r="BD44">
            <v>1</v>
          </cell>
        </row>
        <row r="44">
          <cell r="BH44">
            <v>1</v>
          </cell>
        </row>
        <row r="44">
          <cell r="CH44">
            <v>0.11</v>
          </cell>
          <cell r="CI44">
            <v>0.28</v>
          </cell>
        </row>
        <row r="45">
          <cell r="P45" t="str">
            <v>BLB410613005 NCLR</v>
          </cell>
          <cell r="Q45" t="str">
            <v>AA</v>
          </cell>
          <cell r="R45" t="str">
            <v>/</v>
          </cell>
          <cell r="S45" t="str">
            <v>60%座垫吊紧钢丝景中左侧
600P_CUSHION_TRIM_WIRE_insert_left</v>
          </cell>
        </row>
        <row r="45">
          <cell r="V45" t="str">
            <v>Buy</v>
          </cell>
          <cell r="W45" t="str">
            <v>Wire</v>
          </cell>
          <cell r="X45" t="str">
            <v>NEW</v>
          </cell>
          <cell r="Y45" t="str">
            <v>70# Ø2</v>
          </cell>
        </row>
        <row r="45">
          <cell r="AB45" t="str">
            <v>坦迪斯</v>
          </cell>
          <cell r="AC45">
            <v>0.015</v>
          </cell>
        </row>
        <row r="45">
          <cell r="AJ45">
            <v>1</v>
          </cell>
        </row>
        <row r="45">
          <cell r="AN45">
            <v>1</v>
          </cell>
        </row>
        <row r="45">
          <cell r="AR45">
            <v>1</v>
          </cell>
        </row>
        <row r="45">
          <cell r="AV45">
            <v>1</v>
          </cell>
        </row>
        <row r="45">
          <cell r="AZ45">
            <v>1</v>
          </cell>
        </row>
        <row r="45">
          <cell r="BD45">
            <v>1</v>
          </cell>
        </row>
        <row r="45">
          <cell r="BH45">
            <v>1</v>
          </cell>
        </row>
        <row r="45">
          <cell r="CH45">
            <v>0.165</v>
          </cell>
          <cell r="CI45">
            <v>0.42</v>
          </cell>
        </row>
        <row r="46">
          <cell r="P46" t="str">
            <v>BLB410613007 NCLR</v>
          </cell>
          <cell r="Q46" t="str">
            <v>AA</v>
          </cell>
        </row>
        <row r="46">
          <cell r="S46" t="str">
            <v>座垫insert区域软泡1     36114m㎡ 15mm </v>
          </cell>
        </row>
        <row r="46">
          <cell r="V46" t="str">
            <v>Buy</v>
          </cell>
          <cell r="W46" t="str">
            <v>CUT FOAM</v>
          </cell>
          <cell r="X46" t="str">
            <v>NEW</v>
          </cell>
          <cell r="Y46" t="str">
            <v>soft foam  
Density: 40kg/m3
  36114m㎡ 15mm </v>
          </cell>
        </row>
        <row r="46">
          <cell r="AB46" t="str">
            <v>坦迪斯</v>
          </cell>
          <cell r="AC46">
            <v>0.021</v>
          </cell>
        </row>
        <row r="46">
          <cell r="AJ46">
            <v>1</v>
          </cell>
        </row>
        <row r="46">
          <cell r="AN46">
            <v>1</v>
          </cell>
        </row>
        <row r="46">
          <cell r="AR46">
            <v>1</v>
          </cell>
        </row>
        <row r="46">
          <cell r="AV46">
            <v>1</v>
          </cell>
        </row>
        <row r="46">
          <cell r="AZ46">
            <v>1</v>
          </cell>
        </row>
        <row r="46">
          <cell r="BD46">
            <v>1</v>
          </cell>
        </row>
        <row r="46">
          <cell r="BH46">
            <v>1</v>
          </cell>
        </row>
        <row r="46">
          <cell r="CH46">
            <v>1.89</v>
          </cell>
          <cell r="CI46">
            <v>1.25</v>
          </cell>
        </row>
        <row r="47">
          <cell r="P47" t="str">
            <v>BLB410613008 NCLR</v>
          </cell>
          <cell r="Q47" t="str">
            <v>AA</v>
          </cell>
        </row>
        <row r="47">
          <cell r="S47" t="str">
            <v>座垫insert区域软泡2    66881m㎡ 15mm </v>
          </cell>
        </row>
        <row r="47">
          <cell r="V47" t="str">
            <v>Buy</v>
          </cell>
          <cell r="W47" t="str">
            <v>CUT FOAM</v>
          </cell>
          <cell r="X47" t="str">
            <v>NEW</v>
          </cell>
          <cell r="Y47" t="str">
            <v>soft foam  
Density: 40kg/m3
 66881m㎡ 15mm </v>
          </cell>
        </row>
        <row r="47">
          <cell r="AB47" t="str">
            <v>坦迪斯</v>
          </cell>
          <cell r="AC47">
            <v>0.04</v>
          </cell>
        </row>
        <row r="47">
          <cell r="AJ47">
            <v>1</v>
          </cell>
        </row>
        <row r="47">
          <cell r="AN47">
            <v>1</v>
          </cell>
        </row>
        <row r="47">
          <cell r="AR47">
            <v>1</v>
          </cell>
        </row>
        <row r="47">
          <cell r="AV47">
            <v>1</v>
          </cell>
        </row>
        <row r="47">
          <cell r="AZ47">
            <v>1</v>
          </cell>
        </row>
        <row r="47">
          <cell r="BD47">
            <v>1</v>
          </cell>
        </row>
        <row r="47">
          <cell r="BH47">
            <v>1</v>
          </cell>
        </row>
        <row r="47">
          <cell r="CH47">
            <v>3.6</v>
          </cell>
          <cell r="CI47">
            <v>2.14</v>
          </cell>
        </row>
        <row r="48">
          <cell r="P48" t="str">
            <v>BLB410613013 NCLR</v>
          </cell>
          <cell r="Q48" t="str">
            <v>AA</v>
          </cell>
        </row>
        <row r="48">
          <cell r="S48" t="str">
            <v>座垫side区域软泡1    15815m㎡ 10mm</v>
          </cell>
        </row>
        <row r="48">
          <cell r="V48" t="str">
            <v>Buy</v>
          </cell>
          <cell r="W48" t="str">
            <v>CUT FOAM</v>
          </cell>
          <cell r="X48" t="str">
            <v>NEW</v>
          </cell>
          <cell r="Y48" t="str">
            <v>soft foam
Density: 40kg/m3
  15815m㎡ 10mm</v>
          </cell>
        </row>
        <row r="48">
          <cell r="AB48" t="str">
            <v>坦迪斯</v>
          </cell>
          <cell r="AC48">
            <v>0.006</v>
          </cell>
        </row>
        <row r="48">
          <cell r="AJ48">
            <v>1</v>
          </cell>
        </row>
        <row r="48">
          <cell r="AN48">
            <v>1</v>
          </cell>
        </row>
        <row r="48">
          <cell r="AR48">
            <v>1</v>
          </cell>
        </row>
        <row r="48">
          <cell r="AV48">
            <v>1</v>
          </cell>
        </row>
        <row r="48">
          <cell r="AZ48">
            <v>1</v>
          </cell>
        </row>
        <row r="48">
          <cell r="BD48">
            <v>1</v>
          </cell>
        </row>
        <row r="48">
          <cell r="BH48">
            <v>1</v>
          </cell>
        </row>
        <row r="48">
          <cell r="CH48">
            <v>0.54</v>
          </cell>
          <cell r="CI48">
            <v>0.53</v>
          </cell>
        </row>
        <row r="49">
          <cell r="P49" t="str">
            <v>BLB410613014 NCLR</v>
          </cell>
          <cell r="Q49" t="str">
            <v>AA</v>
          </cell>
        </row>
        <row r="49">
          <cell r="S49" t="str">
            <v>座垫side区域软泡2    17219m㎡ 10mm</v>
          </cell>
        </row>
        <row r="49">
          <cell r="V49" t="str">
            <v>Buy</v>
          </cell>
          <cell r="W49" t="str">
            <v>CUT FOAM</v>
          </cell>
          <cell r="X49" t="str">
            <v>NEW</v>
          </cell>
          <cell r="Y49" t="str">
            <v>soft foam
Density: 40kg/m3
17219m㎡ 10mm</v>
          </cell>
        </row>
        <row r="49">
          <cell r="AB49" t="str">
            <v>坦迪斯</v>
          </cell>
          <cell r="AC49">
            <v>0.007</v>
          </cell>
        </row>
        <row r="49">
          <cell r="AJ49">
            <v>1</v>
          </cell>
        </row>
        <row r="49">
          <cell r="AN49">
            <v>1</v>
          </cell>
        </row>
        <row r="49">
          <cell r="AR49">
            <v>1</v>
          </cell>
        </row>
        <row r="49">
          <cell r="AV49">
            <v>1</v>
          </cell>
        </row>
        <row r="49">
          <cell r="AZ49">
            <v>1</v>
          </cell>
        </row>
        <row r="49">
          <cell r="BD49">
            <v>1</v>
          </cell>
        </row>
        <row r="49">
          <cell r="BH49">
            <v>1</v>
          </cell>
        </row>
        <row r="49">
          <cell r="CH49">
            <v>0.63</v>
          </cell>
          <cell r="CI49">
            <v>0.56</v>
          </cell>
        </row>
        <row r="50">
          <cell r="P50" t="str">
            <v>BLB410613012 NCLR</v>
          </cell>
          <cell r="Q50" t="str">
            <v>AA</v>
          </cell>
        </row>
        <row r="50">
          <cell r="S50" t="str">
            <v>60%坐垫EPP_右
60P_CUSHION_EPP_RH</v>
          </cell>
        </row>
        <row r="50">
          <cell r="V50" t="str">
            <v>Buy</v>
          </cell>
          <cell r="W50" t="str">
            <v>EPP</v>
          </cell>
          <cell r="X50" t="str">
            <v>NEW</v>
          </cell>
          <cell r="Y50" t="str">
            <v>EPP Density:
50kg/m3</v>
          </cell>
        </row>
        <row r="50">
          <cell r="AB50" t="str">
            <v>坦迪斯</v>
          </cell>
          <cell r="AC50">
            <v>0.071</v>
          </cell>
        </row>
        <row r="50">
          <cell r="AJ50">
            <v>1</v>
          </cell>
        </row>
        <row r="50">
          <cell r="AN50">
            <v>1</v>
          </cell>
        </row>
        <row r="50">
          <cell r="AR50">
            <v>1</v>
          </cell>
        </row>
        <row r="50">
          <cell r="AV50">
            <v>1</v>
          </cell>
        </row>
        <row r="50">
          <cell r="AZ50">
            <v>1</v>
          </cell>
        </row>
        <row r="50">
          <cell r="BD50">
            <v>1</v>
          </cell>
        </row>
        <row r="50">
          <cell r="BH50">
            <v>1</v>
          </cell>
        </row>
        <row r="50">
          <cell r="CH50">
            <v>3.52</v>
          </cell>
          <cell r="CI50">
            <v>3.52</v>
          </cell>
        </row>
        <row r="51">
          <cell r="P51" t="str">
            <v>BLB410613018 NCLR</v>
          </cell>
          <cell r="Q51" t="str">
            <v>AA</v>
          </cell>
        </row>
        <row r="51">
          <cell r="S51" t="str">
            <v>60%坐垫后面套固定钢丝
60P_CUSHION_R TRIM WIRE</v>
          </cell>
        </row>
        <row r="51">
          <cell r="V51" t="str">
            <v>Buy</v>
          </cell>
          <cell r="W51" t="str">
            <v>WIRE</v>
          </cell>
          <cell r="X51" t="str">
            <v>NEW</v>
          </cell>
          <cell r="Y51" t="str">
            <v>70# Ø2</v>
          </cell>
        </row>
        <row r="51">
          <cell r="AB51" t="str">
            <v>坦迪斯</v>
          </cell>
          <cell r="AC51">
            <v>0.007</v>
          </cell>
        </row>
        <row r="51">
          <cell r="AG51">
            <v>0.55</v>
          </cell>
        </row>
        <row r="51">
          <cell r="AJ51">
            <v>1</v>
          </cell>
        </row>
        <row r="51">
          <cell r="AN51">
            <v>1</v>
          </cell>
        </row>
        <row r="51">
          <cell r="AR51">
            <v>1</v>
          </cell>
        </row>
        <row r="51">
          <cell r="AV51">
            <v>1</v>
          </cell>
        </row>
        <row r="51">
          <cell r="AZ51">
            <v>1</v>
          </cell>
        </row>
        <row r="51">
          <cell r="BD51">
            <v>1</v>
          </cell>
        </row>
        <row r="51">
          <cell r="BH51">
            <v>1</v>
          </cell>
        </row>
        <row r="51">
          <cell r="CH51">
            <v>0.077</v>
          </cell>
          <cell r="CI51">
            <v>0.2</v>
          </cell>
        </row>
        <row r="52">
          <cell r="P52" t="str">
            <v>BLB410613019 NCLR</v>
          </cell>
          <cell r="Q52" t="str">
            <v>AA</v>
          </cell>
        </row>
        <row r="52">
          <cell r="S52" t="str">
            <v>60%坐垫无纺布
60P_CUSHION_FLEECE</v>
          </cell>
        </row>
        <row r="52">
          <cell r="V52" t="str">
            <v>Buy</v>
          </cell>
          <cell r="W52" t="str">
            <v>FLEECE(3D)</v>
          </cell>
          <cell r="X52" t="str">
            <v>NEW</v>
          </cell>
          <cell r="Y52" t="str">
            <v>NON-WOVEN fleece
30±2g/㎡</v>
          </cell>
        </row>
        <row r="52">
          <cell r="AB52" t="str">
            <v>坦迪斯</v>
          </cell>
          <cell r="AC52">
            <v>0.035</v>
          </cell>
        </row>
        <row r="52">
          <cell r="AJ52">
            <v>1</v>
          </cell>
        </row>
        <row r="52">
          <cell r="AN52">
            <v>1</v>
          </cell>
        </row>
        <row r="52">
          <cell r="AR52">
            <v>1</v>
          </cell>
        </row>
        <row r="52">
          <cell r="AV52">
            <v>1</v>
          </cell>
        </row>
        <row r="52">
          <cell r="AZ52">
            <v>1</v>
          </cell>
        </row>
        <row r="52">
          <cell r="BD52">
            <v>1</v>
          </cell>
        </row>
        <row r="52">
          <cell r="BH52">
            <v>1</v>
          </cell>
        </row>
        <row r="52">
          <cell r="CH52">
            <v>1.6</v>
          </cell>
          <cell r="CI52">
            <v>1.62</v>
          </cell>
        </row>
        <row r="53">
          <cell r="P53" t="str">
            <v>BLB410613001 NCLR</v>
          </cell>
          <cell r="Q53" t="str">
            <v>AA</v>
          </cell>
        </row>
        <row r="53">
          <cell r="S53" t="str">
            <v>40%座垫发泡总成 无SBR
40P_CUSHION_FOAM_ASM</v>
          </cell>
        </row>
        <row r="53">
          <cell r="V53" t="str">
            <v>Buy</v>
          </cell>
          <cell r="W53" t="str">
            <v>Foam</v>
          </cell>
          <cell r="X53" t="str">
            <v>NEW</v>
          </cell>
          <cell r="Y53" t="str">
            <v>ASSY</v>
          </cell>
        </row>
        <row r="53">
          <cell r="AB53" t="str">
            <v>坦迪斯</v>
          </cell>
          <cell r="AC53">
            <v>1.943</v>
          </cell>
        </row>
        <row r="53">
          <cell r="AZ53">
            <v>1</v>
          </cell>
        </row>
        <row r="53">
          <cell r="BE53">
            <v>1</v>
          </cell>
        </row>
        <row r="53">
          <cell r="BI53">
            <v>1</v>
          </cell>
        </row>
        <row r="53">
          <cell r="CH53">
            <v>0</v>
          </cell>
          <cell r="CI53">
            <v>22.4</v>
          </cell>
        </row>
        <row r="54">
          <cell r="P54" t="str">
            <v>BLB410613016 NCLR</v>
          </cell>
          <cell r="Q54" t="str">
            <v>AA</v>
          </cell>
          <cell r="R54" t="str">
            <v>/</v>
          </cell>
          <cell r="S54" t="str">
            <v>40%座垫发泡
40P_CUSHION_FOAM</v>
          </cell>
        </row>
        <row r="54">
          <cell r="V54" t="str">
            <v>Buy</v>
          </cell>
          <cell r="W54" t="str">
            <v>Foam</v>
          </cell>
          <cell r="X54" t="str">
            <v>NEW</v>
          </cell>
          <cell r="Y54" t="str">
            <v>PUR
Density: 60kg/m3</v>
          </cell>
        </row>
        <row r="54">
          <cell r="AB54" t="str">
            <v>坦迪斯</v>
          </cell>
          <cell r="AC54">
            <v>1.72</v>
          </cell>
        </row>
        <row r="54">
          <cell r="AK54">
            <v>1</v>
          </cell>
        </row>
        <row r="54">
          <cell r="AO54">
            <v>1</v>
          </cell>
        </row>
        <row r="54">
          <cell r="AS54">
            <v>1</v>
          </cell>
        </row>
        <row r="54">
          <cell r="AW54">
            <v>1</v>
          </cell>
        </row>
        <row r="54">
          <cell r="BA54">
            <v>1</v>
          </cell>
        </row>
        <row r="54">
          <cell r="BE54">
            <v>1</v>
          </cell>
        </row>
        <row r="54">
          <cell r="BI54">
            <v>1</v>
          </cell>
        </row>
        <row r="54">
          <cell r="CH54">
            <v>0</v>
          </cell>
          <cell r="CI54">
            <v>0</v>
          </cell>
        </row>
        <row r="55">
          <cell r="P55" t="str">
            <v>BLB410613003 NCLR</v>
          </cell>
          <cell r="Q55" t="str">
            <v>AA</v>
          </cell>
          <cell r="R55" t="str">
            <v>/</v>
          </cell>
          <cell r="S55" t="str">
            <v>座垫吊紧钢丝
CUSHION_TRIM_WIRE</v>
          </cell>
        </row>
        <row r="55">
          <cell r="V55" t="str">
            <v>Buy</v>
          </cell>
          <cell r="W55" t="str">
            <v>Wire</v>
          </cell>
          <cell r="X55" t="str">
            <v>NEW</v>
          </cell>
          <cell r="Y55" t="str">
            <v>70# Ø2</v>
          </cell>
        </row>
        <row r="55">
          <cell r="AB55" t="str">
            <v>坦迪斯</v>
          </cell>
          <cell r="AC55">
            <v>0.028</v>
          </cell>
        </row>
        <row r="55">
          <cell r="AK55">
            <v>1</v>
          </cell>
        </row>
        <row r="55">
          <cell r="AO55">
            <v>1</v>
          </cell>
        </row>
        <row r="55">
          <cell r="AS55">
            <v>1</v>
          </cell>
        </row>
        <row r="55">
          <cell r="AW55">
            <v>1</v>
          </cell>
        </row>
        <row r="55">
          <cell r="BA55">
            <v>1</v>
          </cell>
        </row>
        <row r="55">
          <cell r="BE55">
            <v>1</v>
          </cell>
        </row>
        <row r="55">
          <cell r="BI55">
            <v>1</v>
          </cell>
        </row>
        <row r="55">
          <cell r="CH55">
            <v>0.308</v>
          </cell>
          <cell r="CI55">
            <v>0.68</v>
          </cell>
        </row>
        <row r="56">
          <cell r="P56" t="str">
            <v>BLB410613004 NCLR</v>
          </cell>
          <cell r="Q56" t="str">
            <v>AA</v>
          </cell>
          <cell r="R56" t="str">
            <v>/</v>
          </cell>
          <cell r="S56" t="str">
            <v>座垫景中中间吊紧钢丝
CUSHION_INSERT WIRE</v>
          </cell>
        </row>
        <row r="56">
          <cell r="V56" t="str">
            <v>Buy</v>
          </cell>
          <cell r="W56" t="str">
            <v>Wire</v>
          </cell>
          <cell r="X56" t="str">
            <v>NEW</v>
          </cell>
          <cell r="Y56" t="str">
            <v>70# Ø2</v>
          </cell>
        </row>
        <row r="56">
          <cell r="AB56" t="str">
            <v>坦迪斯</v>
          </cell>
          <cell r="AC56">
            <v>0.01</v>
          </cell>
        </row>
        <row r="56">
          <cell r="AG56" t="str">
            <v>与中间座位后方吊紧、前排坐垫景中吊紧共用</v>
          </cell>
        </row>
        <row r="56">
          <cell r="AK56">
            <v>1</v>
          </cell>
        </row>
        <row r="56">
          <cell r="AO56">
            <v>1</v>
          </cell>
        </row>
        <row r="56">
          <cell r="AS56">
            <v>1</v>
          </cell>
        </row>
        <row r="56">
          <cell r="AW56">
            <v>1</v>
          </cell>
        </row>
        <row r="56">
          <cell r="BA56">
            <v>1</v>
          </cell>
        </row>
        <row r="56">
          <cell r="BE56">
            <v>1</v>
          </cell>
        </row>
        <row r="56">
          <cell r="BI56">
            <v>1</v>
          </cell>
        </row>
        <row r="56">
          <cell r="CH56">
            <v>0.11</v>
          </cell>
          <cell r="CI56">
            <v>0.28</v>
          </cell>
        </row>
        <row r="57">
          <cell r="P57" t="str">
            <v>BLB410613007 NCLR</v>
          </cell>
          <cell r="Q57" t="str">
            <v>AA</v>
          </cell>
        </row>
        <row r="57">
          <cell r="S57" t="str">
            <v>座垫中间前区域软泡
CUSHION_INSERT CUT FOAM FRONT</v>
          </cell>
        </row>
        <row r="57">
          <cell r="V57" t="str">
            <v>Buy</v>
          </cell>
          <cell r="W57" t="str">
            <v>CUT FOAM</v>
          </cell>
          <cell r="X57" t="str">
            <v>NEW</v>
          </cell>
          <cell r="Y57" t="str">
            <v>soft foam  
Density: 40kg/m3
  36114m㎡ 15mm </v>
          </cell>
        </row>
        <row r="57">
          <cell r="AB57" t="str">
            <v>坦迪斯</v>
          </cell>
          <cell r="AC57">
            <v>0.021</v>
          </cell>
        </row>
        <row r="57">
          <cell r="AK57">
            <v>1</v>
          </cell>
        </row>
        <row r="57">
          <cell r="AO57">
            <v>1</v>
          </cell>
        </row>
        <row r="57">
          <cell r="AS57">
            <v>1</v>
          </cell>
        </row>
        <row r="57">
          <cell r="AW57">
            <v>1</v>
          </cell>
        </row>
        <row r="57">
          <cell r="BA57">
            <v>1</v>
          </cell>
        </row>
        <row r="57">
          <cell r="BE57">
            <v>1</v>
          </cell>
        </row>
        <row r="57">
          <cell r="BI57">
            <v>1</v>
          </cell>
        </row>
        <row r="57">
          <cell r="CH57">
            <v>1.89</v>
          </cell>
          <cell r="CI57">
            <v>1.25</v>
          </cell>
        </row>
        <row r="58">
          <cell r="P58" t="str">
            <v>BLB410613008 NCLR</v>
          </cell>
          <cell r="Q58" t="str">
            <v>AA</v>
          </cell>
        </row>
        <row r="58">
          <cell r="S58" t="str">
            <v>座垫中间后区域软泡
CUSHION_INSERT CUT FOAM REAR</v>
          </cell>
        </row>
        <row r="58">
          <cell r="V58" t="str">
            <v>Buy</v>
          </cell>
          <cell r="W58" t="str">
            <v>CUT FOAM</v>
          </cell>
          <cell r="X58" t="str">
            <v>NEW</v>
          </cell>
          <cell r="Y58" t="str">
            <v>soft foam  
Density: 40kg/m3
 66881m㎡ 15mm </v>
          </cell>
        </row>
        <row r="58">
          <cell r="AB58" t="str">
            <v>坦迪斯</v>
          </cell>
          <cell r="AC58">
            <v>0.04</v>
          </cell>
        </row>
        <row r="58">
          <cell r="AK58">
            <v>1</v>
          </cell>
        </row>
        <row r="58">
          <cell r="AO58">
            <v>1</v>
          </cell>
        </row>
        <row r="58">
          <cell r="AS58">
            <v>1</v>
          </cell>
        </row>
        <row r="58">
          <cell r="AW58">
            <v>1</v>
          </cell>
        </row>
        <row r="58">
          <cell r="BA58">
            <v>1</v>
          </cell>
        </row>
        <row r="58">
          <cell r="BE58">
            <v>1</v>
          </cell>
        </row>
        <row r="58">
          <cell r="BI58">
            <v>1</v>
          </cell>
        </row>
        <row r="58">
          <cell r="CH58">
            <v>3.6</v>
          </cell>
          <cell r="CI58">
            <v>2.14</v>
          </cell>
        </row>
        <row r="59">
          <cell r="P59" t="str">
            <v>BLB410613013 NCLR</v>
          </cell>
          <cell r="Q59" t="str">
            <v>AA</v>
          </cell>
        </row>
        <row r="59">
          <cell r="S59" t="str">
            <v>座垫内侧区域软泡
CUSHION_INSIDE CUT FOAM</v>
          </cell>
        </row>
        <row r="59">
          <cell r="V59" t="str">
            <v>Buy</v>
          </cell>
          <cell r="W59" t="str">
            <v>CUT FOAM</v>
          </cell>
          <cell r="X59" t="str">
            <v>NEW</v>
          </cell>
          <cell r="Y59" t="str">
            <v>soft foam
Density: 40kg/m3
  15815m㎡ 10mm</v>
          </cell>
        </row>
        <row r="59">
          <cell r="AB59" t="str">
            <v>坦迪斯</v>
          </cell>
          <cell r="AC59">
            <v>0.006</v>
          </cell>
        </row>
        <row r="59">
          <cell r="AK59">
            <v>1</v>
          </cell>
        </row>
        <row r="59">
          <cell r="AO59">
            <v>1</v>
          </cell>
        </row>
        <row r="59">
          <cell r="AS59">
            <v>1</v>
          </cell>
        </row>
        <row r="59">
          <cell r="AW59">
            <v>1</v>
          </cell>
        </row>
        <row r="59">
          <cell r="BA59">
            <v>1</v>
          </cell>
        </row>
        <row r="59">
          <cell r="BE59">
            <v>1</v>
          </cell>
        </row>
        <row r="59">
          <cell r="BI59">
            <v>1</v>
          </cell>
        </row>
        <row r="59">
          <cell r="CH59">
            <v>0.54</v>
          </cell>
          <cell r="CI59">
            <v>0.53</v>
          </cell>
        </row>
        <row r="60">
          <cell r="P60" t="str">
            <v>BLB410613014 NCLR</v>
          </cell>
          <cell r="Q60" t="str">
            <v>AA</v>
          </cell>
        </row>
        <row r="60">
          <cell r="S60" t="str">
            <v>座垫外侧区域软泡
CUSHION_OUTSIDE CUT FOAM</v>
          </cell>
        </row>
        <row r="60">
          <cell r="V60" t="str">
            <v>Buy</v>
          </cell>
          <cell r="W60" t="str">
            <v>CUT FOAM</v>
          </cell>
          <cell r="X60" t="str">
            <v>NEW</v>
          </cell>
          <cell r="Y60" t="str">
            <v>soft foam
Density: 40kg/m3
17219m㎡ 10mm</v>
          </cell>
        </row>
        <row r="60">
          <cell r="AB60" t="str">
            <v>坦迪斯</v>
          </cell>
          <cell r="AC60">
            <v>0.007</v>
          </cell>
        </row>
        <row r="60">
          <cell r="AK60">
            <v>1</v>
          </cell>
        </row>
        <row r="60">
          <cell r="AO60">
            <v>1</v>
          </cell>
        </row>
        <row r="60">
          <cell r="AS60">
            <v>1</v>
          </cell>
        </row>
        <row r="60">
          <cell r="AW60">
            <v>1</v>
          </cell>
        </row>
        <row r="60">
          <cell r="BA60">
            <v>1</v>
          </cell>
        </row>
        <row r="60">
          <cell r="BE60">
            <v>1</v>
          </cell>
        </row>
        <row r="60">
          <cell r="BI60">
            <v>1</v>
          </cell>
        </row>
        <row r="60">
          <cell r="CH60">
            <v>0.63</v>
          </cell>
          <cell r="CI60">
            <v>0.56</v>
          </cell>
        </row>
        <row r="61">
          <cell r="P61" t="str">
            <v>BLB410613009 NCLR</v>
          </cell>
          <cell r="Q61" t="str">
            <v>AA</v>
          </cell>
        </row>
        <row r="61">
          <cell r="S61" t="str">
            <v>40%坐垫EPP
40P_CUSHION_EPP</v>
          </cell>
        </row>
        <row r="61">
          <cell r="V61" t="str">
            <v>Buy</v>
          </cell>
          <cell r="W61" t="str">
            <v>EPP</v>
          </cell>
        </row>
        <row r="61">
          <cell r="Y61" t="str">
            <v>EPP Density:
50kg/m3</v>
          </cell>
        </row>
        <row r="61">
          <cell r="AB61" t="str">
            <v>坦迪斯</v>
          </cell>
          <cell r="AC61">
            <v>0.071</v>
          </cell>
        </row>
        <row r="61">
          <cell r="AK61">
            <v>1</v>
          </cell>
        </row>
        <row r="61">
          <cell r="AO61">
            <v>1</v>
          </cell>
        </row>
        <row r="61">
          <cell r="AS61">
            <v>1</v>
          </cell>
        </row>
        <row r="61">
          <cell r="AW61">
            <v>1</v>
          </cell>
        </row>
        <row r="61">
          <cell r="BA61">
            <v>1</v>
          </cell>
        </row>
        <row r="61">
          <cell r="BE61">
            <v>1</v>
          </cell>
        </row>
        <row r="61">
          <cell r="BI61">
            <v>1</v>
          </cell>
        </row>
        <row r="61">
          <cell r="CH61">
            <v>3.54</v>
          </cell>
          <cell r="CI61">
            <v>3.54</v>
          </cell>
        </row>
        <row r="62">
          <cell r="P62" t="str">
            <v>BLB410613015 NCLR</v>
          </cell>
          <cell r="Q62" t="str">
            <v>AA</v>
          </cell>
        </row>
        <row r="62">
          <cell r="S62" t="str">
            <v>40%坐垫Wire
40P_CUSHION_wire</v>
          </cell>
        </row>
        <row r="62">
          <cell r="V62" t="str">
            <v>Buy</v>
          </cell>
          <cell r="W62" t="str">
            <v>WIRE</v>
          </cell>
        </row>
        <row r="62">
          <cell r="Y62" t="str">
            <v>70# Ø2</v>
          </cell>
        </row>
        <row r="62">
          <cell r="AB62" t="str">
            <v>坦迪斯</v>
          </cell>
          <cell r="AC62">
            <v>0.005</v>
          </cell>
        </row>
        <row r="62">
          <cell r="AG62">
            <v>0.5</v>
          </cell>
        </row>
        <row r="62">
          <cell r="AK62">
            <v>1</v>
          </cell>
        </row>
        <row r="62">
          <cell r="AO62">
            <v>1</v>
          </cell>
        </row>
        <row r="62">
          <cell r="AS62">
            <v>1</v>
          </cell>
        </row>
        <row r="62">
          <cell r="AW62">
            <v>1</v>
          </cell>
        </row>
        <row r="62">
          <cell r="BA62">
            <v>1</v>
          </cell>
        </row>
        <row r="62">
          <cell r="BE62">
            <v>1</v>
          </cell>
        </row>
        <row r="62">
          <cell r="BI62">
            <v>1</v>
          </cell>
        </row>
        <row r="62">
          <cell r="CH62">
            <v>0.055</v>
          </cell>
          <cell r="CI62">
            <v>0.16</v>
          </cell>
        </row>
        <row r="63">
          <cell r="P63" t="str">
            <v>BLB410613020 NCLR</v>
          </cell>
          <cell r="Q63" t="str">
            <v>AA</v>
          </cell>
        </row>
        <row r="63">
          <cell r="S63" t="str">
            <v>40%坐垫无纺布
40P_CUSHION_FLEECE</v>
          </cell>
        </row>
        <row r="63">
          <cell r="V63" t="str">
            <v>Buy</v>
          </cell>
          <cell r="W63" t="str">
            <v>FLEECE(3D)</v>
          </cell>
        </row>
        <row r="63">
          <cell r="Y63" t="str">
            <v>NON-WOVEN fleece
30±2g/㎡</v>
          </cell>
        </row>
        <row r="63">
          <cell r="AB63" t="str">
            <v>坦迪斯</v>
          </cell>
          <cell r="AC63">
            <v>0.035</v>
          </cell>
        </row>
        <row r="63">
          <cell r="AK63">
            <v>1</v>
          </cell>
        </row>
        <row r="63">
          <cell r="AO63">
            <v>1</v>
          </cell>
        </row>
        <row r="63">
          <cell r="AS63">
            <v>1</v>
          </cell>
        </row>
        <row r="63">
          <cell r="AW63">
            <v>1</v>
          </cell>
        </row>
        <row r="63">
          <cell r="BA63">
            <v>1</v>
          </cell>
        </row>
        <row r="63">
          <cell r="BE63">
            <v>1</v>
          </cell>
        </row>
        <row r="63">
          <cell r="BI63">
            <v>1</v>
          </cell>
        </row>
        <row r="63">
          <cell r="CH63">
            <v>1.6</v>
          </cell>
          <cell r="CI63">
            <v>1.62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hange Log"/>
      <sheetName val="Feature Matrix"/>
      <sheetName val="B41V RS Seat Assembly"/>
      <sheetName val="B41V RS EBOM"/>
      <sheetName val="Sheet1"/>
      <sheetName val="B41V RS Color BOM"/>
      <sheetName val="汇总 (2)"/>
    </sheetNames>
    <sheetDataSet>
      <sheetData sheetId="0"/>
      <sheetData sheetId="1"/>
      <sheetData sheetId="2"/>
      <sheetData sheetId="3"/>
      <sheetData sheetId="4">
        <row r="1">
          <cell r="M1" t="str">
            <v>Lear零件号</v>
          </cell>
          <cell r="N1" t="str">
            <v>Lear零件号+颜色代码</v>
          </cell>
          <cell r="O1" t="str">
            <v>临时零件号</v>
          </cell>
          <cell r="P1" t="str">
            <v>零件版本</v>
          </cell>
          <cell r="Q1" t="str">
            <v>参考图号</v>
          </cell>
          <cell r="R1" t="str">
            <v>图纸等级</v>
          </cell>
          <cell r="S1" t="str">
            <v>客户零件号</v>
          </cell>
          <cell r="T1" t="str">
            <v>QAD</v>
          </cell>
        </row>
        <row r="2">
          <cell r="M2" t="str">
            <v>Lear No.</v>
          </cell>
          <cell r="N2" t="str">
            <v>Lear No. + Color</v>
          </cell>
          <cell r="O2" t="str">
            <v>Temporary Lear No.</v>
          </cell>
          <cell r="P2" t="str">
            <v>Part Rev</v>
          </cell>
          <cell r="Q2" t="str">
            <v>Drawing No.</v>
          </cell>
          <cell r="R2" t="str">
            <v>DwgRev</v>
          </cell>
          <cell r="S2" t="str">
            <v>Customer No.</v>
          </cell>
        </row>
        <row r="3">
          <cell r="M3" t="str">
            <v>BLB410513002 NCLR</v>
          </cell>
        </row>
        <row r="3">
          <cell r="O3" t="str">
            <v>B41V_002_6030</v>
          </cell>
          <cell r="P3" t="str">
            <v>AA</v>
          </cell>
          <cell r="Q3" t="str">
            <v>BLB410513002 NCLR</v>
          </cell>
          <cell r="R3" t="str">
            <v>AA</v>
          </cell>
          <cell r="S3" t="str">
            <v>/</v>
          </cell>
          <cell r="T3" t="str">
            <v>SCS0012385</v>
          </cell>
        </row>
        <row r="4">
          <cell r="M4" t="str">
            <v>BLB410513021 NCLR</v>
          </cell>
        </row>
        <row r="4">
          <cell r="O4" t="str">
            <v>B41V_002_6030_001</v>
          </cell>
          <cell r="P4" t="str">
            <v>AA</v>
          </cell>
          <cell r="Q4" t="str">
            <v>BLB410513002 NCLR</v>
          </cell>
          <cell r="R4" t="str">
            <v>AA</v>
          </cell>
          <cell r="S4" t="str">
            <v>/</v>
          </cell>
        </row>
        <row r="5">
          <cell r="M5" t="str">
            <v>BLB410513003 NCLR</v>
          </cell>
        </row>
        <row r="5">
          <cell r="O5" t="str">
            <v>B41V_002_6030_002</v>
          </cell>
          <cell r="P5" t="str">
            <v>AA</v>
          </cell>
          <cell r="Q5" t="str">
            <v>BLB410513003 NCLR</v>
          </cell>
          <cell r="R5" t="str">
            <v>AA</v>
          </cell>
          <cell r="S5" t="str">
            <v>/</v>
          </cell>
          <cell r="T5" t="str">
            <v>SCS0012403</v>
          </cell>
        </row>
        <row r="6">
          <cell r="M6" t="str">
            <v>BLB410513004 NCLR</v>
          </cell>
        </row>
        <row r="6">
          <cell r="O6" t="str">
            <v>B41V_002_6030_003</v>
          </cell>
          <cell r="P6" t="str">
            <v>AA</v>
          </cell>
          <cell r="Q6" t="str">
            <v>BLB410513004 NCLR</v>
          </cell>
          <cell r="R6" t="str">
            <v>AA</v>
          </cell>
          <cell r="S6" t="str">
            <v>/</v>
          </cell>
          <cell r="T6" t="str">
            <v>SCS0012416</v>
          </cell>
        </row>
        <row r="7">
          <cell r="M7" t="str">
            <v>BLB410513005 NCLR</v>
          </cell>
        </row>
        <row r="7">
          <cell r="O7" t="str">
            <v>B41V_002_6030_005</v>
          </cell>
          <cell r="P7" t="str">
            <v>AA</v>
          </cell>
          <cell r="Q7" t="str">
            <v>BLB410513005 NCLR</v>
          </cell>
          <cell r="R7" t="str">
            <v>AA</v>
          </cell>
          <cell r="S7" t="str">
            <v>/</v>
          </cell>
          <cell r="T7" t="str">
            <v>SCS0012404</v>
          </cell>
        </row>
        <row r="8">
          <cell r="M8" t="str">
            <v>BLB410513006 NCLR</v>
          </cell>
        </row>
        <row r="8">
          <cell r="O8" t="str">
            <v>B41V_002_6030_006</v>
          </cell>
          <cell r="P8" t="str">
            <v>AA</v>
          </cell>
          <cell r="Q8" t="str">
            <v>BLB410513006 NCLR</v>
          </cell>
          <cell r="R8" t="str">
            <v>AA</v>
          </cell>
          <cell r="S8" t="str">
            <v>/</v>
          </cell>
          <cell r="T8" t="str">
            <v>SCS0012405</v>
          </cell>
        </row>
        <row r="9">
          <cell r="M9" t="str">
            <v>BLB410513007 NCLR</v>
          </cell>
        </row>
        <row r="9">
          <cell r="O9" t="str">
            <v>B41V_002_6030_013</v>
          </cell>
          <cell r="P9" t="str">
            <v>AA</v>
          </cell>
          <cell r="Q9" t="str">
            <v>BLB410513007 NCLR</v>
          </cell>
          <cell r="R9" t="str">
            <v>AA</v>
          </cell>
        </row>
        <row r="9">
          <cell r="T9" t="str">
            <v>SCS0012417</v>
          </cell>
        </row>
        <row r="10">
          <cell r="M10" t="str">
            <v>BLB410513011 NCLR</v>
          </cell>
        </row>
        <row r="10">
          <cell r="P10" t="str">
            <v>AA</v>
          </cell>
          <cell r="Q10" t="str">
            <v>BLB410513011 NCLR</v>
          </cell>
          <cell r="R10" t="str">
            <v>AA</v>
          </cell>
        </row>
        <row r="10">
          <cell r="T10" t="str">
            <v>SCS0012407</v>
          </cell>
        </row>
        <row r="11">
          <cell r="M11" t="str">
            <v>BLB410513012 NCLR</v>
          </cell>
        </row>
        <row r="11">
          <cell r="P11" t="str">
            <v>AA</v>
          </cell>
          <cell r="Q11" t="str">
            <v>BLB410513012 NCLR</v>
          </cell>
          <cell r="R11" t="str">
            <v>AA</v>
          </cell>
        </row>
        <row r="11">
          <cell r="T11" t="str">
            <v>SCS0012418</v>
          </cell>
        </row>
        <row r="12">
          <cell r="M12" t="str">
            <v>BLB410513013 NCLR</v>
          </cell>
        </row>
        <row r="12">
          <cell r="P12" t="str">
            <v>AA</v>
          </cell>
          <cell r="Q12" t="str">
            <v>BLB410513013 NCLR</v>
          </cell>
          <cell r="R12" t="str">
            <v>AA</v>
          </cell>
        </row>
        <row r="12">
          <cell r="T12" t="str">
            <v>SCS0012408</v>
          </cell>
        </row>
        <row r="13">
          <cell r="M13" t="str">
            <v>BLB410513008 NCLR</v>
          </cell>
        </row>
        <row r="13">
          <cell r="P13" t="str">
            <v>AA</v>
          </cell>
          <cell r="Q13" t="str">
            <v>BLB410513008 NCLR</v>
          </cell>
          <cell r="R13" t="str">
            <v>AA</v>
          </cell>
        </row>
        <row r="13">
          <cell r="T13" t="str">
            <v>SCS0012406</v>
          </cell>
        </row>
        <row r="14">
          <cell r="M14" t="str">
            <v>BLB410513016 NCLR</v>
          </cell>
        </row>
        <row r="14">
          <cell r="P14" t="str">
            <v>AA</v>
          </cell>
          <cell r="Q14" t="str">
            <v>BLB410513016 NCLR</v>
          </cell>
          <cell r="R14" t="str">
            <v>AA</v>
          </cell>
        </row>
        <row r="14">
          <cell r="T14" t="str">
            <v>SCS0012419</v>
          </cell>
        </row>
        <row r="15">
          <cell r="M15" t="str">
            <v>BLB410513017 NCLR</v>
          </cell>
        </row>
        <row r="15">
          <cell r="P15" t="str">
            <v>AA</v>
          </cell>
          <cell r="Q15" t="str">
            <v>BLB410513017 NCLR</v>
          </cell>
          <cell r="R15" t="str">
            <v>AA</v>
          </cell>
        </row>
        <row r="15">
          <cell r="T15" t="str">
            <v>SCS0012420</v>
          </cell>
        </row>
        <row r="16">
          <cell r="M16" t="str">
            <v>BLB410513018 NCLR</v>
          </cell>
        </row>
        <row r="16">
          <cell r="P16" t="str">
            <v>AA</v>
          </cell>
          <cell r="Q16" t="str">
            <v>BLB410513018 NCLR</v>
          </cell>
          <cell r="R16" t="str">
            <v>AA</v>
          </cell>
        </row>
        <row r="16">
          <cell r="T16" t="str">
            <v>SCS0012425</v>
          </cell>
        </row>
        <row r="17">
          <cell r="M17" t="str">
            <v>BLB410513022 NCLR</v>
          </cell>
        </row>
        <row r="17">
          <cell r="O17" t="str">
            <v>B41V_002_6030</v>
          </cell>
          <cell r="P17" t="str">
            <v>AA</v>
          </cell>
          <cell r="Q17" t="str">
            <v>BLB410513002 NCLR</v>
          </cell>
          <cell r="R17" t="str">
            <v>AA</v>
          </cell>
          <cell r="S17" t="str">
            <v>/</v>
          </cell>
          <cell r="T17" t="str">
            <v>SCS0012386</v>
          </cell>
        </row>
        <row r="18">
          <cell r="M18" t="str">
            <v>BLB410513023 NCLR</v>
          </cell>
        </row>
        <row r="18">
          <cell r="O18" t="str">
            <v>B41V_002_6030_001</v>
          </cell>
          <cell r="P18" t="str">
            <v>AA</v>
          </cell>
          <cell r="Q18" t="str">
            <v>BLB410513002 NCLR</v>
          </cell>
          <cell r="R18" t="str">
            <v>AA</v>
          </cell>
          <cell r="S18" t="str">
            <v>/</v>
          </cell>
        </row>
        <row r="19">
          <cell r="M19" t="str">
            <v>BLB410513003 NCLR</v>
          </cell>
        </row>
        <row r="19">
          <cell r="O19" t="str">
            <v>B41V_002_6030_002</v>
          </cell>
          <cell r="P19" t="str">
            <v>AA</v>
          </cell>
          <cell r="Q19" t="str">
            <v>BLB410513003 NCLR</v>
          </cell>
          <cell r="R19" t="str">
            <v>AA</v>
          </cell>
          <cell r="S19" t="str">
            <v>/</v>
          </cell>
          <cell r="T19" t="str">
            <v>SCS0012403</v>
          </cell>
        </row>
        <row r="20">
          <cell r="M20" t="str">
            <v>BLB410513004 NCLR</v>
          </cell>
        </row>
        <row r="20">
          <cell r="O20" t="str">
            <v>B41V_002_6030_003</v>
          </cell>
          <cell r="P20" t="str">
            <v>AA</v>
          </cell>
          <cell r="Q20" t="str">
            <v>BLB410513004 NCLR</v>
          </cell>
          <cell r="R20" t="str">
            <v>AA</v>
          </cell>
          <cell r="S20" t="str">
            <v>/</v>
          </cell>
          <cell r="T20" t="str">
            <v>SCS0012416</v>
          </cell>
        </row>
        <row r="21">
          <cell r="M21" t="str">
            <v>BLB410513005 NCLR</v>
          </cell>
        </row>
        <row r="21">
          <cell r="O21" t="str">
            <v>B41V_002_6030_005</v>
          </cell>
          <cell r="P21" t="str">
            <v>AA</v>
          </cell>
          <cell r="Q21" t="str">
            <v>BLB410513005 NCLR</v>
          </cell>
          <cell r="R21" t="str">
            <v>AA</v>
          </cell>
          <cell r="S21" t="str">
            <v>/</v>
          </cell>
          <cell r="T21" t="str">
            <v>SCS0012404</v>
          </cell>
        </row>
        <row r="22">
          <cell r="M22" t="str">
            <v>BLB410513006 NCLR</v>
          </cell>
        </row>
        <row r="22">
          <cell r="O22" t="str">
            <v>B41V_002_6030_006</v>
          </cell>
          <cell r="P22" t="str">
            <v>AA</v>
          </cell>
          <cell r="Q22" t="str">
            <v>BLB410513006 NCLR</v>
          </cell>
          <cell r="R22" t="str">
            <v>AA</v>
          </cell>
          <cell r="S22" t="str">
            <v>/</v>
          </cell>
          <cell r="T22" t="str">
            <v>SCS0012405</v>
          </cell>
        </row>
        <row r="23">
          <cell r="M23" t="str">
            <v>BLB410513007 NCLR</v>
          </cell>
        </row>
        <row r="23">
          <cell r="O23" t="str">
            <v>B41V_002_6030_013</v>
          </cell>
          <cell r="P23" t="str">
            <v>AA</v>
          </cell>
          <cell r="Q23" t="str">
            <v>BLB410513007 NCLR</v>
          </cell>
          <cell r="R23" t="str">
            <v>AA</v>
          </cell>
        </row>
        <row r="23">
          <cell r="T23" t="str">
            <v>SCS0012417</v>
          </cell>
        </row>
        <row r="24">
          <cell r="M24" t="str">
            <v>BLB410513011 NCLR</v>
          </cell>
        </row>
        <row r="24">
          <cell r="P24" t="str">
            <v>AA</v>
          </cell>
          <cell r="Q24" t="str">
            <v>BLB410513011 NCLR</v>
          </cell>
          <cell r="R24" t="str">
            <v>AA</v>
          </cell>
        </row>
        <row r="24">
          <cell r="T24" t="str">
            <v>SCS0012407</v>
          </cell>
        </row>
        <row r="25">
          <cell r="M25" t="str">
            <v>BLB410513024 NCLR</v>
          </cell>
        </row>
        <row r="25">
          <cell r="P25" t="str">
            <v>AA</v>
          </cell>
          <cell r="Q25" t="str">
            <v>BLB410513012 NCLR</v>
          </cell>
          <cell r="R25" t="str">
            <v>AA</v>
          </cell>
        </row>
        <row r="25">
          <cell r="T25" t="str">
            <v>SCS0012421</v>
          </cell>
        </row>
        <row r="26">
          <cell r="M26" t="str">
            <v>BLB410514005 NCLR</v>
          </cell>
        </row>
        <row r="26">
          <cell r="P26" t="str">
            <v>AA</v>
          </cell>
        </row>
        <row r="26">
          <cell r="T26" t="str">
            <v>SCS0012422</v>
          </cell>
        </row>
        <row r="27">
          <cell r="M27" t="str">
            <v>BLB410513013 NCLR</v>
          </cell>
        </row>
        <row r="27">
          <cell r="P27" t="str">
            <v>AA</v>
          </cell>
          <cell r="Q27" t="str">
            <v>BLB410513013 NCLR</v>
          </cell>
          <cell r="R27" t="str">
            <v>AA</v>
          </cell>
        </row>
        <row r="27">
          <cell r="T27" t="str">
            <v>SCS0012408</v>
          </cell>
        </row>
        <row r="28">
          <cell r="M28" t="str">
            <v>BLB410513008 NCLR</v>
          </cell>
        </row>
        <row r="28">
          <cell r="P28" t="str">
            <v>AA</v>
          </cell>
          <cell r="Q28" t="str">
            <v>BLB410513008 NCLR</v>
          </cell>
          <cell r="R28" t="str">
            <v>AA</v>
          </cell>
        </row>
        <row r="28">
          <cell r="T28" t="str">
            <v>SCS0012406</v>
          </cell>
        </row>
        <row r="29">
          <cell r="M29" t="str">
            <v>BLB410513016 NCLR</v>
          </cell>
        </row>
        <row r="29">
          <cell r="P29" t="str">
            <v>AA</v>
          </cell>
          <cell r="Q29" t="str">
            <v>BLB410513016 NCLR</v>
          </cell>
          <cell r="R29" t="str">
            <v>AA</v>
          </cell>
        </row>
        <row r="29">
          <cell r="T29" t="str">
            <v>SCS0012419</v>
          </cell>
        </row>
        <row r="30">
          <cell r="M30" t="str">
            <v>BLB410513017 NCLR</v>
          </cell>
        </row>
        <row r="30">
          <cell r="P30" t="str">
            <v>AA</v>
          </cell>
          <cell r="Q30" t="str">
            <v>BLB410513017 NCLR</v>
          </cell>
          <cell r="R30" t="str">
            <v>AA</v>
          </cell>
        </row>
        <row r="30">
          <cell r="T30" t="str">
            <v>SCS0012420</v>
          </cell>
        </row>
        <row r="31">
          <cell r="M31" t="str">
            <v>BLB410513030 NCLR</v>
          </cell>
        </row>
        <row r="31">
          <cell r="P31" t="str">
            <v>AA</v>
          </cell>
          <cell r="Q31" t="str">
            <v>BLB410513018 NCLR</v>
          </cell>
          <cell r="R31" t="str">
            <v>AA</v>
          </cell>
        </row>
        <row r="31">
          <cell r="T31" t="str">
            <v>SCS0012426</v>
          </cell>
        </row>
        <row r="32">
          <cell r="M32" t="str">
            <v>BLB410513028 NCLR</v>
          </cell>
        </row>
        <row r="32">
          <cell r="P32" t="str">
            <v>AA</v>
          </cell>
          <cell r="Q32" t="str">
            <v>BLB410513013 NCLR</v>
          </cell>
          <cell r="R32" t="str">
            <v>AA</v>
          </cell>
        </row>
        <row r="32">
          <cell r="T32" t="str">
            <v>SCS0012427</v>
          </cell>
        </row>
        <row r="33">
          <cell r="M33" t="str">
            <v>L002862969NCP</v>
          </cell>
        </row>
        <row r="33">
          <cell r="P33" t="str">
            <v>AA</v>
          </cell>
        </row>
        <row r="33">
          <cell r="T33" t="str">
            <v>SCS0012402</v>
          </cell>
        </row>
        <row r="34">
          <cell r="M34" t="str">
            <v>BLB410513001 NCLR</v>
          </cell>
        </row>
        <row r="34">
          <cell r="O34" t="str">
            <v>B41V_002_4030</v>
          </cell>
          <cell r="P34" t="str">
            <v>AB</v>
          </cell>
          <cell r="Q34" t="str">
            <v>BLB410513001 NCLR</v>
          </cell>
          <cell r="R34" t="str">
            <v>AA</v>
          </cell>
          <cell r="S34" t="str">
            <v>/</v>
          </cell>
          <cell r="T34" t="str">
            <v>SCS0012387</v>
          </cell>
        </row>
        <row r="35">
          <cell r="M35" t="str">
            <v>BLB410513020 NCLR</v>
          </cell>
        </row>
        <row r="35">
          <cell r="O35" t="str">
            <v>B41V_002_4030_001</v>
          </cell>
          <cell r="P35" t="str">
            <v>AB</v>
          </cell>
          <cell r="Q35" t="str">
            <v>BLB410513001 NCLR</v>
          </cell>
          <cell r="R35" t="str">
            <v>AA</v>
          </cell>
          <cell r="S35" t="str">
            <v>/</v>
          </cell>
        </row>
        <row r="36">
          <cell r="M36" t="str">
            <v>BLB410513003 NCLR</v>
          </cell>
        </row>
        <row r="36">
          <cell r="O36" t="str">
            <v>B41V_002_4030_002</v>
          </cell>
          <cell r="P36" t="str">
            <v>AA</v>
          </cell>
          <cell r="Q36" t="str">
            <v>BLB410513003 NCLR</v>
          </cell>
          <cell r="R36" t="str">
            <v>AA</v>
          </cell>
          <cell r="S36" t="str">
            <v>/</v>
          </cell>
          <cell r="T36" t="str">
            <v>SCS0012403</v>
          </cell>
        </row>
        <row r="37">
          <cell r="M37" t="str">
            <v>BLB410513005 NCLR</v>
          </cell>
        </row>
        <row r="37">
          <cell r="O37" t="str">
            <v>B41V_002_4030_004</v>
          </cell>
          <cell r="P37" t="str">
            <v>AA</v>
          </cell>
          <cell r="Q37" t="str">
            <v>BLB410513005 NCLR</v>
          </cell>
          <cell r="R37" t="str">
            <v>AA</v>
          </cell>
          <cell r="S37" t="str">
            <v>/</v>
          </cell>
          <cell r="T37" t="str">
            <v>SCS0012404</v>
          </cell>
        </row>
        <row r="38">
          <cell r="M38" t="str">
            <v>BLB410513006 NCLR</v>
          </cell>
        </row>
        <row r="38">
          <cell r="O38" t="str">
            <v>B41V_002_4030_005</v>
          </cell>
          <cell r="P38" t="str">
            <v>AA</v>
          </cell>
          <cell r="Q38" t="str">
            <v>BLB410513006 NCLR</v>
          </cell>
          <cell r="R38" t="str">
            <v>AA</v>
          </cell>
          <cell r="S38" t="str">
            <v>/</v>
          </cell>
          <cell r="T38" t="str">
            <v>SCS0012405</v>
          </cell>
        </row>
        <row r="39">
          <cell r="M39" t="str">
            <v>BLB410513011 NCLR</v>
          </cell>
        </row>
        <row r="39">
          <cell r="P39" t="str">
            <v>AA</v>
          </cell>
          <cell r="Q39" t="str">
            <v>BLB410513011 NCLR</v>
          </cell>
          <cell r="R39" t="str">
            <v>AA</v>
          </cell>
        </row>
        <row r="39">
          <cell r="T39" t="str">
            <v>SCS0012407</v>
          </cell>
        </row>
        <row r="40">
          <cell r="M40" t="str">
            <v>BLB410513012 NCLR</v>
          </cell>
        </row>
        <row r="40">
          <cell r="P40" t="str">
            <v>AA</v>
          </cell>
          <cell r="Q40" t="str">
            <v>BLB410513012 NCLR</v>
          </cell>
          <cell r="R40" t="str">
            <v>AA</v>
          </cell>
        </row>
        <row r="40">
          <cell r="T40" t="str">
            <v>SCS0012418</v>
          </cell>
        </row>
        <row r="41">
          <cell r="M41" t="str">
            <v>BLB410513013 NCLR</v>
          </cell>
        </row>
        <row r="41">
          <cell r="P41" t="str">
            <v>AA</v>
          </cell>
          <cell r="Q41" t="str">
            <v>BLB410513013 NCLR</v>
          </cell>
          <cell r="R41" t="str">
            <v>AA</v>
          </cell>
        </row>
        <row r="41">
          <cell r="T41" t="str">
            <v>SCS0012408</v>
          </cell>
        </row>
        <row r="42">
          <cell r="M42" t="str">
            <v>BLB410513008 NCLR</v>
          </cell>
        </row>
        <row r="42">
          <cell r="P42" t="str">
            <v>AA</v>
          </cell>
          <cell r="Q42" t="str">
            <v>BLB410513008 NCLR</v>
          </cell>
          <cell r="R42" t="str">
            <v>AA</v>
          </cell>
        </row>
        <row r="42">
          <cell r="T42" t="str">
            <v>SCS0012406</v>
          </cell>
        </row>
        <row r="43">
          <cell r="M43" t="str">
            <v>BLB410513019 NCLR</v>
          </cell>
        </row>
        <row r="43">
          <cell r="P43" t="str">
            <v>AA</v>
          </cell>
          <cell r="Q43" t="str">
            <v>BLB410513019 NCLR</v>
          </cell>
          <cell r="R43" t="str">
            <v>AA</v>
          </cell>
        </row>
        <row r="43">
          <cell r="T43" t="str">
            <v>SCS0012428</v>
          </cell>
        </row>
        <row r="44">
          <cell r="M44" t="str">
            <v>BLB410513026 NCLR</v>
          </cell>
        </row>
        <row r="44">
          <cell r="O44" t="str">
            <v>B41V_002_4030</v>
          </cell>
          <cell r="P44" t="str">
            <v>AB</v>
          </cell>
          <cell r="Q44" t="str">
            <v>BLB410513001 NCLR</v>
          </cell>
          <cell r="R44" t="str">
            <v>AA</v>
          </cell>
          <cell r="S44" t="str">
            <v>/</v>
          </cell>
          <cell r="T44" t="str">
            <v>SCS0012388</v>
          </cell>
        </row>
        <row r="45">
          <cell r="M45" t="str">
            <v>BLB410513027 NCLR</v>
          </cell>
        </row>
        <row r="45">
          <cell r="O45" t="str">
            <v>B41V_002_4030_001</v>
          </cell>
          <cell r="P45" t="str">
            <v>AB</v>
          </cell>
          <cell r="Q45" t="str">
            <v>BLB410513001 NCLR</v>
          </cell>
          <cell r="R45" t="str">
            <v>AA</v>
          </cell>
          <cell r="S45" t="str">
            <v>/</v>
          </cell>
        </row>
        <row r="46">
          <cell r="M46" t="str">
            <v>BLB410513003 NCLR</v>
          </cell>
        </row>
        <row r="46">
          <cell r="O46" t="str">
            <v>B41V_002_4030_002</v>
          </cell>
          <cell r="P46" t="str">
            <v>AA</v>
          </cell>
          <cell r="Q46" t="str">
            <v>BLB410513003 NCLR</v>
          </cell>
          <cell r="R46" t="str">
            <v>AA</v>
          </cell>
          <cell r="S46" t="str">
            <v>/</v>
          </cell>
          <cell r="T46" t="str">
            <v>SCS0012403</v>
          </cell>
        </row>
        <row r="47">
          <cell r="M47" t="str">
            <v>BLB410513005 NCLR</v>
          </cell>
        </row>
        <row r="47">
          <cell r="O47" t="str">
            <v>B41V_002_4030_004</v>
          </cell>
          <cell r="P47" t="str">
            <v>AA</v>
          </cell>
          <cell r="Q47" t="str">
            <v>BLB410513005 NCLR</v>
          </cell>
          <cell r="R47" t="str">
            <v>AA</v>
          </cell>
          <cell r="S47" t="str">
            <v>/</v>
          </cell>
          <cell r="T47" t="str">
            <v>SCS0012404</v>
          </cell>
        </row>
        <row r="48">
          <cell r="M48" t="str">
            <v>BLB410513006 NCLR</v>
          </cell>
        </row>
        <row r="48">
          <cell r="O48" t="str">
            <v>B41V_002_4030_005</v>
          </cell>
          <cell r="P48" t="str">
            <v>AA</v>
          </cell>
          <cell r="Q48" t="str">
            <v>BLB410513006 NCLR</v>
          </cell>
          <cell r="R48" t="str">
            <v>AA</v>
          </cell>
          <cell r="S48" t="str">
            <v>/</v>
          </cell>
          <cell r="T48" t="str">
            <v>SCS0012405</v>
          </cell>
        </row>
        <row r="49">
          <cell r="M49" t="str">
            <v>BLB410513011 NCLR</v>
          </cell>
        </row>
        <row r="49">
          <cell r="P49" t="str">
            <v>AA</v>
          </cell>
          <cell r="Q49" t="str">
            <v>BLB410513011 NCLR</v>
          </cell>
          <cell r="R49" t="str">
            <v>AA</v>
          </cell>
        </row>
        <row r="49">
          <cell r="T49" t="str">
            <v>SCS0012407</v>
          </cell>
        </row>
        <row r="50">
          <cell r="M50" t="str">
            <v>BLB410513024 NCLR</v>
          </cell>
        </row>
        <row r="50">
          <cell r="P50" t="str">
            <v>AA</v>
          </cell>
          <cell r="Q50" t="str">
            <v>BLB410513012 NCLR</v>
          </cell>
          <cell r="R50" t="str">
            <v>AA</v>
          </cell>
        </row>
        <row r="50">
          <cell r="T50" t="str">
            <v>SCS0012421</v>
          </cell>
        </row>
        <row r="51">
          <cell r="M51" t="str">
            <v>BLB410514005 NCLR</v>
          </cell>
        </row>
        <row r="51">
          <cell r="T51" t="str">
            <v>SCS0012422</v>
          </cell>
        </row>
        <row r="52">
          <cell r="M52" t="str">
            <v>BLB410513013 NCLR</v>
          </cell>
        </row>
        <row r="52">
          <cell r="P52" t="str">
            <v>AA</v>
          </cell>
          <cell r="Q52" t="str">
            <v>BLB410513013 NCLR</v>
          </cell>
          <cell r="R52" t="str">
            <v>AA</v>
          </cell>
        </row>
        <row r="52">
          <cell r="T52" t="str">
            <v>SCS0012408</v>
          </cell>
        </row>
        <row r="53">
          <cell r="M53" t="str">
            <v>BLB410513008 NCLR</v>
          </cell>
        </row>
        <row r="53">
          <cell r="P53" t="str">
            <v>AA</v>
          </cell>
          <cell r="Q53" t="str">
            <v>BLB410513008 NCLR</v>
          </cell>
          <cell r="R53" t="str">
            <v>AA</v>
          </cell>
        </row>
        <row r="53">
          <cell r="T53" t="str">
            <v>SCS0012406</v>
          </cell>
        </row>
        <row r="54">
          <cell r="M54" t="str">
            <v>L002862969NCP</v>
          </cell>
        </row>
        <row r="54">
          <cell r="P54" t="str">
            <v>AA</v>
          </cell>
        </row>
        <row r="54">
          <cell r="T54" t="str">
            <v>SCS0012402</v>
          </cell>
        </row>
        <row r="55">
          <cell r="M55" t="str">
            <v>BLB410513031 NCLR</v>
          </cell>
        </row>
        <row r="55">
          <cell r="P55" t="str">
            <v>AA</v>
          </cell>
          <cell r="Q55" t="str">
            <v>BLB410513019 NCLR</v>
          </cell>
          <cell r="R55" t="str">
            <v>AA</v>
          </cell>
        </row>
        <row r="55">
          <cell r="T55" t="str">
            <v>SCS0012429</v>
          </cell>
        </row>
        <row r="56">
          <cell r="M56" t="str">
            <v>BLB410613002 NCLR</v>
          </cell>
        </row>
        <row r="56">
          <cell r="O56" t="str">
            <v>B41V_002_2008</v>
          </cell>
          <cell r="P56" t="str">
            <v>AA</v>
          </cell>
          <cell r="Q56" t="str">
            <v>BLB410613002 NCLR</v>
          </cell>
          <cell r="R56" t="str">
            <v>AA</v>
          </cell>
          <cell r="S56" t="str">
            <v>/</v>
          </cell>
          <cell r="T56" t="str">
            <v>SCS0012389</v>
          </cell>
        </row>
        <row r="57">
          <cell r="M57" t="str">
            <v>BLB410613017 NCLR</v>
          </cell>
        </row>
        <row r="57">
          <cell r="O57" t="str">
            <v>B41V_002_2008_001</v>
          </cell>
          <cell r="P57" t="str">
            <v>AA</v>
          </cell>
          <cell r="Q57" t="str">
            <v>BLB410613002 NCLR</v>
          </cell>
          <cell r="R57" t="str">
            <v>AA</v>
          </cell>
          <cell r="S57" t="str">
            <v>/</v>
          </cell>
        </row>
        <row r="58">
          <cell r="M58" t="str">
            <v>BLB410613003 NCLR</v>
          </cell>
        </row>
        <row r="58">
          <cell r="O58" t="str">
            <v>B41V_002_2008_002</v>
          </cell>
          <cell r="P58" t="str">
            <v>AA</v>
          </cell>
          <cell r="Q58" t="str">
            <v>BLB410613003 NCLR</v>
          </cell>
          <cell r="R58" t="str">
            <v>AA</v>
          </cell>
          <cell r="S58" t="str">
            <v>/</v>
          </cell>
          <cell r="T58" t="str">
            <v>SCS0012397</v>
          </cell>
        </row>
        <row r="59">
          <cell r="M59" t="str">
            <v>BLB410613004 NCLR</v>
          </cell>
        </row>
        <row r="59">
          <cell r="O59" t="str">
            <v>B41V_002_2008_003</v>
          </cell>
          <cell r="P59" t="str">
            <v>AA</v>
          </cell>
          <cell r="Q59" t="str">
            <v>BLB410613004 NCLR</v>
          </cell>
          <cell r="R59" t="str">
            <v>AA</v>
          </cell>
          <cell r="S59" t="str">
            <v>/</v>
          </cell>
          <cell r="T59" t="str">
            <v>SCS0012398</v>
          </cell>
        </row>
        <row r="60">
          <cell r="M60" t="str">
            <v>BLB410613005 NCLR</v>
          </cell>
        </row>
        <row r="60">
          <cell r="O60" t="str">
            <v>B41V_002_2008_004</v>
          </cell>
          <cell r="P60" t="str">
            <v>AA</v>
          </cell>
          <cell r="Q60" t="str">
            <v>BLB410613005 NCLR</v>
          </cell>
          <cell r="R60" t="str">
            <v>AA</v>
          </cell>
          <cell r="S60" t="str">
            <v>/</v>
          </cell>
          <cell r="T60" t="str">
            <v>SCS0012409</v>
          </cell>
        </row>
        <row r="61">
          <cell r="M61" t="str">
            <v>BLB410613007 NCLR</v>
          </cell>
        </row>
        <row r="61">
          <cell r="P61" t="str">
            <v>AA</v>
          </cell>
          <cell r="Q61" t="str">
            <v>BLB410613007 NCLR</v>
          </cell>
          <cell r="R61" t="str">
            <v>AA</v>
          </cell>
        </row>
        <row r="61">
          <cell r="T61" t="str">
            <v>SCS0012399</v>
          </cell>
        </row>
        <row r="62">
          <cell r="M62" t="str">
            <v>BLB410613008 NCLR</v>
          </cell>
        </row>
        <row r="62">
          <cell r="P62" t="str">
            <v>AA</v>
          </cell>
          <cell r="Q62" t="str">
            <v>BLB410613008 NCLR</v>
          </cell>
          <cell r="R62" t="str">
            <v>AA</v>
          </cell>
        </row>
        <row r="62">
          <cell r="T62" t="str">
            <v>SCS0012410</v>
          </cell>
        </row>
        <row r="63">
          <cell r="M63" t="str">
            <v>BLB410613013 NCLR</v>
          </cell>
        </row>
        <row r="63">
          <cell r="P63" t="str">
            <v>AA</v>
          </cell>
          <cell r="Q63" t="str">
            <v>BLB410613013 NCLR</v>
          </cell>
          <cell r="R63" t="str">
            <v>AA</v>
          </cell>
        </row>
        <row r="63">
          <cell r="T63" t="str">
            <v>SCS0012400</v>
          </cell>
        </row>
        <row r="64">
          <cell r="M64" t="str">
            <v>BLB410613014 NCLR</v>
          </cell>
        </row>
        <row r="64">
          <cell r="P64" t="str">
            <v>AA</v>
          </cell>
          <cell r="Q64" t="str">
            <v>BLB410613014 NCLR</v>
          </cell>
          <cell r="R64" t="str">
            <v>AA</v>
          </cell>
        </row>
        <row r="64">
          <cell r="T64" t="str">
            <v>SCS0012401</v>
          </cell>
        </row>
        <row r="65">
          <cell r="M65" t="str">
            <v>BLB410613012 NCLR</v>
          </cell>
        </row>
        <row r="65">
          <cell r="P65" t="str">
            <v>AA</v>
          </cell>
          <cell r="Q65" t="str">
            <v>BLB410613012 NCLR</v>
          </cell>
          <cell r="R65" t="str">
            <v>AA</v>
          </cell>
        </row>
        <row r="65">
          <cell r="T65" t="str">
            <v>SCS0012424</v>
          </cell>
        </row>
        <row r="66">
          <cell r="M66" t="str">
            <v>BLB410613018 NCLR</v>
          </cell>
        </row>
        <row r="66">
          <cell r="P66" t="str">
            <v>AA</v>
          </cell>
          <cell r="Q66" t="str">
            <v>BLB410613018 NCLR</v>
          </cell>
          <cell r="R66" t="str">
            <v>AA</v>
          </cell>
        </row>
        <row r="66">
          <cell r="T66" t="str">
            <v>SCS0012412</v>
          </cell>
        </row>
        <row r="67">
          <cell r="M67" t="str">
            <v>BLB410613019 NCLR</v>
          </cell>
        </row>
        <row r="67">
          <cell r="P67" t="str">
            <v>AA</v>
          </cell>
          <cell r="Q67" t="str">
            <v>BLB410613019 NCLR</v>
          </cell>
          <cell r="R67" t="str">
            <v>AA</v>
          </cell>
        </row>
        <row r="67">
          <cell r="T67" t="str">
            <v>SCS0012430</v>
          </cell>
        </row>
        <row r="68">
          <cell r="M68" t="str">
            <v>BLB410613023 NCLR</v>
          </cell>
        </row>
        <row r="68">
          <cell r="O68" t="str">
            <v>B41V_002_2008</v>
          </cell>
          <cell r="P68" t="str">
            <v>AA</v>
          </cell>
          <cell r="Q68" t="str">
            <v>BLB410613002 NCLR</v>
          </cell>
          <cell r="R68" t="str">
            <v>AA</v>
          </cell>
          <cell r="S68" t="str">
            <v>/</v>
          </cell>
          <cell r="T68" t="str">
            <v>SCS0012390</v>
          </cell>
        </row>
        <row r="69">
          <cell r="M69" t="str">
            <v>BLB410613024 NCLR</v>
          </cell>
        </row>
        <row r="69">
          <cell r="O69" t="str">
            <v>B41V_002_2008_001</v>
          </cell>
          <cell r="P69" t="str">
            <v>AA</v>
          </cell>
          <cell r="Q69" t="str">
            <v>BLB410613002 NCLR</v>
          </cell>
          <cell r="R69" t="str">
            <v>AA</v>
          </cell>
          <cell r="S69" t="str">
            <v>/</v>
          </cell>
        </row>
        <row r="70">
          <cell r="M70" t="str">
            <v>BLB410613025 NCLR</v>
          </cell>
        </row>
        <row r="70">
          <cell r="O70" t="str">
            <v>B41V_002_2008_003</v>
          </cell>
          <cell r="P70" t="str">
            <v>AA</v>
          </cell>
          <cell r="Q70" t="str">
            <v>BLB410613004 NCLR</v>
          </cell>
          <cell r="R70" t="str">
            <v>AA</v>
          </cell>
          <cell r="S70" t="str">
            <v>/</v>
          </cell>
          <cell r="T70" t="str">
            <v>SCS0012413</v>
          </cell>
        </row>
        <row r="71">
          <cell r="M71" t="str">
            <v>BLB410613003 NCLR</v>
          </cell>
        </row>
        <row r="71">
          <cell r="O71" t="str">
            <v>B41V_002_2008_002</v>
          </cell>
          <cell r="P71" t="str">
            <v>AA</v>
          </cell>
          <cell r="Q71" t="str">
            <v>BLB410613003 NCLR</v>
          </cell>
          <cell r="R71" t="str">
            <v>AA</v>
          </cell>
          <cell r="S71" t="str">
            <v>/</v>
          </cell>
          <cell r="T71" t="str">
            <v>SCS0012397</v>
          </cell>
        </row>
        <row r="72">
          <cell r="M72" t="str">
            <v>BLB410613004 NCLR</v>
          </cell>
        </row>
        <row r="72">
          <cell r="O72" t="str">
            <v>B41V_002_2008_003</v>
          </cell>
          <cell r="P72" t="str">
            <v>AA</v>
          </cell>
          <cell r="Q72" t="str">
            <v>BLB410613004 NCLR</v>
          </cell>
          <cell r="R72" t="str">
            <v>AA</v>
          </cell>
          <cell r="S72" t="str">
            <v>/</v>
          </cell>
          <cell r="T72" t="str">
            <v>SCS0012398</v>
          </cell>
        </row>
        <row r="73">
          <cell r="M73" t="str">
            <v>BLB410613005 NCLR</v>
          </cell>
        </row>
        <row r="73">
          <cell r="O73" t="str">
            <v>B41V_002_2008_004</v>
          </cell>
          <cell r="P73" t="str">
            <v>AA</v>
          </cell>
          <cell r="Q73" t="str">
            <v>BLB410613005 NCLR</v>
          </cell>
          <cell r="R73" t="str">
            <v>AA</v>
          </cell>
          <cell r="S73" t="str">
            <v>/</v>
          </cell>
          <cell r="T73" t="str">
            <v>SCS0012409</v>
          </cell>
        </row>
        <row r="74">
          <cell r="M74" t="str">
            <v>BLB410613007 NCLR</v>
          </cell>
        </row>
        <row r="74">
          <cell r="P74" t="str">
            <v>AA</v>
          </cell>
          <cell r="Q74" t="str">
            <v>BLB410613007 NCLR</v>
          </cell>
          <cell r="R74" t="str">
            <v>AA</v>
          </cell>
        </row>
        <row r="74">
          <cell r="T74" t="str">
            <v>SCS0012399</v>
          </cell>
        </row>
        <row r="75">
          <cell r="M75" t="str">
            <v>BLB410613027 NCLR</v>
          </cell>
        </row>
        <row r="75">
          <cell r="P75" t="str">
            <v>AA</v>
          </cell>
          <cell r="Q75" t="str">
            <v>BLB410613008 NCLR</v>
          </cell>
          <cell r="R75" t="str">
            <v>AA</v>
          </cell>
        </row>
        <row r="75">
          <cell r="T75" t="str">
            <v>SCS0012414</v>
          </cell>
        </row>
        <row r="76">
          <cell r="M76" t="str">
            <v>BLB410613013 NCLR</v>
          </cell>
        </row>
        <row r="76">
          <cell r="P76" t="str">
            <v>AA</v>
          </cell>
          <cell r="Q76" t="str">
            <v>BLB410613013 NCLR</v>
          </cell>
          <cell r="R76" t="str">
            <v>AA</v>
          </cell>
        </row>
        <row r="76">
          <cell r="T76" t="str">
            <v>SCS0012400</v>
          </cell>
        </row>
        <row r="77">
          <cell r="M77" t="str">
            <v>BLB410613014 NCLR</v>
          </cell>
        </row>
        <row r="77">
          <cell r="P77" t="str">
            <v>AA</v>
          </cell>
          <cell r="Q77" t="str">
            <v>BLB410613014 NCLR</v>
          </cell>
          <cell r="R77" t="str">
            <v>AA</v>
          </cell>
        </row>
        <row r="77">
          <cell r="T77" t="str">
            <v>SCS0012401</v>
          </cell>
        </row>
        <row r="78">
          <cell r="M78" t="str">
            <v>BLB410613035 NCLR</v>
          </cell>
        </row>
        <row r="78">
          <cell r="P78" t="str">
            <v>AA</v>
          </cell>
          <cell r="Q78" t="str">
            <v>BLB410613012 NCLR</v>
          </cell>
          <cell r="R78" t="str">
            <v>AA</v>
          </cell>
        </row>
        <row r="78">
          <cell r="T78" t="str">
            <v>SCS0012432</v>
          </cell>
        </row>
        <row r="79">
          <cell r="M79" t="str">
            <v>BLB410613018 NCLR</v>
          </cell>
        </row>
        <row r="79">
          <cell r="P79" t="str">
            <v>AA</v>
          </cell>
          <cell r="Q79" t="str">
            <v>BLB410613018 NCLR</v>
          </cell>
          <cell r="R79" t="str">
            <v>AA</v>
          </cell>
        </row>
        <row r="79">
          <cell r="T79" t="str">
            <v>SCS0012412</v>
          </cell>
        </row>
        <row r="80">
          <cell r="M80" t="str">
            <v>BLB410613036 NCLR</v>
          </cell>
        </row>
        <row r="80">
          <cell r="P80" t="str">
            <v>AA</v>
          </cell>
          <cell r="Q80" t="str">
            <v>BLB410613019 NCLR</v>
          </cell>
          <cell r="R80" t="str">
            <v>AA</v>
          </cell>
        </row>
        <row r="80">
          <cell r="T80" t="str">
            <v>SCS0012433</v>
          </cell>
        </row>
        <row r="81">
          <cell r="M81" t="str">
            <v>L002862969NCP</v>
          </cell>
        </row>
        <row r="81">
          <cell r="T81" t="str">
            <v>SCS0012402</v>
          </cell>
        </row>
        <row r="82">
          <cell r="M82" t="str">
            <v>BLB410613028 NCLR</v>
          </cell>
        </row>
        <row r="82">
          <cell r="P82" t="str">
            <v>AA</v>
          </cell>
          <cell r="Q82" t="str">
            <v>BLB410614005 NCLR</v>
          </cell>
          <cell r="R82" t="str">
            <v>AA</v>
          </cell>
        </row>
        <row r="82">
          <cell r="T82" t="str">
            <v>SCS0012415</v>
          </cell>
        </row>
        <row r="83">
          <cell r="M83" t="str">
            <v>BLB410613022 NCLR</v>
          </cell>
        </row>
        <row r="83">
          <cell r="O83" t="str">
            <v>B41V_002_2008</v>
          </cell>
          <cell r="P83" t="str">
            <v>AA</v>
          </cell>
          <cell r="Q83" t="str">
            <v>BLB410613002 NCLR</v>
          </cell>
          <cell r="R83" t="str">
            <v>AA</v>
          </cell>
          <cell r="S83" t="str">
            <v>/</v>
          </cell>
          <cell r="T83" t="str">
            <v>SCS0012391</v>
          </cell>
        </row>
        <row r="84">
          <cell r="M84" t="str">
            <v>BLB410613017 NCLR</v>
          </cell>
        </row>
        <row r="84">
          <cell r="O84" t="str">
            <v>B41V_002_2008_001</v>
          </cell>
          <cell r="P84" t="str">
            <v>AA</v>
          </cell>
          <cell r="Q84" t="str">
            <v>BLB410613002 NCLR</v>
          </cell>
          <cell r="R84" t="str">
            <v>AA</v>
          </cell>
          <cell r="S84" t="str">
            <v>/</v>
          </cell>
        </row>
        <row r="85">
          <cell r="M85" t="str">
            <v>BLB410613003 NCLR</v>
          </cell>
        </row>
        <row r="85">
          <cell r="O85" t="str">
            <v>B41V_002_2008_002</v>
          </cell>
          <cell r="P85" t="str">
            <v>AA</v>
          </cell>
          <cell r="Q85" t="str">
            <v>BLB410613003 NCLR</v>
          </cell>
          <cell r="R85" t="str">
            <v>AA</v>
          </cell>
          <cell r="S85" t="str">
            <v>/</v>
          </cell>
          <cell r="T85" t="str">
            <v>SCS0012397</v>
          </cell>
        </row>
        <row r="86">
          <cell r="M86" t="str">
            <v>BLB410613004 NCLR</v>
          </cell>
        </row>
        <row r="86">
          <cell r="O86" t="str">
            <v>B41V_002_2008_003</v>
          </cell>
          <cell r="P86" t="str">
            <v>AA</v>
          </cell>
          <cell r="Q86" t="str">
            <v>BLB410613004 NCLR</v>
          </cell>
          <cell r="R86" t="str">
            <v>AA</v>
          </cell>
          <cell r="S86" t="str">
            <v>/</v>
          </cell>
          <cell r="T86" t="str">
            <v>SCS0012398</v>
          </cell>
        </row>
        <row r="87">
          <cell r="M87" t="str">
            <v>BLB410613005 NCLR</v>
          </cell>
        </row>
        <row r="87">
          <cell r="O87" t="str">
            <v>B41V_002_2008_004</v>
          </cell>
          <cell r="P87" t="str">
            <v>AA</v>
          </cell>
          <cell r="Q87" t="str">
            <v>BLB410613005 NCLR</v>
          </cell>
          <cell r="R87" t="str">
            <v>AA</v>
          </cell>
          <cell r="S87" t="str">
            <v>/</v>
          </cell>
          <cell r="T87" t="str">
            <v>SCS0012409</v>
          </cell>
        </row>
        <row r="88">
          <cell r="M88" t="str">
            <v>BLB410613007 NCLR</v>
          </cell>
        </row>
        <row r="88">
          <cell r="P88" t="str">
            <v>AA</v>
          </cell>
          <cell r="Q88" t="str">
            <v>BLB410613007 NCLR</v>
          </cell>
          <cell r="R88" t="str">
            <v>AA</v>
          </cell>
        </row>
        <row r="88">
          <cell r="T88" t="str">
            <v>SCS0012399</v>
          </cell>
        </row>
        <row r="89">
          <cell r="M89" t="str">
            <v>BLB410613008 NCLR</v>
          </cell>
        </row>
        <row r="89">
          <cell r="P89" t="str">
            <v>AA</v>
          </cell>
          <cell r="Q89" t="str">
            <v>BLB410613008 NCLR</v>
          </cell>
          <cell r="R89" t="str">
            <v>AA</v>
          </cell>
        </row>
        <row r="89">
          <cell r="T89" t="str">
            <v>SCS0012410</v>
          </cell>
        </row>
        <row r="90">
          <cell r="M90" t="str">
            <v>BLB410613013 NCLR</v>
          </cell>
        </row>
        <row r="90">
          <cell r="P90" t="str">
            <v>AA</v>
          </cell>
          <cell r="Q90" t="str">
            <v>BLB410613013 NCLR</v>
          </cell>
          <cell r="R90" t="str">
            <v>AA</v>
          </cell>
        </row>
        <row r="90">
          <cell r="T90" t="str">
            <v>SCS0012400</v>
          </cell>
        </row>
        <row r="91">
          <cell r="M91" t="str">
            <v>BLB410613014 NCLR</v>
          </cell>
        </row>
        <row r="91">
          <cell r="P91" t="str">
            <v>AA</v>
          </cell>
          <cell r="Q91" t="str">
            <v>BLB410613014 NCLR</v>
          </cell>
          <cell r="R91" t="str">
            <v>AA</v>
          </cell>
        </row>
        <row r="91">
          <cell r="T91" t="str">
            <v>SCS0012401</v>
          </cell>
        </row>
        <row r="92">
          <cell r="M92" t="str">
            <v>BLB410613012 NCLR</v>
          </cell>
        </row>
        <row r="92">
          <cell r="P92" t="str">
            <v>AA</v>
          </cell>
          <cell r="Q92" t="str">
            <v>BLB410613012 NCLR</v>
          </cell>
          <cell r="R92" t="str">
            <v>AA</v>
          </cell>
        </row>
        <row r="92">
          <cell r="T92" t="str">
            <v>SCS0012424</v>
          </cell>
        </row>
        <row r="93">
          <cell r="M93" t="str">
            <v>BLB410613018 NCLR</v>
          </cell>
        </row>
        <row r="93">
          <cell r="P93" t="str">
            <v>AA</v>
          </cell>
          <cell r="Q93" t="str">
            <v>BLB410613018 NCLR</v>
          </cell>
          <cell r="R93" t="str">
            <v>AA</v>
          </cell>
        </row>
        <row r="93">
          <cell r="T93" t="str">
            <v>SCS0012412</v>
          </cell>
        </row>
        <row r="94">
          <cell r="M94" t="str">
            <v>BLB410613019 NCLR</v>
          </cell>
        </row>
        <row r="94">
          <cell r="P94" t="str">
            <v>AA</v>
          </cell>
          <cell r="Q94" t="str">
            <v>BLB410613019 NCLR</v>
          </cell>
          <cell r="R94" t="str">
            <v>AA</v>
          </cell>
        </row>
        <row r="94">
          <cell r="T94" t="str">
            <v>SCS0012430</v>
          </cell>
        </row>
        <row r="95">
          <cell r="M95" t="str">
            <v>BLB410614001 NCLR</v>
          </cell>
        </row>
        <row r="95">
          <cell r="P95" t="str">
            <v>AA</v>
          </cell>
          <cell r="Q95" t="str">
            <v>BLB410614001 NCLR</v>
          </cell>
          <cell r="R95" t="str">
            <v>AA</v>
          </cell>
        </row>
        <row r="95">
          <cell r="T95" t="str">
            <v>SCS0012437</v>
          </cell>
        </row>
        <row r="96">
          <cell r="M96" t="str">
            <v>BLB410614002 NCLR</v>
          </cell>
        </row>
        <row r="96">
          <cell r="P96" t="str">
            <v>AA</v>
          </cell>
          <cell r="Q96" t="str">
            <v>BLB410614002 NCLR</v>
          </cell>
          <cell r="R96" t="str">
            <v>AA</v>
          </cell>
        </row>
        <row r="96">
          <cell r="T96" t="str">
            <v>SCS0012438</v>
          </cell>
        </row>
        <row r="97">
          <cell r="M97" t="str">
            <v>BLB410613034 NCLR</v>
          </cell>
        </row>
        <row r="97">
          <cell r="O97" t="str">
            <v>B41V_002_2008</v>
          </cell>
          <cell r="P97" t="str">
            <v>AA</v>
          </cell>
          <cell r="Q97" t="str">
            <v>BLB410613002 NCLR</v>
          </cell>
          <cell r="R97" t="str">
            <v>AA</v>
          </cell>
          <cell r="S97" t="str">
            <v>/</v>
          </cell>
          <cell r="T97" t="str">
            <v>SCS0012392</v>
          </cell>
        </row>
        <row r="98">
          <cell r="M98" t="str">
            <v>BLB410613024 NCLR</v>
          </cell>
        </row>
        <row r="98">
          <cell r="O98" t="str">
            <v>B41V_002_2008_001</v>
          </cell>
          <cell r="P98" t="str">
            <v>AA</v>
          </cell>
          <cell r="Q98" t="str">
            <v>BLB410613002 NCLR</v>
          </cell>
          <cell r="R98" t="str">
            <v>AA</v>
          </cell>
          <cell r="S98" t="str">
            <v>/</v>
          </cell>
        </row>
        <row r="99">
          <cell r="M99" t="str">
            <v>BLB410613025 NCLR</v>
          </cell>
        </row>
        <row r="99">
          <cell r="O99" t="str">
            <v>B41V_002_2008_003</v>
          </cell>
          <cell r="P99" t="str">
            <v>AA</v>
          </cell>
          <cell r="Q99" t="str">
            <v>BLB410613004 NCLR</v>
          </cell>
          <cell r="R99" t="str">
            <v>AA</v>
          </cell>
          <cell r="S99" t="str">
            <v>/</v>
          </cell>
          <cell r="T99" t="str">
            <v>SCS0012413</v>
          </cell>
        </row>
        <row r="100">
          <cell r="M100" t="str">
            <v>BLB410613003 NCLR</v>
          </cell>
        </row>
        <row r="100">
          <cell r="O100" t="str">
            <v>B41V_002_2008_002</v>
          </cell>
          <cell r="P100" t="str">
            <v>AA</v>
          </cell>
          <cell r="Q100" t="str">
            <v>BLB410613003 NCLR</v>
          </cell>
          <cell r="R100" t="str">
            <v>AA</v>
          </cell>
          <cell r="S100" t="str">
            <v>/</v>
          </cell>
          <cell r="T100" t="str">
            <v>SCS0012397</v>
          </cell>
        </row>
        <row r="101">
          <cell r="M101" t="str">
            <v>BLB410613004 NCLR</v>
          </cell>
        </row>
        <row r="101">
          <cell r="O101" t="str">
            <v>B41V_002_2008_003</v>
          </cell>
          <cell r="P101" t="str">
            <v>AA</v>
          </cell>
          <cell r="Q101" t="str">
            <v>BLB410613004 NCLR</v>
          </cell>
          <cell r="R101" t="str">
            <v>AA</v>
          </cell>
          <cell r="S101" t="str">
            <v>/</v>
          </cell>
          <cell r="T101" t="str">
            <v>SCS0012398</v>
          </cell>
        </row>
        <row r="102">
          <cell r="M102" t="str">
            <v>BLB410613005 NCLR</v>
          </cell>
        </row>
        <row r="102">
          <cell r="O102" t="str">
            <v>B41V_002_2008_004</v>
          </cell>
          <cell r="P102" t="str">
            <v>AA</v>
          </cell>
          <cell r="Q102" t="str">
            <v>BLB410613005 NCLR</v>
          </cell>
          <cell r="R102" t="str">
            <v>AA</v>
          </cell>
          <cell r="S102" t="str">
            <v>/</v>
          </cell>
          <cell r="T102" t="str">
            <v>SCS0012409</v>
          </cell>
        </row>
        <row r="103">
          <cell r="M103" t="str">
            <v>BLB410613007 NCLR</v>
          </cell>
        </row>
        <row r="103">
          <cell r="P103" t="str">
            <v>AA</v>
          </cell>
          <cell r="Q103" t="str">
            <v>BLB410613007 NCLR</v>
          </cell>
          <cell r="R103" t="str">
            <v>AA</v>
          </cell>
        </row>
        <row r="103">
          <cell r="T103" t="str">
            <v>SCS0012399</v>
          </cell>
        </row>
        <row r="104">
          <cell r="M104" t="str">
            <v>BLB410613027 NCLR</v>
          </cell>
        </row>
        <row r="104">
          <cell r="P104" t="str">
            <v>AA</v>
          </cell>
          <cell r="Q104" t="str">
            <v>BLB410613008 NCLR</v>
          </cell>
          <cell r="R104" t="str">
            <v>AA</v>
          </cell>
        </row>
        <row r="104">
          <cell r="T104" t="str">
            <v>SCS0012414</v>
          </cell>
        </row>
        <row r="105">
          <cell r="M105" t="str">
            <v>BLB410613013 NCLR</v>
          </cell>
        </row>
        <row r="105">
          <cell r="P105" t="str">
            <v>AA</v>
          </cell>
          <cell r="Q105" t="str">
            <v>BLB410613013 NCLR</v>
          </cell>
          <cell r="R105" t="str">
            <v>AA</v>
          </cell>
        </row>
        <row r="105">
          <cell r="T105" t="str">
            <v>SCS0012400</v>
          </cell>
        </row>
        <row r="106">
          <cell r="M106" t="str">
            <v>BLB410613014 NCLR</v>
          </cell>
        </row>
        <row r="106">
          <cell r="P106" t="str">
            <v>AA</v>
          </cell>
          <cell r="Q106" t="str">
            <v>BLB410613014 NCLR</v>
          </cell>
          <cell r="R106" t="str">
            <v>AA</v>
          </cell>
        </row>
        <row r="106">
          <cell r="T106" t="str">
            <v>SCS0012401</v>
          </cell>
        </row>
        <row r="107">
          <cell r="M107" t="str">
            <v>BLB410613035 NCLR</v>
          </cell>
        </row>
        <row r="107">
          <cell r="P107" t="str">
            <v>AA</v>
          </cell>
          <cell r="Q107" t="str">
            <v>BLB410613012 NCLR</v>
          </cell>
          <cell r="R107" t="str">
            <v>AA</v>
          </cell>
        </row>
        <row r="107">
          <cell r="T107" t="str">
            <v>SCS0012432</v>
          </cell>
        </row>
        <row r="108">
          <cell r="M108" t="str">
            <v>BLB410613018 NCLR</v>
          </cell>
        </row>
        <row r="108">
          <cell r="P108" t="str">
            <v>AA</v>
          </cell>
          <cell r="Q108" t="str">
            <v>BLB410613018 NCLR</v>
          </cell>
          <cell r="R108" t="str">
            <v>AA</v>
          </cell>
        </row>
        <row r="108">
          <cell r="T108" t="str">
            <v>SCS0012412</v>
          </cell>
        </row>
        <row r="109">
          <cell r="M109" t="str">
            <v>BLB410613036 NCLR</v>
          </cell>
        </row>
        <row r="109">
          <cell r="P109" t="str">
            <v>AA</v>
          </cell>
          <cell r="Q109" t="str">
            <v>BLB410613019 NCLR</v>
          </cell>
          <cell r="R109" t="str">
            <v>AA</v>
          </cell>
        </row>
        <row r="109">
          <cell r="T109" t="str">
            <v>SCS0012433</v>
          </cell>
        </row>
        <row r="110">
          <cell r="M110" t="str">
            <v>BLB410614011 NCLR</v>
          </cell>
        </row>
        <row r="110">
          <cell r="P110" t="str">
            <v>AA</v>
          </cell>
          <cell r="Q110" t="str">
            <v>BLB410614001 NCLR</v>
          </cell>
          <cell r="R110" t="str">
            <v>AA</v>
          </cell>
        </row>
        <row r="110">
          <cell r="T110" t="str">
            <v>SCS0012436</v>
          </cell>
        </row>
        <row r="111">
          <cell r="M111" t="str">
            <v>BLB410614012 NCLR</v>
          </cell>
        </row>
        <row r="111">
          <cell r="P111" t="str">
            <v>AA</v>
          </cell>
          <cell r="Q111" t="str">
            <v>BLB410614002 NCLR</v>
          </cell>
          <cell r="R111" t="str">
            <v>AA</v>
          </cell>
        </row>
        <row r="111">
          <cell r="T111" t="str">
            <v>SCS0012439</v>
          </cell>
        </row>
        <row r="112">
          <cell r="M112" t="str">
            <v>L002862969NCP</v>
          </cell>
        </row>
        <row r="112">
          <cell r="T112" t="str">
            <v>SCS0012402</v>
          </cell>
        </row>
        <row r="113">
          <cell r="M113" t="str">
            <v>BLB410613028 NCLR</v>
          </cell>
        </row>
        <row r="113">
          <cell r="P113" t="str">
            <v>AA</v>
          </cell>
          <cell r="Q113" t="str">
            <v>BLB410614005 NCLR</v>
          </cell>
          <cell r="R113" t="str">
            <v>AA</v>
          </cell>
        </row>
        <row r="113">
          <cell r="T113" t="str">
            <v>SCS0012415</v>
          </cell>
        </row>
        <row r="114">
          <cell r="M114" t="str">
            <v>BLB410613001 NCLR</v>
          </cell>
        </row>
        <row r="114">
          <cell r="P114" t="str">
            <v>AA</v>
          </cell>
          <cell r="Q114" t="str">
            <v>BLB410613001 NCLR</v>
          </cell>
          <cell r="R114" t="str">
            <v>AA</v>
          </cell>
        </row>
        <row r="114">
          <cell r="T114" t="str">
            <v>SCS0012393</v>
          </cell>
        </row>
        <row r="115">
          <cell r="M115" t="str">
            <v>BLB410613016 NCLR</v>
          </cell>
        </row>
        <row r="115">
          <cell r="O115" t="str">
            <v>B41V_002_2009_001</v>
          </cell>
          <cell r="P115" t="str">
            <v>AA</v>
          </cell>
          <cell r="Q115" t="str">
            <v>BLB410613016 NCLR</v>
          </cell>
          <cell r="R115" t="str">
            <v>AA</v>
          </cell>
          <cell r="S115" t="str">
            <v>/</v>
          </cell>
        </row>
        <row r="116">
          <cell r="M116" t="str">
            <v>BLB410613003 NCLR</v>
          </cell>
        </row>
        <row r="116">
          <cell r="O116" t="str">
            <v>B41V_002_2009_002</v>
          </cell>
          <cell r="P116" t="str">
            <v>AA</v>
          </cell>
          <cell r="Q116" t="str">
            <v>BLB410613003 NCLR</v>
          </cell>
          <cell r="R116" t="str">
            <v>AA</v>
          </cell>
          <cell r="S116" t="str">
            <v>/</v>
          </cell>
          <cell r="T116" t="str">
            <v>SCS0012397</v>
          </cell>
        </row>
        <row r="117">
          <cell r="M117" t="str">
            <v>BLB410613004 NCLR</v>
          </cell>
        </row>
        <row r="117">
          <cell r="O117" t="str">
            <v>B41V_002_2009_003</v>
          </cell>
          <cell r="P117" t="str">
            <v>AA</v>
          </cell>
          <cell r="Q117" t="str">
            <v>BLB410613004 NCLR</v>
          </cell>
          <cell r="R117" t="str">
            <v>AA</v>
          </cell>
          <cell r="S117" t="str">
            <v>/</v>
          </cell>
          <cell r="T117" t="str">
            <v>SCS0012398</v>
          </cell>
        </row>
        <row r="118">
          <cell r="M118" t="str">
            <v>BLB410613007 NCLR</v>
          </cell>
        </row>
        <row r="118">
          <cell r="P118" t="str">
            <v>AA</v>
          </cell>
          <cell r="Q118" t="str">
            <v>BLB410613007 NCLR</v>
          </cell>
          <cell r="R118" t="str">
            <v>AA</v>
          </cell>
        </row>
        <row r="118">
          <cell r="T118" t="str">
            <v>SCS0012399</v>
          </cell>
        </row>
        <row r="119">
          <cell r="M119" t="str">
            <v>BLB410613008 NCLR</v>
          </cell>
        </row>
        <row r="119">
          <cell r="P119" t="str">
            <v>AA</v>
          </cell>
          <cell r="Q119" t="str">
            <v>BLB410613008 NCLR</v>
          </cell>
          <cell r="R119" t="str">
            <v>AA</v>
          </cell>
        </row>
        <row r="119">
          <cell r="T119" t="str">
            <v>SCS0012410</v>
          </cell>
        </row>
        <row r="120">
          <cell r="M120" t="str">
            <v>BLB410613013 NCLR</v>
          </cell>
        </row>
        <row r="120">
          <cell r="P120" t="str">
            <v>AA</v>
          </cell>
          <cell r="Q120" t="str">
            <v>BLB410613013 NCLR</v>
          </cell>
          <cell r="R120" t="str">
            <v>AA</v>
          </cell>
        </row>
        <row r="120">
          <cell r="T120" t="str">
            <v>SCS0012400</v>
          </cell>
        </row>
        <row r="121">
          <cell r="M121" t="str">
            <v>BLB410613014 NCLR</v>
          </cell>
        </row>
        <row r="121">
          <cell r="P121" t="str">
            <v>AA</v>
          </cell>
          <cell r="Q121" t="str">
            <v>BLB410613014 NCLR</v>
          </cell>
          <cell r="R121" t="str">
            <v>AA</v>
          </cell>
        </row>
        <row r="121">
          <cell r="T121" t="str">
            <v>SCS0012401</v>
          </cell>
        </row>
        <row r="122">
          <cell r="M122" t="str">
            <v>BLB410613009 NCLR</v>
          </cell>
        </row>
        <row r="122">
          <cell r="P122" t="str">
            <v>AA</v>
          </cell>
          <cell r="Q122" t="str">
            <v>BLB410613009 NCLR</v>
          </cell>
          <cell r="R122" t="str">
            <v>AA</v>
          </cell>
        </row>
        <row r="122">
          <cell r="T122" t="str">
            <v>SCS0012423</v>
          </cell>
        </row>
        <row r="123">
          <cell r="M123" t="str">
            <v>BLB410613015 NCLR</v>
          </cell>
        </row>
        <row r="123">
          <cell r="P123" t="str">
            <v>AA</v>
          </cell>
          <cell r="Q123" t="str">
            <v>BLB410613015 NCLR</v>
          </cell>
          <cell r="R123" t="str">
            <v>AA</v>
          </cell>
        </row>
        <row r="123">
          <cell r="T123" t="str">
            <v>SCS0012411</v>
          </cell>
        </row>
        <row r="124">
          <cell r="M124" t="str">
            <v>BLB410613020 NCLR</v>
          </cell>
        </row>
        <row r="124">
          <cell r="P124" t="str">
            <v>AA</v>
          </cell>
          <cell r="Q124" t="str">
            <v>BLB410613020 NCLR</v>
          </cell>
          <cell r="R124" t="str">
            <v>AA</v>
          </cell>
        </row>
        <row r="124">
          <cell r="T124" t="str">
            <v>SCS0012431</v>
          </cell>
        </row>
        <row r="125">
          <cell r="M125" t="str">
            <v>BLB410613029 NCLR</v>
          </cell>
        </row>
        <row r="125">
          <cell r="P125" t="str">
            <v>AA</v>
          </cell>
          <cell r="Q125" t="str">
            <v>BLB410613001 NCLR</v>
          </cell>
          <cell r="R125" t="str">
            <v>AA</v>
          </cell>
        </row>
        <row r="125">
          <cell r="T125" t="str">
            <v>SCS0012394</v>
          </cell>
        </row>
        <row r="126">
          <cell r="M126" t="str">
            <v>BLB410613030 NCLR</v>
          </cell>
        </row>
        <row r="126">
          <cell r="O126" t="str">
            <v>B41V_002_2009_001</v>
          </cell>
          <cell r="P126" t="str">
            <v>AA</v>
          </cell>
          <cell r="Q126" t="str">
            <v>BLB410613016 NCLR</v>
          </cell>
          <cell r="R126" t="str">
            <v>AA</v>
          </cell>
          <cell r="S126" t="str">
            <v>/</v>
          </cell>
        </row>
        <row r="127">
          <cell r="M127" t="str">
            <v>BLB410613003 NCLR</v>
          </cell>
        </row>
        <row r="127">
          <cell r="O127" t="str">
            <v>B41V_002_2009_002</v>
          </cell>
          <cell r="P127" t="str">
            <v>AA</v>
          </cell>
          <cell r="Q127" t="str">
            <v>BLB410613003 NCLR</v>
          </cell>
          <cell r="R127" t="str">
            <v>AA</v>
          </cell>
          <cell r="S127" t="str">
            <v>/</v>
          </cell>
          <cell r="T127" t="str">
            <v>SCS0012397</v>
          </cell>
        </row>
        <row r="128">
          <cell r="M128" t="str">
            <v>BLB410613004 NCLR</v>
          </cell>
        </row>
        <row r="128">
          <cell r="O128" t="str">
            <v>B41V_002_2009_003</v>
          </cell>
          <cell r="P128" t="str">
            <v>AA</v>
          </cell>
          <cell r="Q128" t="str">
            <v>BLB410613004 NCLR</v>
          </cell>
          <cell r="R128" t="str">
            <v>AA</v>
          </cell>
          <cell r="S128" t="str">
            <v>/</v>
          </cell>
          <cell r="T128" t="str">
            <v>SCS0012398</v>
          </cell>
        </row>
        <row r="129">
          <cell r="M129" t="str">
            <v>BLB410613025 NCLR</v>
          </cell>
        </row>
        <row r="129">
          <cell r="O129" t="str">
            <v>B41V_002_2008_003</v>
          </cell>
          <cell r="P129" t="str">
            <v>AA</v>
          </cell>
          <cell r="Q129" t="str">
            <v>BLB410613004 NCLR</v>
          </cell>
          <cell r="R129" t="str">
            <v>AA</v>
          </cell>
          <cell r="S129" t="str">
            <v>/</v>
          </cell>
          <cell r="T129" t="str">
            <v>SCS0012413</v>
          </cell>
        </row>
        <row r="130">
          <cell r="M130" t="str">
            <v>BLB410613007 NCLR</v>
          </cell>
        </row>
        <row r="130">
          <cell r="P130" t="str">
            <v>AA</v>
          </cell>
          <cell r="Q130" t="str">
            <v>BLB410613007 NCLR</v>
          </cell>
          <cell r="R130" t="str">
            <v>AA</v>
          </cell>
        </row>
        <row r="130">
          <cell r="T130" t="str">
            <v>SCS0012399</v>
          </cell>
        </row>
        <row r="131">
          <cell r="M131" t="str">
            <v>BLB410613027 NCLR</v>
          </cell>
        </row>
        <row r="131">
          <cell r="P131" t="str">
            <v>AA</v>
          </cell>
          <cell r="Q131" t="str">
            <v>BLB410613008 NCLR</v>
          </cell>
          <cell r="R131" t="str">
            <v>AA</v>
          </cell>
        </row>
        <row r="131">
          <cell r="T131" t="str">
            <v>SCS0012414</v>
          </cell>
        </row>
        <row r="132">
          <cell r="M132" t="str">
            <v>BLB410613013 NCLR</v>
          </cell>
        </row>
        <row r="132">
          <cell r="P132" t="str">
            <v>AA</v>
          </cell>
          <cell r="Q132" t="str">
            <v>BLB410613013 NCLR</v>
          </cell>
          <cell r="R132" t="str">
            <v>AA</v>
          </cell>
        </row>
        <row r="132">
          <cell r="T132" t="str">
            <v>SCS0012400</v>
          </cell>
        </row>
        <row r="133">
          <cell r="M133" t="str">
            <v>BLB410613014 NCLR</v>
          </cell>
        </row>
        <row r="133">
          <cell r="P133" t="str">
            <v>AA</v>
          </cell>
          <cell r="Q133" t="str">
            <v>BLB410613014 NCLR</v>
          </cell>
          <cell r="R133" t="str">
            <v>AA</v>
          </cell>
        </row>
        <row r="133">
          <cell r="T133" t="str">
            <v>SCS0012401</v>
          </cell>
        </row>
        <row r="134">
          <cell r="M134" t="str">
            <v>BLB410613037 NCLR</v>
          </cell>
        </row>
        <row r="134">
          <cell r="P134" t="str">
            <v>AA</v>
          </cell>
          <cell r="Q134" t="str">
            <v>BLB410613009 NCLR</v>
          </cell>
          <cell r="R134" t="str">
            <v>AA</v>
          </cell>
        </row>
        <row r="134">
          <cell r="T134" t="str">
            <v>SCS0012434</v>
          </cell>
        </row>
        <row r="135">
          <cell r="M135" t="str">
            <v>BLB410613015 NCLR</v>
          </cell>
        </row>
        <row r="135">
          <cell r="P135" t="str">
            <v>AA</v>
          </cell>
          <cell r="Q135" t="str">
            <v>BLB410613015 NCLR</v>
          </cell>
          <cell r="R135" t="str">
            <v>AA</v>
          </cell>
        </row>
        <row r="135">
          <cell r="T135" t="str">
            <v>SCS0012411</v>
          </cell>
        </row>
        <row r="136">
          <cell r="M136" t="str">
            <v>BLB410613038 NCLR</v>
          </cell>
        </row>
        <row r="136">
          <cell r="P136" t="str">
            <v>AA</v>
          </cell>
          <cell r="Q136" t="str">
            <v>BLB410613020 NCLR</v>
          </cell>
          <cell r="R136" t="str">
            <v>AA</v>
          </cell>
        </row>
        <row r="136">
          <cell r="T136" t="str">
            <v>SCS0012435</v>
          </cell>
        </row>
        <row r="137">
          <cell r="M137" t="str">
            <v>L002862969NCP</v>
          </cell>
        </row>
        <row r="137">
          <cell r="T137" t="str">
            <v>SCS0012402</v>
          </cell>
        </row>
        <row r="138">
          <cell r="M138" t="str">
            <v>BLB410613028 NCLR</v>
          </cell>
        </row>
        <row r="138">
          <cell r="P138" t="str">
            <v>AA</v>
          </cell>
          <cell r="Q138" t="str">
            <v>BLB410614005 NCLR</v>
          </cell>
          <cell r="R138" t="str">
            <v>AA</v>
          </cell>
        </row>
        <row r="138">
          <cell r="T138" t="str">
            <v>SCS0012415</v>
          </cell>
        </row>
        <row r="139">
          <cell r="M139" t="str">
            <v>BLB410613021 NCLR</v>
          </cell>
        </row>
        <row r="139">
          <cell r="P139" t="str">
            <v>AA</v>
          </cell>
          <cell r="Q139" t="str">
            <v>BLB410613001 NCLR</v>
          </cell>
          <cell r="R139" t="str">
            <v>AA</v>
          </cell>
        </row>
        <row r="139">
          <cell r="T139" t="str">
            <v>SCS0012395</v>
          </cell>
        </row>
        <row r="140">
          <cell r="M140" t="str">
            <v>BLB410613016 NCLR</v>
          </cell>
        </row>
        <row r="140">
          <cell r="O140" t="str">
            <v>B41V_002_2009_001</v>
          </cell>
          <cell r="P140" t="str">
            <v>AA</v>
          </cell>
          <cell r="Q140" t="str">
            <v>BLB410613016 NCLR</v>
          </cell>
          <cell r="R140" t="str">
            <v>AA</v>
          </cell>
          <cell r="S140" t="str">
            <v>/</v>
          </cell>
        </row>
        <row r="141">
          <cell r="M141" t="str">
            <v>BLB410613003 NCLR</v>
          </cell>
        </row>
        <row r="141">
          <cell r="O141" t="str">
            <v>B41V_002_2009_002</v>
          </cell>
          <cell r="P141" t="str">
            <v>AA</v>
          </cell>
          <cell r="Q141" t="str">
            <v>BLB410613003 NCLR</v>
          </cell>
          <cell r="R141" t="str">
            <v>AA</v>
          </cell>
          <cell r="S141" t="str">
            <v>/</v>
          </cell>
          <cell r="T141" t="str">
            <v>SCS0012397</v>
          </cell>
        </row>
        <row r="142">
          <cell r="M142" t="str">
            <v>BLB410613004 NCLR</v>
          </cell>
        </row>
        <row r="142">
          <cell r="O142" t="str">
            <v>B41V_002_2009_003</v>
          </cell>
          <cell r="P142" t="str">
            <v>AA</v>
          </cell>
          <cell r="Q142" t="str">
            <v>BLB410613004 NCLR</v>
          </cell>
          <cell r="R142" t="str">
            <v>AA</v>
          </cell>
          <cell r="S142" t="str">
            <v>/</v>
          </cell>
          <cell r="T142" t="str">
            <v>SCS0012398</v>
          </cell>
        </row>
        <row r="143">
          <cell r="M143" t="str">
            <v>BLB410613007 NCLR</v>
          </cell>
        </row>
        <row r="143">
          <cell r="P143" t="str">
            <v>AA</v>
          </cell>
          <cell r="Q143" t="str">
            <v>BLB410613007 NCLR</v>
          </cell>
          <cell r="R143" t="str">
            <v>AA</v>
          </cell>
        </row>
        <row r="143">
          <cell r="T143" t="str">
            <v>SCS0012399</v>
          </cell>
        </row>
        <row r="144">
          <cell r="M144" t="str">
            <v>BLB410613008 NCLR</v>
          </cell>
        </row>
        <row r="144">
          <cell r="P144" t="str">
            <v>AA</v>
          </cell>
          <cell r="Q144" t="str">
            <v>BLB410613008 NCLR</v>
          </cell>
          <cell r="R144" t="str">
            <v>AA</v>
          </cell>
        </row>
        <row r="144">
          <cell r="T144" t="str">
            <v>SCS0012410</v>
          </cell>
        </row>
        <row r="145">
          <cell r="M145" t="str">
            <v>BLB410613013 NCLR</v>
          </cell>
        </row>
        <row r="145">
          <cell r="P145" t="str">
            <v>AA</v>
          </cell>
          <cell r="Q145" t="str">
            <v>BLB410613013 NCLR</v>
          </cell>
          <cell r="R145" t="str">
            <v>AA</v>
          </cell>
        </row>
        <row r="145">
          <cell r="T145" t="str">
            <v>SCS0012400</v>
          </cell>
        </row>
        <row r="146">
          <cell r="M146" t="str">
            <v>BLB410613014 NCLR</v>
          </cell>
        </row>
        <row r="146">
          <cell r="P146" t="str">
            <v>AA</v>
          </cell>
          <cell r="Q146" t="str">
            <v>BLB410613014 NCLR</v>
          </cell>
          <cell r="R146" t="str">
            <v>AA</v>
          </cell>
        </row>
        <row r="146">
          <cell r="T146" t="str">
            <v>SCS0012401</v>
          </cell>
        </row>
        <row r="147">
          <cell r="M147" t="str">
            <v>BLB410613009 NCLR</v>
          </cell>
        </row>
        <row r="147">
          <cell r="P147" t="str">
            <v>AA</v>
          </cell>
          <cell r="Q147" t="str">
            <v>BLB410613009 NCLR</v>
          </cell>
          <cell r="R147" t="str">
            <v>AA</v>
          </cell>
        </row>
        <row r="147">
          <cell r="T147" t="str">
            <v>SCS0012423</v>
          </cell>
        </row>
        <row r="148">
          <cell r="M148" t="str">
            <v>BLB410613015 NCLR</v>
          </cell>
        </row>
        <row r="148">
          <cell r="P148" t="str">
            <v>AA</v>
          </cell>
          <cell r="Q148" t="str">
            <v>BLB410613015 NCLR</v>
          </cell>
          <cell r="R148" t="str">
            <v>AA</v>
          </cell>
        </row>
        <row r="148">
          <cell r="T148" t="str">
            <v>SCS0012411</v>
          </cell>
        </row>
        <row r="149">
          <cell r="M149" t="str">
            <v>BLB410613020 NCLR</v>
          </cell>
        </row>
        <row r="149">
          <cell r="P149" t="str">
            <v>AA</v>
          </cell>
          <cell r="Q149" t="str">
            <v>BLB410613020 NCLR</v>
          </cell>
          <cell r="R149" t="str">
            <v>AA</v>
          </cell>
        </row>
        <row r="149">
          <cell r="T149" t="str">
            <v>SCS0012431</v>
          </cell>
        </row>
        <row r="150">
          <cell r="M150" t="str">
            <v>BLB410614004 NCLR</v>
          </cell>
        </row>
        <row r="150">
          <cell r="P150" t="str">
            <v>AA</v>
          </cell>
          <cell r="Q150" t="str">
            <v>BLB410614004 NCLR</v>
          </cell>
          <cell r="R150" t="str">
            <v>AA</v>
          </cell>
        </row>
        <row r="150">
          <cell r="T150" t="str">
            <v>SCS0012440</v>
          </cell>
        </row>
        <row r="151">
          <cell r="M151" t="str">
            <v>BLB410613033 NCLR</v>
          </cell>
        </row>
        <row r="151">
          <cell r="P151" t="str">
            <v>AA</v>
          </cell>
          <cell r="Q151" t="str">
            <v>BLB410613001 NCLR</v>
          </cell>
          <cell r="R151" t="str">
            <v>AA</v>
          </cell>
        </row>
        <row r="151">
          <cell r="T151" t="str">
            <v>SCS0012396</v>
          </cell>
        </row>
        <row r="152">
          <cell r="M152" t="str">
            <v>BLB410613030 NCLR</v>
          </cell>
        </row>
        <row r="152">
          <cell r="O152" t="str">
            <v>B41V_002_2009_001</v>
          </cell>
          <cell r="P152" t="str">
            <v>AA</v>
          </cell>
          <cell r="Q152" t="str">
            <v>BLB410613016 NCLR</v>
          </cell>
          <cell r="R152" t="str">
            <v>AA</v>
          </cell>
          <cell r="S152" t="str">
            <v>/</v>
          </cell>
        </row>
        <row r="153">
          <cell r="M153" t="str">
            <v>BLB410613003 NCLR</v>
          </cell>
        </row>
        <row r="153">
          <cell r="O153" t="str">
            <v>B41V_002_2009_002</v>
          </cell>
          <cell r="P153" t="str">
            <v>AA</v>
          </cell>
          <cell r="Q153" t="str">
            <v>BLB410613003 NCLR</v>
          </cell>
          <cell r="R153" t="str">
            <v>AA</v>
          </cell>
          <cell r="S153" t="str">
            <v>/</v>
          </cell>
          <cell r="T153" t="str">
            <v>SCS0012397</v>
          </cell>
        </row>
        <row r="154">
          <cell r="M154" t="str">
            <v>BLB410613004 NCLR</v>
          </cell>
        </row>
        <row r="154">
          <cell r="O154" t="str">
            <v>B41V_002_2009_003</v>
          </cell>
          <cell r="P154" t="str">
            <v>AA</v>
          </cell>
          <cell r="Q154" t="str">
            <v>BLB410613004 NCLR</v>
          </cell>
          <cell r="R154" t="str">
            <v>AA</v>
          </cell>
          <cell r="S154" t="str">
            <v>/</v>
          </cell>
          <cell r="T154" t="str">
            <v>SCS0012398</v>
          </cell>
        </row>
        <row r="155">
          <cell r="M155" t="str">
            <v>BLB410613025 NCLR</v>
          </cell>
        </row>
        <row r="155">
          <cell r="O155" t="str">
            <v>B41V_002_2008_003</v>
          </cell>
          <cell r="P155" t="str">
            <v>AA</v>
          </cell>
          <cell r="Q155" t="str">
            <v>BLB410613004 NCLR</v>
          </cell>
          <cell r="R155" t="str">
            <v>AA</v>
          </cell>
          <cell r="S155" t="str">
            <v>/</v>
          </cell>
          <cell r="T155" t="str">
            <v>SCS0012413</v>
          </cell>
        </row>
        <row r="156">
          <cell r="M156" t="str">
            <v>BLB410613007 NCLR</v>
          </cell>
        </row>
        <row r="156">
          <cell r="P156" t="str">
            <v>AA</v>
          </cell>
          <cell r="Q156" t="str">
            <v>BLB410613007 NCLR</v>
          </cell>
          <cell r="R156" t="str">
            <v>AA</v>
          </cell>
        </row>
        <row r="156">
          <cell r="T156" t="str">
            <v>SCS0012399</v>
          </cell>
        </row>
        <row r="157">
          <cell r="M157" t="str">
            <v>BLB410613027 NCLR</v>
          </cell>
        </row>
        <row r="157">
          <cell r="P157" t="str">
            <v>AA</v>
          </cell>
          <cell r="Q157" t="str">
            <v>BLB410613008 NCLR</v>
          </cell>
          <cell r="R157" t="str">
            <v>AA</v>
          </cell>
        </row>
        <row r="157">
          <cell r="T157" t="str">
            <v>SCS0012414</v>
          </cell>
        </row>
        <row r="158">
          <cell r="M158" t="str">
            <v>BLB410613013 NCLR</v>
          </cell>
        </row>
        <row r="158">
          <cell r="P158" t="str">
            <v>AA</v>
          </cell>
          <cell r="Q158" t="str">
            <v>BLB410613013 NCLR</v>
          </cell>
          <cell r="R158" t="str">
            <v>AA</v>
          </cell>
        </row>
        <row r="158">
          <cell r="T158" t="str">
            <v>SCS0012400</v>
          </cell>
        </row>
        <row r="159">
          <cell r="M159" t="str">
            <v>BLB410613014 NCLR</v>
          </cell>
        </row>
        <row r="159">
          <cell r="P159" t="str">
            <v>AA</v>
          </cell>
          <cell r="Q159" t="str">
            <v>BLB410613014 NCLR</v>
          </cell>
          <cell r="R159" t="str">
            <v>AA</v>
          </cell>
        </row>
        <row r="159">
          <cell r="T159" t="str">
            <v>SCS0012401</v>
          </cell>
        </row>
        <row r="160">
          <cell r="M160" t="str">
            <v>BLB410613037 NCLR</v>
          </cell>
        </row>
        <row r="160">
          <cell r="P160" t="str">
            <v>AA</v>
          </cell>
          <cell r="Q160" t="str">
            <v>BLB410613009 NCLR</v>
          </cell>
          <cell r="R160" t="str">
            <v>AA</v>
          </cell>
        </row>
        <row r="160">
          <cell r="T160" t="str">
            <v>SCS0012434</v>
          </cell>
        </row>
        <row r="161">
          <cell r="M161" t="str">
            <v>BLB410613015 NCLR</v>
          </cell>
        </row>
        <row r="161">
          <cell r="P161" t="str">
            <v>AA</v>
          </cell>
          <cell r="Q161" t="str">
            <v>BLB410613015 NCLR</v>
          </cell>
          <cell r="R161" t="str">
            <v>AA</v>
          </cell>
        </row>
        <row r="161">
          <cell r="T161" t="str">
            <v>SCS0012411</v>
          </cell>
        </row>
        <row r="162">
          <cell r="M162" t="str">
            <v>BLB410613038 NCLR</v>
          </cell>
        </row>
        <row r="162">
          <cell r="P162" t="str">
            <v>AA</v>
          </cell>
          <cell r="Q162" t="str">
            <v>BLB410613020 NCLR</v>
          </cell>
          <cell r="R162" t="str">
            <v>AA</v>
          </cell>
        </row>
        <row r="162">
          <cell r="T162" t="str">
            <v>SCS0012435</v>
          </cell>
        </row>
        <row r="163">
          <cell r="M163" t="str">
            <v>BLB410614011 NCLR</v>
          </cell>
        </row>
        <row r="163">
          <cell r="P163" t="str">
            <v>AA</v>
          </cell>
          <cell r="Q163" t="str">
            <v>BLB410614001 NCLR</v>
          </cell>
          <cell r="R163" t="str">
            <v>AA</v>
          </cell>
        </row>
        <row r="163">
          <cell r="T163" t="str">
            <v>SCS0012436</v>
          </cell>
        </row>
        <row r="164">
          <cell r="M164" t="str">
            <v>L002862969NCP</v>
          </cell>
        </row>
        <row r="164">
          <cell r="T164" t="str">
            <v>SCS0012402</v>
          </cell>
        </row>
        <row r="165">
          <cell r="M165" t="str">
            <v>BLB410613028 NCLR</v>
          </cell>
        </row>
        <row r="165">
          <cell r="P165" t="str">
            <v>AA</v>
          </cell>
          <cell r="Q165" t="str">
            <v>BLB410614005 NCLR</v>
          </cell>
          <cell r="R165" t="str">
            <v>AA</v>
          </cell>
        </row>
        <row r="165">
          <cell r="T165" t="str">
            <v>SCS0012415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0"/>
  <sheetViews>
    <sheetView tabSelected="1" zoomScale="80" zoomScaleNormal="80" workbookViewId="0">
      <pane xSplit="14" ySplit="2" topLeftCell="O18" activePane="bottomRight" state="frozen"/>
      <selection/>
      <selection pane="topRight"/>
      <selection pane="bottomLeft"/>
      <selection pane="bottomRight" activeCell="R24" sqref="R24"/>
    </sheetView>
  </sheetViews>
  <sheetFormatPr defaultColWidth="8.88888888888889" defaultRowHeight="14.4"/>
  <cols>
    <col min="1" max="1" width="5.41666666666667" customWidth="1"/>
    <col min="2" max="2" width="22.0833333333333" customWidth="1"/>
    <col min="3" max="3" width="17.5" customWidth="1"/>
    <col min="4" max="4" width="19.1666666666667" style="5" customWidth="1"/>
    <col min="5" max="5" width="20.1111111111111" customWidth="1"/>
    <col min="6" max="6" width="11.3333333333333" customWidth="1"/>
    <col min="7" max="7" width="19.6666666666667" customWidth="1"/>
    <col min="8" max="8" width="8.75" customWidth="1"/>
    <col min="9" max="9" width="13.5555555555556" hidden="1" customWidth="1"/>
    <col min="10" max="10" width="10.6944444444444" hidden="1" customWidth="1"/>
    <col min="11" max="11" width="13.8888888888889" hidden="1" customWidth="1"/>
    <col min="12" max="12" width="13.75" customWidth="1"/>
    <col min="13" max="13" width="12.7777777777778" customWidth="1"/>
    <col min="14" max="14" width="11.5277777777778" customWidth="1"/>
    <col min="15" max="15" width="22.7777777777778" customWidth="1"/>
    <col min="16" max="16" width="15.8333333333333" customWidth="1"/>
    <col min="17" max="17" width="14.4444444444444" customWidth="1"/>
    <col min="18" max="24" width="11.25" customWidth="1"/>
    <col min="25" max="25" width="13.3333333333333" customWidth="1"/>
    <col min="26" max="26" width="12.7777777777778" customWidth="1"/>
  </cols>
  <sheetData>
    <row r="1" spans="9:17">
      <c r="I1" s="2" t="s">
        <v>0</v>
      </c>
      <c r="J1" s="2"/>
      <c r="K1" s="2"/>
      <c r="L1" s="2"/>
      <c r="M1" s="2"/>
      <c r="N1" s="2"/>
      <c r="O1" s="2"/>
      <c r="P1" s="2"/>
      <c r="Q1" s="2"/>
    </row>
    <row r="2" ht="23" customHeight="1" spans="1:2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2" t="s">
        <v>9</v>
      </c>
      <c r="J2" s="2" t="s">
        <v>10</v>
      </c>
      <c r="K2" s="2" t="s">
        <v>11</v>
      </c>
      <c r="L2" s="9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2" t="s">
        <v>17</v>
      </c>
      <c r="R2" s="27" t="s">
        <v>18</v>
      </c>
      <c r="S2" s="27" t="s">
        <v>19</v>
      </c>
      <c r="T2" s="27" t="s">
        <v>20</v>
      </c>
      <c r="U2" s="27" t="s">
        <v>21</v>
      </c>
      <c r="V2" s="27" t="s">
        <v>22</v>
      </c>
      <c r="W2" s="27" t="s">
        <v>23</v>
      </c>
      <c r="X2" s="27" t="s">
        <v>24</v>
      </c>
      <c r="Y2" s="15" t="s">
        <v>25</v>
      </c>
      <c r="Z2" s="15" t="s">
        <v>26</v>
      </c>
    </row>
    <row r="3" ht="49" customHeight="1" spans="1:26">
      <c r="A3" s="2">
        <v>1</v>
      </c>
      <c r="B3" s="9" t="s">
        <v>27</v>
      </c>
      <c r="C3" s="9" t="str">
        <f>VLOOKUP(B3,'[2]B41V RS EBOM'!$M:$T,8,0)</f>
        <v>SCS0012403</v>
      </c>
      <c r="D3" s="3" t="s">
        <v>28</v>
      </c>
      <c r="E3" s="2"/>
      <c r="F3" s="2" t="s">
        <v>29</v>
      </c>
      <c r="G3" s="2" t="s">
        <v>30</v>
      </c>
      <c r="H3" s="10">
        <v>24</v>
      </c>
      <c r="I3" s="18">
        <f>H3*10.5/1000</f>
        <v>0.252</v>
      </c>
      <c r="J3" s="19">
        <v>0.57</v>
      </c>
      <c r="K3" s="19">
        <f>IF(I3&lt;=J3,I3,J3)</f>
        <v>0.252</v>
      </c>
      <c r="L3" s="19">
        <f t="shared" ref="L3:L9" si="0">S3</f>
        <v>0.252</v>
      </c>
      <c r="M3" s="19">
        <f>VLOOKUP(B3,'[1]B41V RS EBOM'!$P:$CI,72,0)</f>
        <v>0.57</v>
      </c>
      <c r="N3" s="20">
        <f>(L3-M3)/M3</f>
        <v>-0.557894736842105</v>
      </c>
      <c r="O3" s="21" t="s">
        <v>19</v>
      </c>
      <c r="P3" s="21" t="s">
        <v>31</v>
      </c>
      <c r="Q3" s="24">
        <v>0.53</v>
      </c>
      <c r="R3" s="24">
        <v>0.53</v>
      </c>
      <c r="S3" s="28">
        <v>0.252</v>
      </c>
      <c r="T3" s="22"/>
      <c r="U3" s="22"/>
      <c r="V3" s="22"/>
      <c r="W3" s="22"/>
      <c r="X3" s="22"/>
      <c r="Y3" s="14"/>
      <c r="Z3" s="14"/>
    </row>
    <row r="4" ht="49" customHeight="1" spans="1:26">
      <c r="A4" s="2">
        <v>2</v>
      </c>
      <c r="B4" s="9" t="s">
        <v>32</v>
      </c>
      <c r="C4" s="9" t="str">
        <f>VLOOKUP(B4,'[2]B41V RS EBOM'!$M:$T,8,0)</f>
        <v>SCS0012416</v>
      </c>
      <c r="D4" s="3" t="s">
        <v>33</v>
      </c>
      <c r="E4" s="2"/>
      <c r="F4" s="2" t="s">
        <v>29</v>
      </c>
      <c r="G4" s="2" t="s">
        <v>34</v>
      </c>
      <c r="H4" s="10">
        <v>135</v>
      </c>
      <c r="I4" s="18">
        <f t="shared" ref="I4:I9" si="1">H4*10.5/1000</f>
        <v>1.4175</v>
      </c>
      <c r="J4" s="22">
        <v>3.48</v>
      </c>
      <c r="K4" s="19">
        <f t="shared" ref="K4:K28" si="2">IF(I4&lt;=J4,I4,J4)</f>
        <v>1.4175</v>
      </c>
      <c r="L4" s="19">
        <f t="shared" si="0"/>
        <v>1.5675</v>
      </c>
      <c r="M4" s="19">
        <f>VLOOKUP(B4,'[1]B41V RS EBOM'!$P:$CI,72,0)</f>
        <v>3.48</v>
      </c>
      <c r="N4" s="20">
        <f t="shared" ref="N4:N28" si="3">(L4-M4)/M4</f>
        <v>-0.549568965517241</v>
      </c>
      <c r="O4" s="21" t="s">
        <v>19</v>
      </c>
      <c r="P4" s="21" t="s">
        <v>31</v>
      </c>
      <c r="Q4" s="24">
        <v>1.95</v>
      </c>
      <c r="R4" s="24">
        <v>1.95</v>
      </c>
      <c r="S4" s="28">
        <v>1.5675</v>
      </c>
      <c r="T4" s="22"/>
      <c r="U4" s="22"/>
      <c r="V4" s="22"/>
      <c r="W4" s="22"/>
      <c r="X4" s="22"/>
      <c r="Y4" s="14"/>
      <c r="Z4" s="14"/>
    </row>
    <row r="5" ht="49" customHeight="1" spans="1:26">
      <c r="A5" s="2">
        <v>3</v>
      </c>
      <c r="B5" s="9" t="s">
        <v>35</v>
      </c>
      <c r="C5" s="9" t="str">
        <f>VLOOKUP(B5,'[2]B41V RS EBOM'!$M:$T,8,0)</f>
        <v>SCS0012397</v>
      </c>
      <c r="D5" s="3" t="s">
        <v>36</v>
      </c>
      <c r="E5" s="2"/>
      <c r="F5" s="2" t="s">
        <v>29</v>
      </c>
      <c r="G5" s="2" t="s">
        <v>30</v>
      </c>
      <c r="H5" s="10">
        <v>28</v>
      </c>
      <c r="I5" s="18">
        <f t="shared" si="1"/>
        <v>0.294</v>
      </c>
      <c r="J5" s="22">
        <v>0.68</v>
      </c>
      <c r="K5" s="19">
        <f t="shared" si="2"/>
        <v>0.294</v>
      </c>
      <c r="L5" s="19">
        <f t="shared" si="0"/>
        <v>0.294</v>
      </c>
      <c r="M5" s="19">
        <f>VLOOKUP(B5,'[1]B41V RS EBOM'!$P:$CI,72,0)</f>
        <v>0.68</v>
      </c>
      <c r="N5" s="20">
        <f t="shared" si="3"/>
        <v>-0.56764705882353</v>
      </c>
      <c r="O5" s="21" t="s">
        <v>19</v>
      </c>
      <c r="P5" s="21" t="s">
        <v>31</v>
      </c>
      <c r="Q5" s="24">
        <v>0.5</v>
      </c>
      <c r="R5" s="24">
        <v>0.5</v>
      </c>
      <c r="S5" s="28">
        <v>0.294</v>
      </c>
      <c r="T5" s="22"/>
      <c r="U5" s="22"/>
      <c r="V5" s="22"/>
      <c r="W5" s="22"/>
      <c r="X5" s="22"/>
      <c r="Y5" s="14"/>
      <c r="Z5" s="14"/>
    </row>
    <row r="6" ht="49" customHeight="1" spans="1:26">
      <c r="A6" s="2">
        <v>4</v>
      </c>
      <c r="B6" s="9" t="s">
        <v>37</v>
      </c>
      <c r="C6" s="9" t="str">
        <f>VLOOKUP(B6,'[2]B41V RS EBOM'!$M:$T,8,0)</f>
        <v>SCS0012398</v>
      </c>
      <c r="D6" s="3" t="s">
        <v>38</v>
      </c>
      <c r="E6" s="2"/>
      <c r="F6" s="2" t="s">
        <v>29</v>
      </c>
      <c r="G6" s="2" t="s">
        <v>30</v>
      </c>
      <c r="H6" s="10">
        <v>10</v>
      </c>
      <c r="I6" s="18">
        <f t="shared" si="1"/>
        <v>0.105</v>
      </c>
      <c r="J6" s="22">
        <v>0.28</v>
      </c>
      <c r="K6" s="19">
        <f t="shared" si="2"/>
        <v>0.105</v>
      </c>
      <c r="L6" s="19">
        <f t="shared" si="0"/>
        <v>0.155</v>
      </c>
      <c r="M6" s="19">
        <f>VLOOKUP(B6,'[1]B41V RS EBOM'!$P:$CI,72,0)</f>
        <v>0.28</v>
      </c>
      <c r="N6" s="20">
        <f t="shared" si="3"/>
        <v>-0.446428571428572</v>
      </c>
      <c r="O6" s="21" t="s">
        <v>19</v>
      </c>
      <c r="P6" s="21" t="s">
        <v>31</v>
      </c>
      <c r="Q6" s="24">
        <v>0.18</v>
      </c>
      <c r="R6" s="24">
        <v>0.18</v>
      </c>
      <c r="S6" s="28">
        <v>0.155</v>
      </c>
      <c r="T6" s="22"/>
      <c r="U6" s="22"/>
      <c r="V6" s="22"/>
      <c r="W6" s="22"/>
      <c r="X6" s="22"/>
      <c r="Y6" s="14"/>
      <c r="Z6" s="14"/>
    </row>
    <row r="7" ht="49" customHeight="1" spans="1:26">
      <c r="A7" s="2">
        <v>5</v>
      </c>
      <c r="B7" s="9" t="s">
        <v>39</v>
      </c>
      <c r="C7" s="9" t="str">
        <f>VLOOKUP(B7,'[2]B41V RS EBOM'!$M:$T,8,0)</f>
        <v>SCS0012409</v>
      </c>
      <c r="D7" s="3" t="s">
        <v>40</v>
      </c>
      <c r="E7" s="2"/>
      <c r="F7" s="2" t="s">
        <v>29</v>
      </c>
      <c r="G7" s="2" t="s">
        <v>30</v>
      </c>
      <c r="H7" s="10">
        <v>15</v>
      </c>
      <c r="I7" s="18">
        <f t="shared" si="1"/>
        <v>0.1575</v>
      </c>
      <c r="J7" s="22">
        <v>0.42</v>
      </c>
      <c r="K7" s="19">
        <f t="shared" si="2"/>
        <v>0.1575</v>
      </c>
      <c r="L7" s="19">
        <f t="shared" si="0"/>
        <v>0.2075</v>
      </c>
      <c r="M7" s="19">
        <f>VLOOKUP(B7,'[1]B41V RS EBOM'!$P:$CI,72,0)</f>
        <v>0.42</v>
      </c>
      <c r="N7" s="20">
        <f t="shared" si="3"/>
        <v>-0.505952380952381</v>
      </c>
      <c r="O7" s="21" t="s">
        <v>19</v>
      </c>
      <c r="P7" s="21" t="s">
        <v>31</v>
      </c>
      <c r="Q7" s="24">
        <v>0.2</v>
      </c>
      <c r="R7" s="25">
        <v>0.2</v>
      </c>
      <c r="S7" s="28">
        <v>0.2075</v>
      </c>
      <c r="T7" s="22"/>
      <c r="U7" s="22"/>
      <c r="V7" s="22"/>
      <c r="W7" s="22"/>
      <c r="X7" s="22"/>
      <c r="Y7" s="14"/>
      <c r="Z7" s="14"/>
    </row>
    <row r="8" ht="49" customHeight="1" spans="1:26">
      <c r="A8" s="2">
        <v>6</v>
      </c>
      <c r="B8" s="9" t="s">
        <v>41</v>
      </c>
      <c r="C8" s="9" t="str">
        <f>VLOOKUP(B8,'[2]B41V RS EBOM'!$M:$T,8,0)</f>
        <v>SCS0012411</v>
      </c>
      <c r="D8" s="3" t="s">
        <v>42</v>
      </c>
      <c r="E8" s="2"/>
      <c r="F8" s="2" t="s">
        <v>29</v>
      </c>
      <c r="G8" s="2" t="s">
        <v>30</v>
      </c>
      <c r="H8" s="10">
        <v>5</v>
      </c>
      <c r="I8" s="18">
        <f t="shared" si="1"/>
        <v>0.0525</v>
      </c>
      <c r="J8" s="22">
        <v>0.16</v>
      </c>
      <c r="K8" s="19">
        <f t="shared" si="2"/>
        <v>0.0525</v>
      </c>
      <c r="L8" s="19">
        <f t="shared" si="0"/>
        <v>0.0525</v>
      </c>
      <c r="M8" s="19">
        <f>VLOOKUP(B8,'[1]B41V RS EBOM'!$P:$CI,72,0)</f>
        <v>0.16</v>
      </c>
      <c r="N8" s="20">
        <f t="shared" si="3"/>
        <v>-0.671875</v>
      </c>
      <c r="O8" s="21" t="s">
        <v>19</v>
      </c>
      <c r="P8" s="21" t="s">
        <v>31</v>
      </c>
      <c r="Q8" s="24">
        <v>0.18</v>
      </c>
      <c r="R8" s="24">
        <v>0.18</v>
      </c>
      <c r="S8" s="28">
        <v>0.0525</v>
      </c>
      <c r="T8" s="22"/>
      <c r="U8" s="22"/>
      <c r="V8" s="22"/>
      <c r="W8" s="22"/>
      <c r="X8" s="22"/>
      <c r="Y8" s="14"/>
      <c r="Z8" s="14"/>
    </row>
    <row r="9" ht="49" customHeight="1" spans="1:26">
      <c r="A9" s="2">
        <v>7</v>
      </c>
      <c r="B9" s="9" t="s">
        <v>43</v>
      </c>
      <c r="C9" s="9" t="str">
        <f>VLOOKUP(B9,'[2]B41V RS EBOM'!$M:$T,8,0)</f>
        <v>SCS0012412</v>
      </c>
      <c r="D9" s="3" t="s">
        <v>44</v>
      </c>
      <c r="E9" s="2"/>
      <c r="F9" s="2" t="s">
        <v>29</v>
      </c>
      <c r="G9" s="2" t="s">
        <v>30</v>
      </c>
      <c r="H9" s="10">
        <v>7</v>
      </c>
      <c r="I9" s="18">
        <f t="shared" si="1"/>
        <v>0.0735</v>
      </c>
      <c r="J9" s="22">
        <v>0.2</v>
      </c>
      <c r="K9" s="19">
        <f t="shared" si="2"/>
        <v>0.0735</v>
      </c>
      <c r="L9" s="23">
        <f t="shared" si="0"/>
        <v>0.0735</v>
      </c>
      <c r="M9" s="19">
        <f>VLOOKUP(B9,'[1]B41V RS EBOM'!$P:$CI,72,0)</f>
        <v>0.2</v>
      </c>
      <c r="N9" s="20">
        <f t="shared" si="3"/>
        <v>-0.6325</v>
      </c>
      <c r="O9" s="21" t="s">
        <v>19</v>
      </c>
      <c r="P9" s="21" t="s">
        <v>31</v>
      </c>
      <c r="Q9" s="24">
        <v>0.22</v>
      </c>
      <c r="R9" s="24">
        <v>0.22</v>
      </c>
      <c r="S9" s="28">
        <v>0.0735</v>
      </c>
      <c r="T9" s="22"/>
      <c r="U9" s="22"/>
      <c r="V9" s="22"/>
      <c r="W9" s="22"/>
      <c r="X9" s="22"/>
      <c r="Y9" s="14"/>
      <c r="Z9" s="14"/>
    </row>
    <row r="10" ht="49" customHeight="1" spans="1:26">
      <c r="A10" s="2">
        <v>8</v>
      </c>
      <c r="B10" s="11" t="s">
        <v>45</v>
      </c>
      <c r="C10" s="9" t="str">
        <f>VLOOKUP(B10,'[2]B41V RS EBOM'!$M:$T,8,0)</f>
        <v>SCS0012417</v>
      </c>
      <c r="D10" s="3" t="s">
        <v>46</v>
      </c>
      <c r="E10" s="2"/>
      <c r="F10" s="2" t="s">
        <v>47</v>
      </c>
      <c r="G10" s="2" t="s">
        <v>48</v>
      </c>
      <c r="H10" s="10">
        <v>20</v>
      </c>
      <c r="I10" s="24">
        <f>(0.2*0.228*0.7*11.5+10*0.031+0.4)*1.1</f>
        <v>1.184788</v>
      </c>
      <c r="J10" s="22">
        <v>1.11</v>
      </c>
      <c r="K10" s="19">
        <f t="shared" si="2"/>
        <v>1.11</v>
      </c>
      <c r="L10" s="19">
        <f t="shared" ref="L10:L16" si="4">R10</f>
        <v>1.11</v>
      </c>
      <c r="M10" s="19">
        <f>VLOOKUP(B10,'[1]B41V RS EBOM'!$P:$CI,72,0)</f>
        <v>1.11</v>
      </c>
      <c r="N10" s="20">
        <f t="shared" si="3"/>
        <v>0</v>
      </c>
      <c r="O10" s="21" t="s">
        <v>49</v>
      </c>
      <c r="P10" s="21" t="s">
        <v>31</v>
      </c>
      <c r="Q10" s="24">
        <v>1.15</v>
      </c>
      <c r="R10" s="29">
        <v>1.11</v>
      </c>
      <c r="S10" s="22"/>
      <c r="T10" s="22"/>
      <c r="U10" s="22"/>
      <c r="V10" s="22"/>
      <c r="W10" s="22"/>
      <c r="X10" s="22"/>
      <c r="Y10" s="14"/>
      <c r="Z10" s="14"/>
    </row>
    <row r="11" ht="49" customHeight="1" spans="1:26">
      <c r="A11" s="2">
        <v>9</v>
      </c>
      <c r="B11" s="11" t="s">
        <v>50</v>
      </c>
      <c r="C11" s="9" t="str">
        <f>VLOOKUP(B11,'[2]B41V RS EBOM'!$M:$T,8,0)</f>
        <v>SCS0012419</v>
      </c>
      <c r="D11" s="3" t="s">
        <v>51</v>
      </c>
      <c r="E11" s="2"/>
      <c r="F11" s="2" t="s">
        <v>47</v>
      </c>
      <c r="G11" s="2" t="s">
        <v>48</v>
      </c>
      <c r="H11" s="10">
        <v>5</v>
      </c>
      <c r="I11" s="24">
        <f>0.1066*0.10198*0.7*11.5+4*0.031+0.4</f>
        <v>0.6115120974</v>
      </c>
      <c r="J11" s="22">
        <v>1.21</v>
      </c>
      <c r="K11" s="19">
        <f t="shared" si="2"/>
        <v>0.6115120974</v>
      </c>
      <c r="L11" s="19">
        <f t="shared" si="4"/>
        <v>0.61</v>
      </c>
      <c r="M11" s="19">
        <f>VLOOKUP(B11,'[1]B41V RS EBOM'!$P:$CI,72,0)</f>
        <v>1.21</v>
      </c>
      <c r="N11" s="20">
        <f t="shared" si="3"/>
        <v>-0.495867768595041</v>
      </c>
      <c r="O11" s="21" t="s">
        <v>49</v>
      </c>
      <c r="P11" s="21" t="s">
        <v>31</v>
      </c>
      <c r="Q11" s="24">
        <v>0.85</v>
      </c>
      <c r="R11" s="29">
        <v>0.61</v>
      </c>
      <c r="S11" s="22"/>
      <c r="T11" s="22"/>
      <c r="U11" s="22"/>
      <c r="V11" s="22"/>
      <c r="W11" s="22"/>
      <c r="X11" s="22"/>
      <c r="Y11" s="14"/>
      <c r="Z11" s="14"/>
    </row>
    <row r="12" ht="49" customHeight="1" spans="1:26">
      <c r="A12" s="2">
        <v>10</v>
      </c>
      <c r="B12" s="11" t="s">
        <v>52</v>
      </c>
      <c r="C12" s="9" t="str">
        <f>VLOOKUP(B12,'[2]B41V RS EBOM'!$M:$T,8,0)</f>
        <v>SCS0012420</v>
      </c>
      <c r="D12" s="3" t="s">
        <v>53</v>
      </c>
      <c r="E12" s="2"/>
      <c r="F12" s="2" t="s">
        <v>47</v>
      </c>
      <c r="G12" s="2" t="s">
        <v>48</v>
      </c>
      <c r="H12" s="10">
        <v>8</v>
      </c>
      <c r="I12" s="24">
        <f>0.151*0.09898*0.7*11.5+4*0.031+0.4</f>
        <v>0.644315139</v>
      </c>
      <c r="J12" s="22">
        <v>1.552</v>
      </c>
      <c r="K12" s="19">
        <f t="shared" si="2"/>
        <v>0.644315139</v>
      </c>
      <c r="L12" s="19">
        <f t="shared" si="4"/>
        <v>0.64</v>
      </c>
      <c r="M12" s="19">
        <f>VLOOKUP(B12,'[1]B41V RS EBOM'!$P:$CI,72,0)</f>
        <v>1.552</v>
      </c>
      <c r="N12" s="20">
        <f t="shared" si="3"/>
        <v>-0.587628865979381</v>
      </c>
      <c r="O12" s="21" t="s">
        <v>49</v>
      </c>
      <c r="P12" s="21" t="s">
        <v>31</v>
      </c>
      <c r="Q12" s="24">
        <v>1</v>
      </c>
      <c r="R12" s="29">
        <v>0.64</v>
      </c>
      <c r="S12" s="22"/>
      <c r="T12" s="22"/>
      <c r="U12" s="22"/>
      <c r="V12" s="22"/>
      <c r="W12" s="22"/>
      <c r="X12" s="22"/>
      <c r="Y12" s="14"/>
      <c r="Z12" s="14"/>
    </row>
    <row r="13" ht="49" customHeight="1" spans="1:26">
      <c r="A13" s="2">
        <v>11</v>
      </c>
      <c r="B13" s="11" t="s">
        <v>54</v>
      </c>
      <c r="C13" s="9" t="str">
        <f>VLOOKUP(B13,'[2]B41V RS EBOM'!$M:$T,8,0)</f>
        <v>SCS0012425</v>
      </c>
      <c r="D13" s="3" t="s">
        <v>55</v>
      </c>
      <c r="E13" s="2"/>
      <c r="F13" s="2" t="s">
        <v>47</v>
      </c>
      <c r="G13" s="2" t="s">
        <v>56</v>
      </c>
      <c r="H13" s="10">
        <v>8</v>
      </c>
      <c r="I13" s="24">
        <f>0.144*0.618*0.4*0.8+0.4</f>
        <v>0.42847744</v>
      </c>
      <c r="J13" s="22">
        <v>0.672</v>
      </c>
      <c r="K13" s="19">
        <v>0.25</v>
      </c>
      <c r="L13" s="19">
        <f t="shared" si="4"/>
        <v>0.25</v>
      </c>
      <c r="M13" s="19">
        <f>VLOOKUP(B13,'[1]B41V RS EBOM'!$P:$CI,72,0)</f>
        <v>0.672</v>
      </c>
      <c r="N13" s="20">
        <f t="shared" si="3"/>
        <v>-0.62797619047619</v>
      </c>
      <c r="O13" s="21" t="s">
        <v>49</v>
      </c>
      <c r="P13" s="21" t="s">
        <v>31</v>
      </c>
      <c r="Q13" s="24">
        <v>0.25</v>
      </c>
      <c r="R13" s="29">
        <v>0.25</v>
      </c>
      <c r="S13" s="22"/>
      <c r="T13" s="22"/>
      <c r="U13" s="22"/>
      <c r="V13" s="22"/>
      <c r="W13" s="22"/>
      <c r="X13" s="22"/>
      <c r="Y13" s="14"/>
      <c r="Z13" s="14"/>
    </row>
    <row r="14" ht="49" customHeight="1" spans="1:26">
      <c r="A14" s="2">
        <v>12</v>
      </c>
      <c r="B14" s="11" t="s">
        <v>57</v>
      </c>
      <c r="C14" s="9" t="str">
        <f>VLOOKUP(B14,'[2]B41V RS EBOM'!$M:$T,8,0)</f>
        <v>SCS0012428</v>
      </c>
      <c r="D14" s="3" t="s">
        <v>58</v>
      </c>
      <c r="E14" s="2"/>
      <c r="F14" s="2" t="s">
        <v>47</v>
      </c>
      <c r="G14" s="2" t="s">
        <v>56</v>
      </c>
      <c r="H14" s="10">
        <v>4</v>
      </c>
      <c r="I14" s="24">
        <f>0.148*0.362*0.4*0.8+0.4</f>
        <v>0.41714432</v>
      </c>
      <c r="J14" s="22">
        <v>0.504</v>
      </c>
      <c r="K14" s="19">
        <v>0.2</v>
      </c>
      <c r="L14" s="19">
        <f t="shared" si="4"/>
        <v>0.2</v>
      </c>
      <c r="M14" s="19">
        <f>VLOOKUP(B14,'[1]B41V RS EBOM'!$P:$CI,72,0)</f>
        <v>0.504</v>
      </c>
      <c r="N14" s="20">
        <f t="shared" si="3"/>
        <v>-0.603174603174603</v>
      </c>
      <c r="O14" s="21" t="s">
        <v>49</v>
      </c>
      <c r="P14" s="21" t="s">
        <v>31</v>
      </c>
      <c r="Q14" s="24">
        <v>0.2</v>
      </c>
      <c r="R14" s="29">
        <v>0.2</v>
      </c>
      <c r="S14" s="22"/>
      <c r="T14" s="22"/>
      <c r="U14" s="22"/>
      <c r="V14" s="22"/>
      <c r="W14" s="22"/>
      <c r="X14" s="22"/>
      <c r="Y14" s="14"/>
      <c r="Z14" s="14"/>
    </row>
    <row r="15" ht="49" customHeight="1" spans="1:26">
      <c r="A15" s="2">
        <v>13</v>
      </c>
      <c r="B15" s="11" t="s">
        <v>59</v>
      </c>
      <c r="C15" s="9" t="str">
        <f>VLOOKUP(B15,'[2]B41V RS EBOM'!$M:$T,8,0)</f>
        <v>SCS0012430</v>
      </c>
      <c r="D15" s="3" t="s">
        <v>60</v>
      </c>
      <c r="E15" s="2"/>
      <c r="F15" s="2" t="s">
        <v>47</v>
      </c>
      <c r="G15" s="2" t="s">
        <v>56</v>
      </c>
      <c r="H15" s="10">
        <v>35</v>
      </c>
      <c r="I15" s="24">
        <f>0.182*0.23*0.8*0.8+2*0.031+0.4</f>
        <v>0.4887904</v>
      </c>
      <c r="J15" s="22">
        <v>1.62</v>
      </c>
      <c r="K15" s="19">
        <f t="shared" si="2"/>
        <v>0.4887904</v>
      </c>
      <c r="L15" s="19">
        <f t="shared" si="4"/>
        <v>1.6</v>
      </c>
      <c r="M15" s="19">
        <f>VLOOKUP(B15,'[1]B41V RS EBOM'!$P:$CI,72,0)</f>
        <v>1.62</v>
      </c>
      <c r="N15" s="20">
        <f t="shared" si="3"/>
        <v>-0.0123456790123457</v>
      </c>
      <c r="O15" s="21" t="s">
        <v>49</v>
      </c>
      <c r="P15" s="21" t="s">
        <v>31</v>
      </c>
      <c r="Q15" s="24">
        <v>1.6</v>
      </c>
      <c r="R15" s="29">
        <v>1.6</v>
      </c>
      <c r="S15" s="22"/>
      <c r="T15" s="22"/>
      <c r="U15" s="22"/>
      <c r="V15" s="22"/>
      <c r="W15" s="22"/>
      <c r="X15" s="22"/>
      <c r="Y15" s="14"/>
      <c r="Z15" s="14"/>
    </row>
    <row r="16" ht="49" customHeight="1" spans="1:26">
      <c r="A16" s="2">
        <v>14</v>
      </c>
      <c r="B16" s="11" t="s">
        <v>61</v>
      </c>
      <c r="C16" s="9" t="str">
        <f>VLOOKUP(B16,'[2]B41V RS EBOM'!$M:$T,8,0)</f>
        <v>SCS0012431</v>
      </c>
      <c r="D16" s="3" t="s">
        <v>62</v>
      </c>
      <c r="E16" s="2"/>
      <c r="F16" s="2" t="s">
        <v>47</v>
      </c>
      <c r="G16" s="2" t="s">
        <v>56</v>
      </c>
      <c r="H16" s="10">
        <v>35</v>
      </c>
      <c r="I16" s="24">
        <f>0.182*0.232*0.8*0.8+2*0.031+0.4</f>
        <v>0.48902336</v>
      </c>
      <c r="J16" s="22">
        <v>1.62</v>
      </c>
      <c r="K16" s="19">
        <f t="shared" si="2"/>
        <v>0.48902336</v>
      </c>
      <c r="L16" s="19">
        <f t="shared" si="4"/>
        <v>1.6</v>
      </c>
      <c r="M16" s="19">
        <f>VLOOKUP(B16,'[1]B41V RS EBOM'!$P:$CI,72,0)</f>
        <v>1.62</v>
      </c>
      <c r="N16" s="20">
        <f t="shared" si="3"/>
        <v>-0.0123456790123457</v>
      </c>
      <c r="O16" s="21" t="s">
        <v>49</v>
      </c>
      <c r="P16" s="21" t="s">
        <v>31</v>
      </c>
      <c r="Q16" s="24">
        <v>1.6</v>
      </c>
      <c r="R16" s="29">
        <v>1.6</v>
      </c>
      <c r="S16" s="22"/>
      <c r="T16" s="22"/>
      <c r="U16" s="22"/>
      <c r="V16" s="22"/>
      <c r="W16" s="22"/>
      <c r="X16" s="22"/>
      <c r="Y16" s="14"/>
      <c r="Z16" s="14"/>
    </row>
    <row r="17" ht="46" customHeight="1" spans="1:33">
      <c r="A17" s="2">
        <v>15</v>
      </c>
      <c r="B17" s="12" t="s">
        <v>63</v>
      </c>
      <c r="C17" s="9" t="str">
        <f>VLOOKUP(B17,'[2]B41V RS EBOM'!$M:$T,8,0)</f>
        <v>SCS0012406</v>
      </c>
      <c r="D17" s="3" t="s">
        <v>64</v>
      </c>
      <c r="E17" s="2"/>
      <c r="F17" s="2" t="s">
        <v>65</v>
      </c>
      <c r="G17" s="2" t="s">
        <v>66</v>
      </c>
      <c r="H17" s="10">
        <v>5</v>
      </c>
      <c r="I17" s="25">
        <f>(25*0.083*0.187*0.8+0.06)*1.1</f>
        <v>0.407462</v>
      </c>
      <c r="J17" s="22">
        <v>0.36</v>
      </c>
      <c r="K17" s="19">
        <f t="shared" si="2"/>
        <v>0.36</v>
      </c>
      <c r="L17" s="26">
        <f>R17</f>
        <v>0.3</v>
      </c>
      <c r="M17" s="19">
        <f>VLOOKUP(B17,'[1]B41V RS EBOM'!$P:$CI,72,0)</f>
        <v>0.36</v>
      </c>
      <c r="N17" s="20">
        <f t="shared" si="3"/>
        <v>-0.166666666666667</v>
      </c>
      <c r="O17" s="21" t="s">
        <v>49</v>
      </c>
      <c r="P17" s="21" t="s">
        <v>31</v>
      </c>
      <c r="Q17" s="24">
        <v>0.45</v>
      </c>
      <c r="R17" s="29">
        <v>0.3</v>
      </c>
      <c r="S17" s="22"/>
      <c r="T17" s="22"/>
      <c r="U17" s="22">
        <v>0.9</v>
      </c>
      <c r="V17" s="28">
        <v>0.354</v>
      </c>
      <c r="W17" s="22">
        <v>0</v>
      </c>
      <c r="X17" s="22">
        <v>0</v>
      </c>
      <c r="Y17" s="30"/>
      <c r="Z17" s="30"/>
      <c r="AA17" s="31"/>
      <c r="AB17" s="32" t="s">
        <v>67</v>
      </c>
      <c r="AC17" s="31"/>
      <c r="AD17" s="31"/>
      <c r="AE17" s="31"/>
      <c r="AF17" s="31"/>
      <c r="AG17" s="31"/>
    </row>
    <row r="18" ht="46" customHeight="1" spans="1:33">
      <c r="A18" s="2">
        <v>16</v>
      </c>
      <c r="B18" s="12" t="s">
        <v>68</v>
      </c>
      <c r="C18" s="9" t="str">
        <f>VLOOKUP(B18,'[2]B41V RS EBOM'!$M:$T,8,0)</f>
        <v>SCS0012407</v>
      </c>
      <c r="D18" s="3" t="s">
        <v>69</v>
      </c>
      <c r="E18" s="2"/>
      <c r="F18" s="2" t="s">
        <v>65</v>
      </c>
      <c r="G18" s="2" t="s">
        <v>66</v>
      </c>
      <c r="H18" s="10">
        <v>20</v>
      </c>
      <c r="I18" s="25">
        <f>(25*0.111*0.7*0.8+0.06)*1.1</f>
        <v>1.7754</v>
      </c>
      <c r="J18" s="22">
        <v>1.17</v>
      </c>
      <c r="K18" s="19">
        <f t="shared" si="2"/>
        <v>1.17</v>
      </c>
      <c r="L18" s="19">
        <f>R18</f>
        <v>1.17</v>
      </c>
      <c r="M18" s="19">
        <f>VLOOKUP(B18,'[1]B41V RS EBOM'!$P:$CI,72,0)</f>
        <v>1.17</v>
      </c>
      <c r="N18" s="20">
        <f t="shared" si="3"/>
        <v>0</v>
      </c>
      <c r="O18" s="21" t="s">
        <v>49</v>
      </c>
      <c r="P18" s="21" t="s">
        <v>31</v>
      </c>
      <c r="Q18" s="24">
        <v>1.8</v>
      </c>
      <c r="R18" s="29">
        <v>1.17</v>
      </c>
      <c r="S18" s="22"/>
      <c r="T18" s="22"/>
      <c r="U18" s="22">
        <v>3</v>
      </c>
      <c r="V18" s="28">
        <v>1.469</v>
      </c>
      <c r="W18" s="22">
        <v>0</v>
      </c>
      <c r="X18" s="22">
        <v>0</v>
      </c>
      <c r="Y18" s="30"/>
      <c r="Z18" s="30"/>
      <c r="AA18" s="31"/>
      <c r="AB18" s="32"/>
      <c r="AC18" s="31"/>
      <c r="AD18" s="31"/>
      <c r="AE18" s="31"/>
      <c r="AF18" s="31"/>
      <c r="AG18" s="31"/>
    </row>
    <row r="19" ht="46" customHeight="1" spans="1:33">
      <c r="A19" s="2">
        <v>17</v>
      </c>
      <c r="B19" s="12" t="s">
        <v>70</v>
      </c>
      <c r="C19" s="9" t="str">
        <f>VLOOKUP(B19,'[2]B41V RS EBOM'!$M:$T,8,0)</f>
        <v>SCS0012418</v>
      </c>
      <c r="D19" s="3" t="s">
        <v>71</v>
      </c>
      <c r="E19" s="2"/>
      <c r="F19" s="2" t="s">
        <v>65</v>
      </c>
      <c r="G19" s="2" t="s">
        <v>66</v>
      </c>
      <c r="H19" s="10">
        <v>56</v>
      </c>
      <c r="I19" s="25">
        <f>(25*0.33*0.299*0.8+0.06)*1.1</f>
        <v>2.23674</v>
      </c>
      <c r="J19" s="22">
        <v>3.4</v>
      </c>
      <c r="K19" s="19">
        <f t="shared" si="2"/>
        <v>2.23674</v>
      </c>
      <c r="L19" s="19">
        <f>R19</f>
        <v>2.23</v>
      </c>
      <c r="M19" s="19">
        <f>VLOOKUP(B19,'[1]B41V RS EBOM'!$P:$CI,72,0)</f>
        <v>3.4</v>
      </c>
      <c r="N19" s="20">
        <f t="shared" si="3"/>
        <v>-0.344117647058824</v>
      </c>
      <c r="O19" s="21" t="s">
        <v>49</v>
      </c>
      <c r="P19" s="21" t="s">
        <v>31</v>
      </c>
      <c r="Q19" s="24">
        <v>5.1</v>
      </c>
      <c r="R19" s="29">
        <v>2.23</v>
      </c>
      <c r="S19" s="22"/>
      <c r="T19" s="22"/>
      <c r="U19" s="22">
        <v>6.2</v>
      </c>
      <c r="V19" s="28">
        <v>3.2743</v>
      </c>
      <c r="W19" s="22">
        <v>0</v>
      </c>
      <c r="X19" s="22">
        <v>0</v>
      </c>
      <c r="Y19" s="30"/>
      <c r="Z19" s="30"/>
      <c r="AA19" s="31"/>
      <c r="AB19" s="32"/>
      <c r="AC19" s="31"/>
      <c r="AD19" s="31"/>
      <c r="AE19" s="31"/>
      <c r="AF19" s="31"/>
      <c r="AG19" s="31"/>
    </row>
    <row r="20" ht="46" customHeight="1" spans="1:33">
      <c r="A20" s="2">
        <v>18</v>
      </c>
      <c r="B20" s="12" t="s">
        <v>72</v>
      </c>
      <c r="C20" s="9" t="str">
        <f>VLOOKUP(B20,'[2]B41V RS EBOM'!$M:$T,8,0)</f>
        <v>SCS0012408</v>
      </c>
      <c r="D20" s="3" t="s">
        <v>73</v>
      </c>
      <c r="E20" s="2"/>
      <c r="F20" s="2" t="s">
        <v>65</v>
      </c>
      <c r="G20" s="2" t="s">
        <v>66</v>
      </c>
      <c r="H20" s="10">
        <v>5</v>
      </c>
      <c r="I20" s="25">
        <f>(25*0.188*0.082*0.5+0.06)*1.1</f>
        <v>0.27797</v>
      </c>
      <c r="J20" s="22">
        <v>0.37</v>
      </c>
      <c r="K20" s="19">
        <f t="shared" si="2"/>
        <v>0.27797</v>
      </c>
      <c r="L20" s="19">
        <f>R20</f>
        <v>0.278</v>
      </c>
      <c r="M20" s="19">
        <f>VLOOKUP(B20,'[1]B41V RS EBOM'!$P:$CI,72,0)</f>
        <v>0.37</v>
      </c>
      <c r="N20" s="20">
        <f t="shared" si="3"/>
        <v>-0.248648648648649</v>
      </c>
      <c r="O20" s="21" t="s">
        <v>49</v>
      </c>
      <c r="P20" s="21" t="s">
        <v>31</v>
      </c>
      <c r="Q20" s="24">
        <v>0.45</v>
      </c>
      <c r="R20" s="29">
        <v>0.278</v>
      </c>
      <c r="S20" s="22"/>
      <c r="T20" s="22"/>
      <c r="U20" s="22">
        <v>0.9</v>
      </c>
      <c r="V20" s="28">
        <v>0.3363</v>
      </c>
      <c r="W20" s="22">
        <v>0</v>
      </c>
      <c r="X20" s="22">
        <v>0</v>
      </c>
      <c r="Y20" s="30"/>
      <c r="Z20" s="30"/>
      <c r="AA20" s="31"/>
      <c r="AB20" s="32"/>
      <c r="AC20" s="31"/>
      <c r="AD20" s="31"/>
      <c r="AE20" s="31"/>
      <c r="AF20" s="31"/>
      <c r="AG20" s="31"/>
    </row>
    <row r="21" ht="46" customHeight="1" spans="1:33">
      <c r="A21" s="2">
        <v>19</v>
      </c>
      <c r="B21" s="12" t="s">
        <v>74</v>
      </c>
      <c r="C21" s="9" t="str">
        <f>VLOOKUP(B21,'[2]B41V RS EBOM'!$M:$T,8,0)</f>
        <v>SCS0012399</v>
      </c>
      <c r="D21" s="3" t="s">
        <v>75</v>
      </c>
      <c r="E21" s="2"/>
      <c r="F21" s="2" t="s">
        <v>65</v>
      </c>
      <c r="G21" s="2" t="s">
        <v>66</v>
      </c>
      <c r="H21" s="10">
        <v>21</v>
      </c>
      <c r="I21" s="24">
        <f>(25*0.302*0.13*0.9+0.06)*1.1</f>
        <v>1.037685</v>
      </c>
      <c r="J21" s="22">
        <v>1.25</v>
      </c>
      <c r="K21" s="19">
        <f t="shared" si="2"/>
        <v>1.037685</v>
      </c>
      <c r="L21" s="19">
        <f>R21</f>
        <v>1.037</v>
      </c>
      <c r="M21" s="19">
        <f>VLOOKUP(B21,'[1]B41V RS EBOM'!$P:$CI,72,0)</f>
        <v>1.25</v>
      </c>
      <c r="N21" s="20">
        <f t="shared" si="3"/>
        <v>-0.1704</v>
      </c>
      <c r="O21" s="21" t="s">
        <v>49</v>
      </c>
      <c r="P21" s="21" t="s">
        <v>31</v>
      </c>
      <c r="Q21" s="24">
        <v>1.89</v>
      </c>
      <c r="R21" s="29">
        <v>1.037</v>
      </c>
      <c r="S21" s="22"/>
      <c r="T21" s="22"/>
      <c r="U21" s="22">
        <v>2.8</v>
      </c>
      <c r="V21" s="28">
        <v>1.292</v>
      </c>
      <c r="W21" s="22">
        <v>0</v>
      </c>
      <c r="X21" s="22">
        <v>0</v>
      </c>
      <c r="Y21" s="30"/>
      <c r="Z21" s="30"/>
      <c r="AA21" s="31"/>
      <c r="AB21" s="32"/>
      <c r="AC21" s="31"/>
      <c r="AD21" s="31"/>
      <c r="AE21" s="31"/>
      <c r="AF21" s="31"/>
      <c r="AG21" s="31"/>
    </row>
    <row r="22" ht="46" customHeight="1" spans="1:33">
      <c r="A22" s="2">
        <v>20</v>
      </c>
      <c r="B22" s="12" t="s">
        <v>76</v>
      </c>
      <c r="C22" s="9" t="str">
        <f>VLOOKUP(B22,'[2]B41V RS EBOM'!$M:$T,8,0)</f>
        <v>SCS0012410</v>
      </c>
      <c r="D22" s="3" t="s">
        <v>77</v>
      </c>
      <c r="E22" s="2"/>
      <c r="F22" s="2" t="s">
        <v>65</v>
      </c>
      <c r="G22" s="2" t="s">
        <v>66</v>
      </c>
      <c r="H22" s="10">
        <v>40</v>
      </c>
      <c r="I22" s="24">
        <f>(25*0.303*0.268*0.9+0.06)*1.1</f>
        <v>2.075799</v>
      </c>
      <c r="J22" s="22">
        <v>2.14</v>
      </c>
      <c r="K22" s="19">
        <f t="shared" si="2"/>
        <v>2.075799</v>
      </c>
      <c r="L22" s="19">
        <f>R22</f>
        <v>2.07</v>
      </c>
      <c r="M22" s="19">
        <f>VLOOKUP(B22,'[1]B41V RS EBOM'!$P:$CI,72,0)</f>
        <v>2.14</v>
      </c>
      <c r="N22" s="20">
        <f t="shared" si="3"/>
        <v>-0.0327102803738319</v>
      </c>
      <c r="O22" s="21" t="s">
        <v>49</v>
      </c>
      <c r="P22" s="21" t="s">
        <v>31</v>
      </c>
      <c r="Q22" s="24">
        <v>3.6</v>
      </c>
      <c r="R22" s="29">
        <v>2.07</v>
      </c>
      <c r="S22" s="22"/>
      <c r="T22" s="22"/>
      <c r="U22" s="22">
        <v>5.3</v>
      </c>
      <c r="V22" s="28">
        <v>2.6814</v>
      </c>
      <c r="W22" s="22">
        <v>0</v>
      </c>
      <c r="X22" s="22">
        <v>0</v>
      </c>
      <c r="Y22" s="30"/>
      <c r="Z22" s="30"/>
      <c r="AA22" s="31"/>
      <c r="AB22" s="31"/>
      <c r="AC22" s="31"/>
      <c r="AD22" s="31"/>
      <c r="AE22" s="31"/>
      <c r="AF22" s="31"/>
      <c r="AG22" s="31"/>
    </row>
    <row r="23" ht="46" customHeight="1" spans="1:33">
      <c r="A23" s="2">
        <v>21</v>
      </c>
      <c r="B23" s="12" t="s">
        <v>78</v>
      </c>
      <c r="C23" s="9" t="str">
        <f>VLOOKUP(B23,'[2]B41V RS EBOM'!$M:$T,8,0)</f>
        <v>SCS0012400</v>
      </c>
      <c r="D23" s="3" t="s">
        <v>79</v>
      </c>
      <c r="E23" s="2"/>
      <c r="F23" s="2" t="s">
        <v>65</v>
      </c>
      <c r="G23" s="2" t="s">
        <v>66</v>
      </c>
      <c r="H23" s="10">
        <v>6</v>
      </c>
      <c r="I23" s="24">
        <f>(25*0.195*0.058*0.9+0.06)*1.1</f>
        <v>0.3459225</v>
      </c>
      <c r="J23" s="22">
        <v>0.53</v>
      </c>
      <c r="K23" s="19">
        <f t="shared" si="2"/>
        <v>0.3459225</v>
      </c>
      <c r="L23" s="19">
        <f>R23</f>
        <v>0.34</v>
      </c>
      <c r="M23" s="19">
        <f>VLOOKUP(B23,'[1]B41V RS EBOM'!$P:$CI,72,0)</f>
        <v>0.53</v>
      </c>
      <c r="N23" s="20">
        <f t="shared" si="3"/>
        <v>-0.358490566037736</v>
      </c>
      <c r="O23" s="21" t="s">
        <v>49</v>
      </c>
      <c r="P23" s="21" t="s">
        <v>31</v>
      </c>
      <c r="Q23" s="24">
        <v>0.54</v>
      </c>
      <c r="R23" s="29">
        <v>0.34</v>
      </c>
      <c r="S23" s="22"/>
      <c r="T23" s="22"/>
      <c r="U23" s="22">
        <v>0.98</v>
      </c>
      <c r="V23" s="28">
        <v>0.3717</v>
      </c>
      <c r="W23" s="22">
        <v>0</v>
      </c>
      <c r="X23" s="22">
        <v>0</v>
      </c>
      <c r="Y23" s="30"/>
      <c r="Z23" s="30"/>
      <c r="AA23" s="31"/>
      <c r="AB23" s="31"/>
      <c r="AC23" s="31"/>
      <c r="AD23" s="31"/>
      <c r="AE23" s="31"/>
      <c r="AF23" s="31"/>
      <c r="AG23" s="31"/>
    </row>
    <row r="24" ht="46" customHeight="1" spans="1:26">
      <c r="A24" s="2">
        <v>22</v>
      </c>
      <c r="B24" s="12" t="s">
        <v>80</v>
      </c>
      <c r="C24" s="9" t="str">
        <f>VLOOKUP(B24,'[2]B41V RS EBOM'!$M:$T,8,0)</f>
        <v>SCS0012401</v>
      </c>
      <c r="D24" s="3" t="s">
        <v>81</v>
      </c>
      <c r="E24" s="2"/>
      <c r="F24" s="2" t="s">
        <v>65</v>
      </c>
      <c r="G24" s="2" t="s">
        <v>66</v>
      </c>
      <c r="H24" s="10">
        <v>7</v>
      </c>
      <c r="I24" s="24">
        <f>(25*0.328*0.066*0.9+0.06)*1.1</f>
        <v>0.601788</v>
      </c>
      <c r="J24" s="22">
        <v>0.56</v>
      </c>
      <c r="K24" s="19">
        <f t="shared" si="2"/>
        <v>0.56</v>
      </c>
      <c r="L24" s="26">
        <f>R24</f>
        <v>0.45</v>
      </c>
      <c r="M24" s="19">
        <f>VLOOKUP(B24,'[1]B41V RS EBOM'!$P:$CI,72,0)</f>
        <v>0.56</v>
      </c>
      <c r="N24" s="20">
        <f t="shared" si="3"/>
        <v>-0.196428571428571</v>
      </c>
      <c r="O24" s="21" t="s">
        <v>49</v>
      </c>
      <c r="P24" s="21" t="s">
        <v>31</v>
      </c>
      <c r="Q24" s="24">
        <v>0.63</v>
      </c>
      <c r="R24" s="29">
        <v>0.45</v>
      </c>
      <c r="S24" s="22"/>
      <c r="T24" s="22"/>
      <c r="U24" s="22">
        <v>1.3</v>
      </c>
      <c r="V24" s="28">
        <v>0.4867</v>
      </c>
      <c r="W24" s="22">
        <v>0</v>
      </c>
      <c r="X24" s="22">
        <v>0</v>
      </c>
      <c r="Y24" s="14"/>
      <c r="Z24" s="14"/>
    </row>
    <row r="25" ht="46" customHeight="1" spans="1:26">
      <c r="A25" s="2">
        <v>23</v>
      </c>
      <c r="B25" s="13" t="s">
        <v>82</v>
      </c>
      <c r="C25" s="9" t="str">
        <f>VLOOKUP(B25,'[2]B41V RS EBOM'!$M:$T,8,0)</f>
        <v>SCS0012404</v>
      </c>
      <c r="D25" s="3" t="s">
        <v>83</v>
      </c>
      <c r="E25" s="2"/>
      <c r="F25" s="2" t="s">
        <v>84</v>
      </c>
      <c r="G25" s="2" t="s">
        <v>85</v>
      </c>
      <c r="H25" s="10">
        <v>4</v>
      </c>
      <c r="I25" s="24">
        <f>0.003*120</f>
        <v>0.36</v>
      </c>
      <c r="J25" s="22">
        <v>0.42</v>
      </c>
      <c r="K25" s="19">
        <f t="shared" si="2"/>
        <v>0.36</v>
      </c>
      <c r="L25" s="18" t="str">
        <f>W25</f>
        <v>暂未报价</v>
      </c>
      <c r="M25" s="19">
        <f>VLOOKUP(B25,'[1]B41V RS EBOM'!$P:$CI,72,0)</f>
        <v>0.42</v>
      </c>
      <c r="N25" s="20" t="e">
        <f t="shared" si="3"/>
        <v>#VALUE!</v>
      </c>
      <c r="O25" s="21" t="s">
        <v>23</v>
      </c>
      <c r="P25" s="21" t="s">
        <v>31</v>
      </c>
      <c r="Q25" s="24"/>
      <c r="R25" s="24"/>
      <c r="S25" s="22"/>
      <c r="T25" s="22"/>
      <c r="U25" s="22"/>
      <c r="V25" s="22"/>
      <c r="W25" s="29" t="s">
        <v>86</v>
      </c>
      <c r="X25" s="22"/>
      <c r="Y25" s="14"/>
      <c r="Z25" s="14"/>
    </row>
    <row r="26" ht="46" customHeight="1" spans="1:26">
      <c r="A26" s="2">
        <v>24</v>
      </c>
      <c r="B26" s="13" t="s">
        <v>87</v>
      </c>
      <c r="C26" s="9" t="str">
        <f>VLOOKUP(B26,'[2]B41V RS EBOM'!$M:$T,8,0)</f>
        <v>SCS0012405</v>
      </c>
      <c r="D26" s="3" t="s">
        <v>88</v>
      </c>
      <c r="E26" s="2"/>
      <c r="F26" s="2" t="s">
        <v>84</v>
      </c>
      <c r="G26" s="2" t="s">
        <v>85</v>
      </c>
      <c r="H26" s="10">
        <v>5</v>
      </c>
      <c r="I26" s="24">
        <f>0.003*160</f>
        <v>0.48</v>
      </c>
      <c r="J26" s="22">
        <v>0.52</v>
      </c>
      <c r="K26" s="19">
        <f t="shared" si="2"/>
        <v>0.48</v>
      </c>
      <c r="L26" s="18" t="str">
        <f>W26</f>
        <v>暂未报价</v>
      </c>
      <c r="M26" s="19">
        <f>VLOOKUP(B26,'[1]B41V RS EBOM'!$P:$CI,72,0)</f>
        <v>0.52</v>
      </c>
      <c r="N26" s="20" t="e">
        <f t="shared" si="3"/>
        <v>#VALUE!</v>
      </c>
      <c r="O26" s="21" t="s">
        <v>23</v>
      </c>
      <c r="P26" s="21" t="s">
        <v>31</v>
      </c>
      <c r="Q26" s="24"/>
      <c r="R26" s="24"/>
      <c r="S26" s="22"/>
      <c r="T26" s="22"/>
      <c r="U26" s="22"/>
      <c r="V26" s="22"/>
      <c r="W26" s="29" t="s">
        <v>86</v>
      </c>
      <c r="X26" s="22"/>
      <c r="Y26" s="14"/>
      <c r="Z26" s="14"/>
    </row>
    <row r="27" ht="46" customHeight="1" spans="1:26">
      <c r="A27" s="2">
        <v>25</v>
      </c>
      <c r="B27" s="2" t="s">
        <v>89</v>
      </c>
      <c r="C27" s="9" t="str">
        <f>VLOOKUP(B27,'[2]B41V RS EBOM'!$M:$T,8,0)</f>
        <v>SCS0012424</v>
      </c>
      <c r="D27" s="3" t="s">
        <v>90</v>
      </c>
      <c r="E27" s="2"/>
      <c r="F27" s="2" t="s">
        <v>91</v>
      </c>
      <c r="G27" s="3" t="s">
        <v>92</v>
      </c>
      <c r="H27" s="10">
        <v>71</v>
      </c>
      <c r="I27" s="24">
        <f>J27*0.95</f>
        <v>3.3535</v>
      </c>
      <c r="J27" s="22">
        <v>3.53</v>
      </c>
      <c r="K27" s="19">
        <f t="shared" si="2"/>
        <v>3.3535</v>
      </c>
      <c r="L27" s="18">
        <f>X27</f>
        <v>3.52</v>
      </c>
      <c r="M27" s="19">
        <f>VLOOKUP(B27,'[1]B41V RS EBOM'!$P:$CI,72,0)</f>
        <v>3.52</v>
      </c>
      <c r="N27" s="20">
        <f t="shared" si="3"/>
        <v>0</v>
      </c>
      <c r="O27" s="20" t="s">
        <v>93</v>
      </c>
      <c r="P27" s="20" t="s">
        <v>94</v>
      </c>
      <c r="Q27" s="24"/>
      <c r="R27" s="24"/>
      <c r="S27" s="22"/>
      <c r="T27" s="22">
        <v>3.7833687166</v>
      </c>
      <c r="U27" s="22"/>
      <c r="V27" s="22"/>
      <c r="W27" s="24"/>
      <c r="X27" s="29">
        <v>3.52</v>
      </c>
      <c r="Y27" s="14"/>
      <c r="Z27" s="14"/>
    </row>
    <row r="28" ht="46" customHeight="1" spans="1:26">
      <c r="A28" s="2">
        <v>26</v>
      </c>
      <c r="B28" s="2" t="s">
        <v>95</v>
      </c>
      <c r="C28" s="9" t="str">
        <f>VLOOKUP(B28,'[2]B41V RS EBOM'!$M:$T,8,0)</f>
        <v>SCS0012423</v>
      </c>
      <c r="D28" s="3" t="s">
        <v>96</v>
      </c>
      <c r="E28" s="2"/>
      <c r="F28" s="2" t="s">
        <v>91</v>
      </c>
      <c r="G28" s="3" t="s">
        <v>92</v>
      </c>
      <c r="H28" s="10">
        <v>71</v>
      </c>
      <c r="I28" s="24">
        <f>J28*0.95</f>
        <v>3.363</v>
      </c>
      <c r="J28" s="22">
        <v>3.54</v>
      </c>
      <c r="K28" s="19">
        <f t="shared" si="2"/>
        <v>3.363</v>
      </c>
      <c r="L28" s="18">
        <f>X28</f>
        <v>3.54</v>
      </c>
      <c r="M28" s="19">
        <f>VLOOKUP(B28,'[1]B41V RS EBOM'!$P:$CI,72,0)</f>
        <v>3.54</v>
      </c>
      <c r="N28" s="20">
        <f t="shared" si="3"/>
        <v>0</v>
      </c>
      <c r="O28" s="20" t="s">
        <v>93</v>
      </c>
      <c r="P28" s="20" t="s">
        <v>94</v>
      </c>
      <c r="Q28" s="24"/>
      <c r="R28" s="24"/>
      <c r="S28" s="22"/>
      <c r="T28" s="22">
        <v>3.7833687166</v>
      </c>
      <c r="U28" s="22"/>
      <c r="V28" s="22"/>
      <c r="W28" s="24"/>
      <c r="X28" s="29">
        <v>3.54</v>
      </c>
      <c r="Y28" s="14"/>
      <c r="Z28" s="14"/>
    </row>
    <row r="29" ht="46" customHeight="1" spans="1:26">
      <c r="A29" s="2">
        <v>27</v>
      </c>
      <c r="B29" s="14"/>
      <c r="C29" s="15" t="s">
        <v>97</v>
      </c>
      <c r="D29" s="16" t="s">
        <v>98</v>
      </c>
      <c r="E29" s="14"/>
      <c r="F29" s="15" t="s">
        <v>99</v>
      </c>
      <c r="G29" s="15" t="s">
        <v>100</v>
      </c>
      <c r="H29" s="14"/>
      <c r="I29" s="14"/>
      <c r="J29" s="14"/>
      <c r="K29" s="14"/>
      <c r="L29" s="14"/>
      <c r="M29" s="14"/>
      <c r="N29" s="14"/>
      <c r="O29" s="14" t="s">
        <v>25</v>
      </c>
      <c r="P29" s="21" t="s">
        <v>31</v>
      </c>
      <c r="Q29" s="14"/>
      <c r="R29" s="14"/>
      <c r="S29" s="14"/>
      <c r="T29" s="14"/>
      <c r="U29" s="14"/>
      <c r="V29" s="14"/>
      <c r="W29" s="14"/>
      <c r="X29" s="14"/>
      <c r="Y29" s="33">
        <v>1.6</v>
      </c>
      <c r="Z29" s="15">
        <v>2.25</v>
      </c>
    </row>
    <row r="30" ht="46" customHeight="1"/>
  </sheetData>
  <autoFilter xmlns:etc="http://www.wps.cn/officeDocument/2017/etCustomData" ref="A2:AG28" etc:filterBottomFollowUsedRange="0">
    <extLst/>
  </autoFilter>
  <mergeCells count="1">
    <mergeCell ref="AB17:AB21"/>
  </mergeCells>
  <conditionalFormatting sqref="B25:C26">
    <cfRule type="duplicateValues" dxfId="0" priority="2"/>
  </conditionalFormatting>
  <conditionalFormatting sqref="B27:C28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4.4" outlineLevelCol="7"/>
  <cols>
    <col min="2" max="2" width="21.4444444444444" customWidth="1"/>
    <col min="3" max="3" width="27.5555555555556" customWidth="1"/>
    <col min="4" max="4" width="13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43" customHeight="1" spans="1:8">
      <c r="A2" s="2">
        <v>1</v>
      </c>
      <c r="B2" s="4" t="s">
        <v>27</v>
      </c>
      <c r="C2" s="2" t="s">
        <v>28</v>
      </c>
      <c r="D2" s="2"/>
      <c r="E2" s="2" t="s">
        <v>29</v>
      </c>
      <c r="F2" s="2" t="s">
        <v>30</v>
      </c>
      <c r="G2" s="2">
        <v>24</v>
      </c>
      <c r="H2" s="1"/>
    </row>
    <row r="3" ht="43" customHeight="1" spans="1:8">
      <c r="A3" s="2">
        <v>2</v>
      </c>
      <c r="B3" s="4" t="s">
        <v>32</v>
      </c>
      <c r="C3" s="2" t="s">
        <v>33</v>
      </c>
      <c r="D3" s="2"/>
      <c r="E3" s="2" t="s">
        <v>29</v>
      </c>
      <c r="F3" s="2" t="s">
        <v>34</v>
      </c>
      <c r="G3" s="2">
        <v>135</v>
      </c>
      <c r="H3" s="1"/>
    </row>
    <row r="4" ht="43" customHeight="1" spans="1:8">
      <c r="A4" s="2">
        <v>3</v>
      </c>
      <c r="B4" s="2" t="s">
        <v>35</v>
      </c>
      <c r="C4" s="2" t="s">
        <v>36</v>
      </c>
      <c r="D4" s="2"/>
      <c r="E4" s="2" t="s">
        <v>29</v>
      </c>
      <c r="F4" s="2" t="s">
        <v>30</v>
      </c>
      <c r="G4" s="2">
        <v>28</v>
      </c>
      <c r="H4" s="1"/>
    </row>
    <row r="5" ht="43" customHeight="1" spans="1:8">
      <c r="A5" s="2">
        <v>4</v>
      </c>
      <c r="B5" s="2" t="s">
        <v>37</v>
      </c>
      <c r="C5" s="2" t="s">
        <v>38</v>
      </c>
      <c r="D5" s="2"/>
      <c r="E5" s="2" t="s">
        <v>29</v>
      </c>
      <c r="F5" s="2" t="s">
        <v>30</v>
      </c>
      <c r="G5" s="2">
        <v>10</v>
      </c>
      <c r="H5" s="1"/>
    </row>
    <row r="6" ht="43" customHeight="1" spans="1:8">
      <c r="A6" s="2">
        <v>5</v>
      </c>
      <c r="B6" s="2" t="s">
        <v>39</v>
      </c>
      <c r="C6" s="2" t="s">
        <v>40</v>
      </c>
      <c r="D6" s="2"/>
      <c r="E6" s="2" t="s">
        <v>29</v>
      </c>
      <c r="F6" s="2" t="s">
        <v>30</v>
      </c>
      <c r="G6" s="2">
        <v>15</v>
      </c>
      <c r="H6" s="1"/>
    </row>
    <row r="7" ht="43" customHeight="1" spans="1:8">
      <c r="A7" s="2">
        <v>6</v>
      </c>
      <c r="B7" s="2" t="s">
        <v>41</v>
      </c>
      <c r="C7" s="2" t="s">
        <v>42</v>
      </c>
      <c r="D7" s="2"/>
      <c r="E7" s="2" t="s">
        <v>29</v>
      </c>
      <c r="F7" s="2" t="s">
        <v>30</v>
      </c>
      <c r="G7" s="2">
        <v>5</v>
      </c>
      <c r="H7" s="1"/>
    </row>
    <row r="8" ht="43" customHeight="1" spans="1:8">
      <c r="A8" s="2">
        <v>7</v>
      </c>
      <c r="B8" s="2" t="s">
        <v>43</v>
      </c>
      <c r="C8" s="2" t="s">
        <v>44</v>
      </c>
      <c r="D8" s="2"/>
      <c r="E8" s="2" t="s">
        <v>29</v>
      </c>
      <c r="F8" s="2" t="s">
        <v>30</v>
      </c>
      <c r="G8" s="2">
        <v>7</v>
      </c>
      <c r="H8" s="1"/>
    </row>
    <row r="9" ht="25" customHeight="1"/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.4" outlineLevelCol="7"/>
  <cols>
    <col min="2" max="2" width="21.4444444444444" customWidth="1"/>
    <col min="3" max="3" width="27.5555555555556" customWidth="1"/>
    <col min="4" max="4" width="16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34" customHeight="1" spans="1:8">
      <c r="A2" s="2">
        <v>1</v>
      </c>
      <c r="B2" s="2" t="s">
        <v>45</v>
      </c>
      <c r="C2" s="2" t="s">
        <v>46</v>
      </c>
      <c r="D2" s="2"/>
      <c r="E2" s="2" t="s">
        <v>47</v>
      </c>
      <c r="F2" s="2" t="s">
        <v>48</v>
      </c>
      <c r="G2" s="2">
        <v>20</v>
      </c>
      <c r="H2" s="1"/>
    </row>
    <row r="3" ht="34" customHeight="1" spans="1:8">
      <c r="A3" s="2">
        <v>2</v>
      </c>
      <c r="B3" s="2" t="s">
        <v>50</v>
      </c>
      <c r="C3" s="2" t="s">
        <v>51</v>
      </c>
      <c r="D3" s="2"/>
      <c r="E3" s="2" t="s">
        <v>47</v>
      </c>
      <c r="F3" s="2" t="s">
        <v>48</v>
      </c>
      <c r="G3" s="2">
        <v>5</v>
      </c>
      <c r="H3" s="1"/>
    </row>
    <row r="4" ht="34" customHeight="1" spans="1:8">
      <c r="A4" s="2">
        <v>3</v>
      </c>
      <c r="B4" s="2" t="s">
        <v>52</v>
      </c>
      <c r="C4" s="2" t="s">
        <v>53</v>
      </c>
      <c r="D4" s="2"/>
      <c r="E4" s="2" t="s">
        <v>47</v>
      </c>
      <c r="F4" s="2" t="s">
        <v>48</v>
      </c>
      <c r="G4" s="2">
        <v>8</v>
      </c>
      <c r="H4" s="1"/>
    </row>
    <row r="5" ht="34" customHeight="1" spans="1:8">
      <c r="A5" s="2">
        <v>4</v>
      </c>
      <c r="B5" s="2" t="s">
        <v>54</v>
      </c>
      <c r="C5" s="2" t="s">
        <v>55</v>
      </c>
      <c r="D5" s="2"/>
      <c r="E5" s="2" t="s">
        <v>47</v>
      </c>
      <c r="F5" s="2" t="s">
        <v>56</v>
      </c>
      <c r="G5" s="2">
        <v>8</v>
      </c>
      <c r="H5" s="1"/>
    </row>
    <row r="6" ht="34" customHeight="1" spans="1:8">
      <c r="A6" s="2">
        <v>5</v>
      </c>
      <c r="B6" s="2" t="s">
        <v>57</v>
      </c>
      <c r="C6" s="2" t="s">
        <v>58</v>
      </c>
      <c r="D6" s="2"/>
      <c r="E6" s="2" t="s">
        <v>47</v>
      </c>
      <c r="F6" s="2" t="s">
        <v>56</v>
      </c>
      <c r="G6" s="2">
        <v>4</v>
      </c>
      <c r="H6" s="1"/>
    </row>
    <row r="7" ht="34" customHeight="1" spans="1:8">
      <c r="A7" s="2">
        <v>6</v>
      </c>
      <c r="B7" s="2" t="s">
        <v>59</v>
      </c>
      <c r="C7" s="2" t="s">
        <v>60</v>
      </c>
      <c r="D7" s="2"/>
      <c r="E7" s="2" t="s">
        <v>47</v>
      </c>
      <c r="F7" s="2" t="s">
        <v>56</v>
      </c>
      <c r="G7" s="2">
        <v>35</v>
      </c>
      <c r="H7" s="1"/>
    </row>
    <row r="8" ht="34" customHeight="1" spans="1:8">
      <c r="A8" s="2">
        <v>7</v>
      </c>
      <c r="B8" s="2" t="s">
        <v>61</v>
      </c>
      <c r="C8" s="2" t="s">
        <v>62</v>
      </c>
      <c r="D8" s="2"/>
      <c r="E8" s="2" t="s">
        <v>47</v>
      </c>
      <c r="F8" s="2" t="s">
        <v>56</v>
      </c>
      <c r="G8" s="2">
        <v>35</v>
      </c>
      <c r="H8" s="1"/>
    </row>
    <row r="9" ht="25" customHeight="1"/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I2" sqref="I2"/>
    </sheetView>
  </sheetViews>
  <sheetFormatPr defaultColWidth="9" defaultRowHeight="14.4" outlineLevelCol="7"/>
  <cols>
    <col min="1" max="1" width="9" style="1"/>
    <col min="2" max="2" width="21.4444444444444" customWidth="1"/>
    <col min="3" max="3" width="27.5555555555556" customWidth="1"/>
    <col min="4" max="4" width="16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1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34" customHeight="1" spans="1:8">
      <c r="A2" s="2">
        <v>1</v>
      </c>
      <c r="B2" s="2" t="s">
        <v>63</v>
      </c>
      <c r="C2" s="2" t="s">
        <v>64</v>
      </c>
      <c r="D2" s="2"/>
      <c r="E2" s="2" t="s">
        <v>65</v>
      </c>
      <c r="F2" s="2" t="s">
        <v>66</v>
      </c>
      <c r="G2" s="2">
        <v>5</v>
      </c>
      <c r="H2" s="1"/>
    </row>
    <row r="3" ht="34" customHeight="1" spans="1:8">
      <c r="A3" s="2">
        <v>2</v>
      </c>
      <c r="B3" s="2" t="s">
        <v>68</v>
      </c>
      <c r="C3" s="2" t="s">
        <v>69</v>
      </c>
      <c r="D3" s="2"/>
      <c r="E3" s="2" t="s">
        <v>65</v>
      </c>
      <c r="F3" s="2" t="s">
        <v>66</v>
      </c>
      <c r="G3" s="2">
        <v>20</v>
      </c>
      <c r="H3" s="1"/>
    </row>
    <row r="4" ht="34" customHeight="1" spans="1:8">
      <c r="A4" s="2">
        <v>3</v>
      </c>
      <c r="B4" s="2" t="s">
        <v>70</v>
      </c>
      <c r="C4" s="2" t="s">
        <v>71</v>
      </c>
      <c r="D4" s="2"/>
      <c r="E4" s="2" t="s">
        <v>65</v>
      </c>
      <c r="F4" s="2" t="s">
        <v>66</v>
      </c>
      <c r="G4" s="2">
        <v>56</v>
      </c>
      <c r="H4" s="1"/>
    </row>
    <row r="5" ht="34" customHeight="1" spans="1:8">
      <c r="A5" s="2">
        <v>4</v>
      </c>
      <c r="B5" s="2" t="s">
        <v>72</v>
      </c>
      <c r="C5" s="2" t="s">
        <v>73</v>
      </c>
      <c r="D5" s="2"/>
      <c r="E5" s="2" t="s">
        <v>65</v>
      </c>
      <c r="F5" s="2" t="s">
        <v>66</v>
      </c>
      <c r="G5" s="2">
        <v>5</v>
      </c>
      <c r="H5" s="1"/>
    </row>
    <row r="6" ht="34" customHeight="1" spans="1:8">
      <c r="A6" s="2">
        <v>5</v>
      </c>
      <c r="B6" s="2" t="s">
        <v>74</v>
      </c>
      <c r="C6" s="2" t="s">
        <v>75</v>
      </c>
      <c r="D6" s="2"/>
      <c r="E6" s="2" t="s">
        <v>65</v>
      </c>
      <c r="F6" s="2" t="s">
        <v>66</v>
      </c>
      <c r="G6" s="2">
        <v>21</v>
      </c>
      <c r="H6" s="1"/>
    </row>
    <row r="7" ht="34" customHeight="1" spans="1:8">
      <c r="A7" s="2">
        <v>6</v>
      </c>
      <c r="B7" s="2" t="s">
        <v>76</v>
      </c>
      <c r="C7" s="2" t="s">
        <v>77</v>
      </c>
      <c r="D7" s="2"/>
      <c r="E7" s="2" t="s">
        <v>65</v>
      </c>
      <c r="F7" s="2" t="s">
        <v>66</v>
      </c>
      <c r="G7" s="2">
        <v>40</v>
      </c>
      <c r="H7" s="1"/>
    </row>
    <row r="8" ht="34" customHeight="1" spans="1:8">
      <c r="A8" s="2">
        <v>7</v>
      </c>
      <c r="B8" s="2" t="s">
        <v>78</v>
      </c>
      <c r="C8" s="2" t="s">
        <v>79</v>
      </c>
      <c r="D8" s="2"/>
      <c r="E8" s="2" t="s">
        <v>65</v>
      </c>
      <c r="F8" s="2" t="s">
        <v>66</v>
      </c>
      <c r="G8" s="2">
        <v>6</v>
      </c>
      <c r="H8" s="1"/>
    </row>
    <row r="9" ht="34" customHeight="1" spans="1:8">
      <c r="A9" s="2">
        <v>8</v>
      </c>
      <c r="B9" s="2" t="s">
        <v>80</v>
      </c>
      <c r="C9" s="2" t="s">
        <v>81</v>
      </c>
      <c r="D9" s="2"/>
      <c r="E9" s="2" t="s">
        <v>65</v>
      </c>
      <c r="F9" s="2" t="s">
        <v>66</v>
      </c>
      <c r="G9" s="2">
        <v>7</v>
      </c>
      <c r="H9" s="1"/>
    </row>
    <row r="10" ht="25" customHeight="1"/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4.4" outlineLevelRow="7" outlineLevelCol="7"/>
  <cols>
    <col min="1" max="1" width="9" style="1"/>
    <col min="2" max="2" width="21.4444444444444" customWidth="1"/>
    <col min="3" max="3" width="27.5555555555556" customWidth="1"/>
    <col min="4" max="4" width="16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42" customHeight="1" spans="1:8">
      <c r="A2" s="2">
        <v>1</v>
      </c>
      <c r="B2" s="2" t="s">
        <v>82</v>
      </c>
      <c r="C2" s="3" t="s">
        <v>83</v>
      </c>
      <c r="D2" s="2"/>
      <c r="E2" s="2" t="s">
        <v>84</v>
      </c>
      <c r="F2" s="2" t="s">
        <v>85</v>
      </c>
      <c r="G2" s="2">
        <v>4</v>
      </c>
      <c r="H2" s="1"/>
    </row>
    <row r="3" ht="42" customHeight="1" spans="1:8">
      <c r="A3" s="2">
        <v>2</v>
      </c>
      <c r="B3" s="2" t="s">
        <v>87</v>
      </c>
      <c r="C3" s="3" t="s">
        <v>88</v>
      </c>
      <c r="D3" s="2"/>
      <c r="E3" s="2" t="s">
        <v>84</v>
      </c>
      <c r="F3" s="2" t="s">
        <v>85</v>
      </c>
      <c r="G3" s="2">
        <v>5</v>
      </c>
      <c r="H3" s="1"/>
    </row>
    <row r="4" ht="42" customHeight="1" spans="1:8">
      <c r="A4" s="2"/>
      <c r="B4" s="2"/>
      <c r="C4" s="2"/>
      <c r="D4" s="2"/>
      <c r="E4" s="2"/>
      <c r="F4" s="2"/>
      <c r="G4" s="2"/>
      <c r="H4" s="1"/>
    </row>
    <row r="5" ht="42" customHeight="1" spans="1:8">
      <c r="A5" s="2"/>
      <c r="B5" s="2"/>
      <c r="C5" s="2"/>
      <c r="D5" s="2"/>
      <c r="E5" s="2"/>
      <c r="F5" s="2"/>
      <c r="G5" s="2"/>
      <c r="H5" s="1"/>
    </row>
    <row r="6" ht="42" customHeight="1" spans="1:8">
      <c r="A6" s="2"/>
      <c r="B6" s="2"/>
      <c r="C6" s="2"/>
      <c r="D6" s="2"/>
      <c r="E6" s="2"/>
      <c r="F6" s="2"/>
      <c r="G6" s="2"/>
      <c r="H6" s="1"/>
    </row>
    <row r="7" ht="42" customHeight="1" spans="1:8">
      <c r="A7" s="2"/>
      <c r="B7" s="2"/>
      <c r="C7" s="2"/>
      <c r="D7" s="2"/>
      <c r="E7" s="2"/>
      <c r="F7" s="2"/>
      <c r="G7" s="2"/>
      <c r="H7" s="1"/>
    </row>
    <row r="8" ht="25" customHeight="1"/>
  </sheetData>
  <conditionalFormatting sqref="B$1:B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xSplit="7" ySplit="1" topLeftCell="G2" activePane="bottomRight" state="frozen"/>
      <selection/>
      <selection pane="topRight"/>
      <selection pane="bottomLeft"/>
      <selection pane="bottomRight" activeCell="A1" sqref="A$1:A$1048576"/>
    </sheetView>
  </sheetViews>
  <sheetFormatPr defaultColWidth="9" defaultRowHeight="14.4" outlineLevelRow="7" outlineLevelCol="7"/>
  <cols>
    <col min="1" max="1" width="9" style="1"/>
    <col min="2" max="2" width="21.4444444444444" customWidth="1"/>
    <col min="3" max="3" width="27.5555555555556" customWidth="1"/>
    <col min="4" max="4" width="16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42" customHeight="1" spans="1:8">
      <c r="A2" s="2">
        <v>1</v>
      </c>
      <c r="B2" s="2" t="s">
        <v>89</v>
      </c>
      <c r="C2" s="3" t="s">
        <v>90</v>
      </c>
      <c r="D2" s="2"/>
      <c r="E2" s="2" t="s">
        <v>91</v>
      </c>
      <c r="F2" s="3" t="s">
        <v>92</v>
      </c>
      <c r="G2" s="2">
        <v>71</v>
      </c>
      <c r="H2" s="1"/>
    </row>
    <row r="3" ht="42" customHeight="1" spans="1:8">
      <c r="A3" s="2">
        <v>2</v>
      </c>
      <c r="B3" s="2" t="s">
        <v>95</v>
      </c>
      <c r="C3" s="3" t="s">
        <v>96</v>
      </c>
      <c r="D3" s="2"/>
      <c r="E3" s="2" t="s">
        <v>91</v>
      </c>
      <c r="F3" s="3" t="s">
        <v>92</v>
      </c>
      <c r="G3" s="2">
        <v>71</v>
      </c>
      <c r="H3" s="1"/>
    </row>
    <row r="4" ht="42" customHeight="1" spans="1:8">
      <c r="A4" s="2"/>
      <c r="B4" s="2"/>
      <c r="C4" s="2"/>
      <c r="D4" s="2"/>
      <c r="E4" s="2"/>
      <c r="F4" s="2"/>
      <c r="G4" s="2"/>
      <c r="H4" s="1"/>
    </row>
    <row r="5" ht="42" customHeight="1" spans="1:8">
      <c r="A5" s="2"/>
      <c r="B5" s="2"/>
      <c r="C5" s="2"/>
      <c r="D5" s="2"/>
      <c r="E5" s="2"/>
      <c r="F5" s="2"/>
      <c r="G5" s="2"/>
      <c r="H5" s="1"/>
    </row>
    <row r="6" ht="42" customHeight="1" spans="1:8">
      <c r="A6" s="2"/>
      <c r="B6" s="2"/>
      <c r="C6" s="2"/>
      <c r="D6" s="2"/>
      <c r="E6" s="2"/>
      <c r="F6" s="2"/>
      <c r="G6" s="2"/>
      <c r="H6" s="1"/>
    </row>
    <row r="7" ht="42" customHeight="1" spans="1:8">
      <c r="A7" s="2"/>
      <c r="B7" s="2"/>
      <c r="C7" s="2"/>
      <c r="D7" s="2"/>
      <c r="E7" s="2"/>
      <c r="F7" s="2"/>
      <c r="G7" s="2"/>
      <c r="H7" s="1"/>
    </row>
    <row r="8" ht="25" customHeight="1"/>
  </sheetData>
  <conditionalFormatting sqref="B$1:B$104857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钢丝</vt:lpstr>
      <vt:lpstr>无纺布</vt:lpstr>
      <vt:lpstr>舒适性海绵</vt:lpstr>
      <vt:lpstr>刺毛条</vt:lpstr>
      <vt:lpstr>EPP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2025-06-25T08:17:00Z</dcterms:created>
  <dcterms:modified xsi:type="dcterms:W3CDTF">2025-07-09T06:54:09Z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DD79AFEB441E4C90AFA8D6735F06A99E_13</vt:lpwstr>
  </property>
  <property fmtid="{D5CDD505-2E9C-101B-9397-08002B2CF9AE}" pid="3" name="KSOProductBuildVer">
    <vt:lpwstr>2052-12.1.0.21915</vt:lpwstr>
  </property>
</Properties>
</file>