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 firstSheet="2" activeTab="2"/>
  </bookViews>
  <sheets>
    <sheet name="汇总" sheetId="1" r:id="rId1"/>
    <sheet name="人工费用汇总" sheetId="5" r:id="rId2"/>
    <sheet name="荣昌工资表科室人员" sheetId="2" r:id="rId3"/>
    <sheet name="荣昌工资表一线员工" sheetId="6" r:id="rId4"/>
    <sheet name="荣昌工资表销售人员" sheetId="7" r:id="rId5"/>
    <sheet name="劳务公司工资表同工同酬" sheetId="9" r:id="rId6"/>
    <sheet name="荣昌工资表研发人员" sheetId="4" r:id="rId7"/>
    <sheet name="荣昌工资表小时工" sheetId="8" r:id="rId8"/>
    <sheet name="劳务公司工资表小时工" sheetId="3" r:id="rId9"/>
    <sheet name="五险" sheetId="10" r:id="rId10"/>
    <sheet name="公积金" sheetId="1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_FilterDatabase" localSheetId="0" hidden="1">汇总!$A$1:$AA$277</definedName>
    <definedName name="_xlnm._FilterDatabase" localSheetId="2" hidden="1">荣昌工资表科室人员!$A$4:$HX$37</definedName>
    <definedName name="_xlnm._FilterDatabase" localSheetId="3" hidden="1">荣昌工资表一线员工!$A$4:$AR$68</definedName>
    <definedName name="_xlnm._FilterDatabase" localSheetId="4" hidden="1">荣昌工资表销售人员!$A$4:$HR$12</definedName>
    <definedName name="_xlnm._FilterDatabase" localSheetId="5" hidden="1">劳务公司工资表同工同酬!$A$3:$AA$127</definedName>
    <definedName name="_xlnm._FilterDatabase" localSheetId="8" hidden="1">劳务公司工资表小时工!$A$3:$IU$5</definedName>
    <definedName name="_xlnm._FilterDatabase" localSheetId="9" hidden="1">五险!$5:$259</definedName>
    <definedName name="_xlnm.Print_Area" localSheetId="2">荣昌工资表科室人员!$A$1:$AI$22</definedName>
    <definedName name="_xlnm.Print_Area" localSheetId="3">荣昌工资表一线员工!$A$2:$AJ$67</definedName>
    <definedName name="_xlnm.Print_Area" localSheetId="4">荣昌工资表销售人员!$A$1:$AH$18</definedName>
    <definedName name="_xlnm.Print_Titles" localSheetId="3">荣昌工资表一线员工!$2:$4</definedName>
    <definedName name="_xlnm.Print_Area" localSheetId="8">劳务公司工资表小时工!$A$2:$N$7</definedName>
    <definedName name="_xlnm.Print_Titles" localSheetId="8">劳务公司工资表小时工!$2:$3</definedName>
    <definedName name="_xlnm.Print_Area" localSheetId="5">劳务公司工资表同工同酬!$A$2:$T$139</definedName>
    <definedName name="_xlnm.Print_Titles" localSheetId="5">劳务公司工资表同工同酬!$3:$3</definedName>
  </definedNames>
  <calcPr calcId="144525"/>
</workbook>
</file>

<file path=xl/comments1.xml><?xml version="1.0" encoding="utf-8"?>
<comments xmlns="http://schemas.openxmlformats.org/spreadsheetml/2006/main">
  <authors>
    <author>Administrator</author>
    <author>Windows 用户</author>
    <author>tanyan</author>
  </authors>
  <commentList>
    <comment ref="H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6月运动会期间，除16日按200元，其他按60元/天</t>
        </r>
      </text>
    </comment>
    <comment ref="J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25年春节</t>
        </r>
      </text>
    </comment>
    <comment ref="Y3" authorId="0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2018年10月1日起适用新个税法起征点5000，调整个税计征公式</t>
        </r>
      </text>
    </comment>
    <comment ref="AA3" authorId="1">
      <text>
        <r>
          <rPr>
            <sz val="9"/>
            <rFont val="宋体"/>
            <charset val="134"/>
          </rPr>
          <t>Administrator:
29日当天食堂未供餐，餐补10元入工资
16年5月餐费，各扣减50元入工资</t>
        </r>
      </text>
    </comment>
    <comment ref="AD3" authorId="2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17年11月起水电、话费分开列支</t>
        </r>
      </text>
    </comment>
    <comment ref="O4" authorId="1">
      <text>
        <r>
          <rPr>
            <sz val="9"/>
            <rFont val="宋体"/>
            <charset val="134"/>
          </rPr>
          <t>Administrator:16年9月公司参保人员补退5-8月失业保费比例差额</t>
        </r>
      </text>
    </comment>
    <comment ref="AF9" authorId="2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自17年11月起月供2146.96元，共计24个月
18年5月起从陈江伟工资中代扣</t>
        </r>
      </text>
    </comment>
    <comment ref="G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25.1.11</t>
        </r>
      </text>
    </comment>
    <comment ref="AC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公司发放人员水电费</t>
        </r>
      </text>
    </comment>
    <comment ref="AF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开门红</t>
        </r>
      </text>
    </comment>
    <comment ref="J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开门红</t>
        </r>
      </text>
    </comment>
    <comment ref="AC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劳务水电费-同工同酬</t>
        </r>
      </text>
    </comment>
    <comment ref="AC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小时工水电费</t>
        </r>
      </text>
    </comment>
    <comment ref="AC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6月电费1884</t>
        </r>
      </text>
    </comment>
    <comment ref="AC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25.6.15</t>
        </r>
      </text>
    </comment>
  </commentList>
</comments>
</file>

<file path=xl/comments2.xml><?xml version="1.0" encoding="utf-8"?>
<comments xmlns="http://schemas.openxmlformats.org/spreadsheetml/2006/main">
  <authors>
    <author>Windows 用户</author>
    <author>tanyan</author>
    <author>Administrator</author>
  </authors>
  <commentList>
    <comment ref="H3" authorId="0">
      <text>
        <r>
          <rPr>
            <sz val="9"/>
            <rFont val="宋体"/>
            <charset val="134"/>
          </rPr>
          <t>Administrator:
剔除半天的餐补
支援景德镇30元/天
18.5月支援景德镇人员按出勤天数给予
2020.6.15起工作餐补调为12元/天/人，加班餐补调为8元/天/人</t>
        </r>
      </text>
    </comment>
    <comment ref="AA3" authorId="0">
      <text>
        <r>
          <rPr>
            <sz val="9"/>
            <rFont val="宋体"/>
            <charset val="134"/>
          </rPr>
          <t>Administrator:
剔除半天的餐补。临时工餐费打入工资卡中。日度最多10元/天</t>
        </r>
      </text>
    </comment>
    <comment ref="AC3" authorId="1">
      <text>
        <r>
          <rPr>
            <sz val="9"/>
            <rFont val="宋体"/>
            <charset val="134"/>
          </rPr>
          <t>tanyan:
1月1日-20日只扣水电</t>
        </r>
      </text>
    </comment>
    <comment ref="AD3" authorId="1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17年11月起水电、话费分开列支</t>
        </r>
      </text>
    </comment>
    <comment ref="AE3" authorId="1">
      <text>
        <r>
          <rPr>
            <sz val="9"/>
            <rFont val="宋体"/>
            <charset val="134"/>
          </rPr>
          <t>tanyan:
A线班组奖励报告150元，现在发放个人，税后冲抵，暂列支于被服项</t>
        </r>
      </text>
    </comment>
    <comment ref="AG3" authorId="0">
      <text>
        <r>
          <rPr>
            <sz val="9"/>
            <rFont val="宋体"/>
            <charset val="134"/>
          </rPr>
          <t>Administrator:
当月请一个月病产假、工伤假，离职人员，不予以扣工会会费</t>
        </r>
      </text>
    </comment>
    <comment ref="O4" authorId="0">
      <text>
        <r>
          <rPr>
            <sz val="9"/>
            <rFont val="宋体"/>
            <charset val="134"/>
          </rPr>
          <t>Administrator:16年9月公司参保人员补退5-8月失业保费比例差额</t>
        </r>
      </text>
    </comment>
    <comment ref="I5" authorId="1">
      <text>
        <r>
          <rPr>
            <b/>
            <sz val="9"/>
            <rFont val="宋体"/>
            <charset val="134"/>
          </rPr>
          <t xml:space="preserve">tanyan:
6月绩效470
</t>
        </r>
        <r>
          <rPr>
            <sz val="9"/>
            <rFont val="宋体"/>
            <charset val="134"/>
          </rPr>
          <t>24.8月成品物料实行新薪资方案，成品绩效770
16年9月-12月给予绩效工资300元-依据发货准备率
保留此绩效工资
17年4月起按实际工作表现给予
2月入职即给予80%
2020.5起按新的方案</t>
        </r>
      </text>
    </comment>
    <comment ref="I6" authorId="1">
      <text>
        <r>
          <rPr>
            <b/>
            <sz val="9"/>
            <rFont val="宋体"/>
            <charset val="134"/>
          </rPr>
          <t xml:space="preserve">tanyan:
6月绩效700
</t>
        </r>
        <r>
          <rPr>
            <sz val="9"/>
            <rFont val="宋体"/>
            <charset val="134"/>
          </rPr>
          <t>24.8月成品物料实行新薪资方案，成品绩效770
16年9月-12月给予绩效工资300元-依据发货准备率
保留此绩效工资
17年4月起按实际工作表现给予
2月入职即给予80%
2020.5起按新的方案</t>
        </r>
      </text>
    </comment>
    <comment ref="I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24.8月成品物料实行新薪资方案，成品绩效770，物料绩效900
6月绩效870</t>
        </r>
      </text>
    </comment>
    <comment ref="I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6月绩效860</t>
        </r>
      </text>
    </comment>
    <comment ref="I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24.8月成品物料实行新薪资方案，成品绩效770，物料绩效900
4月绩效810,试用期6折
3.21转正
5月绩效835</t>
        </r>
      </text>
    </comment>
    <comment ref="I10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绩效工资500</t>
        </r>
      </text>
    </comment>
    <comment ref="I1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绩效500，24天
6月绩效93分
</t>
        </r>
      </text>
    </comment>
    <comment ref="I1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绩效500，按24天制
6月绩效95分</t>
        </r>
      </text>
    </comment>
    <comment ref="I1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24.8月起计件剔除300做绩效
11月绩效99分</t>
        </r>
      </text>
    </comment>
    <comment ref="I1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24.8月起计件剔除300做绩效
11月绩效99.5分
全勤
24.8月起取消全勤补贴
6月绩效98分</t>
        </r>
      </text>
    </comment>
    <comment ref="I1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6月绩效</t>
        </r>
      </text>
    </comment>
    <comment ref="I3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24.8月绩效300
11月启动88分
12月96
25.1月绩效84分，3月88分</t>
        </r>
      </text>
    </comment>
    <comment ref="I3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24.8月起计件剔除300做绩效
10月启动96分
11月绩效94，3月92</t>
        </r>
      </text>
    </comment>
    <comment ref="I3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3月绩效</t>
        </r>
      </text>
    </comment>
    <comment ref="I5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6月绩效</t>
        </r>
      </text>
    </comment>
  </commentList>
</comments>
</file>

<file path=xl/comments3.xml><?xml version="1.0" encoding="utf-8"?>
<comments xmlns="http://schemas.openxmlformats.org/spreadsheetml/2006/main">
  <authors>
    <author>tanyan</author>
    <author>Windows 用户</author>
    <author>Administrator</author>
  </authors>
  <commentList>
    <comment ref="AD3" authorId="0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17年11月起水电、话费分开列支</t>
        </r>
      </text>
    </comment>
    <comment ref="O4" authorId="1">
      <text>
        <r>
          <rPr>
            <sz val="9"/>
            <rFont val="宋体"/>
            <charset val="134"/>
          </rPr>
          <t>Administrator:16年9月公司参保人员补退5-8月失业保费比例差额</t>
        </r>
      </text>
    </comment>
    <comment ref="AA5" authorId="2">
      <text>
        <r>
          <rPr>
            <sz val="9"/>
            <rFont val="宋体"/>
            <charset val="134"/>
          </rPr>
          <t>Administrator:
自2015年11月起，餐费不再打入餐卡</t>
        </r>
      </text>
    </comment>
    <comment ref="L2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销售劳务</t>
        </r>
      </text>
    </comment>
  </commentList>
</comments>
</file>

<file path=xl/comments4.xml><?xml version="1.0" encoding="utf-8"?>
<comments xmlns="http://schemas.openxmlformats.org/spreadsheetml/2006/main">
  <authors>
    <author>Administrator</author>
    <author>tanyan</author>
  </authors>
  <commentList>
    <comment ref="K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11月总装后排线属新线体，大部分为新员工，产量爬坡受线体影响，劳效60%左右，后排产量工资约67.21元/天，申请后排线员工工资按40元/天补贴
</t>
        </r>
      </text>
    </comment>
    <comment ref="D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3.5转正</t>
        </r>
      </text>
    </comment>
    <comment ref="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24.8月起新薪资方案成品4100基本工资2100+绩效770+岗位工资A级1230，B级别930，C级630
6月岗位评定等级B级</t>
        </r>
      </text>
    </comment>
    <comment ref="J4" authorId="1">
      <text>
        <r>
          <rPr>
            <b/>
            <sz val="9"/>
            <rFont val="宋体"/>
            <charset val="134"/>
          </rPr>
          <t xml:space="preserve">tanyan:
6月绩效470，3.5转正
</t>
        </r>
        <r>
          <rPr>
            <sz val="9"/>
            <rFont val="宋体"/>
            <charset val="134"/>
          </rPr>
          <t>24.8月成品物料实行新薪资方案，成品绩效770
16年9月-12月给予绩效工资300元-依据发货准备率
保留此绩效工资
17年4月起按实际工作表现给予
2月入职即给予80%
2020.5起按新的方案</t>
        </r>
      </text>
    </comment>
    <comment ref="N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I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24.8月起新薪资方案成品4100基本工资2100+绩效770+岗位工资A级1230，B级别930，C级630
6月岗位评定等级A级</t>
        </r>
      </text>
    </comment>
    <comment ref="J5" authorId="1">
      <text>
        <r>
          <rPr>
            <b/>
            <sz val="9"/>
            <rFont val="宋体"/>
            <charset val="134"/>
          </rPr>
          <t xml:space="preserve">tanyan:
6月绩效700绩效6折
</t>
        </r>
        <r>
          <rPr>
            <sz val="9"/>
            <rFont val="宋体"/>
            <charset val="134"/>
          </rPr>
          <t>24.8月成品物料实行新薪资方案，成品绩效770
16年9月-12月给予绩效工资300元-依据发货准备率
保留此绩效工资
17年4月起按实际工作表现给予
2月入职即给予80%
2020.5起按新的方案</t>
        </r>
      </text>
    </comment>
    <comment ref="I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24.8月起新薪资方案成品4100基本工资2100+绩效770+岗位工资A级1230，B级别930，C级630
6月岗位评定等级A级</t>
        </r>
      </text>
    </comment>
    <comment ref="J6" authorId="1">
      <text>
        <r>
          <rPr>
            <b/>
            <sz val="9"/>
            <rFont val="宋体"/>
            <charset val="134"/>
          </rPr>
          <t xml:space="preserve">tanyan:
6月绩效700绩效6折
</t>
        </r>
        <r>
          <rPr>
            <sz val="9"/>
            <rFont val="宋体"/>
            <charset val="134"/>
          </rPr>
          <t>24.8月成品物料实行新薪资方案，成品绩效770
16年9月-12月给予绩效工资300元-依据发货准备率
保留此绩效工资
17年4月起按实际工作表现给予
2月入职即给予80%
2020.5起按新的方案</t>
        </r>
      </text>
    </comment>
    <comment ref="N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I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24.8月起新薪资方案成品4100基本工资2100+绩效770+岗位工资A级1230，B级别930，C级630
6月岗位评定等级A级</t>
        </r>
      </text>
    </comment>
    <comment ref="J7" authorId="1">
      <text>
        <r>
          <rPr>
            <b/>
            <sz val="9"/>
            <rFont val="宋体"/>
            <charset val="134"/>
          </rPr>
          <t xml:space="preserve">tanyan:
6月绩效700绩效6折
</t>
        </r>
        <r>
          <rPr>
            <sz val="9"/>
            <rFont val="宋体"/>
            <charset val="134"/>
          </rPr>
          <t>24.8月成品物料实行新薪资方案，成品绩效770
16年9月-12月给予绩效工资300元-依据发货准备率
保留此绩效工资
17年4月起按实际工作表现给予
2月入职即给予80%
2020.5起按新的方案</t>
        </r>
      </text>
    </comment>
    <comment ref="N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I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24.8月起新薪资方案成品4100基本工资2100+绩效770+岗位工资A级1230，B级别930，C级630
6月岗位评定等级A级</t>
        </r>
      </text>
    </comment>
    <comment ref="J8" authorId="1">
      <text>
        <r>
          <rPr>
            <b/>
            <sz val="9"/>
            <rFont val="宋体"/>
            <charset val="134"/>
          </rPr>
          <t xml:space="preserve">tanyan:
6月绩效700
</t>
        </r>
        <r>
          <rPr>
            <sz val="9"/>
            <rFont val="宋体"/>
            <charset val="134"/>
          </rPr>
          <t>24.8月成品物料实行新薪资方案，成品绩效770
16年9月-12月给予绩效工资300元-依据发货准备率
保留此绩效工资
17年4月起按实际工作表现给予
2月入职即给予80%
2020.5起按新的方案</t>
        </r>
      </text>
    </comment>
    <comment ref="D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25.4.1转正</t>
        </r>
      </text>
    </comment>
    <comment ref="I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24.8月起新薪资方案物料4500基本工资2100+绩效900+岗位工资A级1500，B级别1200，C级300
6月岗位评定等级B</t>
        </r>
      </text>
    </comment>
    <comment ref="J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24.8月成品物料实行新薪资方案，成品绩效770，物料绩效900
6月绩效850</t>
        </r>
      </text>
    </comment>
    <comment ref="H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基本工资2000</t>
        </r>
      </text>
    </comment>
    <comment ref="I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试用期4800-2500=2300
转正5200-2500=2700</t>
        </r>
      </text>
    </comment>
    <comment ref="J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绩效工资500</t>
        </r>
      </text>
    </comment>
    <comment ref="M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2025年端午节上班保养设备的人员每人正激励200元，
端午节当天加班人员名单为赵新辉、周建华、何柒林</t>
        </r>
      </text>
    </comment>
    <comment ref="K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H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5.12缺卡的剔除天数基本工资补上</t>
        </r>
      </text>
    </comment>
    <comment ref="K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修补-代班长
</t>
        </r>
      </text>
    </comment>
    <comment ref="K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H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5.12缺卡的剔除天数基本工资补上</t>
        </r>
      </text>
    </comment>
    <comment ref="K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K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清模</t>
        </r>
      </text>
    </comment>
    <comment ref="K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K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M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旷工2天</t>
        </r>
      </text>
    </comment>
    <comment ref="N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K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K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取模</t>
        </r>
      </text>
    </comment>
    <comment ref="K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取模</t>
        </r>
      </text>
    </comment>
    <comment ref="K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N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O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事假1天</t>
        </r>
      </text>
    </comment>
    <comment ref="K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O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事假0.5天，发泡工资表全勤0元</t>
        </r>
      </text>
    </comment>
    <comment ref="K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N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O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事假0.5天</t>
        </r>
      </text>
    </comment>
    <comment ref="H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5.12缺卡的剔除天数基本工资补上</t>
        </r>
      </text>
    </comment>
    <comment ref="K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撕刺毛条盖章</t>
        </r>
      </text>
    </comment>
    <comment ref="N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N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打磨区装车</t>
        </r>
      </text>
    </comment>
    <comment ref="N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N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N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O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事假5天</t>
        </r>
      </text>
    </comment>
    <comment ref="K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N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O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事假2天，发泡初稿工资表200</t>
        </r>
      </text>
    </comment>
    <comment ref="K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M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旷工1天</t>
        </r>
      </text>
    </comment>
    <comment ref="N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3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取模</t>
        </r>
      </text>
    </comment>
    <comment ref="O3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事假0.5天</t>
        </r>
      </text>
    </comment>
    <comment ref="K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M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10分钟以内迟到7次，14号迟到22分钟</t>
        </r>
      </text>
    </comment>
    <comment ref="N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O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事假1天</t>
        </r>
      </text>
    </comment>
    <comment ref="K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N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N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O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事假2天</t>
        </r>
      </text>
    </comment>
    <comment ref="K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N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4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打磨区修补</t>
        </r>
      </text>
    </comment>
    <comment ref="K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4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喷脱模剂</t>
        </r>
      </text>
    </comment>
    <comment ref="O4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事假2天</t>
        </r>
      </text>
    </comment>
    <comment ref="K4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清模</t>
        </r>
      </text>
    </comment>
    <comment ref="K4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4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N4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4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5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M5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11号迟到12分钟</t>
        </r>
      </text>
    </comment>
    <comment ref="K5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5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K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5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N5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5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5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O5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事假1天</t>
        </r>
      </text>
    </comment>
    <comment ref="K5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打磨区装车</t>
        </r>
      </text>
    </comment>
    <comment ref="K5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N5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5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K6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M6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旷工1天</t>
        </r>
      </text>
    </comment>
    <comment ref="K6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N6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O6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事假1天</t>
        </r>
      </text>
    </comment>
    <comment ref="K6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I6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6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I6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6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I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I6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6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I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N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I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N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I6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6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I7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7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7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K7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K7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7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K7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K7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7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设备</t>
        </r>
      </text>
    </comment>
    <comment ref="K7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N7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7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O7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发泡初稿0</t>
        </r>
      </text>
    </comment>
    <comment ref="K8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M8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24-26迟到3次</t>
        </r>
      </text>
    </comment>
    <comment ref="K8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N8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8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打磨区修补</t>
        </r>
      </text>
    </comment>
    <comment ref="N8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8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8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8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8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N8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8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N8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8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8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N8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9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取模</t>
        </r>
      </text>
    </comment>
    <comment ref="N9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9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I9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9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取模</t>
        </r>
      </text>
    </comment>
    <comment ref="N9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I9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9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I9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9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I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N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I9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9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I9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9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M9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旷工1天</t>
        </r>
      </text>
    </comment>
    <comment ref="I9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9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I9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9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I10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0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取模</t>
        </r>
      </text>
    </comment>
    <comment ref="I10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0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I10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0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I10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0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I10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0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M10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旷工1天</t>
        </r>
      </text>
    </comment>
    <comment ref="I10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0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清模</t>
        </r>
      </text>
    </comment>
    <comment ref="N10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I10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0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N10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I10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0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I10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0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N10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I10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0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I1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I1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I1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未剔除绩效300
试用期计件8折</t>
        </r>
      </text>
    </comment>
    <comment ref="J1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计件未剔除计件300</t>
        </r>
      </text>
    </comment>
    <comment ref="K1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I1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未剔除绩效300
</t>
        </r>
      </text>
    </comment>
    <comment ref="J1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计件未剔除计件300</t>
        </r>
      </text>
    </comment>
    <comment ref="K1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I1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未剔除绩效300
</t>
        </r>
      </text>
    </comment>
    <comment ref="J1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计件未剔除计件300</t>
        </r>
      </text>
    </comment>
    <comment ref="K1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N1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I1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未剔除绩效300
</t>
        </r>
      </text>
    </comment>
    <comment ref="J1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计件未剔除计件300</t>
        </r>
      </text>
    </comment>
    <comment ref="K1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I1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未剔除绩效300
</t>
        </r>
      </text>
    </comment>
    <comment ref="J1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计件未剔除计件300</t>
        </r>
      </text>
    </comment>
    <comment ref="K1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I1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未剔除绩效300
</t>
        </r>
      </text>
    </comment>
    <comment ref="J1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计件未剔除计件300</t>
        </r>
      </text>
    </comment>
    <comment ref="K1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I1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未剔除绩效300
</t>
        </r>
      </text>
    </comment>
    <comment ref="J1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计件未剔除计件300</t>
        </r>
      </text>
    </comment>
    <comment ref="K1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I1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未剔除绩效300
</t>
        </r>
      </text>
    </comment>
    <comment ref="J1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计件未剔除计件300</t>
        </r>
      </text>
    </comment>
    <comment ref="K1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I1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未剔除绩效300
</t>
        </r>
      </text>
    </comment>
    <comment ref="J1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计件未剔除计件300</t>
        </r>
      </text>
    </comment>
    <comment ref="K1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1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质检岗位补贴</t>
        </r>
      </text>
    </comment>
    <comment ref="N1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1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打磨区质检</t>
        </r>
      </text>
    </comment>
    <comment ref="N1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O1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事假1天</t>
        </r>
      </text>
    </comment>
    <comment ref="K1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5月现服打磨调回车间，6月发泡工资表岗位补贴200</t>
        </r>
      </text>
    </comment>
    <comment ref="N1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1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N1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1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带班</t>
        </r>
      </text>
    </comment>
    <comment ref="I1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2月剔除300计件做绩效
12月起申请按照发泡平均系数的1.15
</t>
        </r>
      </text>
    </comment>
    <comment ref="J1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1月绩效94分
3月87分</t>
        </r>
      </text>
    </comment>
    <comment ref="K1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质检岗位补贴</t>
        </r>
      </text>
    </comment>
    <comment ref="N1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</commentList>
</comments>
</file>

<file path=xl/comments5.xml><?xml version="1.0" encoding="utf-8"?>
<comments xmlns="http://schemas.openxmlformats.org/spreadsheetml/2006/main">
  <authors>
    <author>tanyan</author>
    <author>Administrator</author>
    <author>Windows 用户</author>
  </authors>
  <commentList>
    <comment ref="F3" authorId="0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装卸工按库管核算考勤及工资</t>
        </r>
      </text>
    </comment>
    <comment ref="H3" authorId="0">
      <text>
        <r>
          <rPr>
            <sz val="9"/>
            <rFont val="宋体"/>
            <charset val="134"/>
          </rPr>
          <t>tanyan:
1月餐补不发
常州出差餐补30元/天</t>
        </r>
      </text>
    </comment>
    <comment ref="J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25年春节</t>
        </r>
      </text>
    </comment>
    <comment ref="L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=VLOOKUP(C4,'[2025年2月工资汇总表-扣除绩效3.13.xls]研发人员'!$C$3:$FO$60,36,0)</t>
        </r>
      </text>
    </comment>
    <comment ref="AD3" authorId="0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17年11月起水电、话费分开列支</t>
        </r>
      </text>
    </comment>
    <comment ref="AF3" authorId="2">
      <text>
        <r>
          <rPr>
            <sz val="9"/>
            <rFont val="宋体"/>
            <charset val="134"/>
          </rPr>
          <t>Administrator:
当月请一个月病产假、工伤假，离职人员，不予以扣工会会费</t>
        </r>
      </text>
    </comment>
    <comment ref="M4" authorId="0">
      <text>
        <r>
          <rPr>
            <sz val="9"/>
            <rFont val="宋体"/>
            <charset val="134"/>
          </rPr>
          <t>tanyan:
29</t>
        </r>
      </text>
    </comment>
    <comment ref="N4" authorId="0">
      <text>
        <r>
          <rPr>
            <sz val="9"/>
            <rFont val="宋体"/>
            <charset val="134"/>
          </rPr>
          <t>tanyan:
33</t>
        </r>
      </text>
    </comment>
    <comment ref="O4" authorId="0">
      <text>
        <r>
          <rPr>
            <sz val="9"/>
            <rFont val="宋体"/>
            <charset val="134"/>
          </rPr>
          <t>tanyan:
31</t>
        </r>
      </text>
    </comment>
    <comment ref="P4" authorId="0">
      <text>
        <r>
          <rPr>
            <sz val="9"/>
            <rFont val="宋体"/>
            <charset val="134"/>
          </rPr>
          <t>tanyan:
36</t>
        </r>
      </text>
    </comment>
    <comment ref="R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24.1月从婴幼儿调整为子女教育</t>
        </r>
      </text>
    </comment>
    <comment ref="V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原来1000</t>
        </r>
      </text>
    </comment>
    <comment ref="V8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原来1000</t>
        </r>
      </text>
    </comment>
    <comment ref="V9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原来1000</t>
        </r>
      </text>
    </comment>
    <comment ref="M1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
</t>
        </r>
      </text>
    </comment>
    <comment ref="Q1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23.4月转合同工交公积金
</t>
        </r>
      </text>
    </comment>
    <comment ref="M1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</t>
        </r>
      </text>
    </comment>
    <comment ref="M1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
</t>
        </r>
      </text>
    </comment>
    <comment ref="Q1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24年2月鑫起转正式工</t>
        </r>
      </text>
    </comment>
    <comment ref="L19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研发直接</t>
        </r>
      </text>
    </comment>
    <comment ref="L2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研发间接</t>
        </r>
      </text>
    </comment>
    <comment ref="O2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阿姨</t>
        </r>
      </text>
    </comment>
    <comment ref="L21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间接人工成本
科室+研发销售办公室人员+阿姨</t>
        </r>
      </text>
    </comment>
    <comment ref="Q22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劳务120=0+36+4+临时工30+50劳务同工同酬</t>
        </r>
      </text>
    </comment>
    <comment ref="L2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研发-直接人工成本</t>
        </r>
      </text>
    </comment>
  </commentList>
</comments>
</file>

<file path=xl/comments6.xml><?xml version="1.0" encoding="utf-8"?>
<comments xmlns="http://schemas.openxmlformats.org/spreadsheetml/2006/main">
  <authors>
    <author>Administrator</author>
  </authors>
  <commentList>
    <comment ref="G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晚班</t>
        </r>
      </text>
    </comment>
    <comment ref="H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晚班</t>
        </r>
      </text>
    </comment>
    <comment ref="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补卡</t>
        </r>
      </text>
    </comment>
    <comment ref="H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白班</t>
        </r>
      </text>
    </comment>
  </commentList>
</comments>
</file>

<file path=xl/comments7.xml><?xml version="1.0" encoding="utf-8"?>
<comments xmlns="http://schemas.openxmlformats.org/spreadsheetml/2006/main">
  <authors>
    <author>Administrator</author>
  </authors>
  <commentList>
    <comment ref="I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1月补卡考核180，罚款40</t>
        </r>
      </text>
    </comment>
    <comment ref="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5月补卡</t>
        </r>
      </text>
    </comment>
  </commentList>
</comments>
</file>

<file path=xl/comments8.xml><?xml version="1.0" encoding="utf-8"?>
<comments xmlns="http://schemas.openxmlformats.org/spreadsheetml/2006/main">
  <authors>
    <author>Administrator</author>
  </authors>
  <commentList>
    <comment ref="F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2022年度社保基数
工伤不保底及封顶、医疗最低3276、失业养老最低3604</t>
        </r>
      </text>
    </comment>
    <comment ref="W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原单位工伤缴费费率为1.34%，2021.5降低为0.96%，降幅28%
2、鑫起原缴费费率为1.54%，现降低为1.23%，降幅20%
</t>
        </r>
      </text>
    </comment>
    <comment ref="F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G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H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原缴费基数3220
2021.12起调整为3276
2023.1上调为3945</t>
        </r>
      </text>
    </comment>
    <comment ref="I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F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G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H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原基数3380
2022.9起调为3586</t>
        </r>
      </text>
    </comment>
    <comment ref="I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AP7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休长假</t>
        </r>
      </text>
    </comment>
    <comment ref="B10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诸葛啟发</t>
        </r>
      </text>
    </comment>
    <comment ref="E1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3月份工伤含阳俊</t>
        </r>
      </text>
    </comment>
    <comment ref="AK1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1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1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E15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3月份工伤含阳俊</t>
        </r>
      </text>
    </comment>
    <comment ref="AK15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1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1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P1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2天不发放工资</t>
        </r>
      </text>
    </comment>
    <comment ref="B16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B16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B16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B1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王启民</t>
        </r>
      </text>
    </comment>
    <comment ref="E18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3月份工伤含阳俊</t>
        </r>
      </text>
    </comment>
    <comment ref="AK18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18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18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B19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B19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B19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E20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3月份工伤含阳俊</t>
        </r>
      </text>
    </comment>
    <comment ref="AK20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20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20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E2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3月份工伤含阳俊</t>
        </r>
      </text>
    </comment>
    <comment ref="AK2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2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2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E2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3月份工伤含阳俊</t>
        </r>
      </text>
    </comment>
    <comment ref="AK2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黄清梅100元商业险</t>
        </r>
      </text>
    </comment>
    <comment ref="W2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黄清梅100元商业险</t>
        </r>
      </text>
    </comment>
    <comment ref="AA2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黄清梅100元商业险</t>
        </r>
      </text>
    </comment>
    <comment ref="AB2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2020.11、12费用与社保明细不一致，但合计数一致，社保局11月含冉勤费用，12月份补退。社保明细按当月实际应缴费用统计</t>
        </r>
      </text>
    </comment>
    <comment ref="Z2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劳务-单位承担五险部分</t>
        </r>
      </text>
    </comment>
    <comment ref="AA2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单位承担五险一金费用</t>
        </r>
      </text>
    </comment>
    <comment ref="AL2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费用合计</t>
        </r>
      </text>
    </comment>
    <comment ref="AM2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单位住房公积金</t>
        </r>
      </text>
    </comment>
    <comment ref="AJ24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25.2月起工资表大病不计加计扣除</t>
        </r>
      </text>
    </comment>
    <comment ref="AF2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医疗补收</t>
        </r>
      </text>
    </comment>
    <comment ref="AJ2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减去大病</t>
        </r>
      </text>
    </comment>
    <comment ref="AJ25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25.2月起工资表大病不计加计扣除</t>
        </r>
      </text>
    </comment>
    <comment ref="AM29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单位住房公积金</t>
        </r>
      </text>
    </comment>
    <comment ref="AP2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只有8号1次打卡记录</t>
        </r>
      </text>
    </comment>
  </commentList>
</comments>
</file>

<file path=xl/comments9.xml><?xml version="1.0" encoding="utf-8"?>
<comments xmlns="http://schemas.openxmlformats.org/spreadsheetml/2006/main">
  <authors>
    <author>Administrator</author>
  </authors>
  <commentList>
    <comment ref="M4" authorId="0">
      <text>
        <r>
          <rPr>
            <sz val="9"/>
            <rFont val="宋体"/>
            <charset val="134"/>
          </rPr>
          <t>Administrator:
公积金余额统计时间为7月1日至次年6月30日</t>
        </r>
      </text>
    </comment>
    <comment ref="B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12.16办理发现异常，微信第一时间告知，前单位湖南正蓉机械制造有限公司0001962</t>
        </r>
      </text>
    </comment>
    <comment ref="B4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暂未启封1.15</t>
        </r>
      </text>
    </comment>
  </commentList>
</comments>
</file>

<file path=xl/sharedStrings.xml><?xml version="1.0" encoding="utf-8"?>
<sst xmlns="http://schemas.openxmlformats.org/spreadsheetml/2006/main" count="3025" uniqueCount="876">
  <si>
    <t>序号</t>
  </si>
  <si>
    <t>部门</t>
  </si>
  <si>
    <t>姓名</t>
  </si>
  <si>
    <t>岗位</t>
  </si>
  <si>
    <t>工资发放公司</t>
  </si>
  <si>
    <t>姓名所在工作表</t>
  </si>
  <si>
    <t>4月份</t>
  </si>
  <si>
    <t>工资分布</t>
  </si>
  <si>
    <t>工资</t>
  </si>
  <si>
    <t>养老</t>
  </si>
  <si>
    <t>失业</t>
  </si>
  <si>
    <t>医疗</t>
  </si>
  <si>
    <t>工伤</t>
  </si>
  <si>
    <t>公积金</t>
  </si>
  <si>
    <t>合计</t>
  </si>
  <si>
    <t>项目/部门</t>
  </si>
  <si>
    <t>科室</t>
  </si>
  <si>
    <t>研发</t>
  </si>
  <si>
    <t>销售</t>
  </si>
  <si>
    <t>总装</t>
  </si>
  <si>
    <t>焊接</t>
  </si>
  <si>
    <t>发泡</t>
  </si>
  <si>
    <t>一线服务人员</t>
  </si>
  <si>
    <t>其他-服务费</t>
  </si>
  <si>
    <t>验证</t>
  </si>
  <si>
    <t>固定工资</t>
  </si>
  <si>
    <t>李开阳</t>
  </si>
  <si>
    <t>湖南荣昌</t>
  </si>
  <si>
    <t>总人数-预算</t>
  </si>
  <si>
    <t>刘心</t>
  </si>
  <si>
    <t>总人数-实际</t>
  </si>
  <si>
    <t>易兰</t>
  </si>
  <si>
    <t>在实际总人数中：</t>
  </si>
  <si>
    <t>曾琼</t>
  </si>
  <si>
    <t>陈子豪</t>
  </si>
  <si>
    <t>湖南诚展</t>
  </si>
  <si>
    <t>刘文向</t>
  </si>
  <si>
    <t>湘潭思泉</t>
  </si>
  <si>
    <t>李晶</t>
  </si>
  <si>
    <t>深圳诚展</t>
  </si>
  <si>
    <t>谭丽平</t>
  </si>
  <si>
    <t>东方人才</t>
  </si>
  <si>
    <t>何胜春</t>
  </si>
  <si>
    <t>鑫起</t>
  </si>
  <si>
    <t>马英</t>
  </si>
  <si>
    <t>德顺</t>
  </si>
  <si>
    <t>卢中华</t>
  </si>
  <si>
    <t>总工资（不含五险一金）-预算</t>
  </si>
  <si>
    <t>伍赤诚</t>
  </si>
  <si>
    <t>总工资（不含五险一金）-实际</t>
  </si>
  <si>
    <t>向财源</t>
  </si>
  <si>
    <t>在实际总工资中：</t>
  </si>
  <si>
    <t>张海波</t>
  </si>
  <si>
    <t>曹蜜</t>
  </si>
  <si>
    <t>陈嘉琦</t>
  </si>
  <si>
    <t>贺王瑜</t>
  </si>
  <si>
    <t>赵新辉</t>
  </si>
  <si>
    <t>肖燕丹</t>
  </si>
  <si>
    <t>变动工资</t>
  </si>
  <si>
    <t>范文榜</t>
  </si>
  <si>
    <t>肖玲</t>
  </si>
  <si>
    <t>五险一金-预算</t>
  </si>
  <si>
    <t>赵五祥</t>
  </si>
  <si>
    <t>五险一金-实际</t>
  </si>
  <si>
    <t>文洪亮</t>
  </si>
  <si>
    <t>在五险一金中：</t>
  </si>
  <si>
    <t>赵平</t>
  </si>
  <si>
    <t>李松辉</t>
  </si>
  <si>
    <t>黄龙</t>
  </si>
  <si>
    <t>谭建文</t>
  </si>
  <si>
    <t>谭海波</t>
  </si>
  <si>
    <t>邹涛涛</t>
  </si>
  <si>
    <t>高贤勇</t>
  </si>
  <si>
    <t>贺楚平</t>
  </si>
  <si>
    <t>总工资（含五险一金）-预算</t>
  </si>
  <si>
    <t>殷胜</t>
  </si>
  <si>
    <t>总工资（含五险一金）-实际</t>
  </si>
  <si>
    <t>贺海岸</t>
  </si>
  <si>
    <t>肖华</t>
  </si>
  <si>
    <t>齐承平</t>
  </si>
  <si>
    <t>何柒林</t>
  </si>
  <si>
    <t>彭健</t>
  </si>
  <si>
    <t>王虎彪</t>
  </si>
  <si>
    <t>麻志超</t>
  </si>
  <si>
    <t>吴国秋</t>
  </si>
  <si>
    <t>张迪辉</t>
  </si>
  <si>
    <t>吴朝夕</t>
  </si>
  <si>
    <t>李慧玲</t>
  </si>
  <si>
    <t>毛伟</t>
  </si>
  <si>
    <t>蒋正林</t>
  </si>
  <si>
    <t>左昌福</t>
  </si>
  <si>
    <t>冉景斌</t>
  </si>
  <si>
    <t>郭正军</t>
  </si>
  <si>
    <t>王西明</t>
  </si>
  <si>
    <t>申喜华</t>
  </si>
  <si>
    <t>戴立娟</t>
  </si>
  <si>
    <t>陈爱军</t>
  </si>
  <si>
    <t>肖春菊</t>
  </si>
  <si>
    <t>卢舟晖</t>
  </si>
  <si>
    <t>岑世红</t>
  </si>
  <si>
    <t>罗亚南</t>
  </si>
  <si>
    <t>杨亮亮</t>
  </si>
  <si>
    <t>吴陈</t>
  </si>
  <si>
    <t>苏超</t>
  </si>
  <si>
    <t>易任红</t>
  </si>
  <si>
    <t>欧响亮</t>
  </si>
  <si>
    <t>刘明</t>
  </si>
  <si>
    <t>胡荣华</t>
  </si>
  <si>
    <t>刘文强</t>
  </si>
  <si>
    <t>刘谦</t>
  </si>
  <si>
    <t>邓日顺</t>
  </si>
  <si>
    <t>李亦斌</t>
  </si>
  <si>
    <t>刘孝其</t>
  </si>
  <si>
    <t>罗鹏</t>
  </si>
  <si>
    <t>曹卫清</t>
  </si>
  <si>
    <t>李知洋</t>
  </si>
  <si>
    <t>林虎</t>
  </si>
  <si>
    <t>雍期望</t>
  </si>
  <si>
    <t>邹文祥</t>
  </si>
  <si>
    <t>张周</t>
  </si>
  <si>
    <t>霍海涛</t>
  </si>
  <si>
    <t>谭刚</t>
  </si>
  <si>
    <t>伍志强</t>
  </si>
  <si>
    <t>邹明旺</t>
  </si>
  <si>
    <t>彭孜刚</t>
  </si>
  <si>
    <t>吴进军</t>
  </si>
  <si>
    <t>刘志平</t>
  </si>
  <si>
    <t>刘辉兵</t>
  </si>
  <si>
    <t>吴朗</t>
  </si>
  <si>
    <t>彭光宏</t>
  </si>
  <si>
    <t>李石云</t>
  </si>
  <si>
    <t>付雄</t>
  </si>
  <si>
    <t>黄清梅</t>
  </si>
  <si>
    <t>王运凤</t>
  </si>
  <si>
    <t>王锋卡</t>
  </si>
  <si>
    <t>曾李文</t>
  </si>
  <si>
    <t>邹彬彬</t>
  </si>
  <si>
    <t>高万</t>
  </si>
  <si>
    <t>郭佳</t>
  </si>
  <si>
    <t>库管</t>
  </si>
  <si>
    <t>小时工（荣昌）</t>
  </si>
  <si>
    <t>罗冰</t>
  </si>
  <si>
    <t>曾强</t>
  </si>
  <si>
    <t>小时工</t>
  </si>
  <si>
    <t>罗熠鹏</t>
  </si>
  <si>
    <t>李浩</t>
  </si>
  <si>
    <t>王明</t>
  </si>
  <si>
    <t>龙必香</t>
  </si>
  <si>
    <t>吴建明</t>
  </si>
  <si>
    <t>陈元庆</t>
  </si>
  <si>
    <t>王伟</t>
  </si>
  <si>
    <t>马凤</t>
  </si>
  <si>
    <t>孟兰梅</t>
  </si>
  <si>
    <t>袁建平</t>
  </si>
  <si>
    <t>戴新亮</t>
  </si>
  <si>
    <t>罗业勋</t>
  </si>
  <si>
    <t>陈德文</t>
  </si>
  <si>
    <t>修秀兰</t>
  </si>
  <si>
    <t>袁珊珊</t>
  </si>
  <si>
    <t>肖米溪</t>
  </si>
  <si>
    <t>汤子玉</t>
  </si>
  <si>
    <t>袁建利</t>
  </si>
  <si>
    <t>吴升黄</t>
  </si>
  <si>
    <t>罗铁</t>
  </si>
  <si>
    <t>宋先锋</t>
  </si>
  <si>
    <t>彭洪准</t>
  </si>
  <si>
    <t>张立</t>
  </si>
  <si>
    <t>陈章华</t>
  </si>
  <si>
    <t>和佳兰</t>
  </si>
  <si>
    <t>王富民</t>
  </si>
  <si>
    <t>丁晓玲</t>
  </si>
  <si>
    <t>贺勇</t>
  </si>
  <si>
    <t>韩海</t>
  </si>
  <si>
    <t>冯贵云</t>
  </si>
  <si>
    <t>雷成意</t>
  </si>
  <si>
    <t>陈君涛</t>
  </si>
  <si>
    <t>贺翌昴</t>
  </si>
  <si>
    <t>刘军玲</t>
  </si>
  <si>
    <t>何杰</t>
  </si>
  <si>
    <t>张超锋</t>
  </si>
  <si>
    <t>朱孟希</t>
  </si>
  <si>
    <t>黎湘云</t>
  </si>
  <si>
    <t>刘晓鹏</t>
  </si>
  <si>
    <t>刘金文</t>
  </si>
  <si>
    <t>李荣</t>
  </si>
  <si>
    <t>同工同酬</t>
  </si>
  <si>
    <t>殷耀华</t>
  </si>
  <si>
    <t>仓管员</t>
  </si>
  <si>
    <t>李春华</t>
  </si>
  <si>
    <t>罗文武</t>
  </si>
  <si>
    <t>电工</t>
  </si>
  <si>
    <t>史双宇</t>
  </si>
  <si>
    <t>发泡操作工</t>
  </si>
  <si>
    <t>谢桂华</t>
  </si>
  <si>
    <t>董婧雯</t>
  </si>
  <si>
    <t>张忠宝</t>
  </si>
  <si>
    <t>刘湘宇</t>
  </si>
  <si>
    <t>刘伟</t>
  </si>
  <si>
    <t>李力争</t>
  </si>
  <si>
    <t>唐亮</t>
  </si>
  <si>
    <t>罗向锋</t>
  </si>
  <si>
    <t>谭金祥</t>
  </si>
  <si>
    <t>王子先</t>
  </si>
  <si>
    <t>赵琦</t>
  </si>
  <si>
    <t>凌勤凡</t>
  </si>
  <si>
    <t>袁亮</t>
  </si>
  <si>
    <t>袁登宇</t>
  </si>
  <si>
    <t>贺振杰</t>
  </si>
  <si>
    <t>欧晨鹰</t>
  </si>
  <si>
    <t>黄金容</t>
  </si>
  <si>
    <t>谢波</t>
  </si>
  <si>
    <t>马华亮</t>
  </si>
  <si>
    <t>齐康杰</t>
  </si>
  <si>
    <t>黄希</t>
  </si>
  <si>
    <t>李水平</t>
  </si>
  <si>
    <t>宋娟</t>
  </si>
  <si>
    <t>吴明贵</t>
  </si>
  <si>
    <t>刘俊杰</t>
  </si>
  <si>
    <t>瞿芬</t>
  </si>
  <si>
    <t>瞿欢</t>
  </si>
  <si>
    <t>彭智勇</t>
  </si>
  <si>
    <t>张伟</t>
  </si>
  <si>
    <t>周孝勇</t>
  </si>
  <si>
    <t>谭智</t>
  </si>
  <si>
    <t>罗杰</t>
  </si>
  <si>
    <t>王朝辉</t>
  </si>
  <si>
    <t>冯新宇</t>
  </si>
  <si>
    <t>曲福贵</t>
  </si>
  <si>
    <t>左鑫</t>
  </si>
  <si>
    <t>罗双贵</t>
  </si>
  <si>
    <t>游围广</t>
  </si>
  <si>
    <t>左金亿</t>
  </si>
  <si>
    <t>马战</t>
  </si>
  <si>
    <t>曾选泽</t>
  </si>
  <si>
    <t>张建伟</t>
  </si>
  <si>
    <t>林新龙</t>
  </si>
  <si>
    <t>卫伟伟</t>
  </si>
  <si>
    <t>唐锋</t>
  </si>
  <si>
    <t>刘红勇</t>
  </si>
  <si>
    <t>周忠有</t>
  </si>
  <si>
    <t>谢宗伏</t>
  </si>
  <si>
    <t>刘顺新</t>
  </si>
  <si>
    <t>廖益家</t>
  </si>
  <si>
    <t>殷杜</t>
  </si>
  <si>
    <t>王洋</t>
  </si>
  <si>
    <t>喻英杰</t>
  </si>
  <si>
    <t>尹桑声</t>
  </si>
  <si>
    <t>杨倩</t>
  </si>
  <si>
    <t>田志国</t>
  </si>
  <si>
    <t>尹水英</t>
  </si>
  <si>
    <t>王碧祥</t>
  </si>
  <si>
    <t>唐标</t>
  </si>
  <si>
    <t>谭剑</t>
  </si>
  <si>
    <t>李全省</t>
  </si>
  <si>
    <t>彭畅畅</t>
  </si>
  <si>
    <t>发泡出货检验员</t>
  </si>
  <si>
    <t>李需</t>
  </si>
  <si>
    <t>发泡检验员</t>
  </si>
  <si>
    <t>蔡归仓</t>
  </si>
  <si>
    <t>焊工</t>
  </si>
  <si>
    <t>黄杰</t>
  </si>
  <si>
    <t>焊接普工</t>
  </si>
  <si>
    <t>谭杰</t>
  </si>
  <si>
    <t>马博</t>
  </si>
  <si>
    <t>彭烈</t>
  </si>
  <si>
    <t>陶万敏</t>
  </si>
  <si>
    <t>易柳</t>
  </si>
  <si>
    <t>刘拥军</t>
  </si>
  <si>
    <t>服务费</t>
  </si>
  <si>
    <t>科室人员</t>
  </si>
  <si>
    <t>荣昌工资表科室人员</t>
  </si>
  <si>
    <t>研发人员</t>
  </si>
  <si>
    <t>荣昌工资表研发人员</t>
  </si>
  <si>
    <t>一线员工</t>
  </si>
  <si>
    <t>荣昌工资表一线员工</t>
  </si>
  <si>
    <t>销售人员</t>
  </si>
  <si>
    <t>荣昌工资表销售人员</t>
  </si>
  <si>
    <t>荣昌工资表小时工</t>
  </si>
  <si>
    <t>劳务公司工资表同工同酬</t>
  </si>
  <si>
    <t>劳务公司工资表小时工</t>
  </si>
  <si>
    <t>2025年4月份人工成本明细</t>
  </si>
  <si>
    <t>劳务公司代理费用</t>
  </si>
  <si>
    <t>用工性质</t>
  </si>
  <si>
    <t>人工费用</t>
  </si>
  <si>
    <t>所属劳务公司</t>
  </si>
  <si>
    <t>金额</t>
  </si>
  <si>
    <t>备注</t>
  </si>
  <si>
    <t>劳务公司名称</t>
  </si>
  <si>
    <t>代发工资</t>
  </si>
  <si>
    <t>代理五险</t>
  </si>
  <si>
    <t>代理服务费</t>
  </si>
  <si>
    <t>固定用工</t>
  </si>
  <si>
    <t>合同用工</t>
  </si>
  <si>
    <t>湘潭宏顺</t>
  </si>
  <si>
    <t>陕西</t>
  </si>
  <si>
    <t>一、工资合计</t>
  </si>
  <si>
    <t>其中：发泡部门</t>
  </si>
  <si>
    <t>五险</t>
  </si>
  <si>
    <t>二、五险一金合计</t>
  </si>
  <si>
    <t>一线人员</t>
  </si>
  <si>
    <t>三、代理费合计</t>
  </si>
  <si>
    <t>四、总人力成本</t>
  </si>
  <si>
    <t>其中：发泡</t>
  </si>
  <si>
    <t>2025 年 06 月 工 资 表 （ 科 室 人 员）</t>
  </si>
  <si>
    <t>工号</t>
  </si>
  <si>
    <t>入职时间</t>
  </si>
  <si>
    <t>起薪日期</t>
  </si>
  <si>
    <t>餐补</t>
  </si>
  <si>
    <t>5月绩效</t>
  </si>
  <si>
    <t>开门红福利</t>
  </si>
  <si>
    <t>奖励/考核/稽核</t>
  </si>
  <si>
    <t>应发工资</t>
  </si>
  <si>
    <t>代扣代缴（社保统筹税前个人代扣）</t>
  </si>
  <si>
    <t>专项附加扣除</t>
  </si>
  <si>
    <t>税前
应发工资</t>
  </si>
  <si>
    <t>个人
所得税</t>
  </si>
  <si>
    <t>补扣/退11月工资个人所得税</t>
  </si>
  <si>
    <t>餐费</t>
  </si>
  <si>
    <t>补专项附加扣除额</t>
  </si>
  <si>
    <t>水电费</t>
  </si>
  <si>
    <t>话费</t>
  </si>
  <si>
    <t>被服费</t>
  </si>
  <si>
    <t>税后
实发工资</t>
  </si>
  <si>
    <t>签收</t>
  </si>
  <si>
    <t>人员核对</t>
  </si>
  <si>
    <t>大病</t>
  </si>
  <si>
    <t>住房公积金</t>
  </si>
  <si>
    <t>子女教育</t>
  </si>
  <si>
    <t>继续教育</t>
  </si>
  <si>
    <t>住房贷款利息</t>
  </si>
  <si>
    <t>住房租金</t>
  </si>
  <si>
    <t>赡养老人</t>
  </si>
  <si>
    <t>婴幼儿照护费用</t>
  </si>
  <si>
    <t>身份证号码</t>
  </si>
  <si>
    <t>用工形式</t>
  </si>
  <si>
    <t>财务管理部</t>
  </si>
  <si>
    <t>财务部长</t>
  </si>
  <si>
    <t>合同工</t>
  </si>
  <si>
    <t>总账税务会计</t>
  </si>
  <si>
    <t>资金管理员</t>
  </si>
  <si>
    <t>综合管理部</t>
  </si>
  <si>
    <t>行政后勤</t>
  </si>
  <si>
    <t>人力资源专员</t>
  </si>
  <si>
    <t>运营总监</t>
  </si>
  <si>
    <t>技术质量部</t>
  </si>
  <si>
    <t>质量工程师</t>
  </si>
  <si>
    <t>生产制造部</t>
  </si>
  <si>
    <t>发泡工艺工程师</t>
  </si>
  <si>
    <t>部长</t>
  </si>
  <si>
    <t>QAD</t>
  </si>
  <si>
    <t>成品管理</t>
  </si>
  <si>
    <t>物料管理</t>
  </si>
  <si>
    <t>2025/6/19离职</t>
  </si>
  <si>
    <t>采购计划员</t>
  </si>
  <si>
    <t>生产计划</t>
  </si>
  <si>
    <t>车间主任</t>
  </si>
  <si>
    <t>IT兼零星采购</t>
  </si>
  <si>
    <t xml:space="preserve">     制表：曾琼                                        财务审核：                                                         审批:                                                                         日期：2025-07-12</t>
  </si>
  <si>
    <t>上月数据</t>
  </si>
  <si>
    <t>应发</t>
  </si>
  <si>
    <t>应发-餐补</t>
  </si>
  <si>
    <t>管理人员实发合计</t>
  </si>
  <si>
    <t>劳务发放水电</t>
  </si>
  <si>
    <t>实发合计</t>
  </si>
  <si>
    <t>经理级以上</t>
  </si>
  <si>
    <t>临时工水电</t>
  </si>
  <si>
    <t>临时工-荣昌</t>
  </si>
  <si>
    <t>员工</t>
  </si>
  <si>
    <t>宿舍水电费</t>
  </si>
  <si>
    <t>工资表实发合计</t>
  </si>
  <si>
    <t>宿舍电费</t>
  </si>
  <si>
    <t>打印工资表应发</t>
  </si>
  <si>
    <t>含公司小时工</t>
  </si>
  <si>
    <t>同工同酬实发</t>
  </si>
  <si>
    <t>临时工-公司</t>
  </si>
  <si>
    <t>临时工-1家</t>
  </si>
  <si>
    <t>汇总工资表应发</t>
  </si>
  <si>
    <t>同工同酬-应发</t>
  </si>
  <si>
    <t>人工应发</t>
  </si>
  <si>
    <t>2025 年 06 月工 资 表（一 线 员 工）</t>
  </si>
  <si>
    <t>绩效</t>
  </si>
  <si>
    <t>代扣代缴（社保税前个人代扣）</t>
  </si>
  <si>
    <t>补扣11月份工资个人所得税</t>
  </si>
  <si>
    <t xml:space="preserve">餐费
</t>
  </si>
  <si>
    <t>工会会费</t>
  </si>
  <si>
    <t>住房
公积金</t>
  </si>
  <si>
    <t>6月月报</t>
  </si>
  <si>
    <t>2025/06/19号离职</t>
  </si>
  <si>
    <t>设备维护及模具工程师</t>
  </si>
  <si>
    <t>发泡设备维修</t>
  </si>
  <si>
    <t>发泡班长</t>
  </si>
  <si>
    <t>2025/06/11离职</t>
  </si>
  <si>
    <t>2025/06/23号离职</t>
  </si>
  <si>
    <t>2025/06/28号离职</t>
  </si>
  <si>
    <t>2025/06/30号离职</t>
  </si>
  <si>
    <t>支援发泡</t>
  </si>
  <si>
    <t>总装检验员</t>
  </si>
  <si>
    <t>总装车间</t>
  </si>
  <si>
    <t>总装前排</t>
  </si>
  <si>
    <t>2025/7/7退休</t>
  </si>
  <si>
    <t>2025/7/7优化离职</t>
  </si>
  <si>
    <t>保洁员</t>
  </si>
  <si>
    <t>残疾人安置</t>
  </si>
  <si>
    <t>2025年5月一线合计</t>
  </si>
  <si>
    <t>2025年5月劳务公司发放工资人员119人</t>
  </si>
  <si>
    <t>合计-劳务发放</t>
  </si>
  <si>
    <t>2025 年 06 月 工 资 表（销 售 人 员）</t>
  </si>
  <si>
    <t>补扣/退12-2月工资个人所得税</t>
  </si>
  <si>
    <t>市场营销部</t>
  </si>
  <si>
    <t>销售统计</t>
  </si>
  <si>
    <t>销售服务经理</t>
  </si>
  <si>
    <t>现场服务员</t>
  </si>
  <si>
    <t>比亚迪服务员</t>
  </si>
  <si>
    <t>比亚迪现场服务</t>
  </si>
  <si>
    <t>劳务工</t>
  </si>
  <si>
    <t>长沙现服</t>
  </si>
  <si>
    <t>金琥现服</t>
  </si>
  <si>
    <t xml:space="preserve">     制表：曾琼                                              财务审核：                                            审批:                                                    日期：2025-07-14</t>
  </si>
  <si>
    <t>2025年06月劳务工工资明细</t>
  </si>
  <si>
    <t>入职日期</t>
  </si>
  <si>
    <t>应出勤（天）</t>
  </si>
  <si>
    <t>实出勤（天）</t>
  </si>
  <si>
    <t>基本工资（元）</t>
  </si>
  <si>
    <t>计件/岗位工资（元）</t>
  </si>
  <si>
    <t>绩效（元）</t>
  </si>
  <si>
    <t>加班及其他补贴（元）</t>
  </si>
  <si>
    <t>餐补（元）</t>
  </si>
  <si>
    <t>奖励/考核（元）</t>
  </si>
  <si>
    <t>补单补卡（元）</t>
  </si>
  <si>
    <t>全勤奖</t>
  </si>
  <si>
    <t>应发工资（元）</t>
  </si>
  <si>
    <t>水电费（元）</t>
  </si>
  <si>
    <t>劳务公司</t>
  </si>
  <si>
    <t>工资表税后实发</t>
  </si>
  <si>
    <t>人员核对-勿删</t>
  </si>
  <si>
    <t>2025/06/18号离职</t>
  </si>
  <si>
    <t>赵亮</t>
  </si>
  <si>
    <t>文磊</t>
  </si>
  <si>
    <t>王启明</t>
  </si>
  <si>
    <t>支援成品</t>
  </si>
  <si>
    <t>2025/06/11号离职</t>
  </si>
  <si>
    <t>周建华</t>
  </si>
  <si>
    <t>2025/06/22号离职</t>
  </si>
  <si>
    <t>2025/06/26号离职</t>
  </si>
  <si>
    <t>2025/06/12离职</t>
  </si>
  <si>
    <t>2025/06/25号离职</t>
  </si>
  <si>
    <t>贺翌昂</t>
  </si>
  <si>
    <t>龙意倩</t>
  </si>
  <si>
    <t>蒋鹏</t>
  </si>
  <si>
    <t>肖军奇</t>
  </si>
  <si>
    <t>付志勇</t>
  </si>
  <si>
    <t>彭梅芳</t>
  </si>
  <si>
    <t>唐江山</t>
  </si>
  <si>
    <t>高玉霞</t>
  </si>
  <si>
    <t>齐水斌</t>
  </si>
  <si>
    <t>陈波</t>
  </si>
  <si>
    <t>张永桂</t>
  </si>
  <si>
    <t>卢喜春</t>
  </si>
  <si>
    <t>佘军</t>
  </si>
  <si>
    <t>刘爱国</t>
  </si>
  <si>
    <t>2025/06/17号离职</t>
  </si>
  <si>
    <t>2025/06/09号离职</t>
  </si>
  <si>
    <t>杨文</t>
  </si>
  <si>
    <t>聂松华</t>
  </si>
  <si>
    <t>郭鹏</t>
  </si>
  <si>
    <t>何林</t>
  </si>
  <si>
    <t>2025/06/18号离职0</t>
  </si>
  <si>
    <t>张小双</t>
  </si>
  <si>
    <t>汤建惟</t>
  </si>
  <si>
    <t>2025/06/18离职</t>
  </si>
  <si>
    <t>黄晚娇</t>
  </si>
  <si>
    <t>2025/06/10号离职</t>
  </si>
  <si>
    <t>肖星</t>
  </si>
  <si>
    <t>2025/06/12号离职</t>
  </si>
  <si>
    <t>颜俊杰</t>
  </si>
  <si>
    <t>伍星</t>
  </si>
  <si>
    <t>陶勇军</t>
  </si>
  <si>
    <t>黄夏明</t>
  </si>
  <si>
    <t>蔡建兵</t>
  </si>
  <si>
    <t>曾建伟</t>
  </si>
  <si>
    <t>李先文</t>
  </si>
  <si>
    <t>肖志</t>
  </si>
  <si>
    <t>李湘泉</t>
  </si>
  <si>
    <t>曾丽梅</t>
  </si>
  <si>
    <t>王攀</t>
  </si>
  <si>
    <t>刘红卫</t>
  </si>
  <si>
    <t>刘戚香</t>
  </si>
  <si>
    <t>张波滔</t>
  </si>
  <si>
    <t>谭哲</t>
  </si>
  <si>
    <t>黄翠兰</t>
  </si>
  <si>
    <t>诸葛启发</t>
  </si>
  <si>
    <t>黄槿喆</t>
  </si>
  <si>
    <t>赖金龙</t>
  </si>
  <si>
    <t>陶巨喜</t>
  </si>
  <si>
    <t>唐相健</t>
  </si>
  <si>
    <t>包文彬</t>
  </si>
  <si>
    <t>唐国祥</t>
  </si>
  <si>
    <t>张桂花</t>
  </si>
  <si>
    <t>曹庆华</t>
  </si>
  <si>
    <t>韩建军</t>
  </si>
  <si>
    <t>2025/6/29离职</t>
  </si>
  <si>
    <t>李运泉</t>
  </si>
  <si>
    <t>汤锦程</t>
  </si>
  <si>
    <t>莫芳强</t>
  </si>
  <si>
    <t>曹诗富</t>
  </si>
  <si>
    <t>2025/7/10要求退回</t>
  </si>
  <si>
    <t>李冬阳</t>
  </si>
  <si>
    <t>2025/7/9离职</t>
  </si>
  <si>
    <t>钟习红</t>
  </si>
  <si>
    <t>程跃辉</t>
  </si>
  <si>
    <t>谭怀风</t>
  </si>
  <si>
    <t>谭桂平</t>
  </si>
  <si>
    <t>2025/06/16号离职</t>
  </si>
  <si>
    <t>马立香</t>
  </si>
  <si>
    <t>李孟泉</t>
  </si>
  <si>
    <t>张智杰</t>
  </si>
  <si>
    <t>袁后平</t>
  </si>
  <si>
    <t>谢素平</t>
  </si>
  <si>
    <t>罗石连</t>
  </si>
  <si>
    <t>罗军灿</t>
  </si>
  <si>
    <t>张子望</t>
  </si>
  <si>
    <t>陈钰</t>
  </si>
  <si>
    <t>文志辉</t>
  </si>
  <si>
    <t>2025/06/05离职</t>
  </si>
  <si>
    <t>贺钢</t>
  </si>
  <si>
    <t>2025/06/04号离职</t>
  </si>
  <si>
    <t>向友发</t>
  </si>
  <si>
    <t>2025/06/6号离职</t>
  </si>
  <si>
    <t>张建波</t>
  </si>
  <si>
    <t>2025/06/07离职</t>
  </si>
  <si>
    <t>肖海燕</t>
  </si>
  <si>
    <t>邹联忠</t>
  </si>
  <si>
    <t>2025/06/7号离职</t>
  </si>
  <si>
    <t>朱新良</t>
  </si>
  <si>
    <t>2025/06/13号离职</t>
  </si>
  <si>
    <t>宏顺</t>
  </si>
  <si>
    <t>加小时工</t>
  </si>
  <si>
    <t>劳务总计</t>
  </si>
  <si>
    <t>2025 年 04 月 工 资 表 （研 发 人 员）</t>
  </si>
  <si>
    <t>补扣/退5月工资个人所得税</t>
  </si>
  <si>
    <t>430321198306291571</t>
  </si>
  <si>
    <t>430321199804192212</t>
  </si>
  <si>
    <t>43022119960729111X</t>
  </si>
  <si>
    <t>430124198209127970</t>
  </si>
  <si>
    <t>432524198406256417</t>
  </si>
  <si>
    <t>43022120001004594X</t>
  </si>
  <si>
    <t>430221199003101207</t>
  </si>
  <si>
    <t>430203197207186036</t>
  </si>
  <si>
    <t>430423198210115811</t>
  </si>
  <si>
    <t>43032119730510854X</t>
  </si>
  <si>
    <t xml:space="preserve">     制表：曾琼                                        财务审核：                                            审批:                                 日期：2025-04-14</t>
  </si>
  <si>
    <t xml:space="preserve">                     </t>
  </si>
  <si>
    <t>直接</t>
  </si>
  <si>
    <t>劳务-间接</t>
  </si>
  <si>
    <t>间接人工成本</t>
  </si>
  <si>
    <t>劳务</t>
  </si>
  <si>
    <t>劳务发放68及小时工40</t>
  </si>
  <si>
    <t>工资-应发</t>
  </si>
  <si>
    <t>研发-直接人员</t>
  </si>
  <si>
    <t>一线</t>
  </si>
  <si>
    <t>工资+临时工</t>
  </si>
  <si>
    <t>临时工-4家</t>
  </si>
  <si>
    <t>直接人工成本</t>
  </si>
  <si>
    <t>2025年4月生产一线临时工人员费用（荣昌）</t>
  </si>
  <si>
    <t>车间</t>
  </si>
  <si>
    <t>上岗日期</t>
  </si>
  <si>
    <t>出勤时间（小时）</t>
  </si>
  <si>
    <t>单价（元/时）</t>
  </si>
  <si>
    <t>费用(元）</t>
  </si>
  <si>
    <t>补卡考核</t>
  </si>
  <si>
    <t>合计（元）</t>
  </si>
  <si>
    <t>制表：曾琼                   财务审核：                                            审批:                                 日期：2025-4-14</t>
  </si>
  <si>
    <t>2025年  月生产一线临时工人员费用（东方人才）</t>
  </si>
  <si>
    <t>补卡/考核</t>
  </si>
  <si>
    <t>应发合计（元）</t>
  </si>
  <si>
    <t xml:space="preserve">制表：                                              审核：                                             审批：
 </t>
  </si>
  <si>
    <t>光华荣昌</t>
  </si>
  <si>
    <t>2025年06月光华荣昌社保明细</t>
  </si>
  <si>
    <t>性别</t>
  </si>
  <si>
    <t>参保时间</t>
  </si>
  <si>
    <t>社保基数</t>
  </si>
  <si>
    <t>单位承担社保部分</t>
  </si>
  <si>
    <t>重疾(单位出）</t>
  </si>
  <si>
    <t>单位合计</t>
  </si>
  <si>
    <t>个人承担社保部分</t>
  </si>
  <si>
    <t>重疾（个人出）</t>
  </si>
  <si>
    <t>个人合计</t>
  </si>
  <si>
    <t>社保合计</t>
  </si>
  <si>
    <t>考勤表天数</t>
  </si>
  <si>
    <t>光荣参保</t>
  </si>
  <si>
    <t>劳务参保</t>
  </si>
  <si>
    <t>养老基数</t>
  </si>
  <si>
    <t>失业基数</t>
  </si>
  <si>
    <t>医疗生育基数</t>
  </si>
  <si>
    <t>工伤基数（0.96%）</t>
  </si>
  <si>
    <t>工伤基数（1.23%）</t>
  </si>
  <si>
    <t>养老(16%)</t>
  </si>
  <si>
    <t>养老减免/补退</t>
  </si>
  <si>
    <t>养老补退补收</t>
  </si>
  <si>
    <t>失业(0.7%)</t>
  </si>
  <si>
    <t>失业补退补收</t>
  </si>
  <si>
    <t>医疗(8.7%)</t>
  </si>
  <si>
    <t>医疗补退补收</t>
  </si>
  <si>
    <t>工伤(1.2%)</t>
  </si>
  <si>
    <t>工伤补退补收</t>
  </si>
  <si>
    <t>基数调整补收（单位出）</t>
  </si>
  <si>
    <t>养老(8%)</t>
  </si>
  <si>
    <t>养老补收补退</t>
  </si>
  <si>
    <t>失业补收补退</t>
  </si>
  <si>
    <t>医疗(2%)</t>
  </si>
  <si>
    <t>医疗补收补退</t>
  </si>
  <si>
    <t>基数调整补收（个人出）</t>
  </si>
  <si>
    <t>男</t>
  </si>
  <si>
    <t>女</t>
  </si>
  <si>
    <t>430702198510205223</t>
  </si>
  <si>
    <t>422426196407203858</t>
  </si>
  <si>
    <t>430203198510146015</t>
  </si>
  <si>
    <t>432524199110091427</t>
  </si>
  <si>
    <t>230834197309170879</t>
  </si>
  <si>
    <t>430202197709246071</t>
  </si>
  <si>
    <t>43021119701215451X</t>
  </si>
  <si>
    <t>430211199107030412</t>
  </si>
  <si>
    <t>432502198409158371</t>
  </si>
  <si>
    <t>430219197407087017</t>
  </si>
  <si>
    <t>430221196508206879</t>
  </si>
  <si>
    <t>430221197911288119</t>
  </si>
  <si>
    <t>430321197201117871</t>
  </si>
  <si>
    <t>429006198105306331</t>
  </si>
  <si>
    <t>430221198907110814</t>
  </si>
  <si>
    <t>430203199001137035</t>
  </si>
  <si>
    <t>430281198712019195</t>
  </si>
  <si>
    <t>430221198602281137</t>
  </si>
  <si>
    <t>522128196705130837</t>
  </si>
  <si>
    <t>430204199302173239</t>
  </si>
  <si>
    <t>430221199005141712</t>
  </si>
  <si>
    <t>430221198608302314</t>
  </si>
  <si>
    <t>43032119801119001X</t>
  </si>
  <si>
    <t>430203198304104025</t>
  </si>
  <si>
    <t>430481199112246971</t>
  </si>
  <si>
    <t>430223197710281810</t>
  </si>
  <si>
    <t>430321199908306237</t>
  </si>
  <si>
    <t>43252419910529545X</t>
  </si>
  <si>
    <t>431123199108060024</t>
  </si>
  <si>
    <t>430921198101045118</t>
  </si>
  <si>
    <t>43028119810403683X</t>
  </si>
  <si>
    <t>430223199310026510</t>
  </si>
  <si>
    <t>43022119871212081X</t>
  </si>
  <si>
    <t>430281199707024314</t>
  </si>
  <si>
    <t>430221199006283835</t>
  </si>
  <si>
    <t>430221198105216510</t>
  </si>
  <si>
    <t>430527197408118731</t>
  </si>
  <si>
    <t>43022519870326004X</t>
  </si>
  <si>
    <t>430224199501210034</t>
  </si>
  <si>
    <t>430124198511037000</t>
  </si>
  <si>
    <t>2024.01.31</t>
  </si>
  <si>
    <t>430203197604116015</t>
  </si>
  <si>
    <t>430221198307296539</t>
  </si>
  <si>
    <t>当月工资中扣除当月社保</t>
  </si>
  <si>
    <t>430321199107192217</t>
  </si>
  <si>
    <t>430203197507056022</t>
  </si>
  <si>
    <t>430223200502118722</t>
  </si>
  <si>
    <t>430211199810151814</t>
  </si>
  <si>
    <t>513021198108216753</t>
  </si>
  <si>
    <t>430221197802277138</t>
  </si>
  <si>
    <t>430281198610134520</t>
  </si>
  <si>
    <t>430921198610175770</t>
  </si>
  <si>
    <t>43028119761104627X</t>
  </si>
  <si>
    <t>430221197702135618</t>
  </si>
  <si>
    <t>430221199404100811</t>
  </si>
  <si>
    <t>430211200306280014</t>
  </si>
  <si>
    <t>430221197304123515</t>
  </si>
  <si>
    <t>430221197510122919</t>
  </si>
  <si>
    <t>430202200306064016</t>
  </si>
  <si>
    <t>430202199909031015</t>
  </si>
  <si>
    <t>430219197504140713</t>
  </si>
  <si>
    <t>430225197612171530</t>
  </si>
  <si>
    <t>430304199809301776</t>
  </si>
  <si>
    <t>430482200105078094</t>
  </si>
  <si>
    <t>430202199107291018</t>
  </si>
  <si>
    <t>430281199202126294</t>
  </si>
  <si>
    <t>433122197802032011</t>
  </si>
  <si>
    <t>530622199804213614</t>
  </si>
  <si>
    <t>431322200711070470</t>
  </si>
  <si>
    <t>430219198112036276</t>
  </si>
  <si>
    <t>430281200008030710</t>
  </si>
  <si>
    <t>422828198402103915</t>
  </si>
  <si>
    <t>430221197903227850</t>
  </si>
  <si>
    <t>430221199409035617</t>
  </si>
  <si>
    <t>522725197511091911</t>
  </si>
  <si>
    <t>430221198006087813</t>
  </si>
  <si>
    <t>430221198104047815</t>
  </si>
  <si>
    <t>430521200605094958</t>
  </si>
  <si>
    <t>432823197793120511</t>
  </si>
  <si>
    <t>422403197408213812</t>
  </si>
  <si>
    <t>430221197404017816</t>
  </si>
  <si>
    <t>43022319720705651X</t>
  </si>
  <si>
    <t>430221196901227131</t>
  </si>
  <si>
    <t>432930197809113693</t>
  </si>
  <si>
    <t>450322197408200031</t>
  </si>
  <si>
    <t>43051119720819101X</t>
  </si>
  <si>
    <t>430221197209266518</t>
  </si>
  <si>
    <t>430225198404252517</t>
  </si>
  <si>
    <t>430221198910145954</t>
  </si>
  <si>
    <t>430221198201177136</t>
  </si>
  <si>
    <t>430102198410025513</t>
  </si>
  <si>
    <t>430321197411238575</t>
  </si>
  <si>
    <t>430321199306139048</t>
  </si>
  <si>
    <t>430424200310142696</t>
  </si>
  <si>
    <t>430321199103089028</t>
  </si>
  <si>
    <t>430321199711089021</t>
  </si>
  <si>
    <t>43042419881011101X</t>
  </si>
  <si>
    <t>320203198309174030</t>
  </si>
  <si>
    <t>430224198810182976</t>
  </si>
  <si>
    <t>421081198209275632</t>
  </si>
  <si>
    <t>430223197108105136</t>
  </si>
  <si>
    <t>432503197510307038</t>
  </si>
  <si>
    <t>430424198111062335</t>
  </si>
  <si>
    <t>430221197508127139</t>
  </si>
  <si>
    <t>43028119760318391X</t>
  </si>
  <si>
    <t>430224197608062765</t>
  </si>
  <si>
    <t>430321197411177856</t>
  </si>
  <si>
    <t>430202200707270574</t>
  </si>
  <si>
    <t>430221197404117139</t>
  </si>
  <si>
    <t>430202200311136619</t>
  </si>
  <si>
    <t>4302231972015839X</t>
  </si>
  <si>
    <t>430221198009308132</t>
  </si>
  <si>
    <t>430221197804290010</t>
  </si>
  <si>
    <t>430921200304261777</t>
  </si>
  <si>
    <t>430211198805051013</t>
  </si>
  <si>
    <t>431022197901047238</t>
  </si>
  <si>
    <t>430281200203214654</t>
  </si>
  <si>
    <t>430204199008033219</t>
  </si>
  <si>
    <t>430211200006111817</t>
  </si>
  <si>
    <t>430221198911105014</t>
  </si>
  <si>
    <t>430321198509123746</t>
  </si>
  <si>
    <t>430221198302060033</t>
  </si>
  <si>
    <t>430322197302227195</t>
  </si>
  <si>
    <t>430522197903212889</t>
  </si>
  <si>
    <t>430211197308217815</t>
  </si>
  <si>
    <t>432503197511177052</t>
  </si>
  <si>
    <t>430321197808303558</t>
  </si>
  <si>
    <t>430281200608130096</t>
  </si>
  <si>
    <t>430321198805179023</t>
  </si>
  <si>
    <t>430211197508043530</t>
  </si>
  <si>
    <t>2025-05-25</t>
  </si>
  <si>
    <t>2025-05-26</t>
  </si>
  <si>
    <t>2025-05-27</t>
  </si>
  <si>
    <t>陈纪龙</t>
  </si>
  <si>
    <t>5月已发放工资</t>
  </si>
  <si>
    <t>2025-05-31</t>
  </si>
  <si>
    <t>2025-06-01</t>
  </si>
  <si>
    <t>2025-06-03</t>
  </si>
  <si>
    <t>2025-06-04</t>
  </si>
  <si>
    <t>2025-06-05</t>
  </si>
  <si>
    <t>2025-06-06</t>
  </si>
  <si>
    <t>2025-06-10</t>
  </si>
  <si>
    <t>2025-06-17</t>
  </si>
  <si>
    <t>2025-06-21</t>
  </si>
  <si>
    <t>2025-06-23</t>
  </si>
  <si>
    <t>2025-05-23</t>
  </si>
  <si>
    <t>2025-04-12</t>
  </si>
  <si>
    <t>2025-04-11</t>
  </si>
  <si>
    <t>2025-03-27</t>
  </si>
  <si>
    <t>2025-03-25</t>
  </si>
  <si>
    <t>2025-03-23</t>
  </si>
  <si>
    <t>2025-03-18</t>
  </si>
  <si>
    <t>421023198401035256</t>
  </si>
  <si>
    <t>430221198301260033</t>
  </si>
  <si>
    <t>430225198012126511</t>
  </si>
  <si>
    <t>432930196510231818</t>
  </si>
  <si>
    <t>430221196712026824</t>
  </si>
  <si>
    <t>430211196509183530</t>
  </si>
  <si>
    <t>430203198208203015</t>
  </si>
  <si>
    <t>430202197307261033</t>
  </si>
  <si>
    <t>430426198111044375</t>
  </si>
  <si>
    <t>430224198601162717</t>
  </si>
  <si>
    <t>412927197803102641</t>
  </si>
  <si>
    <t>430221198411125318</t>
  </si>
  <si>
    <t>43022119740226651X</t>
  </si>
  <si>
    <t>433124196808279056</t>
  </si>
  <si>
    <t>430221197608157116</t>
  </si>
  <si>
    <t>432321196507103234</t>
  </si>
  <si>
    <t>430221197210013518</t>
  </si>
  <si>
    <t>430124196509180694</t>
  </si>
  <si>
    <t>520103197710200022</t>
  </si>
  <si>
    <t>52010219720421381X</t>
  </si>
  <si>
    <t>430204200005271014</t>
  </si>
  <si>
    <t>430523198203022321</t>
  </si>
  <si>
    <t>432621197509014113</t>
  </si>
  <si>
    <t>432926197405151015</t>
  </si>
  <si>
    <t>430211199010290410</t>
  </si>
  <si>
    <t>431322200408100673</t>
  </si>
  <si>
    <t>本月五险参保人数</t>
  </si>
  <si>
    <t>本月只参保工伤人数</t>
  </si>
  <si>
    <t>小计</t>
  </si>
  <si>
    <t>25.7.11</t>
  </si>
  <si>
    <t>管理</t>
  </si>
  <si>
    <t>4月起删除此表</t>
  </si>
  <si>
    <t>计件</t>
  </si>
  <si>
    <t>工资表208人</t>
  </si>
  <si>
    <t>诚展-湖南</t>
  </si>
  <si>
    <t>诚展-深圳</t>
  </si>
  <si>
    <t>在职花名册</t>
  </si>
  <si>
    <t>思泉</t>
  </si>
  <si>
    <t>差额</t>
  </si>
  <si>
    <t>大病差额</t>
  </si>
  <si>
    <t>工资表中有社保中无</t>
  </si>
  <si>
    <t>东方</t>
  </si>
  <si>
    <t>社保含离职</t>
  </si>
  <si>
    <t>李开阳本月没有重复</t>
  </si>
  <si>
    <t>李开阳退休返聘诚展交商业工伤</t>
  </si>
  <si>
    <t>公司</t>
  </si>
  <si>
    <t>曾强、陈纪龙社保中有工资无此2人</t>
  </si>
  <si>
    <t>社保不含工资表中销售1人赵平</t>
  </si>
  <si>
    <t>李子祥</t>
  </si>
  <si>
    <t>工资不核算</t>
  </si>
  <si>
    <t>工资表</t>
  </si>
  <si>
    <t>208人-无工资2+不含3</t>
  </si>
  <si>
    <t>黄民渝</t>
  </si>
  <si>
    <t>431224200709140254</t>
  </si>
  <si>
    <t>430221199411097112</t>
  </si>
  <si>
    <t>刘志豪</t>
  </si>
  <si>
    <t>430425197404230760</t>
  </si>
  <si>
    <t>无出勤记录</t>
  </si>
  <si>
    <t>2025年04月住房公积金费用明细表</t>
  </si>
  <si>
    <t>职工姓名</t>
  </si>
  <si>
    <t>身份证</t>
  </si>
  <si>
    <t>职工账号</t>
  </si>
  <si>
    <t>开户日期</t>
  </si>
  <si>
    <t>工资基数</t>
  </si>
  <si>
    <t>当月缴费</t>
  </si>
  <si>
    <t>当月应缴额</t>
  </si>
  <si>
    <t>单位当月应缴额</t>
  </si>
  <si>
    <t>职工当月应缴额</t>
  </si>
  <si>
    <t>0054692271</t>
  </si>
  <si>
    <t>0058648696</t>
  </si>
  <si>
    <t>0058930405</t>
  </si>
  <si>
    <t>0030438495</t>
  </si>
  <si>
    <t>1162812277</t>
  </si>
  <si>
    <t>1162812546</t>
  </si>
  <si>
    <t>1162813173</t>
  </si>
  <si>
    <t>1162813957</t>
  </si>
  <si>
    <t>1162814069</t>
  </si>
  <si>
    <t>1162814192</t>
  </si>
  <si>
    <t>1162814461</t>
  </si>
  <si>
    <t>1162814730</t>
  </si>
  <si>
    <t>1162815234</t>
  </si>
  <si>
    <t>1162815357</t>
  </si>
  <si>
    <t>1162815626</t>
  </si>
  <si>
    <t>1162815872</t>
  </si>
  <si>
    <t>1162816007</t>
  </si>
  <si>
    <t>1162816130</t>
  </si>
  <si>
    <t>1162816522</t>
  </si>
  <si>
    <t>1162816645</t>
  </si>
  <si>
    <t>0030080621</t>
  </si>
  <si>
    <t>1162817272</t>
  </si>
  <si>
    <t>1162817395</t>
  </si>
  <si>
    <t>1162817541</t>
  </si>
  <si>
    <t>1162817933</t>
  </si>
  <si>
    <t>1162818045</t>
  </si>
  <si>
    <t>1162818168</t>
  </si>
  <si>
    <t>1162818314</t>
  </si>
  <si>
    <t>1162819064</t>
  </si>
  <si>
    <t>1162819333</t>
  </si>
  <si>
    <t>0023905710</t>
  </si>
  <si>
    <t>1162819579</t>
  </si>
  <si>
    <t>1163986173</t>
  </si>
  <si>
    <t>1167045751</t>
  </si>
  <si>
    <t>1167045113</t>
  </si>
  <si>
    <t>1167045505</t>
  </si>
  <si>
    <t>0031719925</t>
  </si>
  <si>
    <t>1167045236</t>
  </si>
  <si>
    <t>1167045359</t>
  </si>
  <si>
    <t>1167373557</t>
  </si>
  <si>
    <t>0031565005</t>
  </si>
  <si>
    <t xml:space="preserve"> </t>
  </si>
</sst>
</file>

<file path=xl/styles.xml><?xml version="1.0" encoding="utf-8"?>
<styleSheet xmlns="http://schemas.openxmlformats.org/spreadsheetml/2006/main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_ "/>
    <numFmt numFmtId="178" formatCode="yyyy/m/d;@"/>
    <numFmt numFmtId="179" formatCode="0_);[Red]\(0\)"/>
    <numFmt numFmtId="180" formatCode="0.00_);[Red]\(0.00\)"/>
    <numFmt numFmtId="181" formatCode="0.00_ "/>
    <numFmt numFmtId="182" formatCode="yyyy&quot;年&quot;m&quot;月&quot;d&quot;日&quot;;@"/>
  </numFmts>
  <fonts count="83">
    <font>
      <sz val="11"/>
      <color theme="1"/>
      <name val="宋体"/>
      <charset val="134"/>
      <scheme val="minor"/>
    </font>
    <font>
      <sz val="9"/>
      <name val="微软雅黑"/>
      <charset val="134"/>
    </font>
    <font>
      <sz val="9"/>
      <name val="微软雅黑"/>
      <charset val="0"/>
    </font>
    <font>
      <b/>
      <sz val="9"/>
      <name val="微软雅黑"/>
      <charset val="0"/>
    </font>
    <font>
      <b/>
      <sz val="9"/>
      <name val="微软雅黑"/>
      <charset val="134"/>
    </font>
    <font>
      <sz val="12"/>
      <name val="宋体"/>
      <charset val="134"/>
    </font>
    <font>
      <sz val="9"/>
      <color theme="1"/>
      <name val="微软雅黑"/>
      <charset val="134"/>
    </font>
    <font>
      <b/>
      <sz val="18"/>
      <name val="宋体"/>
      <charset val="134"/>
    </font>
    <font>
      <b/>
      <sz val="8"/>
      <name val="宋体"/>
      <charset val="134"/>
    </font>
    <font>
      <b/>
      <sz val="10"/>
      <name val="宋体"/>
      <charset val="134"/>
    </font>
    <font>
      <b/>
      <sz val="10"/>
      <color rgb="FF1F24F7"/>
      <name val="宋体"/>
      <charset val="134"/>
    </font>
    <font>
      <sz val="10"/>
      <color rgb="FF1F24F7"/>
      <name val="宋体"/>
      <charset val="134"/>
    </font>
    <font>
      <sz val="10"/>
      <color rgb="FF0000FF"/>
      <name val="宋体"/>
      <charset val="134"/>
    </font>
    <font>
      <sz val="10"/>
      <name val="宋体"/>
      <charset val="134"/>
    </font>
    <font>
      <b/>
      <sz val="10"/>
      <color rgb="FF1A1AFC"/>
      <name val="宋体"/>
      <charset val="134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color rgb="FF1F24F7"/>
      <name val="宋体"/>
      <charset val="134"/>
    </font>
    <font>
      <sz val="12"/>
      <color theme="1"/>
      <name val="宋体"/>
      <charset val="134"/>
      <scheme val="minor"/>
    </font>
    <font>
      <sz val="10"/>
      <color rgb="FF1A1AFC"/>
      <name val="宋体"/>
      <charset val="134"/>
    </font>
    <font>
      <sz val="11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b/>
      <sz val="11"/>
      <color rgb="FFFF0000"/>
      <name val="宋体"/>
      <charset val="134"/>
      <scheme val="minor"/>
    </font>
    <font>
      <b/>
      <sz val="12"/>
      <color rgb="FFFF0000"/>
      <name val="宋体"/>
      <charset val="134"/>
    </font>
    <font>
      <sz val="11"/>
      <color theme="1"/>
      <name val="宋体"/>
      <charset val="0"/>
    </font>
    <font>
      <sz val="12"/>
      <color theme="1"/>
      <name val="宋体"/>
      <charset val="134"/>
    </font>
    <font>
      <sz val="10"/>
      <color indexed="8"/>
      <name val="宋体"/>
      <charset val="134"/>
      <scheme val="minor"/>
    </font>
    <font>
      <sz val="11"/>
      <color rgb="FF000000"/>
      <name val="宋体"/>
      <charset val="134"/>
    </font>
    <font>
      <sz val="11"/>
      <color rgb="FF000000"/>
      <name val="宋体"/>
      <charset val="134"/>
      <scheme val="minor"/>
    </font>
    <font>
      <b/>
      <sz val="10"/>
      <color rgb="FF0000FF"/>
      <name val="宋体"/>
      <charset val="134"/>
    </font>
    <font>
      <sz val="11"/>
      <color rgb="FF0000FF"/>
      <name val="宋体"/>
      <charset val="134"/>
    </font>
    <font>
      <b/>
      <sz val="10"/>
      <color theme="1"/>
      <name val="宋体"/>
      <charset val="134"/>
      <scheme val="minor"/>
    </font>
    <font>
      <sz val="12"/>
      <color rgb="FFFF0000"/>
      <name val="宋体"/>
      <charset val="134"/>
    </font>
    <font>
      <b/>
      <sz val="11"/>
      <name val="宋体"/>
      <charset val="134"/>
    </font>
    <font>
      <b/>
      <sz val="11"/>
      <color rgb="FF1A1AFC"/>
      <name val="宋体"/>
      <charset val="134"/>
    </font>
    <font>
      <sz val="12"/>
      <color rgb="FF1A1AFC"/>
      <name val="宋体"/>
      <charset val="134"/>
    </font>
    <font>
      <b/>
      <sz val="12"/>
      <color rgb="FF1A1AFC"/>
      <name val="宋体"/>
      <charset val="134"/>
    </font>
    <font>
      <sz val="12"/>
      <color rgb="FF0000FF"/>
      <name val="宋体"/>
      <charset val="134"/>
    </font>
    <font>
      <sz val="8"/>
      <name val="宋体"/>
      <charset val="134"/>
    </font>
    <font>
      <sz val="11"/>
      <name val="宋体"/>
      <charset val="134"/>
    </font>
    <font>
      <b/>
      <sz val="16"/>
      <color indexed="8"/>
      <name val="宋体"/>
      <charset val="134"/>
    </font>
    <font>
      <b/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name val="宋体"/>
      <charset val="134"/>
      <scheme val="minor"/>
    </font>
    <font>
      <b/>
      <sz val="9"/>
      <color indexed="8"/>
      <name val="微软雅黑"/>
      <charset val="134"/>
    </font>
    <font>
      <sz val="9"/>
      <color indexed="8"/>
      <name val="微软雅黑"/>
      <charset val="134"/>
    </font>
    <font>
      <sz val="9"/>
      <color rgb="FF1A1AFC"/>
      <name val="微软雅黑"/>
      <charset val="134"/>
    </font>
    <font>
      <sz val="9"/>
      <color rgb="FFFF0000"/>
      <name val="微软雅黑"/>
      <charset val="134"/>
    </font>
    <font>
      <sz val="9"/>
      <color rgb="FF191FFD"/>
      <name val="微软雅黑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b/>
      <sz val="9"/>
      <color rgb="FFFF0000"/>
      <name val="微软雅黑"/>
      <charset val="134"/>
    </font>
    <font>
      <b/>
      <sz val="9"/>
      <color rgb="FF0000FF"/>
      <name val="微软雅黑"/>
      <charset val="134"/>
    </font>
    <font>
      <b/>
      <sz val="9"/>
      <color rgb="FF1A1AFC"/>
      <name val="微软雅黑"/>
      <charset val="134"/>
    </font>
    <font>
      <sz val="9"/>
      <color rgb="FF1A1AFC"/>
      <name val="宋体"/>
      <charset val="134"/>
    </font>
    <font>
      <b/>
      <sz val="11"/>
      <color rgb="FFFF0000"/>
      <name val="宋体"/>
      <charset val="134"/>
    </font>
    <font>
      <b/>
      <sz val="9"/>
      <name val="宋体"/>
      <charset val="134"/>
    </font>
    <font>
      <b/>
      <sz val="6"/>
      <name val="宋体"/>
      <charset val="134"/>
    </font>
    <font>
      <sz val="6"/>
      <name val="微软雅黑"/>
      <charset val="134"/>
    </font>
    <font>
      <b/>
      <sz val="9"/>
      <color theme="1"/>
      <name val="微软雅黑"/>
      <charset val="134"/>
    </font>
    <font>
      <b/>
      <sz val="9"/>
      <color theme="0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Tahoma"/>
      <charset val="134"/>
    </font>
    <font>
      <b/>
      <sz val="9"/>
      <name val="宋体"/>
      <charset val="134"/>
    </font>
    <font>
      <sz val="9"/>
      <name val="宋体"/>
      <charset val="134"/>
    </font>
  </fonts>
  <fills count="5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1" tint="0.35"/>
        <bgColor indexed="64"/>
      </patternFill>
    </fill>
    <fill>
      <patternFill patternType="solid">
        <fgColor theme="0" tint="-0.34998626667073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2" fillId="28" borderId="2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1" fillId="21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4" fillId="3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24" applyNumberFormat="0" applyFont="0" applyAlignment="0" applyProtection="0">
      <alignment vertical="center"/>
    </xf>
    <xf numFmtId="0" fontId="64" fillId="3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0" borderId="25" applyNumberFormat="0" applyFill="0" applyAlignment="0" applyProtection="0">
      <alignment vertical="center"/>
    </xf>
    <xf numFmtId="0" fontId="72" fillId="0" borderId="25" applyNumberFormat="0" applyFill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26" applyNumberFormat="0" applyFill="0" applyAlignment="0" applyProtection="0">
      <alignment vertical="center"/>
    </xf>
    <xf numFmtId="0" fontId="64" fillId="34" borderId="0" applyNumberFormat="0" applyBorder="0" applyAlignment="0" applyProtection="0">
      <alignment vertical="center"/>
    </xf>
    <xf numFmtId="0" fontId="73" fillId="35" borderId="27" applyNumberFormat="0" applyAlignment="0" applyProtection="0">
      <alignment vertical="center"/>
    </xf>
    <xf numFmtId="0" fontId="74" fillId="35" borderId="23" applyNumberFormat="0" applyAlignment="0" applyProtection="0">
      <alignment vertical="center"/>
    </xf>
    <xf numFmtId="0" fontId="75" fillId="36" borderId="28" applyNumberFormat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6" fillId="0" borderId="29" applyNumberFormat="0" applyFill="0" applyAlignment="0" applyProtection="0">
      <alignment vertical="center"/>
    </xf>
    <xf numFmtId="0" fontId="5" fillId="0" borderId="0">
      <alignment vertical="center"/>
    </xf>
    <xf numFmtId="0" fontId="77" fillId="0" borderId="30" applyNumberFormat="0" applyFill="0" applyAlignment="0" applyProtection="0">
      <alignment vertical="center"/>
    </xf>
    <xf numFmtId="0" fontId="78" fillId="39" borderId="0" applyNumberFormat="0" applyBorder="0" applyAlignment="0" applyProtection="0">
      <alignment vertical="center"/>
    </xf>
    <xf numFmtId="0" fontId="79" fillId="40" borderId="0" applyNumberFormat="0" applyBorder="0" applyAlignment="0" applyProtection="0">
      <alignment vertical="center"/>
    </xf>
    <xf numFmtId="0" fontId="61" fillId="41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4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7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4" fillId="49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4" fillId="53" borderId="0" applyNumberFormat="0" applyBorder="0" applyAlignment="0" applyProtection="0">
      <alignment vertical="center"/>
    </xf>
    <xf numFmtId="0" fontId="80" fillId="0" borderId="0">
      <alignment vertical="center"/>
    </xf>
    <xf numFmtId="0" fontId="5" fillId="0" borderId="0"/>
  </cellStyleXfs>
  <cellXfs count="46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/>
    <xf numFmtId="177" fontId="2" fillId="0" borderId="0" xfId="0" applyNumberFormat="1" applyFont="1" applyFill="1" applyBorder="1" applyAlignment="1"/>
    <xf numFmtId="177" fontId="1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 applyProtection="1">
      <alignment horizontal="center" vertical="center" shrinkToFit="1"/>
    </xf>
    <xf numFmtId="178" fontId="1" fillId="0" borderId="2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178" fontId="1" fillId="0" borderId="3" xfId="0" applyNumberFormat="1" applyFont="1" applyFill="1" applyBorder="1" applyAlignment="1">
      <alignment horizontal="center" vertical="center"/>
    </xf>
    <xf numFmtId="177" fontId="1" fillId="0" borderId="3" xfId="0" applyNumberFormat="1" applyFont="1" applyFill="1" applyBorder="1" applyAlignment="1">
      <alignment horizontal="center" vertical="center"/>
    </xf>
    <xf numFmtId="177" fontId="1" fillId="0" borderId="4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179" fontId="4" fillId="0" borderId="3" xfId="0" applyNumberFormat="1" applyFont="1" applyFill="1" applyBorder="1" applyAlignment="1" applyProtection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 shrinkToFit="1"/>
    </xf>
    <xf numFmtId="0" fontId="4" fillId="0" borderId="5" xfId="0" applyNumberFormat="1" applyFont="1" applyFill="1" applyBorder="1" applyAlignment="1">
      <alignment horizontal="center" vertical="center" shrinkToFit="1"/>
    </xf>
    <xf numFmtId="177" fontId="1" fillId="0" borderId="6" xfId="0" applyNumberFormat="1" applyFont="1" applyFill="1" applyBorder="1" applyAlignment="1">
      <alignment horizontal="center" vertical="center"/>
    </xf>
    <xf numFmtId="177" fontId="1" fillId="0" borderId="7" xfId="0" applyNumberFormat="1" applyFont="1" applyFill="1" applyBorder="1" applyAlignment="1">
      <alignment horizontal="center" vertical="center"/>
    </xf>
    <xf numFmtId="180" fontId="4" fillId="0" borderId="3" xfId="0" applyNumberFormat="1" applyFont="1" applyFill="1" applyBorder="1" applyAlignment="1" applyProtection="1">
      <alignment horizontal="center" vertical="center" wrapText="1"/>
    </xf>
    <xf numFmtId="181" fontId="0" fillId="0" borderId="0" xfId="0" applyNumberForma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Border="1" applyAlignment="1">
      <alignment vertical="center"/>
    </xf>
    <xf numFmtId="181" fontId="6" fillId="0" borderId="0" xfId="0" applyNumberFormat="1" applyFont="1" applyFill="1">
      <alignment vertical="center"/>
    </xf>
    <xf numFmtId="0" fontId="0" fillId="0" borderId="0" xfId="0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/>
    </xf>
    <xf numFmtId="181" fontId="7" fillId="0" borderId="3" xfId="0" applyNumberFormat="1" applyFont="1" applyFill="1" applyBorder="1" applyAlignment="1">
      <alignment horizontal="center" vertical="center"/>
    </xf>
    <xf numFmtId="177" fontId="8" fillId="0" borderId="3" xfId="0" applyNumberFormat="1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>
      <alignment horizontal="center" vertical="center" wrapText="1"/>
    </xf>
    <xf numFmtId="181" fontId="9" fillId="0" borderId="3" xfId="0" applyNumberFormat="1" applyFont="1" applyFill="1" applyBorder="1" applyAlignment="1">
      <alignment horizontal="center" vertical="center" wrapText="1"/>
    </xf>
    <xf numFmtId="181" fontId="9" fillId="0" borderId="3" xfId="0" applyNumberFormat="1" applyFont="1" applyFill="1" applyBorder="1" applyAlignment="1">
      <alignment horizontal="center" vertical="center" shrinkToFit="1"/>
    </xf>
    <xf numFmtId="0" fontId="10" fillId="0" borderId="3" xfId="0" applyNumberFormat="1" applyFont="1" applyFill="1" applyBorder="1" applyAlignment="1">
      <alignment horizontal="center" vertical="center" wrapText="1"/>
    </xf>
    <xf numFmtId="181" fontId="10" fillId="0" borderId="3" xfId="0" applyNumberFormat="1" applyFont="1" applyFill="1" applyBorder="1" applyAlignment="1">
      <alignment horizontal="center" vertical="center" wrapText="1"/>
    </xf>
    <xf numFmtId="181" fontId="10" fillId="0" borderId="3" xfId="0" applyNumberFormat="1" applyFont="1" applyFill="1" applyBorder="1" applyAlignment="1">
      <alignment horizontal="center" vertical="center" shrinkToFit="1"/>
    </xf>
    <xf numFmtId="0" fontId="11" fillId="0" borderId="3" xfId="0" applyNumberFormat="1" applyFont="1" applyFill="1" applyBorder="1" applyAlignment="1">
      <alignment horizontal="center" vertical="center"/>
    </xf>
    <xf numFmtId="181" fontId="11" fillId="0" borderId="3" xfId="0" applyNumberFormat="1" applyFont="1" applyFill="1" applyBorder="1" applyAlignment="1">
      <alignment horizontal="center" vertical="center"/>
    </xf>
    <xf numFmtId="181" fontId="11" fillId="0" borderId="3" xfId="0" applyNumberFormat="1" applyFont="1" applyFill="1" applyBorder="1" applyAlignment="1">
      <alignment horizontal="left" vertical="center"/>
    </xf>
    <xf numFmtId="182" fontId="11" fillId="0" borderId="3" xfId="0" applyNumberFormat="1" applyFont="1" applyFill="1" applyBorder="1" applyAlignment="1">
      <alignment horizontal="center" vertical="center"/>
    </xf>
    <xf numFmtId="181" fontId="12" fillId="0" borderId="3" xfId="0" applyNumberFormat="1" applyFont="1" applyFill="1" applyBorder="1" applyAlignment="1">
      <alignment horizontal="center" vertical="center"/>
    </xf>
    <xf numFmtId="181" fontId="11" fillId="0" borderId="3" xfId="51" applyNumberFormat="1" applyFont="1" applyFill="1" applyBorder="1" applyAlignment="1">
      <alignment horizontal="left" vertical="center"/>
    </xf>
    <xf numFmtId="182" fontId="11" fillId="2" borderId="3" xfId="0" applyNumberFormat="1" applyFont="1" applyFill="1" applyBorder="1" applyAlignment="1">
      <alignment horizontal="center" vertical="center"/>
    </xf>
    <xf numFmtId="181" fontId="11" fillId="3" borderId="3" xfId="0" applyNumberFormat="1" applyFont="1" applyFill="1" applyBorder="1" applyAlignment="1">
      <alignment horizontal="center" vertical="center"/>
    </xf>
    <xf numFmtId="181" fontId="11" fillId="4" borderId="3" xfId="0" applyNumberFormat="1" applyFont="1" applyFill="1" applyBorder="1" applyAlignment="1">
      <alignment horizontal="center" vertical="center"/>
    </xf>
    <xf numFmtId="181" fontId="11" fillId="5" borderId="3" xfId="0" applyNumberFormat="1" applyFont="1" applyFill="1" applyBorder="1" applyAlignment="1">
      <alignment horizontal="center" vertical="center"/>
    </xf>
    <xf numFmtId="182" fontId="13" fillId="0" borderId="3" xfId="0" applyNumberFormat="1" applyFont="1" applyFill="1" applyBorder="1" applyAlignment="1">
      <alignment horizontal="center" vertical="center"/>
    </xf>
    <xf numFmtId="182" fontId="0" fillId="0" borderId="0" xfId="0" applyNumberFormat="1">
      <alignment vertical="center"/>
    </xf>
    <xf numFmtId="181" fontId="10" fillId="0" borderId="3" xfId="0" applyNumberFormat="1" applyFont="1" applyFill="1" applyBorder="1" applyAlignment="1">
      <alignment horizontal="center" vertical="center"/>
    </xf>
    <xf numFmtId="181" fontId="14" fillId="0" borderId="3" xfId="0" applyNumberFormat="1" applyFont="1" applyFill="1" applyBorder="1" applyAlignment="1">
      <alignment horizontal="center" vertical="center"/>
    </xf>
    <xf numFmtId="181" fontId="15" fillId="0" borderId="3" xfId="0" applyNumberFormat="1" applyFont="1" applyBorder="1" applyAlignment="1">
      <alignment horizontal="center" vertical="center"/>
    </xf>
    <xf numFmtId="181" fontId="0" fillId="0" borderId="3" xfId="0" applyNumberFormat="1" applyBorder="1" applyAlignment="1">
      <alignment horizontal="center" vertical="center"/>
    </xf>
    <xf numFmtId="181" fontId="10" fillId="6" borderId="3" xfId="0" applyNumberFormat="1" applyFont="1" applyFill="1" applyBorder="1" applyAlignment="1">
      <alignment horizontal="center" vertical="center" wrapText="1"/>
    </xf>
    <xf numFmtId="181" fontId="13" fillId="0" borderId="3" xfId="0" applyNumberFormat="1" applyFont="1" applyFill="1" applyBorder="1" applyAlignment="1">
      <alignment horizontal="center" vertical="center"/>
    </xf>
    <xf numFmtId="181" fontId="10" fillId="3" borderId="3" xfId="0" applyNumberFormat="1" applyFont="1" applyFill="1" applyBorder="1" applyAlignment="1">
      <alignment horizontal="center" vertical="center" shrinkToFit="1"/>
    </xf>
    <xf numFmtId="181" fontId="16" fillId="0" borderId="3" xfId="30" applyNumberFormat="1" applyFont="1" applyFill="1" applyBorder="1" applyAlignment="1">
      <alignment horizontal="center" vertical="center"/>
    </xf>
    <xf numFmtId="181" fontId="10" fillId="7" borderId="3" xfId="0" applyNumberFormat="1" applyFont="1" applyFill="1" applyBorder="1" applyAlignment="1">
      <alignment horizontal="center" vertical="center" wrapText="1"/>
    </xf>
    <xf numFmtId="181" fontId="11" fillId="8" borderId="3" xfId="0" applyNumberFormat="1" applyFont="1" applyFill="1" applyBorder="1" applyAlignment="1">
      <alignment horizontal="center" vertical="center"/>
    </xf>
    <xf numFmtId="181" fontId="0" fillId="0" borderId="3" xfId="0" applyNumberFormat="1" applyFont="1" applyFill="1" applyBorder="1" applyAlignment="1">
      <alignment horizontal="center" vertical="center"/>
    </xf>
    <xf numFmtId="181" fontId="10" fillId="4" borderId="3" xfId="0" applyNumberFormat="1" applyFont="1" applyFill="1" applyBorder="1" applyAlignment="1">
      <alignment horizontal="center" vertical="center"/>
    </xf>
    <xf numFmtId="181" fontId="14" fillId="9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176" fontId="5" fillId="0" borderId="0" xfId="0" applyNumberFormat="1" applyFont="1" applyFill="1" applyBorder="1" applyAlignment="1">
      <alignment horizontal="center" vertical="center"/>
    </xf>
    <xf numFmtId="176" fontId="17" fillId="0" borderId="0" xfId="0" applyNumberFormat="1" applyFont="1" applyFill="1" applyBorder="1" applyAlignment="1">
      <alignment horizontal="center" vertical="center"/>
    </xf>
    <xf numFmtId="176" fontId="17" fillId="0" borderId="0" xfId="0" applyNumberFormat="1" applyFont="1" applyFill="1" applyAlignment="1">
      <alignment horizontal="center" vertical="center"/>
    </xf>
    <xf numFmtId="181" fontId="12" fillId="0" borderId="3" xfId="0" applyNumberFormat="1" applyFont="1" applyFill="1" applyBorder="1" applyAlignment="1">
      <alignment horizontal="left" vertical="center" wrapText="1"/>
    </xf>
    <xf numFmtId="181" fontId="10" fillId="10" borderId="3" xfId="0" applyNumberFormat="1" applyFont="1" applyFill="1" applyBorder="1" applyAlignment="1">
      <alignment horizontal="center" vertical="center"/>
    </xf>
    <xf numFmtId="181" fontId="14" fillId="0" borderId="3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81" fontId="15" fillId="4" borderId="3" xfId="0" applyNumberFormat="1" applyFont="1" applyFill="1" applyBorder="1" applyAlignment="1">
      <alignment horizontal="center" vertical="center"/>
    </xf>
    <xf numFmtId="181" fontId="18" fillId="4" borderId="3" xfId="0" applyNumberFormat="1" applyFont="1" applyFill="1" applyBorder="1" applyAlignment="1">
      <alignment horizontal="center" vertical="center"/>
    </xf>
    <xf numFmtId="181" fontId="0" fillId="4" borderId="3" xfId="0" applyNumberFormat="1" applyFill="1" applyBorder="1" applyAlignment="1">
      <alignment horizontal="center" vertical="center"/>
    </xf>
    <xf numFmtId="182" fontId="13" fillId="4" borderId="3" xfId="0" applyNumberFormat="1" applyFont="1" applyFill="1" applyBorder="1" applyAlignment="1">
      <alignment horizontal="center" vertical="center"/>
    </xf>
    <xf numFmtId="181" fontId="14" fillId="4" borderId="3" xfId="0" applyNumberFormat="1" applyFont="1" applyFill="1" applyBorder="1" applyAlignment="1">
      <alignment horizontal="center" vertical="center"/>
    </xf>
    <xf numFmtId="181" fontId="18" fillId="0" borderId="3" xfId="0" applyNumberFormat="1" applyFont="1" applyBorder="1" applyAlignment="1">
      <alignment horizontal="center" vertical="center"/>
    </xf>
    <xf numFmtId="181" fontId="0" fillId="11" borderId="3" xfId="0" applyNumberFormat="1" applyFill="1" applyBorder="1" applyAlignment="1">
      <alignment horizontal="center" vertical="center"/>
    </xf>
    <xf numFmtId="181" fontId="0" fillId="12" borderId="3" xfId="0" applyNumberFormat="1" applyFill="1" applyBorder="1" applyAlignment="1">
      <alignment horizontal="center" vertical="center"/>
    </xf>
    <xf numFmtId="181" fontId="19" fillId="0" borderId="3" xfId="0" applyNumberFormat="1" applyFont="1" applyFill="1" applyBorder="1" applyAlignment="1">
      <alignment horizontal="center" vertical="center"/>
    </xf>
    <xf numFmtId="181" fontId="0" fillId="13" borderId="3" xfId="0" applyNumberFormat="1" applyFont="1" applyFill="1" applyBorder="1" applyAlignment="1">
      <alignment horizontal="center" vertical="center"/>
    </xf>
    <xf numFmtId="181" fontId="0" fillId="11" borderId="3" xfId="0" applyNumberFormat="1" applyFont="1" applyFill="1" applyBorder="1" applyAlignment="1">
      <alignment horizontal="center" vertical="center"/>
    </xf>
    <xf numFmtId="181" fontId="0" fillId="0" borderId="3" xfId="0" applyNumberFormat="1" applyFont="1" applyBorder="1" applyAlignment="1">
      <alignment horizontal="center" vertical="center"/>
    </xf>
    <xf numFmtId="181" fontId="16" fillId="4" borderId="3" xfId="30" applyNumberFormat="1" applyFont="1" applyFill="1" applyBorder="1" applyAlignment="1">
      <alignment horizontal="center" vertical="center"/>
    </xf>
    <xf numFmtId="181" fontId="20" fillId="4" borderId="3" xfId="0" applyNumberFormat="1" applyFont="1" applyFill="1" applyBorder="1" applyAlignment="1">
      <alignment horizontal="center" vertical="center"/>
    </xf>
    <xf numFmtId="181" fontId="14" fillId="3" borderId="3" xfId="0" applyNumberFormat="1" applyFont="1" applyFill="1" applyBorder="1" applyAlignment="1">
      <alignment horizontal="center" vertical="center" shrinkToFit="1"/>
    </xf>
    <xf numFmtId="181" fontId="0" fillId="4" borderId="3" xfId="0" applyNumberFormat="1" applyFont="1" applyFill="1" applyBorder="1" applyAlignment="1">
      <alignment horizontal="center" vertical="center"/>
    </xf>
    <xf numFmtId="181" fontId="21" fillId="4" borderId="3" xfId="0" applyNumberFormat="1" applyFont="1" applyFill="1" applyBorder="1" applyAlignment="1">
      <alignment horizontal="center" vertical="center"/>
    </xf>
    <xf numFmtId="181" fontId="22" fillId="4" borderId="3" xfId="0" applyNumberFormat="1" applyFont="1" applyFill="1" applyBorder="1" applyAlignment="1">
      <alignment horizontal="center" vertical="center"/>
    </xf>
    <xf numFmtId="181" fontId="14" fillId="4" borderId="3" xfId="0" applyNumberFormat="1" applyFont="1" applyFill="1" applyBorder="1" applyAlignment="1">
      <alignment horizontal="center" vertical="center" wrapText="1"/>
    </xf>
    <xf numFmtId="181" fontId="0" fillId="4" borderId="0" xfId="0" applyNumberFormat="1" applyFill="1">
      <alignment vertical="center"/>
    </xf>
    <xf numFmtId="176" fontId="17" fillId="4" borderId="0" xfId="0" applyNumberFormat="1" applyFont="1" applyFill="1" applyAlignment="1">
      <alignment horizontal="center" vertical="center"/>
    </xf>
    <xf numFmtId="181" fontId="22" fillId="4" borderId="0" xfId="0" applyNumberFormat="1" applyFont="1" applyFill="1">
      <alignment vertical="center"/>
    </xf>
    <xf numFmtId="176" fontId="23" fillId="4" borderId="0" xfId="0" applyNumberFormat="1" applyFont="1" applyFill="1" applyAlignment="1">
      <alignment horizontal="center" vertical="center"/>
    </xf>
    <xf numFmtId="181" fontId="14" fillId="10" borderId="3" xfId="0" applyNumberFormat="1" applyFont="1" applyFill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0" fillId="4" borderId="0" xfId="0" applyFill="1">
      <alignment vertical="center"/>
    </xf>
    <xf numFmtId="0" fontId="23" fillId="4" borderId="0" xfId="0" applyFont="1" applyFill="1" applyAlignment="1">
      <alignment vertical="center"/>
    </xf>
    <xf numFmtId="0" fontId="22" fillId="4" borderId="0" xfId="0" applyFont="1" applyFill="1">
      <alignment vertical="center"/>
    </xf>
    <xf numFmtId="181" fontId="16" fillId="11" borderId="3" xfId="0" applyNumberFormat="1" applyFont="1" applyFill="1" applyBorder="1" applyAlignment="1">
      <alignment horizontal="center" vertical="center"/>
    </xf>
    <xf numFmtId="182" fontId="13" fillId="11" borderId="3" xfId="0" applyNumberFormat="1" applyFont="1" applyFill="1" applyBorder="1" applyAlignment="1">
      <alignment horizontal="center" vertical="center"/>
    </xf>
    <xf numFmtId="181" fontId="9" fillId="11" borderId="3" xfId="0" applyNumberFormat="1" applyFont="1" applyFill="1" applyBorder="1" applyAlignment="1">
      <alignment horizontal="center" vertical="center"/>
    </xf>
    <xf numFmtId="181" fontId="13" fillId="0" borderId="3" xfId="0" applyNumberFormat="1" applyFont="1" applyFill="1" applyBorder="1" applyAlignment="1" applyProtection="1">
      <alignment horizontal="center" vertical="center" wrapText="1"/>
      <protection locked="0"/>
    </xf>
    <xf numFmtId="181" fontId="13" fillId="0" borderId="3" xfId="0" applyNumberFormat="1" applyFont="1" applyFill="1" applyBorder="1" applyAlignment="1" applyProtection="1">
      <alignment horizontal="center" vertical="center"/>
      <protection locked="0"/>
    </xf>
    <xf numFmtId="0" fontId="24" fillId="11" borderId="3" xfId="0" applyFont="1" applyFill="1" applyBorder="1" applyAlignment="1">
      <alignment horizontal="center" vertical="center"/>
    </xf>
    <xf numFmtId="0" fontId="24" fillId="12" borderId="3" xfId="0" applyFont="1" applyFill="1" applyBorder="1" applyAlignment="1">
      <alignment horizontal="center" vertical="center"/>
    </xf>
    <xf numFmtId="181" fontId="16" fillId="11" borderId="3" xfId="30" applyNumberFormat="1" applyFont="1" applyFill="1" applyBorder="1" applyAlignment="1">
      <alignment horizontal="center" vertical="center"/>
    </xf>
    <xf numFmtId="181" fontId="25" fillId="0" borderId="3" xfId="0" applyNumberFormat="1" applyFont="1" applyFill="1" applyBorder="1" applyAlignment="1">
      <alignment horizontal="center" vertical="center"/>
    </xf>
    <xf numFmtId="181" fontId="9" fillId="11" borderId="3" xfId="0" applyNumberFormat="1" applyFont="1" applyFill="1" applyBorder="1" applyAlignment="1">
      <alignment horizontal="center" vertical="center" wrapText="1"/>
    </xf>
    <xf numFmtId="181" fontId="16" fillId="11" borderId="0" xfId="0" applyNumberFormat="1" applyFont="1" applyFill="1">
      <alignment vertical="center"/>
    </xf>
    <xf numFmtId="176" fontId="5" fillId="11" borderId="0" xfId="0" applyNumberFormat="1" applyFont="1" applyFill="1" applyAlignment="1">
      <alignment horizontal="center" vertical="center"/>
    </xf>
    <xf numFmtId="181" fontId="19" fillId="8" borderId="3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vertical="center"/>
    </xf>
    <xf numFmtId="0" fontId="16" fillId="11" borderId="0" xfId="0" applyFont="1" applyFill="1">
      <alignment vertical="center"/>
    </xf>
    <xf numFmtId="181" fontId="14" fillId="0" borderId="0" xfId="0" applyNumberFormat="1" applyFont="1" applyFill="1" applyAlignment="1">
      <alignment horizontal="center" vertical="center"/>
    </xf>
    <xf numFmtId="49" fontId="26" fillId="0" borderId="0" xfId="0" applyNumberFormat="1" applyFont="1" applyFill="1" applyAlignment="1">
      <alignment horizontal="center"/>
    </xf>
    <xf numFmtId="14" fontId="0" fillId="0" borderId="3" xfId="0" applyNumberFormat="1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58" fontId="28" fillId="0" borderId="3" xfId="0" applyNumberFormat="1" applyFont="1" applyFill="1" applyBorder="1" applyAlignment="1">
      <alignment horizontal="center" vertical="center"/>
    </xf>
    <xf numFmtId="0" fontId="13" fillId="0" borderId="3" xfId="0" applyNumberFormat="1" applyFont="1" applyFill="1" applyBorder="1" applyAlignment="1">
      <alignment horizontal="center" vertical="center"/>
    </xf>
    <xf numFmtId="0" fontId="29" fillId="0" borderId="3" xfId="0" applyNumberFormat="1" applyFont="1" applyFill="1" applyBorder="1" applyAlignment="1">
      <alignment horizontal="center" vertical="center"/>
    </xf>
    <xf numFmtId="181" fontId="29" fillId="0" borderId="3" xfId="0" applyNumberFormat="1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>
      <alignment horizontal="center" vertical="center"/>
    </xf>
    <xf numFmtId="181" fontId="9" fillId="0" borderId="3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177" fontId="30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0" fontId="33" fillId="11" borderId="3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34" fillId="14" borderId="3" xfId="0" applyFont="1" applyFill="1" applyBorder="1" applyAlignment="1">
      <alignment horizontal="center" vertical="center" shrinkToFit="1"/>
    </xf>
    <xf numFmtId="0" fontId="26" fillId="0" borderId="0" xfId="0" applyFont="1" applyFill="1" applyAlignment="1">
      <alignment horizontal="center" vertical="center"/>
    </xf>
    <xf numFmtId="181" fontId="29" fillId="3" borderId="3" xfId="0" applyNumberFormat="1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vertical="center"/>
    </xf>
    <xf numFmtId="181" fontId="12" fillId="8" borderId="3" xfId="0" applyNumberFormat="1" applyFont="1" applyFill="1" applyBorder="1" applyAlignment="1">
      <alignment horizontal="center" vertical="center"/>
    </xf>
    <xf numFmtId="180" fontId="13" fillId="0" borderId="3" xfId="0" applyNumberFormat="1" applyFont="1" applyFill="1" applyBorder="1" applyAlignment="1">
      <alignment horizontal="center" vertical="center"/>
    </xf>
    <xf numFmtId="181" fontId="13" fillId="8" borderId="3" xfId="0" applyNumberFormat="1" applyFont="1" applyFill="1" applyBorder="1" applyAlignment="1">
      <alignment horizontal="center" vertical="center"/>
    </xf>
    <xf numFmtId="181" fontId="29" fillId="4" borderId="3" xfId="0" applyNumberFormat="1" applyFont="1" applyFill="1" applyBorder="1" applyAlignment="1">
      <alignment horizontal="center" vertical="center"/>
    </xf>
    <xf numFmtId="0" fontId="5" fillId="5" borderId="0" xfId="0" applyFont="1" applyFill="1" applyBorder="1" applyAlignment="1">
      <alignment vertical="center"/>
    </xf>
    <xf numFmtId="0" fontId="5" fillId="15" borderId="0" xfId="0" applyFont="1" applyFill="1" applyBorder="1" applyAlignment="1">
      <alignment vertical="center"/>
    </xf>
    <xf numFmtId="0" fontId="5" fillId="14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0" fontId="36" fillId="3" borderId="0" xfId="0" applyFont="1" applyFill="1" applyBorder="1" applyAlignment="1">
      <alignment vertical="center"/>
    </xf>
    <xf numFmtId="0" fontId="36" fillId="11" borderId="0" xfId="0" applyFont="1" applyFill="1" applyBorder="1" applyAlignment="1">
      <alignment vertical="center"/>
    </xf>
    <xf numFmtId="181" fontId="35" fillId="16" borderId="0" xfId="0" applyNumberFormat="1" applyFont="1" applyFill="1" applyBorder="1" applyAlignment="1">
      <alignment vertical="center"/>
    </xf>
    <xf numFmtId="181" fontId="35" fillId="11" borderId="0" xfId="0" applyNumberFormat="1" applyFont="1" applyFill="1" applyBorder="1" applyAlignment="1">
      <alignment vertical="center"/>
    </xf>
    <xf numFmtId="0" fontId="36" fillId="14" borderId="0" xfId="0" applyFont="1" applyFill="1" applyBorder="1" applyAlignment="1">
      <alignment vertical="center"/>
    </xf>
    <xf numFmtId="0" fontId="36" fillId="17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181" fontId="35" fillId="18" borderId="0" xfId="0" applyNumberFormat="1" applyFont="1" applyFill="1" applyBorder="1" applyAlignment="1">
      <alignment vertical="center"/>
    </xf>
    <xf numFmtId="0" fontId="35" fillId="0" borderId="0" xfId="0" applyFont="1" applyFill="1" applyBorder="1" applyAlignment="1">
      <alignment horizontal="center" vertical="center"/>
    </xf>
    <xf numFmtId="181" fontId="35" fillId="3" borderId="0" xfId="0" applyNumberFormat="1" applyFont="1" applyFill="1" applyBorder="1" applyAlignment="1">
      <alignment vertical="center"/>
    </xf>
    <xf numFmtId="181" fontId="35" fillId="15" borderId="0" xfId="0" applyNumberFormat="1" applyFont="1" applyFill="1" applyBorder="1" applyAlignment="1">
      <alignment vertical="center"/>
    </xf>
    <xf numFmtId="181" fontId="12" fillId="0" borderId="3" xfId="0" applyNumberFormat="1" applyFont="1" applyFill="1" applyBorder="1" applyAlignment="1">
      <alignment horizontal="left" vertical="center"/>
    </xf>
    <xf numFmtId="181" fontId="29" fillId="10" borderId="3" xfId="0" applyNumberFormat="1" applyFont="1" applyFill="1" applyBorder="1" applyAlignment="1">
      <alignment horizontal="center" vertical="center"/>
    </xf>
    <xf numFmtId="181" fontId="29" fillId="0" borderId="3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35" fillId="11" borderId="0" xfId="0" applyFont="1" applyFill="1" applyBorder="1" applyAlignment="1">
      <alignment vertical="center"/>
    </xf>
    <xf numFmtId="177" fontId="35" fillId="18" borderId="0" xfId="0" applyNumberFormat="1" applyFont="1" applyFill="1" applyBorder="1" applyAlignment="1">
      <alignment vertical="center"/>
    </xf>
    <xf numFmtId="177" fontId="35" fillId="3" borderId="0" xfId="0" applyNumberFormat="1" applyFont="1" applyFill="1" applyBorder="1" applyAlignment="1">
      <alignment vertical="center"/>
    </xf>
    <xf numFmtId="181" fontId="35" fillId="19" borderId="0" xfId="0" applyNumberFormat="1" applyFont="1" applyFill="1" applyBorder="1" applyAlignment="1">
      <alignment vertical="center"/>
    </xf>
    <xf numFmtId="181" fontId="14" fillId="0" borderId="0" xfId="0" applyNumberFormat="1" applyFont="1" applyFill="1" applyBorder="1" applyAlignment="1">
      <alignment horizontal="center" vertical="center" wrapText="1"/>
    </xf>
    <xf numFmtId="176" fontId="37" fillId="0" borderId="0" xfId="0" applyNumberFormat="1" applyFont="1" applyFill="1" applyBorder="1" applyAlignment="1">
      <alignment horizontal="center" vertical="center"/>
    </xf>
    <xf numFmtId="181" fontId="11" fillId="0" borderId="0" xfId="0" applyNumberFormat="1" applyFont="1" applyFill="1" applyBorder="1" applyAlignment="1">
      <alignment horizontal="center" vertical="center"/>
    </xf>
    <xf numFmtId="0" fontId="11" fillId="11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181" fontId="11" fillId="11" borderId="0" xfId="0" applyNumberFormat="1" applyFont="1" applyFill="1" applyBorder="1" applyAlignment="1">
      <alignment horizontal="center" vertical="center"/>
    </xf>
    <xf numFmtId="176" fontId="17" fillId="4" borderId="0" xfId="0" applyNumberFormat="1" applyFont="1" applyFill="1" applyBorder="1" applyAlignment="1">
      <alignment horizontal="center" vertical="center"/>
    </xf>
    <xf numFmtId="181" fontId="13" fillId="0" borderId="0" xfId="0" applyNumberFormat="1" applyFont="1" applyFill="1" applyBorder="1" applyAlignment="1">
      <alignment horizontal="center" vertical="center"/>
    </xf>
    <xf numFmtId="181" fontId="12" fillId="0" borderId="0" xfId="0" applyNumberFormat="1" applyFont="1" applyFill="1" applyBorder="1" applyAlignment="1">
      <alignment horizontal="center" vertical="center"/>
    </xf>
    <xf numFmtId="176" fontId="17" fillId="11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vertical="center"/>
    </xf>
    <xf numFmtId="0" fontId="38" fillId="0" borderId="0" xfId="0" applyFont="1" applyFill="1" applyAlignment="1">
      <alignment vertical="center"/>
    </xf>
    <xf numFmtId="0" fontId="39" fillId="3" borderId="3" xfId="0" applyFont="1" applyFill="1" applyBorder="1" applyAlignment="1">
      <alignment horizontal="center" vertical="center" wrapText="1"/>
    </xf>
    <xf numFmtId="0" fontId="5" fillId="5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22" fillId="0" borderId="0" xfId="0" applyFont="1">
      <alignment vertical="center"/>
    </xf>
    <xf numFmtId="181" fontId="20" fillId="0" borderId="0" xfId="0" applyNumberFormat="1" applyFont="1">
      <alignment vertical="center"/>
    </xf>
    <xf numFmtId="181" fontId="29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8" fontId="5" fillId="0" borderId="0" xfId="0" applyNumberFormat="1" applyFont="1" applyFill="1" applyBorder="1" applyAlignment="1">
      <alignment vertical="center"/>
    </xf>
    <xf numFmtId="0" fontId="40" fillId="0" borderId="0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center" vertical="center" wrapText="1"/>
    </xf>
    <xf numFmtId="0" fontId="42" fillId="0" borderId="3" xfId="0" applyFont="1" applyFill="1" applyBorder="1" applyAlignment="1">
      <alignment horizontal="center" vertical="center"/>
    </xf>
    <xf numFmtId="0" fontId="18" fillId="11" borderId="3" xfId="0" applyFont="1" applyFill="1" applyBorder="1" applyAlignment="1">
      <alignment horizontal="center" vertical="center"/>
    </xf>
    <xf numFmtId="0" fontId="18" fillId="11" borderId="3" xfId="0" applyFont="1" applyFill="1" applyBorder="1" applyAlignment="1">
      <alignment vertical="center"/>
    </xf>
    <xf numFmtId="14" fontId="18" fillId="11" borderId="3" xfId="0" applyNumberFormat="1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/>
    </xf>
    <xf numFmtId="0" fontId="43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/>
    </xf>
    <xf numFmtId="178" fontId="40" fillId="0" borderId="0" xfId="0" applyNumberFormat="1" applyFont="1" applyFill="1" applyBorder="1" applyAlignment="1">
      <alignment vertical="center"/>
    </xf>
    <xf numFmtId="181" fontId="36" fillId="11" borderId="3" xfId="0" applyNumberFormat="1" applyFont="1" applyFill="1" applyBorder="1" applyAlignment="1">
      <alignment horizontal="center" vertical="center" shrinkToFit="1"/>
    </xf>
    <xf numFmtId="181" fontId="36" fillId="0" borderId="3" xfId="0" applyNumberFormat="1" applyFont="1" applyFill="1" applyBorder="1" applyAlignment="1">
      <alignment horizontal="center" vertical="center" shrinkToFit="1"/>
    </xf>
    <xf numFmtId="0" fontId="18" fillId="0" borderId="3" xfId="0" applyFont="1" applyFill="1" applyBorder="1" applyAlignment="1">
      <alignment horizontal="center" vertical="center"/>
    </xf>
    <xf numFmtId="178" fontId="39" fillId="0" borderId="0" xfId="0" applyNumberFormat="1" applyFont="1" applyFill="1" applyBorder="1" applyAlignment="1">
      <alignment horizontal="center" vertical="center"/>
    </xf>
    <xf numFmtId="178" fontId="5" fillId="0" borderId="0" xfId="0" applyNumberFormat="1" applyFont="1" applyFill="1" applyBorder="1" applyAlignment="1">
      <alignment vertical="center" wrapText="1"/>
    </xf>
    <xf numFmtId="181" fontId="39" fillId="0" borderId="0" xfId="0" applyNumberFormat="1" applyFont="1" applyFill="1" applyBorder="1" applyAlignment="1">
      <alignment horizontal="center" vertical="center"/>
    </xf>
    <xf numFmtId="0" fontId="6" fillId="16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0" fontId="44" fillId="0" borderId="3" xfId="0" applyFont="1" applyFill="1" applyBorder="1" applyAlignment="1">
      <alignment horizontal="center" vertical="center"/>
    </xf>
    <xf numFmtId="0" fontId="45" fillId="0" borderId="3" xfId="0" applyFont="1" applyFill="1" applyBorder="1" applyAlignment="1">
      <alignment horizontal="center" vertical="center"/>
    </xf>
    <xf numFmtId="0" fontId="6" fillId="11" borderId="3" xfId="0" applyFont="1" applyFill="1" applyBorder="1" applyAlignment="1">
      <alignment horizontal="center" vertical="center"/>
    </xf>
    <xf numFmtId="0" fontId="6" fillId="11" borderId="3" xfId="0" applyFont="1" applyFill="1" applyBorder="1" applyAlignment="1">
      <alignment vertical="center"/>
    </xf>
    <xf numFmtId="14" fontId="6" fillId="11" borderId="3" xfId="0" applyNumberFormat="1" applyFont="1" applyFill="1" applyBorder="1" applyAlignment="1">
      <alignment horizontal="center" vertical="center"/>
    </xf>
    <xf numFmtId="0" fontId="46" fillId="11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vertical="center"/>
    </xf>
    <xf numFmtId="181" fontId="4" fillId="11" borderId="3" xfId="0" applyNumberFormat="1" applyFont="1" applyFill="1" applyBorder="1" applyAlignment="1">
      <alignment horizontal="center" vertical="center" shrinkToFit="1"/>
    </xf>
    <xf numFmtId="181" fontId="4" fillId="0" borderId="3" xfId="0" applyNumberFormat="1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shrinkToFit="1"/>
    </xf>
    <xf numFmtId="0" fontId="1" fillId="11" borderId="0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1" fillId="11" borderId="3" xfId="0" applyFont="1" applyFill="1" applyBorder="1" applyAlignment="1">
      <alignment horizontal="center" vertical="center"/>
    </xf>
    <xf numFmtId="0" fontId="1" fillId="11" borderId="3" xfId="0" applyNumberFormat="1" applyFont="1" applyFill="1" applyBorder="1" applyAlignment="1">
      <alignment horizontal="center" vertical="center" shrinkToFit="1"/>
    </xf>
    <xf numFmtId="178" fontId="1" fillId="11" borderId="9" xfId="0" applyNumberFormat="1" applyFont="1" applyFill="1" applyBorder="1" applyAlignment="1">
      <alignment horizontal="center" vertical="center"/>
    </xf>
    <xf numFmtId="14" fontId="1" fillId="11" borderId="3" xfId="0" applyNumberFormat="1" applyFont="1" applyFill="1" applyBorder="1" applyAlignment="1">
      <alignment horizontal="center" vertical="center" shrinkToFit="1"/>
    </xf>
    <xf numFmtId="178" fontId="1" fillId="11" borderId="3" xfId="0" applyNumberFormat="1" applyFont="1" applyFill="1" applyBorder="1" applyAlignment="1">
      <alignment horizontal="center" vertical="center"/>
    </xf>
    <xf numFmtId="178" fontId="1" fillId="11" borderId="10" xfId="0" applyNumberFormat="1" applyFont="1" applyFill="1" applyBorder="1" applyAlignment="1">
      <alignment horizontal="center" vertical="center"/>
    </xf>
    <xf numFmtId="14" fontId="1" fillId="11" borderId="3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 shrinkToFit="1"/>
    </xf>
    <xf numFmtId="181" fontId="1" fillId="0" borderId="3" xfId="0" applyNumberFormat="1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181" fontId="1" fillId="0" borderId="0" xfId="0" applyNumberFormat="1" applyFont="1" applyFill="1" applyBorder="1" applyAlignment="1">
      <alignment horizontal="center" vertical="center" shrinkToFit="1"/>
    </xf>
    <xf numFmtId="178" fontId="1" fillId="0" borderId="0" xfId="0" applyNumberFormat="1" applyFont="1" applyFill="1" applyBorder="1" applyAlignment="1">
      <alignment horizontal="center" vertical="center"/>
    </xf>
    <xf numFmtId="181" fontId="1" fillId="11" borderId="0" xfId="0" applyNumberFormat="1" applyFont="1" applyFill="1" applyBorder="1" applyAlignment="1">
      <alignment horizontal="center" vertical="center" shrinkToFit="1"/>
    </xf>
    <xf numFmtId="0" fontId="1" fillId="11" borderId="0" xfId="0" applyFont="1" applyFill="1" applyBorder="1" applyAlignment="1">
      <alignment horizontal="center" vertical="center" shrinkToFit="1"/>
    </xf>
    <xf numFmtId="179" fontId="4" fillId="0" borderId="11" xfId="0" applyNumberFormat="1" applyFont="1" applyFill="1" applyBorder="1" applyAlignment="1">
      <alignment horizontal="center" vertical="center" wrapText="1" shrinkToFit="1"/>
    </xf>
    <xf numFmtId="0" fontId="4" fillId="20" borderId="3" xfId="0" applyFont="1" applyFill="1" applyBorder="1" applyAlignment="1">
      <alignment horizontal="center" vertical="center" wrapText="1"/>
    </xf>
    <xf numFmtId="179" fontId="4" fillId="0" borderId="3" xfId="0" applyNumberFormat="1" applyFont="1" applyFill="1" applyBorder="1" applyAlignment="1">
      <alignment horizontal="center" vertical="center" wrapText="1" shrinkToFit="1"/>
    </xf>
    <xf numFmtId="0" fontId="4" fillId="0" borderId="3" xfId="0" applyFont="1" applyFill="1" applyBorder="1" applyAlignment="1">
      <alignment horizontal="center" vertical="center" wrapText="1" shrinkToFit="1"/>
    </xf>
    <xf numFmtId="0" fontId="4" fillId="0" borderId="3" xfId="0" applyFont="1" applyFill="1" applyBorder="1" applyAlignment="1">
      <alignment horizontal="center" vertical="center" shrinkToFit="1"/>
    </xf>
    <xf numFmtId="179" fontId="4" fillId="0" borderId="12" xfId="0" applyNumberFormat="1" applyFont="1" applyFill="1" applyBorder="1" applyAlignment="1">
      <alignment horizontal="center" vertical="center" wrapText="1" shrinkToFit="1"/>
    </xf>
    <xf numFmtId="177" fontId="1" fillId="11" borderId="3" xfId="0" applyNumberFormat="1" applyFont="1" applyFill="1" applyBorder="1" applyAlignment="1">
      <alignment horizontal="center" vertical="center" shrinkToFit="1"/>
    </xf>
    <xf numFmtId="181" fontId="46" fillId="11" borderId="3" xfId="0" applyNumberFormat="1" applyFont="1" applyFill="1" applyBorder="1" applyAlignment="1">
      <alignment horizontal="center" vertical="center" shrinkToFit="1"/>
    </xf>
    <xf numFmtId="181" fontId="1" fillId="11" borderId="3" xfId="0" applyNumberFormat="1" applyFont="1" applyFill="1" applyBorder="1" applyAlignment="1">
      <alignment horizontal="center" vertical="center" shrinkToFit="1"/>
    </xf>
    <xf numFmtId="181" fontId="1" fillId="11" borderId="3" xfId="0" applyNumberFormat="1" applyFont="1" applyFill="1" applyBorder="1" applyAlignment="1">
      <alignment horizontal="center" vertical="center" wrapText="1" shrinkToFit="1"/>
    </xf>
    <xf numFmtId="0" fontId="6" fillId="21" borderId="3" xfId="0" applyFont="1" applyFill="1" applyBorder="1" applyAlignment="1">
      <alignment horizontal="center" vertical="center"/>
    </xf>
    <xf numFmtId="181" fontId="1" fillId="4" borderId="3" xfId="0" applyNumberFormat="1" applyFont="1" applyFill="1" applyBorder="1" applyAlignment="1">
      <alignment horizontal="center" vertical="center" shrinkToFit="1"/>
    </xf>
    <xf numFmtId="181" fontId="1" fillId="0" borderId="0" xfId="0" applyNumberFormat="1" applyFont="1" applyFill="1" applyBorder="1" applyAlignment="1">
      <alignment vertical="center"/>
    </xf>
    <xf numFmtId="0" fontId="47" fillId="0" borderId="0" xfId="0" applyFont="1" applyFill="1" applyBorder="1" applyAlignment="1">
      <alignment vertical="center"/>
    </xf>
    <xf numFmtId="0" fontId="47" fillId="11" borderId="0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1" fillId="11" borderId="3" xfId="0" applyFont="1" applyFill="1" applyBorder="1" applyAlignment="1">
      <alignment horizontal="center" vertical="center" shrinkToFit="1"/>
    </xf>
    <xf numFmtId="176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181" fontId="1" fillId="11" borderId="0" xfId="0" applyNumberFormat="1" applyFont="1" applyFill="1" applyBorder="1" applyAlignment="1">
      <alignment horizontal="center" vertical="center"/>
    </xf>
    <xf numFmtId="176" fontId="1" fillId="11" borderId="0" xfId="0" applyNumberFormat="1" applyFont="1" applyFill="1" applyBorder="1" applyAlignment="1">
      <alignment horizontal="center" vertical="center"/>
    </xf>
    <xf numFmtId="181" fontId="4" fillId="0" borderId="3" xfId="0" applyNumberFormat="1" applyFont="1" applyFill="1" applyBorder="1" applyAlignment="1">
      <alignment horizontal="center" vertical="center" wrapText="1"/>
    </xf>
    <xf numFmtId="181" fontId="48" fillId="0" borderId="3" xfId="0" applyNumberFormat="1" applyFont="1" applyFill="1" applyBorder="1" applyAlignment="1">
      <alignment horizontal="center" vertical="center" shrinkToFit="1"/>
    </xf>
    <xf numFmtId="176" fontId="1" fillId="0" borderId="3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 shrinkToFit="1"/>
    </xf>
    <xf numFmtId="0" fontId="1" fillId="11" borderId="0" xfId="0" applyNumberFormat="1" applyFont="1" applyFill="1" applyBorder="1" applyAlignment="1">
      <alignment horizontal="center" vertical="center" shrinkToFit="1"/>
    </xf>
    <xf numFmtId="0" fontId="4" fillId="0" borderId="3" xfId="0" applyNumberFormat="1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center" vertical="center"/>
    </xf>
    <xf numFmtId="180" fontId="1" fillId="0" borderId="12" xfId="0" applyNumberFormat="1" applyFont="1" applyFill="1" applyBorder="1" applyAlignment="1">
      <alignment horizontal="center" vertical="center" shrinkToFit="1"/>
    </xf>
    <xf numFmtId="0" fontId="1" fillId="0" borderId="3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left" vertical="center"/>
    </xf>
    <xf numFmtId="0" fontId="1" fillId="0" borderId="12" xfId="0" applyFont="1" applyFill="1" applyBorder="1" applyAlignment="1">
      <alignment horizontal="center" vertical="center" shrinkToFit="1"/>
    </xf>
    <xf numFmtId="0" fontId="1" fillId="0" borderId="12" xfId="0" applyNumberFormat="1" applyFont="1" applyFill="1" applyBorder="1" applyAlignment="1">
      <alignment vertical="center" shrinkToFit="1"/>
    </xf>
    <xf numFmtId="0" fontId="1" fillId="0" borderId="0" xfId="0" applyNumberFormat="1" applyFont="1" applyFill="1" applyBorder="1" applyAlignment="1">
      <alignment horizontal="left" vertical="center" shrinkToFit="1"/>
    </xf>
    <xf numFmtId="0" fontId="4" fillId="16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81" fontId="1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11" borderId="3" xfId="0" applyFont="1" applyFill="1" applyBorder="1" applyAlignment="1">
      <alignment horizontal="center" vertical="center" wrapText="1"/>
    </xf>
    <xf numFmtId="178" fontId="49" fillId="11" borderId="3" xfId="0" applyNumberFormat="1" applyFont="1" applyFill="1" applyBorder="1" applyAlignment="1">
      <alignment horizontal="center" vertical="center" shrinkToFit="1"/>
    </xf>
    <xf numFmtId="0" fontId="49" fillId="11" borderId="3" xfId="0" applyFont="1" applyFill="1" applyBorder="1" applyAlignment="1">
      <alignment horizontal="center" vertical="center" shrinkToFit="1"/>
    </xf>
    <xf numFmtId="0" fontId="49" fillId="11" borderId="3" xfId="0" applyFont="1" applyFill="1" applyBorder="1" applyAlignment="1">
      <alignment horizontal="center" vertical="center"/>
    </xf>
    <xf numFmtId="181" fontId="49" fillId="11" borderId="3" xfId="0" applyNumberFormat="1" applyFont="1" applyFill="1" applyBorder="1" applyAlignment="1">
      <alignment horizontal="center" vertical="center" shrinkToFit="1"/>
    </xf>
    <xf numFmtId="178" fontId="49" fillId="11" borderId="3" xfId="0" applyNumberFormat="1" applyFont="1" applyFill="1" applyBorder="1" applyAlignment="1">
      <alignment horizontal="center" vertical="center"/>
    </xf>
    <xf numFmtId="181" fontId="4" fillId="11" borderId="3" xfId="0" applyNumberFormat="1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177" fontId="49" fillId="11" borderId="12" xfId="0" applyNumberFormat="1" applyFont="1" applyFill="1" applyBorder="1" applyAlignment="1">
      <alignment horizontal="center" vertical="center" shrinkToFit="1"/>
    </xf>
    <xf numFmtId="176" fontId="49" fillId="11" borderId="3" xfId="0" applyNumberFormat="1" applyFont="1" applyFill="1" applyBorder="1" applyAlignment="1">
      <alignment horizontal="center" vertical="center" shrinkToFit="1"/>
    </xf>
    <xf numFmtId="0" fontId="1" fillId="11" borderId="3" xfId="0" applyFont="1" applyFill="1" applyBorder="1" applyAlignment="1">
      <alignment horizontal="center" vertical="center" wrapText="1"/>
    </xf>
    <xf numFmtId="0" fontId="50" fillId="11" borderId="3" xfId="0" applyFont="1" applyFill="1" applyBorder="1" applyAlignment="1">
      <alignment horizontal="center" vertical="center"/>
    </xf>
    <xf numFmtId="181" fontId="49" fillId="11" borderId="12" xfId="0" applyNumberFormat="1" applyFont="1" applyFill="1" applyBorder="1" applyAlignment="1">
      <alignment horizontal="center" vertical="center" shrinkToFit="1"/>
    </xf>
    <xf numFmtId="177" fontId="49" fillId="11" borderId="3" xfId="0" applyNumberFormat="1" applyFont="1" applyFill="1" applyBorder="1" applyAlignment="1">
      <alignment horizontal="center" vertical="center" shrinkToFit="1"/>
    </xf>
    <xf numFmtId="0" fontId="49" fillId="11" borderId="12" xfId="0" applyFont="1" applyFill="1" applyBorder="1" applyAlignment="1">
      <alignment horizontal="center" vertical="center" shrinkToFit="1"/>
    </xf>
    <xf numFmtId="181" fontId="49" fillId="11" borderId="3" xfId="0" applyNumberFormat="1" applyFont="1" applyFill="1" applyBorder="1" applyAlignment="1">
      <alignment horizontal="center" vertical="center"/>
    </xf>
    <xf numFmtId="0" fontId="4" fillId="22" borderId="3" xfId="0" applyFont="1" applyFill="1" applyBorder="1" applyAlignment="1">
      <alignment horizontal="center" vertical="center" wrapText="1"/>
    </xf>
    <xf numFmtId="0" fontId="4" fillId="22" borderId="0" xfId="0" applyFont="1" applyFill="1" applyBorder="1" applyAlignment="1">
      <alignment vertical="center" wrapText="1"/>
    </xf>
    <xf numFmtId="181" fontId="1" fillId="11" borderId="3" xfId="0" applyNumberFormat="1" applyFont="1" applyFill="1" applyBorder="1" applyAlignment="1">
      <alignment horizontal="center" vertical="center"/>
    </xf>
    <xf numFmtId="0" fontId="1" fillId="11" borderId="3" xfId="0" applyFont="1" applyFill="1" applyBorder="1" applyAlignment="1">
      <alignment horizontal="left" vertical="center" shrinkToFit="1"/>
    </xf>
    <xf numFmtId="0" fontId="1" fillId="11" borderId="0" xfId="0" applyFont="1" applyFill="1" applyBorder="1" applyAlignment="1">
      <alignment horizontal="left" vertical="center" shrinkToFit="1"/>
    </xf>
    <xf numFmtId="0" fontId="1" fillId="13" borderId="0" xfId="0" applyFont="1" applyFill="1" applyBorder="1" applyAlignment="1">
      <alignment horizontal="left" vertical="center" shrinkToFit="1"/>
    </xf>
    <xf numFmtId="0" fontId="49" fillId="4" borderId="3" xfId="0" applyFont="1" applyFill="1" applyBorder="1" applyAlignment="1">
      <alignment horizontal="center" vertical="center"/>
    </xf>
    <xf numFmtId="181" fontId="1" fillId="0" borderId="3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81" fontId="1" fillId="0" borderId="0" xfId="0" applyNumberFormat="1" applyFont="1" applyFill="1" applyAlignment="1">
      <alignment horizontal="center" vertical="center"/>
    </xf>
    <xf numFmtId="181" fontId="49" fillId="4" borderId="3" xfId="0" applyNumberFormat="1" applyFont="1" applyFill="1" applyBorder="1" applyAlignment="1">
      <alignment horizontal="center" vertical="center" shrinkToFit="1"/>
    </xf>
    <xf numFmtId="181" fontId="49" fillId="4" borderId="3" xfId="0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/>
    </xf>
    <xf numFmtId="181" fontId="1" fillId="3" borderId="3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4" borderId="0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vertical="center"/>
    </xf>
    <xf numFmtId="178" fontId="4" fillId="0" borderId="0" xfId="0" applyNumberFormat="1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178" fontId="4" fillId="0" borderId="13" xfId="0" applyNumberFormat="1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 wrapText="1"/>
    </xf>
    <xf numFmtId="178" fontId="4" fillId="0" borderId="11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179" fontId="4" fillId="23" borderId="3" xfId="0" applyNumberFormat="1" applyFont="1" applyFill="1" applyBorder="1" applyAlignment="1">
      <alignment horizontal="center" vertical="center"/>
    </xf>
    <xf numFmtId="178" fontId="4" fillId="0" borderId="12" xfId="0" applyNumberFormat="1" applyFont="1" applyFill="1" applyBorder="1" applyAlignment="1">
      <alignment horizontal="center" vertical="center" wrapText="1"/>
    </xf>
    <xf numFmtId="0" fontId="4" fillId="11" borderId="3" xfId="0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 shrinkToFit="1"/>
    </xf>
    <xf numFmtId="178" fontId="4" fillId="11" borderId="3" xfId="0" applyNumberFormat="1" applyFont="1" applyFill="1" applyBorder="1" applyAlignment="1">
      <alignment horizontal="center" vertical="center" shrinkToFit="1"/>
    </xf>
    <xf numFmtId="14" fontId="4" fillId="11" borderId="3" xfId="0" applyNumberFormat="1" applyFont="1" applyFill="1" applyBorder="1" applyAlignment="1">
      <alignment horizontal="center" vertical="center" shrinkToFit="1"/>
    </xf>
    <xf numFmtId="0" fontId="4" fillId="11" borderId="3" xfId="0" applyNumberFormat="1" applyFont="1" applyFill="1" applyBorder="1" applyAlignment="1">
      <alignment horizontal="center" vertical="center" shrinkToFit="1"/>
    </xf>
    <xf numFmtId="181" fontId="4" fillId="0" borderId="3" xfId="0" applyNumberFormat="1" applyFont="1" applyFill="1" applyBorder="1" applyAlignment="1">
      <alignment vertical="center" shrinkToFit="1"/>
    </xf>
    <xf numFmtId="181" fontId="4" fillId="0" borderId="3" xfId="50" applyNumberFormat="1" applyFont="1" applyFill="1" applyBorder="1" applyAlignment="1">
      <alignment horizontal="center" vertical="center" shrinkToFit="1"/>
    </xf>
    <xf numFmtId="181" fontId="4" fillId="0" borderId="0" xfId="50" applyNumberFormat="1" applyFont="1" applyFill="1" applyBorder="1" applyAlignment="1">
      <alignment horizontal="center" vertical="center" shrinkToFit="1"/>
    </xf>
    <xf numFmtId="178" fontId="4" fillId="0" borderId="0" xfId="0" applyNumberFormat="1" applyFont="1" applyFill="1" applyBorder="1" applyAlignment="1">
      <alignment vertical="center"/>
    </xf>
    <xf numFmtId="181" fontId="4" fillId="0" borderId="0" xfId="0" applyNumberFormat="1" applyFont="1" applyFill="1" applyBorder="1" applyAlignment="1">
      <alignment shrinkToFit="1"/>
    </xf>
    <xf numFmtId="181" fontId="4" fillId="0" borderId="0" xfId="0" applyNumberFormat="1" applyFont="1" applyFill="1" applyBorder="1" applyAlignment="1">
      <alignment horizontal="center" vertical="center" shrinkToFit="1"/>
    </xf>
    <xf numFmtId="180" fontId="4" fillId="0" borderId="0" xfId="0" applyNumberFormat="1" applyFont="1" applyFill="1" applyBorder="1" applyAlignment="1">
      <alignment horizontal="center" vertical="center"/>
    </xf>
    <xf numFmtId="181" fontId="4" fillId="0" borderId="13" xfId="0" applyNumberFormat="1" applyFont="1" applyFill="1" applyBorder="1" applyAlignment="1">
      <alignment horizontal="center" vertical="center" shrinkToFit="1"/>
    </xf>
    <xf numFmtId="0" fontId="4" fillId="0" borderId="13" xfId="0" applyFont="1" applyFill="1" applyBorder="1" applyAlignment="1">
      <alignment horizontal="center" vertical="center" shrinkToFit="1"/>
    </xf>
    <xf numFmtId="179" fontId="4" fillId="23" borderId="11" xfId="0" applyNumberFormat="1" applyFont="1" applyFill="1" applyBorder="1" applyAlignment="1">
      <alignment horizontal="center" vertical="center" wrapText="1" shrinkToFit="1"/>
    </xf>
    <xf numFmtId="179" fontId="4" fillId="0" borderId="3" xfId="0" applyNumberFormat="1" applyFont="1" applyFill="1" applyBorder="1" applyAlignment="1">
      <alignment horizontal="center" vertical="center" shrinkToFit="1"/>
    </xf>
    <xf numFmtId="179" fontId="4" fillId="0" borderId="3" xfId="0" applyNumberFormat="1" applyFont="1" applyFill="1" applyBorder="1" applyAlignment="1">
      <alignment horizontal="center" vertical="center" wrapText="1"/>
    </xf>
    <xf numFmtId="179" fontId="4" fillId="23" borderId="12" xfId="0" applyNumberFormat="1" applyFont="1" applyFill="1" applyBorder="1" applyAlignment="1">
      <alignment horizontal="center" vertical="center" wrapText="1" shrinkToFit="1"/>
    </xf>
    <xf numFmtId="180" fontId="4" fillId="0" borderId="3" xfId="0" applyNumberFormat="1" applyFont="1" applyFill="1" applyBorder="1" applyAlignment="1">
      <alignment horizontal="center" vertical="center" wrapText="1" shrinkToFit="1"/>
    </xf>
    <xf numFmtId="181" fontId="4" fillId="11" borderId="3" xfId="0" applyNumberFormat="1" applyFont="1" applyFill="1" applyBorder="1" applyAlignment="1">
      <alignment horizontal="center" vertical="center" wrapText="1" shrinkToFit="1"/>
    </xf>
    <xf numFmtId="181" fontId="4" fillId="0" borderId="0" xfId="0" applyNumberFormat="1" applyFont="1" applyFill="1" applyBorder="1" applyAlignment="1">
      <alignment vertical="center" shrinkToFit="1"/>
    </xf>
    <xf numFmtId="0" fontId="51" fillId="0" borderId="0" xfId="0" applyFont="1" applyFill="1" applyBorder="1" applyAlignment="1">
      <alignment vertical="center"/>
    </xf>
    <xf numFmtId="181" fontId="4" fillId="0" borderId="13" xfId="0" applyNumberFormat="1" applyFont="1" applyFill="1" applyBorder="1" applyAlignment="1">
      <alignment horizontal="center" vertical="center"/>
    </xf>
    <xf numFmtId="181" fontId="52" fillId="0" borderId="3" xfId="0" applyNumberFormat="1" applyFont="1" applyFill="1" applyBorder="1" applyAlignment="1">
      <alignment horizontal="center" vertical="center" shrinkToFit="1"/>
    </xf>
    <xf numFmtId="181" fontId="4" fillId="0" borderId="0" xfId="0" applyNumberFormat="1" applyFont="1" applyFill="1" applyBorder="1" applyAlignment="1">
      <alignment vertical="center"/>
    </xf>
    <xf numFmtId="180" fontId="4" fillId="0" borderId="0" xfId="0" applyNumberFormat="1" applyFont="1" applyFill="1" applyBorder="1" applyAlignment="1">
      <alignment horizontal="center" vertical="center" shrinkToFit="1"/>
    </xf>
    <xf numFmtId="180" fontId="4" fillId="0" borderId="3" xfId="0" applyNumberFormat="1" applyFont="1" applyFill="1" applyBorder="1" applyAlignment="1">
      <alignment horizontal="center" vertical="center" wrapText="1"/>
    </xf>
    <xf numFmtId="180" fontId="4" fillId="0" borderId="3" xfId="0" applyNumberFormat="1" applyFont="1" applyFill="1" applyBorder="1" applyAlignment="1">
      <alignment horizontal="center" vertical="center" shrinkToFit="1"/>
    </xf>
    <xf numFmtId="0" fontId="53" fillId="0" borderId="3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 shrinkToFit="1"/>
    </xf>
    <xf numFmtId="0" fontId="51" fillId="0" borderId="0" xfId="0" applyFont="1" applyFill="1" applyBorder="1" applyAlignment="1">
      <alignment horizontal="center" vertical="center"/>
    </xf>
    <xf numFmtId="181" fontId="4" fillId="0" borderId="3" xfId="0" applyNumberFormat="1" applyFont="1" applyFill="1" applyBorder="1" applyAlignment="1">
      <alignment horizontal="left" vertical="center" shrinkToFit="1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 shrinkToFit="1"/>
    </xf>
    <xf numFmtId="0" fontId="6" fillId="0" borderId="0" xfId="0" applyFont="1" applyFill="1" applyBorder="1" applyAlignment="1">
      <alignment vertical="center" shrinkToFit="1"/>
    </xf>
    <xf numFmtId="0" fontId="1" fillId="0" borderId="0" xfId="0" applyFont="1" applyFill="1" applyBorder="1" applyAlignment="1"/>
    <xf numFmtId="0" fontId="1" fillId="0" borderId="3" xfId="0" applyFont="1" applyFill="1" applyBorder="1" applyAlignment="1">
      <alignment horizontal="center" vertical="center" wrapText="1"/>
    </xf>
    <xf numFmtId="178" fontId="1" fillId="0" borderId="3" xfId="0" applyNumberFormat="1" applyFont="1" applyFill="1" applyBorder="1" applyAlignment="1">
      <alignment horizontal="center" vertical="center" wrapText="1"/>
    </xf>
    <xf numFmtId="178" fontId="1" fillId="11" borderId="3" xfId="0" applyNumberFormat="1" applyFont="1" applyFill="1" applyBorder="1" applyAlignment="1">
      <alignment horizontal="center" vertical="center" shrinkToFit="1"/>
    </xf>
    <xf numFmtId="0" fontId="6" fillId="11" borderId="3" xfId="0" applyFont="1" applyFill="1" applyBorder="1" applyAlignment="1">
      <alignment horizontal="center" vertical="center" shrinkToFit="1"/>
    </xf>
    <xf numFmtId="14" fontId="1" fillId="11" borderId="10" xfId="0" applyNumberFormat="1" applyFont="1" applyFill="1" applyBorder="1" applyAlignment="1">
      <alignment horizontal="center" vertical="center" shrinkToFit="1"/>
    </xf>
    <xf numFmtId="180" fontId="1" fillId="0" borderId="0" xfId="0" applyNumberFormat="1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 wrapText="1" shrinkToFit="1"/>
    </xf>
    <xf numFmtId="0" fontId="1" fillId="20" borderId="3" xfId="0" applyFont="1" applyFill="1" applyBorder="1" applyAlignment="1">
      <alignment horizontal="center" vertical="center" wrapText="1"/>
    </xf>
    <xf numFmtId="181" fontId="1" fillId="5" borderId="3" xfId="0" applyNumberFormat="1" applyFont="1" applyFill="1" applyBorder="1" applyAlignment="1">
      <alignment horizontal="center" vertical="center" wrapText="1"/>
    </xf>
    <xf numFmtId="179" fontId="1" fillId="0" borderId="3" xfId="0" applyNumberFormat="1" applyFont="1" applyFill="1" applyBorder="1" applyAlignment="1">
      <alignment horizontal="center" vertical="center" wrapText="1"/>
    </xf>
    <xf numFmtId="180" fontId="1" fillId="0" borderId="3" xfId="0" applyNumberFormat="1" applyFont="1" applyFill="1" applyBorder="1" applyAlignment="1">
      <alignment horizontal="center" vertical="center" wrapText="1" shrinkToFit="1"/>
    </xf>
    <xf numFmtId="176" fontId="6" fillId="11" borderId="3" xfId="0" applyNumberFormat="1" applyFont="1" applyFill="1" applyBorder="1" applyAlignment="1">
      <alignment horizontal="center" vertical="center" shrinkToFit="1"/>
    </xf>
    <xf numFmtId="177" fontId="54" fillId="11" borderId="3" xfId="0" applyNumberFormat="1" applyFont="1" applyFill="1" applyBorder="1" applyAlignment="1">
      <alignment horizontal="center" vertical="center" shrinkToFit="1"/>
    </xf>
    <xf numFmtId="181" fontId="6" fillId="11" borderId="3" xfId="0" applyNumberFormat="1" applyFont="1" applyFill="1" applyBorder="1" applyAlignment="1">
      <alignment horizontal="center" vertical="center" shrinkToFit="1"/>
    </xf>
    <xf numFmtId="181" fontId="1" fillId="0" borderId="3" xfId="0" applyNumberFormat="1" applyFont="1" applyFill="1" applyBorder="1" applyAlignment="1">
      <alignment horizontal="center" vertical="center" wrapText="1"/>
    </xf>
    <xf numFmtId="0" fontId="1" fillId="11" borderId="12" xfId="0" applyFont="1" applyFill="1" applyBorder="1" applyAlignment="1">
      <alignment horizontal="center" vertical="center" shrinkToFit="1"/>
    </xf>
    <xf numFmtId="181" fontId="1" fillId="11" borderId="12" xfId="0" applyNumberFormat="1" applyFont="1" applyFill="1" applyBorder="1" applyAlignment="1">
      <alignment horizontal="center" vertical="center" shrinkToFit="1"/>
    </xf>
    <xf numFmtId="181" fontId="46" fillId="11" borderId="12" xfId="0" applyNumberFormat="1" applyFont="1" applyFill="1" applyBorder="1" applyAlignment="1">
      <alignment horizontal="center" vertical="center" shrinkToFit="1"/>
    </xf>
    <xf numFmtId="180" fontId="1" fillId="0" borderId="0" xfId="0" applyNumberFormat="1" applyFont="1" applyFill="1" applyBorder="1" applyAlignment="1">
      <alignment horizontal="center" vertical="center" shrinkToFit="1"/>
    </xf>
    <xf numFmtId="180" fontId="1" fillId="0" borderId="3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shrinkToFit="1"/>
    </xf>
    <xf numFmtId="180" fontId="1" fillId="11" borderId="3" xfId="0" applyNumberFormat="1" applyFont="1" applyFill="1" applyBorder="1" applyAlignment="1">
      <alignment horizontal="center" vertical="center" shrinkToFit="1"/>
    </xf>
    <xf numFmtId="0" fontId="46" fillId="0" borderId="0" xfId="0" applyFont="1" applyFill="1" applyBorder="1" applyAlignment="1">
      <alignment horizontal="left" vertical="center" shrinkToFit="1"/>
    </xf>
    <xf numFmtId="0" fontId="1" fillId="0" borderId="3" xfId="0" applyFont="1" applyFill="1" applyBorder="1" applyAlignment="1">
      <alignment horizontal="center" vertical="center" shrinkToFit="1"/>
    </xf>
    <xf numFmtId="181" fontId="1" fillId="0" borderId="3" xfId="50" applyNumberFormat="1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181" fontId="1" fillId="0" borderId="0" xfId="0" applyNumberFormat="1" applyFont="1" applyFill="1" applyBorder="1" applyAlignment="1">
      <alignment vertical="center" shrinkToFit="1"/>
    </xf>
    <xf numFmtId="181" fontId="6" fillId="0" borderId="0" xfId="0" applyNumberFormat="1" applyFont="1" applyFill="1" applyBorder="1" applyAlignment="1">
      <alignment vertical="center"/>
    </xf>
    <xf numFmtId="181" fontId="6" fillId="0" borderId="0" xfId="0" applyNumberFormat="1" applyFont="1" applyFill="1" applyBorder="1" applyAlignment="1">
      <alignment horizontal="center" vertical="center"/>
    </xf>
    <xf numFmtId="177" fontId="6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vertical="center" shrinkToFit="1"/>
    </xf>
    <xf numFmtId="0" fontId="1" fillId="11" borderId="0" xfId="0" applyFont="1" applyFill="1" applyBorder="1" applyAlignment="1">
      <alignment vertical="center"/>
    </xf>
    <xf numFmtId="178" fontId="1" fillId="11" borderId="0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/>
    </xf>
    <xf numFmtId="179" fontId="4" fillId="23" borderId="3" xfId="0" applyNumberFormat="1" applyFont="1" applyFill="1" applyBorder="1" applyAlignment="1">
      <alignment horizontal="center" vertical="center" wrapText="1" shrinkToFit="1"/>
    </xf>
    <xf numFmtId="178" fontId="1" fillId="0" borderId="3" xfId="0" applyNumberFormat="1" applyFont="1" applyFill="1" applyBorder="1" applyAlignment="1">
      <alignment horizontal="center" vertical="center" shrinkToFit="1"/>
    </xf>
    <xf numFmtId="14" fontId="1" fillId="0" borderId="3" xfId="0" applyNumberFormat="1" applyFont="1" applyFill="1" applyBorder="1" applyAlignment="1">
      <alignment horizontal="center" vertical="center" shrinkToFi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3" xfId="0" applyNumberFormat="1" applyFont="1" applyFill="1" applyBorder="1" applyAlignment="1">
      <alignment horizontal="left" vertical="center"/>
    </xf>
    <xf numFmtId="0" fontId="1" fillId="0" borderId="3" xfId="0" applyNumberFormat="1" applyFont="1" applyFill="1" applyBorder="1" applyAlignment="1">
      <alignment horizontal="left" vertical="center" shrinkToFit="1"/>
    </xf>
    <xf numFmtId="178" fontId="1" fillId="0" borderId="3" xfId="0" applyNumberFormat="1" applyFont="1" applyFill="1" applyBorder="1" applyAlignment="1">
      <alignment vertical="center"/>
    </xf>
    <xf numFmtId="178" fontId="1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horizontal="center" vertical="center"/>
    </xf>
    <xf numFmtId="181" fontId="6" fillId="0" borderId="0" xfId="0" applyNumberFormat="1" applyFont="1" applyFill="1" applyBorder="1" applyAlignment="1">
      <alignment horizontal="center" vertical="center" shrinkToFit="1"/>
    </xf>
    <xf numFmtId="181" fontId="1" fillId="11" borderId="0" xfId="0" applyNumberFormat="1" applyFont="1" applyFill="1" applyBorder="1" applyAlignment="1">
      <alignment vertical="center" shrinkToFit="1"/>
    </xf>
    <xf numFmtId="181" fontId="4" fillId="23" borderId="3" xfId="0" applyNumberFormat="1" applyFont="1" applyFill="1" applyBorder="1" applyAlignment="1">
      <alignment horizontal="center" vertical="center" shrinkToFit="1"/>
    </xf>
    <xf numFmtId="181" fontId="47" fillId="0" borderId="0" xfId="0" applyNumberFormat="1" applyFont="1" applyFill="1" applyBorder="1" applyAlignment="1">
      <alignment horizontal="center" vertical="center" shrinkToFit="1"/>
    </xf>
    <xf numFmtId="177" fontId="6" fillId="0" borderId="0" xfId="0" applyNumberFormat="1" applyFont="1" applyFill="1" applyBorder="1" applyAlignment="1">
      <alignment horizontal="center" vertical="center" shrinkToFit="1"/>
    </xf>
    <xf numFmtId="181" fontId="1" fillId="11" borderId="0" xfId="0" applyNumberFormat="1" applyFont="1" applyFill="1" applyBorder="1" applyAlignment="1">
      <alignment vertical="center"/>
    </xf>
    <xf numFmtId="0" fontId="4" fillId="23" borderId="3" xfId="0" applyFont="1" applyFill="1" applyBorder="1" applyAlignment="1">
      <alignment horizontal="center" vertical="center" wrapText="1"/>
    </xf>
    <xf numFmtId="0" fontId="48" fillId="0" borderId="3" xfId="0" applyFont="1" applyFill="1" applyBorder="1" applyAlignment="1">
      <alignment horizontal="center" vertical="center" shrinkToFit="1"/>
    </xf>
    <xf numFmtId="0" fontId="55" fillId="0" borderId="0" xfId="0" applyFont="1" applyFill="1" applyBorder="1" applyAlignment="1">
      <alignment vertical="center" shrinkToFit="1"/>
    </xf>
    <xf numFmtId="0" fontId="1" fillId="11" borderId="0" xfId="0" applyFont="1" applyFill="1" applyBorder="1" applyAlignment="1">
      <alignment horizontal="left" vertical="center"/>
    </xf>
    <xf numFmtId="0" fontId="4" fillId="11" borderId="0" xfId="0" applyFont="1" applyFill="1" applyBorder="1" applyAlignment="1">
      <alignment vertical="center"/>
    </xf>
    <xf numFmtId="0" fontId="4" fillId="0" borderId="11" xfId="0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14" fontId="48" fillId="0" borderId="3" xfId="0" applyNumberFormat="1" applyFont="1" applyFill="1" applyBorder="1" applyAlignment="1">
      <alignment horizontal="left" vertical="center" wrapText="1"/>
    </xf>
    <xf numFmtId="181" fontId="1" fillId="0" borderId="9" xfId="0" applyNumberFormat="1" applyFont="1" applyFill="1" applyBorder="1" applyAlignment="1">
      <alignment horizontal="center" vertical="center" shrinkToFit="1"/>
    </xf>
    <xf numFmtId="0" fontId="1" fillId="0" borderId="9" xfId="0" applyFont="1" applyFill="1" applyBorder="1" applyAlignment="1">
      <alignment horizontal="center" vertical="center"/>
    </xf>
    <xf numFmtId="181" fontId="57" fillId="0" borderId="0" xfId="0" applyNumberFormat="1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left" vertical="center"/>
    </xf>
    <xf numFmtId="181" fontId="58" fillId="0" borderId="0" xfId="0" applyNumberFormat="1" applyFont="1" applyFill="1" applyBorder="1" applyAlignment="1">
      <alignment vertical="center"/>
    </xf>
    <xf numFmtId="0" fontId="59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181" fontId="6" fillId="0" borderId="0" xfId="0" applyNumberFormat="1" applyFont="1">
      <alignment vertical="center"/>
    </xf>
    <xf numFmtId="0" fontId="6" fillId="0" borderId="0" xfId="0" applyFont="1">
      <alignment vertical="center"/>
    </xf>
    <xf numFmtId="0" fontId="59" fillId="0" borderId="0" xfId="0" applyFont="1" applyAlignment="1">
      <alignment horizontal="center" vertical="center"/>
    </xf>
    <xf numFmtId="181" fontId="59" fillId="0" borderId="0" xfId="0" applyNumberFormat="1" applyFont="1" applyFill="1" applyAlignment="1">
      <alignment horizontal="center" vertical="center"/>
    </xf>
    <xf numFmtId="0" fontId="59" fillId="24" borderId="0" xfId="0" applyFont="1" applyFill="1" applyAlignment="1">
      <alignment horizontal="center" vertical="center"/>
    </xf>
    <xf numFmtId="0" fontId="6" fillId="24" borderId="0" xfId="0" applyFont="1" applyFill="1">
      <alignment vertical="center"/>
    </xf>
    <xf numFmtId="0" fontId="59" fillId="24" borderId="0" xfId="0" applyFont="1" applyFill="1">
      <alignment vertical="center"/>
    </xf>
    <xf numFmtId="181" fontId="59" fillId="0" borderId="0" xfId="0" applyNumberFormat="1" applyFont="1" applyFill="1">
      <alignment vertical="center"/>
    </xf>
    <xf numFmtId="181" fontId="59" fillId="0" borderId="0" xfId="0" applyNumberFormat="1" applyFont="1" applyAlignment="1">
      <alignment horizontal="center" vertical="center"/>
    </xf>
    <xf numFmtId="181" fontId="59" fillId="0" borderId="0" xfId="0" applyNumberFormat="1" applyFont="1">
      <alignment vertical="center"/>
    </xf>
    <xf numFmtId="181" fontId="6" fillId="0" borderId="0" xfId="0" applyNumberFormat="1" applyFont="1" applyAlignment="1">
      <alignment horizontal="right" vertical="center"/>
    </xf>
    <xf numFmtId="181" fontId="6" fillId="0" borderId="0" xfId="0" applyNumberFormat="1" applyFont="1" applyAlignment="1">
      <alignment horizontal="center" vertical="center"/>
    </xf>
    <xf numFmtId="179" fontId="60" fillId="25" borderId="14" xfId="0" applyNumberFormat="1" applyFont="1" applyFill="1" applyBorder="1" applyAlignment="1">
      <alignment horizontal="center" vertical="center"/>
    </xf>
    <xf numFmtId="179" fontId="60" fillId="25" borderId="15" xfId="0" applyNumberFormat="1" applyFont="1" applyFill="1" applyBorder="1" applyAlignment="1">
      <alignment horizontal="center" vertical="center"/>
    </xf>
    <xf numFmtId="179" fontId="60" fillId="25" borderId="16" xfId="0" applyNumberFormat="1" applyFont="1" applyFill="1" applyBorder="1" applyAlignment="1">
      <alignment horizontal="center" vertical="center"/>
    </xf>
    <xf numFmtId="179" fontId="60" fillId="25" borderId="17" xfId="0" applyNumberFormat="1" applyFont="1" applyFill="1" applyBorder="1" applyAlignment="1">
      <alignment horizontal="center" vertical="center"/>
    </xf>
    <xf numFmtId="179" fontId="60" fillId="25" borderId="18" xfId="0" applyNumberFormat="1" applyFont="1" applyFill="1" applyBorder="1" applyAlignment="1">
      <alignment horizontal="center" vertical="center"/>
    </xf>
    <xf numFmtId="179" fontId="60" fillId="25" borderId="19" xfId="0" applyNumberFormat="1" applyFont="1" applyFill="1" applyBorder="1" applyAlignment="1">
      <alignment horizontal="center" vertical="center"/>
    </xf>
    <xf numFmtId="179" fontId="60" fillId="25" borderId="20" xfId="0" applyNumberFormat="1" applyFont="1" applyFill="1" applyBorder="1" applyAlignment="1">
      <alignment horizontal="center" vertical="center"/>
    </xf>
    <xf numFmtId="179" fontId="60" fillId="25" borderId="21" xfId="0" applyNumberFormat="1" applyFont="1" applyFill="1" applyBorder="1" applyAlignment="1">
      <alignment horizontal="center" vertical="center"/>
    </xf>
    <xf numFmtId="179" fontId="60" fillId="25" borderId="22" xfId="0" applyNumberFormat="1" applyFont="1" applyFill="1" applyBorder="1" applyAlignment="1">
      <alignment horizontal="center" vertical="center"/>
    </xf>
    <xf numFmtId="179" fontId="6" fillId="0" borderId="0" xfId="0" applyNumberFormat="1" applyFont="1" applyFill="1" applyAlignment="1">
      <alignment horizontal="center" vertical="center"/>
    </xf>
    <xf numFmtId="179" fontId="6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179" fontId="6" fillId="4" borderId="0" xfId="0" applyNumberFormat="1" applyFont="1" applyFill="1" applyAlignment="1">
      <alignment horizontal="center" vertical="center" wrapText="1"/>
    </xf>
    <xf numFmtId="0" fontId="0" fillId="24" borderId="0" xfId="0" applyFill="1">
      <alignment vertical="center"/>
    </xf>
    <xf numFmtId="179" fontId="6" fillId="17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left" vertical="center" indent="1"/>
    </xf>
    <xf numFmtId="181" fontId="60" fillId="25" borderId="18" xfId="0" applyNumberFormat="1" applyFont="1" applyFill="1" applyBorder="1" applyAlignment="1">
      <alignment horizontal="right" vertical="center"/>
    </xf>
    <xf numFmtId="181" fontId="60" fillId="25" borderId="16" xfId="0" applyNumberFormat="1" applyFont="1" applyFill="1" applyBorder="1" applyAlignment="1">
      <alignment horizontal="right" vertical="center"/>
    </xf>
    <xf numFmtId="177" fontId="6" fillId="0" borderId="0" xfId="0" applyNumberFormat="1" applyFont="1" applyAlignment="1">
      <alignment horizontal="right" vertical="center"/>
    </xf>
    <xf numFmtId="181" fontId="60" fillId="25" borderId="18" xfId="0" applyNumberFormat="1" applyFont="1" applyFill="1" applyBorder="1" applyAlignment="1">
      <alignment horizontal="center" vertical="center"/>
    </xf>
    <xf numFmtId="181" fontId="60" fillId="25" borderId="16" xfId="0" applyNumberFormat="1" applyFont="1" applyFill="1" applyBorder="1" applyAlignment="1">
      <alignment horizontal="center" vertical="center"/>
    </xf>
    <xf numFmtId="180" fontId="59" fillId="26" borderId="14" xfId="0" applyNumberFormat="1" applyFont="1" applyFill="1" applyBorder="1" applyAlignment="1">
      <alignment horizontal="center" vertical="center"/>
    </xf>
    <xf numFmtId="180" fontId="6" fillId="0" borderId="0" xfId="0" applyNumberFormat="1" applyFont="1" applyFill="1" applyAlignment="1">
      <alignment horizontal="center" vertical="center" wrapText="1"/>
    </xf>
    <xf numFmtId="177" fontId="59" fillId="26" borderId="14" xfId="0" applyNumberFormat="1" applyFont="1" applyFill="1" applyBorder="1" applyAlignment="1">
      <alignment horizontal="center" vertical="center"/>
    </xf>
    <xf numFmtId="180" fontId="59" fillId="17" borderId="0" xfId="0" applyNumberFormat="1" applyFont="1" applyFill="1" applyAlignment="1">
      <alignment horizontal="center" vertical="center"/>
    </xf>
    <xf numFmtId="179" fontId="59" fillId="17" borderId="14" xfId="0" applyNumberFormat="1" applyFont="1" applyFill="1" applyBorder="1" applyAlignment="1">
      <alignment horizontal="center" vertical="center"/>
    </xf>
    <xf numFmtId="179" fontId="59" fillId="26" borderId="14" xfId="0" applyNumberFormat="1" applyFont="1" applyFill="1" applyBorder="1" applyAlignment="1">
      <alignment horizontal="center" vertical="center"/>
    </xf>
    <xf numFmtId="0" fontId="56" fillId="0" borderId="0" xfId="0" applyFont="1" applyFill="1" applyBorder="1" applyAlignment="1" quotePrefix="1">
      <alignment vertical="center"/>
    </xf>
    <xf numFmtId="0" fontId="46" fillId="0" borderId="0" xfId="0" applyFont="1" applyFill="1" applyBorder="1" applyAlignment="1" quotePrefix="1">
      <alignment horizontal="left" vertical="center" shrinkToFit="1"/>
    </xf>
    <xf numFmtId="0" fontId="4" fillId="0" borderId="0" xfId="0" applyFont="1" applyFill="1" applyBorder="1" applyAlignment="1" quotePrefix="1">
      <alignment vertical="center"/>
    </xf>
    <xf numFmtId="0" fontId="1" fillId="0" borderId="0" xfId="0" applyFont="1" applyFill="1" applyBorder="1" applyAlignment="1" quotePrefix="1">
      <alignment vertical="center"/>
    </xf>
    <xf numFmtId="181" fontId="11" fillId="0" borderId="3" xfId="0" applyNumberFormat="1" applyFont="1" applyFill="1" applyBorder="1" applyAlignment="1" quotePrefix="1">
      <alignment horizontal="center" vertical="center"/>
    </xf>
    <xf numFmtId="181" fontId="11" fillId="0" borderId="3" xfId="0" applyNumberFormat="1" applyFont="1" applyFill="1" applyBorder="1" applyAlignment="1" quotePrefix="1">
      <alignment horizontal="left" vertical="center"/>
    </xf>
    <xf numFmtId="181" fontId="0" fillId="0" borderId="3" xfId="0" applyNumberFormat="1" applyBorder="1" applyAlignment="1" quotePrefix="1">
      <alignment horizontal="center" vertical="center"/>
    </xf>
    <xf numFmtId="181" fontId="0" fillId="4" borderId="3" xfId="0" applyNumberFormat="1" applyFill="1" applyBorder="1" applyAlignment="1" quotePrefix="1">
      <alignment horizontal="center" vertical="center"/>
    </xf>
    <xf numFmtId="181" fontId="14" fillId="0" borderId="3" xfId="0" applyNumberFormat="1" applyFont="1" applyFill="1" applyBorder="1" applyAlignment="1" quotePrefix="1">
      <alignment horizontal="center" vertical="center"/>
    </xf>
    <xf numFmtId="0" fontId="27" fillId="0" borderId="3" xfId="0" applyFont="1" applyFill="1" applyBorder="1" applyAlignment="1" quotePrefix="1">
      <alignment horizontal="center" vertical="center"/>
    </xf>
    <xf numFmtId="49" fontId="1" fillId="0" borderId="3" xfId="0" applyNumberFormat="1" applyFont="1" applyFill="1" applyBorder="1" applyAlignment="1" applyProtection="1" quotePrefix="1">
      <alignment horizontal="center" vertical="center" shrinkToFit="1"/>
    </xf>
    <xf numFmtId="0" fontId="1" fillId="0" borderId="3" xfId="0" applyNumberFormat="1" applyFont="1" applyFill="1" applyBorder="1" applyAlignment="1" quotePrefix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常规_0801风电产品事业部应发工资汇总表 2" xfId="30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??" xfId="51"/>
  </cellStyles>
  <dxfs count="19"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colors>
    <mruColors>
      <color rgb="00F2A8F3"/>
      <color rgb="0000FF00"/>
      <color rgb="00FFFFFF"/>
      <color rgb="00000000"/>
      <color rgb="0092D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7" Type="http://schemas.openxmlformats.org/officeDocument/2006/relationships/sharedStrings" Target="sharedStrings.xml"/><Relationship Id="rId26" Type="http://schemas.openxmlformats.org/officeDocument/2006/relationships/styles" Target="styles.xml"/><Relationship Id="rId25" Type="http://schemas.openxmlformats.org/officeDocument/2006/relationships/theme" Target="theme/theme1.xml"/><Relationship Id="rId24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8.xml"/><Relationship Id="rId18" Type="http://schemas.openxmlformats.org/officeDocument/2006/relationships/externalLink" Target="externalLinks/externalLink7.xml"/><Relationship Id="rId17" Type="http://schemas.openxmlformats.org/officeDocument/2006/relationships/externalLink" Target="externalLinks/externalLink6.xml"/><Relationship Id="rId1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4.xml"/><Relationship Id="rId14" Type="http://schemas.openxmlformats.org/officeDocument/2006/relationships/externalLink" Target="externalLinks/externalLink3.xml"/><Relationship Id="rId1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465455</xdr:colOff>
      <xdr:row>0</xdr:row>
      <xdr:rowOff>175260</xdr:rowOff>
    </xdr:from>
    <xdr:to>
      <xdr:col>4</xdr:col>
      <xdr:colOff>402590</xdr:colOff>
      <xdr:row>1</xdr:row>
      <xdr:rowOff>206375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11300" y="17526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465455</xdr:colOff>
      <xdr:row>0</xdr:row>
      <xdr:rowOff>175260</xdr:rowOff>
    </xdr:from>
    <xdr:to>
      <xdr:col>4</xdr:col>
      <xdr:colOff>402590</xdr:colOff>
      <xdr:row>1</xdr:row>
      <xdr:rowOff>206375</xdr:rowOff>
    </xdr:to>
    <xdr:pic>
      <xdr:nvPicPr>
        <xdr:cNvPr id="3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11300" y="17526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471805</xdr:colOff>
      <xdr:row>0</xdr:row>
      <xdr:rowOff>171450</xdr:rowOff>
    </xdr:from>
    <xdr:to>
      <xdr:col>4</xdr:col>
      <xdr:colOff>403860</xdr:colOff>
      <xdr:row>1</xdr:row>
      <xdr:rowOff>206375</xdr:rowOff>
    </xdr:to>
    <xdr:pic>
      <xdr:nvPicPr>
        <xdr:cNvPr id="4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17650" y="171450"/>
          <a:ext cx="469265" cy="314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471805</xdr:colOff>
      <xdr:row>0</xdr:row>
      <xdr:rowOff>171450</xdr:rowOff>
    </xdr:from>
    <xdr:to>
      <xdr:col>4</xdr:col>
      <xdr:colOff>403860</xdr:colOff>
      <xdr:row>1</xdr:row>
      <xdr:rowOff>206375</xdr:rowOff>
    </xdr:to>
    <xdr:pic>
      <xdr:nvPicPr>
        <xdr:cNvPr id="5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17650" y="171450"/>
          <a:ext cx="469265" cy="3143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465455</xdr:colOff>
      <xdr:row>0</xdr:row>
      <xdr:rowOff>175260</xdr:rowOff>
    </xdr:from>
    <xdr:to>
      <xdr:col>4</xdr:col>
      <xdr:colOff>425450</xdr:colOff>
      <xdr:row>2</xdr:row>
      <xdr:rowOff>81915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20190" y="7620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465455</xdr:colOff>
      <xdr:row>0</xdr:row>
      <xdr:rowOff>175260</xdr:rowOff>
    </xdr:from>
    <xdr:to>
      <xdr:col>4</xdr:col>
      <xdr:colOff>425450</xdr:colOff>
      <xdr:row>2</xdr:row>
      <xdr:rowOff>81915</xdr:rowOff>
    </xdr:to>
    <xdr:pic>
      <xdr:nvPicPr>
        <xdr:cNvPr id="3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20190" y="7620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465455</xdr:colOff>
      <xdr:row>0</xdr:row>
      <xdr:rowOff>175260</xdr:rowOff>
    </xdr:from>
    <xdr:to>
      <xdr:col>4</xdr:col>
      <xdr:colOff>448310</xdr:colOff>
      <xdr:row>1</xdr:row>
      <xdr:rowOff>304800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77340" y="17526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465455</xdr:colOff>
      <xdr:row>0</xdr:row>
      <xdr:rowOff>175260</xdr:rowOff>
    </xdr:from>
    <xdr:to>
      <xdr:col>4</xdr:col>
      <xdr:colOff>448310</xdr:colOff>
      <xdr:row>1</xdr:row>
      <xdr:rowOff>304800</xdr:rowOff>
    </xdr:to>
    <xdr:pic>
      <xdr:nvPicPr>
        <xdr:cNvPr id="3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77340" y="17526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465455</xdr:colOff>
      <xdr:row>1</xdr:row>
      <xdr:rowOff>175260</xdr:rowOff>
    </xdr:from>
    <xdr:to>
      <xdr:col>4</xdr:col>
      <xdr:colOff>474345</xdr:colOff>
      <xdr:row>2</xdr:row>
      <xdr:rowOff>79375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45590" y="356235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465455</xdr:colOff>
      <xdr:row>1</xdr:row>
      <xdr:rowOff>175260</xdr:rowOff>
    </xdr:from>
    <xdr:to>
      <xdr:col>4</xdr:col>
      <xdr:colOff>474345</xdr:colOff>
      <xdr:row>2</xdr:row>
      <xdr:rowOff>79375</xdr:rowOff>
    </xdr:to>
    <xdr:pic>
      <xdr:nvPicPr>
        <xdr:cNvPr id="3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45590" y="356235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</xdr:row>
      <xdr:rowOff>15875</xdr:rowOff>
    </xdr:from>
    <xdr:to>
      <xdr:col>7</xdr:col>
      <xdr:colOff>406400</xdr:colOff>
      <xdr:row>1</xdr:row>
      <xdr:rowOff>297815</xdr:rowOff>
    </xdr:to>
    <xdr:pic>
      <xdr:nvPicPr>
        <xdr:cNvPr id="4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334385" y="196850"/>
          <a:ext cx="406400" cy="281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</xdr:row>
      <xdr:rowOff>15875</xdr:rowOff>
    </xdr:from>
    <xdr:to>
      <xdr:col>8</xdr:col>
      <xdr:colOff>15240</xdr:colOff>
      <xdr:row>1</xdr:row>
      <xdr:rowOff>296545</xdr:rowOff>
    </xdr:to>
    <xdr:pic>
      <xdr:nvPicPr>
        <xdr:cNvPr id="5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334385" y="196850"/>
          <a:ext cx="490855" cy="280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</xdr:row>
      <xdr:rowOff>17780</xdr:rowOff>
    </xdr:from>
    <xdr:to>
      <xdr:col>7</xdr:col>
      <xdr:colOff>409575</xdr:colOff>
      <xdr:row>1</xdr:row>
      <xdr:rowOff>300355</xdr:rowOff>
    </xdr:to>
    <xdr:pic>
      <xdr:nvPicPr>
        <xdr:cNvPr id="6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334385" y="198755"/>
          <a:ext cx="409575" cy="282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</xdr:row>
      <xdr:rowOff>17780</xdr:rowOff>
    </xdr:from>
    <xdr:to>
      <xdr:col>8</xdr:col>
      <xdr:colOff>17145</xdr:colOff>
      <xdr:row>1</xdr:row>
      <xdr:rowOff>300355</xdr:rowOff>
    </xdr:to>
    <xdr:pic>
      <xdr:nvPicPr>
        <xdr:cNvPr id="7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334385" y="198755"/>
          <a:ext cx="492760" cy="2825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465455</xdr:colOff>
      <xdr:row>0</xdr:row>
      <xdr:rowOff>175260</xdr:rowOff>
    </xdr:from>
    <xdr:to>
      <xdr:col>4</xdr:col>
      <xdr:colOff>939800</xdr:colOff>
      <xdr:row>1</xdr:row>
      <xdr:rowOff>142875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084830" y="17526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465455</xdr:colOff>
      <xdr:row>0</xdr:row>
      <xdr:rowOff>175260</xdr:rowOff>
    </xdr:from>
    <xdr:to>
      <xdr:col>4</xdr:col>
      <xdr:colOff>939800</xdr:colOff>
      <xdr:row>1</xdr:row>
      <xdr:rowOff>142875</xdr:rowOff>
    </xdr:to>
    <xdr:pic>
      <xdr:nvPicPr>
        <xdr:cNvPr id="3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084830" y="17526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127000</xdr:colOff>
      <xdr:row>0</xdr:row>
      <xdr:rowOff>15240</xdr:rowOff>
    </xdr:from>
    <xdr:to>
      <xdr:col>0</xdr:col>
      <xdr:colOff>541655</xdr:colOff>
      <xdr:row>0</xdr:row>
      <xdr:rowOff>296545</xdr:rowOff>
    </xdr:to>
    <xdr:pic>
      <xdr:nvPicPr>
        <xdr:cNvPr id="4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27000" y="15240"/>
          <a:ext cx="414655" cy="281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127000</xdr:colOff>
      <xdr:row>0</xdr:row>
      <xdr:rowOff>15240</xdr:rowOff>
    </xdr:from>
    <xdr:to>
      <xdr:col>0</xdr:col>
      <xdr:colOff>541655</xdr:colOff>
      <xdr:row>0</xdr:row>
      <xdr:rowOff>296545</xdr:rowOff>
    </xdr:to>
    <xdr:pic>
      <xdr:nvPicPr>
        <xdr:cNvPr id="5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27000" y="15240"/>
          <a:ext cx="414655" cy="281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128905</xdr:colOff>
      <xdr:row>1</xdr:row>
      <xdr:rowOff>15240</xdr:rowOff>
    </xdr:from>
    <xdr:to>
      <xdr:col>0</xdr:col>
      <xdr:colOff>548005</xdr:colOff>
      <xdr:row>1</xdr:row>
      <xdr:rowOff>299720</xdr:rowOff>
    </xdr:to>
    <xdr:pic>
      <xdr:nvPicPr>
        <xdr:cNvPr id="8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28905" y="358140"/>
          <a:ext cx="419100" cy="284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128905</xdr:colOff>
      <xdr:row>1</xdr:row>
      <xdr:rowOff>15240</xdr:rowOff>
    </xdr:from>
    <xdr:to>
      <xdr:col>0</xdr:col>
      <xdr:colOff>548005</xdr:colOff>
      <xdr:row>1</xdr:row>
      <xdr:rowOff>299720</xdr:rowOff>
    </xdr:to>
    <xdr:pic>
      <xdr:nvPicPr>
        <xdr:cNvPr id="9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28905" y="358140"/>
          <a:ext cx="419100" cy="2844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374015</xdr:colOff>
      <xdr:row>1</xdr:row>
      <xdr:rowOff>16510</xdr:rowOff>
    </xdr:from>
    <xdr:to>
      <xdr:col>1</xdr:col>
      <xdr:colOff>411480</xdr:colOff>
      <xdr:row>3</xdr:row>
      <xdr:rowOff>65405</xdr:rowOff>
    </xdr:to>
    <xdr:pic>
      <xdr:nvPicPr>
        <xdr:cNvPr id="2" name="图片 2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74015" y="197485"/>
          <a:ext cx="723265" cy="4108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Backup\Documents\WXWork\1688851262550977\Cache\File\2025-05\2025&#24180;3&#26376;&#24037;&#36164;&#27719;&#24635;&#34920;4.16&#31185;&#23460;&#32489;&#25928;&#38500;&#37096;&#32423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\23.2-T\1&#24037;&#36164;&#32771;&#21220;\25&#24180;5&#26376;\2025&#24180;5&#26376;&#24037;&#36164;&#27719;&#24635;&#34920;6.1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\23.2-T\1&#24037;&#36164;&#32771;&#21220;\25&#24180;5&#26376;\2025&#24180;5&#26376;&#21592;&#24037;&#32771;&#21220;25.6.1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\23.2-T\1&#24037;&#36164;&#32771;&#21220;\25&#24180;5&#26376;\2025&#24180;5&#26376;&#24037;&#36164;&#21488;&#36134;5.19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2025&#24180;6&#26376;&#21592;&#24037;&#32771;&#2122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6446;&#24320;&#38451;\5-25E&#30424;&#36164;&#26009;\&#31649;&#29702;&#25253;&#34920;&#27169;&#26495;&#65288;2020&#29256;&#65289;\2025&#24180;&#31616;&#35201;&#36130;&#21153;&#20998;&#26512;\2025&#24180;&#24037;&#36164;&#27719;&#24635;\2025&#24180;3&#2637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Backup\Documents\WXWork\1688851262550977\Cache\File\2025-05\2025&#24180;4&#26376;&#21592;&#24037;&#32771;&#212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Backup\Documents\WXWork\1688851262550977\Cache\File\2025-05\2025&#24180;4&#26376;&#24037;&#36164;&#27719;&#24635;&#3492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23.2-T\1&#24037;&#36164;&#32771;&#21220;\&#31038;&#20445;&#26126;&#32454;\2025&#24180;&#20809;&#21326;&#33635;&#26124;&#31038;&#20445;&#26126;&#32454;&#65288;1-T&#65289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23.2-T\1&#24037;&#36164;&#32771;&#21220;\2025&#24180;\2025&#24180;&#24037;&#36164;&#21488;&#36134;&#27719;&#24635;5.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592;&#24037;&#33457;&#21517;&#20876;\&#28246;&#21335;&#33635;&#26124;&#21592;&#24037;&#35814;&#32454;&#33457;&#21517;&#20876;2025.06.03&#26376;&#25253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2025&#24180;6&#26376;&#24037;&#36164;&#27719;&#24635;&#3492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592;&#24037;&#33457;&#21517;&#20876;\&#28246;&#21335;&#33635;&#26124;&#21592;&#24037;&#35814;&#32454;&#33457;&#21517;&#20876;2025.07.0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研发人员"/>
      <sheetName val="一线员工"/>
      <sheetName val="销售人员"/>
      <sheetName val="临时用工"/>
      <sheetName val="单个工资"/>
    </sheetNames>
    <sheetDataSet>
      <sheetData sheetId="0" refreshError="1"/>
      <sheetData sheetId="1" refreshError="1"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平时
加班</v>
          </cell>
          <cell r="K3" t="str">
            <v>周末
加班</v>
          </cell>
          <cell r="L3" t="str">
            <v>当月
产量
</v>
          </cell>
          <cell r="M3" t="str">
            <v>平均每人每天计件工资</v>
          </cell>
          <cell r="N3" t="str">
            <v>计件工资</v>
          </cell>
          <cell r="O3" t="str">
            <v>基本工资</v>
          </cell>
          <cell r="P3" t="str">
            <v>二次分配</v>
          </cell>
          <cell r="Q3" t="str">
            <v>平均计件工资</v>
          </cell>
          <cell r="R3" t="str">
            <v>该线平均工资</v>
          </cell>
          <cell r="S3" t="str">
            <v>工资系数</v>
          </cell>
          <cell r="T3" t="str">
            <v>平时加
班工资</v>
          </cell>
          <cell r="U3" t="str">
            <v>周末加
班工资</v>
          </cell>
          <cell r="V3" t="str">
            <v>应发金额</v>
          </cell>
        </row>
        <row r="3">
          <cell r="AL3" t="str">
            <v>应发
工资</v>
          </cell>
          <cell r="AM3" t="str">
            <v>代扣代缴（社保统筹税前个人代扣）</v>
          </cell>
        </row>
        <row r="3">
          <cell r="AR3" t="str">
            <v>专项附加扣除</v>
          </cell>
        </row>
        <row r="3">
          <cell r="AX3" t="str">
            <v>税前
应发工资</v>
          </cell>
          <cell r="AY3" t="str">
            <v>个人
所得税</v>
          </cell>
          <cell r="AZ3" t="str">
            <v>补扣/退5月工资个人所得税</v>
          </cell>
          <cell r="BA3" t="str">
            <v>餐费
</v>
          </cell>
          <cell r="BB3" t="str">
            <v>补专项附加扣除额</v>
          </cell>
          <cell r="BC3" t="str">
            <v>水电费</v>
          </cell>
          <cell r="BD3" t="str">
            <v>话费</v>
          </cell>
          <cell r="BE3" t="str">
            <v>被服费</v>
          </cell>
          <cell r="BF3" t="str">
            <v>开门红福利</v>
          </cell>
          <cell r="BG3" t="str">
            <v>工会会费</v>
          </cell>
          <cell r="BH3" t="str">
            <v>税后
实发工资</v>
          </cell>
          <cell r="BI3" t="str">
            <v>签收</v>
          </cell>
          <cell r="BJ3" t="str">
            <v>备注</v>
          </cell>
        </row>
        <row r="4">
          <cell r="V4" t="str">
            <v>合计
工资</v>
          </cell>
          <cell r="W4" t="str">
            <v>岗位工资</v>
          </cell>
          <cell r="X4" t="str">
            <v>绩效
工资</v>
          </cell>
          <cell r="Y4" t="str">
            <v>工龄
</v>
          </cell>
          <cell r="Z4" t="str">
            <v>2月绩效评分</v>
          </cell>
          <cell r="AA4" t="str">
            <v>班长
津贴</v>
          </cell>
          <cell r="AB4" t="str">
            <v>特殊工种津贴</v>
          </cell>
          <cell r="AC4" t="str">
            <v>高温补贴</v>
          </cell>
          <cell r="AD4" t="str">
            <v>加班及其他补贴</v>
          </cell>
          <cell r="AE4" t="str">
            <v>补贴</v>
          </cell>
          <cell r="AF4" t="str">
            <v>餐补</v>
          </cell>
          <cell r="AG4" t="str">
            <v>奖励/考核</v>
          </cell>
          <cell r="AH4" t="str">
            <v>缺勤
考核</v>
          </cell>
          <cell r="AI4" t="str">
            <v>补单考核</v>
          </cell>
          <cell r="AJ4" t="str">
            <v>开门红福利</v>
          </cell>
          <cell r="AK4" t="str">
            <v>工资稽核</v>
          </cell>
        </row>
        <row r="4">
          <cell r="AM4" t="str">
            <v>养老</v>
          </cell>
          <cell r="AN4" t="str">
            <v>医疗</v>
          </cell>
          <cell r="AO4" t="str">
            <v>失业</v>
          </cell>
          <cell r="AP4" t="str">
            <v>大病</v>
          </cell>
          <cell r="AQ4" t="str">
            <v>住房
公积金</v>
          </cell>
          <cell r="AR4" t="str">
            <v>子女教育</v>
          </cell>
          <cell r="AS4" t="str">
            <v>继续教育</v>
          </cell>
          <cell r="AT4" t="str">
            <v>住房贷款利息</v>
          </cell>
          <cell r="AU4" t="str">
            <v>住房租金</v>
          </cell>
          <cell r="AV4" t="str">
            <v>赡养老人</v>
          </cell>
          <cell r="AW4" t="str">
            <v>婴幼儿照护费用</v>
          </cell>
        </row>
        <row r="4">
          <cell r="BK4" t="str">
            <v>身份证号码</v>
          </cell>
          <cell r="BL4" t="str">
            <v>用工形式</v>
          </cell>
        </row>
        <row r="5">
          <cell r="C5" t="str">
            <v>卢中华</v>
          </cell>
        </row>
        <row r="5">
          <cell r="E5">
            <v>43281</v>
          </cell>
          <cell r="F5" t="str">
            <v>运营总监</v>
          </cell>
          <cell r="G5">
            <v>45717</v>
          </cell>
          <cell r="H5">
            <v>22</v>
          </cell>
          <cell r="I5">
            <v>22</v>
          </cell>
        </row>
        <row r="5">
          <cell r="O5">
            <v>5000</v>
          </cell>
        </row>
        <row r="5">
          <cell r="V5">
            <v>14000</v>
          </cell>
          <cell r="W5">
            <v>6200</v>
          </cell>
          <cell r="X5">
            <v>0</v>
          </cell>
        </row>
        <row r="5">
          <cell r="Z5">
            <v>0</v>
          </cell>
        </row>
        <row r="5">
          <cell r="AD5">
            <v>1000</v>
          </cell>
        </row>
        <row r="5">
          <cell r="AF5">
            <v>264</v>
          </cell>
        </row>
        <row r="5">
          <cell r="AL5">
            <v>12464</v>
          </cell>
          <cell r="AM5">
            <v>1040</v>
          </cell>
          <cell r="AN5">
            <v>260</v>
          </cell>
          <cell r="AO5">
            <v>39</v>
          </cell>
          <cell r="AP5">
            <v>15</v>
          </cell>
          <cell r="AQ5">
            <v>650</v>
          </cell>
          <cell r="AR5">
            <v>4000</v>
          </cell>
          <cell r="AS5">
            <v>0</v>
          </cell>
          <cell r="AT5">
            <v>1000</v>
          </cell>
          <cell r="AU5">
            <v>0</v>
          </cell>
          <cell r="AV5">
            <v>1500</v>
          </cell>
          <cell r="AW5">
            <v>0</v>
          </cell>
          <cell r="AX5">
            <v>3960</v>
          </cell>
          <cell r="AY5">
            <v>0</v>
          </cell>
        </row>
        <row r="5">
          <cell r="BB5">
            <v>6500</v>
          </cell>
        </row>
        <row r="5">
          <cell r="BF5">
            <v>0</v>
          </cell>
        </row>
        <row r="5">
          <cell r="BH5">
            <v>10460</v>
          </cell>
        </row>
        <row r="5">
          <cell r="BK5" t="str">
            <v>430321198306291571</v>
          </cell>
          <cell r="BL5" t="str">
            <v>合同工</v>
          </cell>
          <cell r="BM5">
            <v>1989</v>
          </cell>
          <cell r="BN5" t="str">
            <v>430321198306291571</v>
          </cell>
        </row>
        <row r="6">
          <cell r="C6" t="str">
            <v>伍赤诚</v>
          </cell>
          <cell r="D6" t="str">
            <v>技术质量部</v>
          </cell>
          <cell r="E6">
            <v>43789</v>
          </cell>
          <cell r="F6" t="str">
            <v>质量工程师</v>
          </cell>
          <cell r="G6">
            <v>45717</v>
          </cell>
          <cell r="H6">
            <v>22</v>
          </cell>
          <cell r="I6">
            <v>23</v>
          </cell>
        </row>
        <row r="6">
          <cell r="O6">
            <v>2400</v>
          </cell>
        </row>
        <row r="6">
          <cell r="V6">
            <v>5800</v>
          </cell>
          <cell r="W6">
            <v>2240</v>
          </cell>
          <cell r="X6">
            <v>980.2</v>
          </cell>
          <cell r="Y6">
            <v>100</v>
          </cell>
          <cell r="Z6">
            <v>84.5</v>
          </cell>
        </row>
        <row r="6">
          <cell r="AD6">
            <v>500</v>
          </cell>
        </row>
        <row r="6">
          <cell r="AF6">
            <v>276</v>
          </cell>
        </row>
        <row r="6">
          <cell r="AK6">
            <v>345.1</v>
          </cell>
          <cell r="AL6">
            <v>6841.3</v>
          </cell>
          <cell r="AM6">
            <v>350.4</v>
          </cell>
          <cell r="AN6">
            <v>87.6</v>
          </cell>
          <cell r="AO6">
            <v>13.14</v>
          </cell>
          <cell r="AP6">
            <v>15</v>
          </cell>
          <cell r="AQ6">
            <v>219</v>
          </cell>
        </row>
        <row r="6">
          <cell r="AX6">
            <v>6156.16</v>
          </cell>
          <cell r="AY6">
            <v>35.14</v>
          </cell>
        </row>
        <row r="6">
          <cell r="BB6">
            <v>0</v>
          </cell>
        </row>
        <row r="6">
          <cell r="BF6">
            <v>0</v>
          </cell>
        </row>
        <row r="6">
          <cell r="BH6">
            <v>6121.02</v>
          </cell>
        </row>
        <row r="6">
          <cell r="BK6" t="str">
            <v>430321199804192212</v>
          </cell>
          <cell r="BL6" t="str">
            <v>合同工</v>
          </cell>
          <cell r="BM6">
            <v>670.14</v>
          </cell>
          <cell r="BN6" t="str">
            <v>430321199804192212</v>
          </cell>
        </row>
        <row r="7">
          <cell r="C7" t="str">
            <v>向财源</v>
          </cell>
          <cell r="D7" t="str">
            <v>技术质量部</v>
          </cell>
          <cell r="E7">
            <v>45696</v>
          </cell>
          <cell r="F7" t="str">
            <v>质量工程师</v>
          </cell>
          <cell r="G7">
            <v>45717</v>
          </cell>
          <cell r="H7">
            <v>22</v>
          </cell>
          <cell r="I7">
            <v>5</v>
          </cell>
        </row>
        <row r="7">
          <cell r="O7">
            <v>795.454545454545</v>
          </cell>
        </row>
        <row r="7">
          <cell r="V7">
            <v>1204.54545454545</v>
          </cell>
          <cell r="W7">
            <v>409.090909090909</v>
          </cell>
          <cell r="X7">
            <v>212</v>
          </cell>
        </row>
        <row r="7">
          <cell r="Z7">
            <v>88</v>
          </cell>
        </row>
        <row r="7">
          <cell r="AF7">
            <v>60</v>
          </cell>
        </row>
        <row r="7">
          <cell r="AL7">
            <v>1476.55</v>
          </cell>
          <cell r="AM7">
            <v>344.64</v>
          </cell>
          <cell r="AN7">
            <v>0</v>
          </cell>
          <cell r="AO7">
            <v>12.92</v>
          </cell>
          <cell r="AP7">
            <v>0</v>
          </cell>
        </row>
        <row r="7">
          <cell r="AX7">
            <v>1118.99</v>
          </cell>
          <cell r="AY7">
            <v>0</v>
          </cell>
        </row>
        <row r="7">
          <cell r="BB7">
            <v>0</v>
          </cell>
        </row>
        <row r="7">
          <cell r="BF7">
            <v>0</v>
          </cell>
        </row>
        <row r="7">
          <cell r="BH7">
            <v>1118.99</v>
          </cell>
        </row>
        <row r="7">
          <cell r="BJ7" t="str">
            <v>2025/3/7离职</v>
          </cell>
          <cell r="BK7" t="str">
            <v>43022119960729111X</v>
          </cell>
          <cell r="BL7" t="str">
            <v>合同工</v>
          </cell>
          <cell r="BM7">
            <v>357.56</v>
          </cell>
          <cell r="BN7" t="str">
            <v>43022119960729111X</v>
          </cell>
        </row>
        <row r="8">
          <cell r="C8" t="str">
            <v>张海波</v>
          </cell>
          <cell r="D8" t="str">
            <v>生产制造部</v>
          </cell>
          <cell r="E8">
            <v>42066</v>
          </cell>
          <cell r="F8" t="str">
            <v>发泡工艺工程师</v>
          </cell>
          <cell r="G8">
            <v>45717</v>
          </cell>
          <cell r="H8">
            <v>22</v>
          </cell>
          <cell r="I8">
            <v>22</v>
          </cell>
        </row>
        <row r="8">
          <cell r="O8">
            <v>5000</v>
          </cell>
        </row>
        <row r="8">
          <cell r="V8">
            <v>10000</v>
          </cell>
          <cell r="W8">
            <v>3000</v>
          </cell>
          <cell r="X8">
            <v>0</v>
          </cell>
          <cell r="Y8">
            <v>200</v>
          </cell>
          <cell r="Z8">
            <v>0</v>
          </cell>
        </row>
        <row r="8">
          <cell r="AD8">
            <v>900</v>
          </cell>
        </row>
        <row r="8">
          <cell r="AF8">
            <v>440</v>
          </cell>
        </row>
        <row r="8">
          <cell r="AL8">
            <v>9540</v>
          </cell>
          <cell r="AM8">
            <v>680</v>
          </cell>
          <cell r="AN8">
            <v>170</v>
          </cell>
          <cell r="AO8">
            <v>25.5</v>
          </cell>
          <cell r="AP8">
            <v>15</v>
          </cell>
          <cell r="AQ8">
            <v>425</v>
          </cell>
          <cell r="AR8">
            <v>2000</v>
          </cell>
          <cell r="AS8">
            <v>0</v>
          </cell>
          <cell r="AT8">
            <v>1000</v>
          </cell>
          <cell r="AU8">
            <v>0</v>
          </cell>
          <cell r="AV8">
            <v>1500</v>
          </cell>
        </row>
        <row r="8">
          <cell r="AX8">
            <v>3724.5</v>
          </cell>
          <cell r="AY8">
            <v>0</v>
          </cell>
        </row>
        <row r="8">
          <cell r="BB8">
            <v>4500</v>
          </cell>
        </row>
        <row r="8">
          <cell r="BF8">
            <v>0</v>
          </cell>
        </row>
        <row r="8">
          <cell r="BH8">
            <v>8224.5</v>
          </cell>
        </row>
        <row r="8">
          <cell r="BK8" t="str">
            <v>430124198209127970</v>
          </cell>
          <cell r="BL8" t="str">
            <v>合同工</v>
          </cell>
          <cell r="BM8">
            <v>1300.5</v>
          </cell>
          <cell r="BN8" t="str">
            <v>430124198209127970</v>
          </cell>
        </row>
        <row r="9">
          <cell r="C9" t="str">
            <v>曹蜜</v>
          </cell>
          <cell r="D9" t="str">
            <v>生产制造部</v>
          </cell>
          <cell r="E9">
            <v>41477</v>
          </cell>
          <cell r="F9" t="str">
            <v>部长</v>
          </cell>
          <cell r="G9">
            <v>45717</v>
          </cell>
          <cell r="H9">
            <v>22</v>
          </cell>
          <cell r="I9">
            <v>22</v>
          </cell>
        </row>
        <row r="9">
          <cell r="O9">
            <v>3500</v>
          </cell>
        </row>
        <row r="9">
          <cell r="V9">
            <v>10500</v>
          </cell>
          <cell r="W9">
            <v>4900</v>
          </cell>
          <cell r="X9">
            <v>0</v>
          </cell>
          <cell r="Y9">
            <v>220</v>
          </cell>
          <cell r="Z9">
            <v>0</v>
          </cell>
        </row>
        <row r="9">
          <cell r="AD9">
            <v>1000</v>
          </cell>
        </row>
        <row r="9">
          <cell r="AF9">
            <v>620</v>
          </cell>
        </row>
        <row r="9">
          <cell r="AL9">
            <v>10240</v>
          </cell>
          <cell r="AM9">
            <v>716.8</v>
          </cell>
          <cell r="AN9">
            <v>179.2</v>
          </cell>
          <cell r="AO9">
            <v>26.88</v>
          </cell>
          <cell r="AP9">
            <v>15</v>
          </cell>
          <cell r="AQ9">
            <v>525</v>
          </cell>
          <cell r="AR9">
            <v>4000</v>
          </cell>
        </row>
        <row r="9">
          <cell r="AT9">
            <v>0</v>
          </cell>
          <cell r="AU9">
            <v>0</v>
          </cell>
          <cell r="AV9">
            <v>1500</v>
          </cell>
        </row>
        <row r="9">
          <cell r="AX9">
            <v>3277.12</v>
          </cell>
          <cell r="AY9">
            <v>0</v>
          </cell>
        </row>
        <row r="9">
          <cell r="BB9">
            <v>5500</v>
          </cell>
        </row>
        <row r="9">
          <cell r="BF9">
            <v>0</v>
          </cell>
        </row>
        <row r="9">
          <cell r="BH9">
            <v>8777.12</v>
          </cell>
        </row>
        <row r="9">
          <cell r="BK9" t="str">
            <v>432524198406256417</v>
          </cell>
          <cell r="BL9" t="str">
            <v>合同工</v>
          </cell>
          <cell r="BM9">
            <v>1447.88</v>
          </cell>
          <cell r="BN9" t="str">
            <v>432524198406256417</v>
          </cell>
        </row>
        <row r="10">
          <cell r="C10" t="str">
            <v>陈嘉琦</v>
          </cell>
          <cell r="D10" t="str">
            <v>生产制造部</v>
          </cell>
          <cell r="E10">
            <v>44760</v>
          </cell>
          <cell r="F10" t="str">
            <v>储备大学生</v>
          </cell>
          <cell r="G10">
            <v>45717</v>
          </cell>
          <cell r="H10">
            <v>22</v>
          </cell>
          <cell r="I10">
            <v>9</v>
          </cell>
        </row>
        <row r="10">
          <cell r="O10">
            <v>981.818181818182</v>
          </cell>
        </row>
        <row r="10">
          <cell r="V10">
            <v>1538.18181818182</v>
          </cell>
          <cell r="W10">
            <v>556.363636363636</v>
          </cell>
          <cell r="X10">
            <v>0</v>
          </cell>
          <cell r="Y10">
            <v>40</v>
          </cell>
          <cell r="Z10">
            <v>0</v>
          </cell>
        </row>
        <row r="10">
          <cell r="AF10">
            <v>108</v>
          </cell>
        </row>
        <row r="10">
          <cell r="AL10">
            <v>1686.18</v>
          </cell>
          <cell r="AM10">
            <v>344.64</v>
          </cell>
          <cell r="AN10">
            <v>86.16</v>
          </cell>
          <cell r="AO10">
            <v>12.92</v>
          </cell>
          <cell r="AP10">
            <v>15</v>
          </cell>
          <cell r="AQ10">
            <v>210</v>
          </cell>
        </row>
        <row r="10">
          <cell r="AX10">
            <v>1017.46</v>
          </cell>
          <cell r="AY10">
            <v>0</v>
          </cell>
        </row>
        <row r="10">
          <cell r="BB10">
            <v>0</v>
          </cell>
        </row>
        <row r="10">
          <cell r="BF10">
            <v>0</v>
          </cell>
        </row>
        <row r="10">
          <cell r="BH10">
            <v>1017.46</v>
          </cell>
        </row>
        <row r="10">
          <cell r="BJ10" t="str">
            <v>2025/3/17离职</v>
          </cell>
          <cell r="BK10" t="str">
            <v>43022120001004594X</v>
          </cell>
          <cell r="BL10" t="str">
            <v>合同工</v>
          </cell>
          <cell r="BM10">
            <v>653.72</v>
          </cell>
          <cell r="BN10" t="str">
            <v>43022120001004594X</v>
          </cell>
        </row>
        <row r="11">
          <cell r="C11" t="str">
            <v>谭丽平</v>
          </cell>
          <cell r="D11" t="str">
            <v>生产制造部</v>
          </cell>
          <cell r="E11">
            <v>45714</v>
          </cell>
          <cell r="F11" t="str">
            <v>QAD</v>
          </cell>
          <cell r="G11">
            <v>45717</v>
          </cell>
          <cell r="H11">
            <v>22</v>
          </cell>
          <cell r="I11">
            <v>22</v>
          </cell>
        </row>
        <row r="11">
          <cell r="O11">
            <v>2400</v>
          </cell>
        </row>
        <row r="11">
          <cell r="V11">
            <v>4200</v>
          </cell>
          <cell r="W11">
            <v>960</v>
          </cell>
          <cell r="X11">
            <v>798</v>
          </cell>
        </row>
        <row r="11">
          <cell r="Z11">
            <v>95</v>
          </cell>
        </row>
        <row r="11">
          <cell r="AF11">
            <v>264</v>
          </cell>
        </row>
        <row r="11">
          <cell r="AL11">
            <v>4422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</row>
        <row r="11">
          <cell r="AX11">
            <v>4422</v>
          </cell>
          <cell r="AY11">
            <v>0</v>
          </cell>
        </row>
        <row r="11">
          <cell r="BB11">
            <v>0</v>
          </cell>
        </row>
        <row r="11">
          <cell r="BF11">
            <v>0</v>
          </cell>
        </row>
        <row r="11">
          <cell r="BH11">
            <v>4422</v>
          </cell>
        </row>
        <row r="11">
          <cell r="BK11" t="str">
            <v>430221199003101207</v>
          </cell>
          <cell r="BL11" t="str">
            <v>合同工</v>
          </cell>
          <cell r="BM11">
            <v>0</v>
          </cell>
          <cell r="BN11" t="str">
            <v>430221199003101207</v>
          </cell>
        </row>
        <row r="12">
          <cell r="C12" t="str">
            <v>贺王瑜</v>
          </cell>
          <cell r="D12" t="str">
            <v>技术质量部</v>
          </cell>
          <cell r="E12">
            <v>41573</v>
          </cell>
          <cell r="F12" t="str">
            <v>总装检验员</v>
          </cell>
          <cell r="G12">
            <v>45717</v>
          </cell>
          <cell r="H12">
            <v>26</v>
          </cell>
          <cell r="I12">
            <v>28</v>
          </cell>
        </row>
        <row r="12">
          <cell r="L12">
            <v>13144</v>
          </cell>
          <cell r="M12">
            <v>179.89</v>
          </cell>
          <cell r="N12">
            <v>4736.92</v>
          </cell>
          <cell r="O12">
            <v>1496.92307692308</v>
          </cell>
        </row>
        <row r="12">
          <cell r="S12">
            <v>1.05</v>
          </cell>
        </row>
        <row r="12">
          <cell r="V12">
            <v>6470.68907692308</v>
          </cell>
        </row>
        <row r="12">
          <cell r="X12">
            <v>276</v>
          </cell>
          <cell r="Y12">
            <v>220</v>
          </cell>
        </row>
        <row r="12">
          <cell r="AD12">
            <v>-30</v>
          </cell>
        </row>
        <row r="12">
          <cell r="AF12">
            <v>420</v>
          </cell>
        </row>
        <row r="12">
          <cell r="AL12">
            <v>7356.69</v>
          </cell>
          <cell r="AM12">
            <v>361.6</v>
          </cell>
          <cell r="AN12">
            <v>90.4</v>
          </cell>
          <cell r="AO12">
            <v>13.56</v>
          </cell>
          <cell r="AP12">
            <v>15</v>
          </cell>
          <cell r="AQ12">
            <v>226</v>
          </cell>
        </row>
        <row r="12">
          <cell r="AX12">
            <v>6650.13</v>
          </cell>
          <cell r="AY12">
            <v>44.74</v>
          </cell>
        </row>
        <row r="12">
          <cell r="BB12">
            <v>0</v>
          </cell>
        </row>
        <row r="12">
          <cell r="BF12">
            <v>0</v>
          </cell>
        </row>
        <row r="12">
          <cell r="BH12">
            <v>6605.39</v>
          </cell>
        </row>
        <row r="12">
          <cell r="BK12" t="str">
            <v>430203197207186036</v>
          </cell>
          <cell r="BL12" t="str">
            <v>合同工</v>
          </cell>
          <cell r="BM12">
            <v>691.56</v>
          </cell>
          <cell r="BN12" t="str">
            <v>430203197207186036</v>
          </cell>
        </row>
        <row r="13">
          <cell r="C13" t="str">
            <v>赵新辉</v>
          </cell>
          <cell r="D13" t="str">
            <v>生产制造部</v>
          </cell>
          <cell r="E13">
            <v>41689</v>
          </cell>
          <cell r="F13" t="str">
            <v>设备维修工</v>
          </cell>
          <cell r="G13">
            <v>45717</v>
          </cell>
          <cell r="H13">
            <v>26</v>
          </cell>
          <cell r="I13">
            <v>31</v>
          </cell>
        </row>
        <row r="13">
          <cell r="M13">
            <v>86.4665276451613</v>
          </cell>
          <cell r="N13">
            <v>2680.462357</v>
          </cell>
          <cell r="O13">
            <v>1776.53846153846</v>
          </cell>
        </row>
        <row r="13">
          <cell r="V13">
            <v>4457.00081853846</v>
          </cell>
        </row>
        <row r="13">
          <cell r="X13">
            <v>294</v>
          </cell>
          <cell r="Y13">
            <v>220</v>
          </cell>
        </row>
        <row r="13">
          <cell r="AB13">
            <v>248</v>
          </cell>
        </row>
        <row r="13">
          <cell r="AD13">
            <v>1000</v>
          </cell>
          <cell r="AE13">
            <v>300</v>
          </cell>
          <cell r="AF13">
            <v>620</v>
          </cell>
          <cell r="AG13">
            <v>560</v>
          </cell>
        </row>
        <row r="13">
          <cell r="AL13">
            <v>7699</v>
          </cell>
          <cell r="AM13">
            <v>344.64</v>
          </cell>
          <cell r="AN13">
            <v>86.16</v>
          </cell>
          <cell r="AO13">
            <v>12.92</v>
          </cell>
          <cell r="AP13">
            <v>15</v>
          </cell>
          <cell r="AQ13">
            <v>215</v>
          </cell>
        </row>
        <row r="13">
          <cell r="AX13">
            <v>7025.28</v>
          </cell>
          <cell r="AY13">
            <v>61.21</v>
          </cell>
        </row>
        <row r="13">
          <cell r="BB13">
            <v>0</v>
          </cell>
        </row>
        <row r="13">
          <cell r="BF13">
            <v>0</v>
          </cell>
        </row>
        <row r="13">
          <cell r="BH13">
            <v>6964.07</v>
          </cell>
        </row>
        <row r="13">
          <cell r="BK13" t="str">
            <v>430423198210115811</v>
          </cell>
          <cell r="BL13" t="str">
            <v>合同工</v>
          </cell>
          <cell r="BM13">
            <v>658.72</v>
          </cell>
          <cell r="BN13" t="str">
            <v>430423198210115811</v>
          </cell>
        </row>
        <row r="14">
          <cell r="C14" t="str">
            <v>肖燕丹</v>
          </cell>
          <cell r="D14" t="str">
            <v>生产制造部</v>
          </cell>
          <cell r="E14">
            <v>44801</v>
          </cell>
          <cell r="F14" t="str">
            <v>发泡班长</v>
          </cell>
          <cell r="G14">
            <v>45717</v>
          </cell>
          <cell r="H14">
            <v>26</v>
          </cell>
          <cell r="I14">
            <v>30</v>
          </cell>
        </row>
        <row r="14">
          <cell r="M14">
            <v>86.143947</v>
          </cell>
          <cell r="N14">
            <v>2584.31841</v>
          </cell>
          <cell r="O14">
            <v>1719.23076923077</v>
          </cell>
        </row>
        <row r="14">
          <cell r="V14">
            <v>4303.54917923077</v>
          </cell>
        </row>
        <row r="14">
          <cell r="X14">
            <v>297</v>
          </cell>
          <cell r="Y14">
            <v>40</v>
          </cell>
        </row>
        <row r="14">
          <cell r="AA14">
            <v>1300</v>
          </cell>
          <cell r="AB14">
            <v>240</v>
          </cell>
        </row>
        <row r="14">
          <cell r="AD14">
            <v>0</v>
          </cell>
          <cell r="AE14">
            <v>300</v>
          </cell>
          <cell r="AF14">
            <v>600</v>
          </cell>
          <cell r="AG14">
            <v>560</v>
          </cell>
          <cell r="AH14">
            <v>-20</v>
          </cell>
        </row>
        <row r="14">
          <cell r="AL14">
            <v>7620.55</v>
          </cell>
          <cell r="AM14">
            <v>344.64</v>
          </cell>
          <cell r="AN14">
            <v>81.06</v>
          </cell>
          <cell r="AO14">
            <v>12.92</v>
          </cell>
          <cell r="AP14">
            <v>15</v>
          </cell>
          <cell r="AQ14">
            <v>205</v>
          </cell>
        </row>
        <row r="14">
          <cell r="AX14">
            <v>6961.93</v>
          </cell>
          <cell r="AY14">
            <v>57.87</v>
          </cell>
        </row>
        <row r="14">
          <cell r="BB14">
            <v>0</v>
          </cell>
        </row>
        <row r="14">
          <cell r="BF14">
            <v>0</v>
          </cell>
        </row>
        <row r="14">
          <cell r="BH14">
            <v>6904.06</v>
          </cell>
        </row>
        <row r="14">
          <cell r="BK14" t="str">
            <v>43032119730510854X</v>
          </cell>
          <cell r="BL14" t="str">
            <v>合同工</v>
          </cell>
          <cell r="BM14">
            <v>643.62</v>
          </cell>
          <cell r="BN14" t="str">
            <v>43032119730510854X</v>
          </cell>
        </row>
        <row r="15">
          <cell r="H15">
            <v>232</v>
          </cell>
          <cell r="I15">
            <v>214</v>
          </cell>
          <cell r="J15">
            <v>0</v>
          </cell>
          <cell r="K15">
            <v>0</v>
          </cell>
          <cell r="L15">
            <v>13144</v>
          </cell>
          <cell r="M15">
            <v>352.500474645161</v>
          </cell>
          <cell r="N15">
            <v>10001.700767</v>
          </cell>
          <cell r="O15">
            <v>25069.965034965</v>
          </cell>
          <cell r="P15">
            <v>0</v>
          </cell>
          <cell r="Q15">
            <v>0</v>
          </cell>
          <cell r="R15">
            <v>0</v>
          </cell>
          <cell r="S15">
            <v>1.05</v>
          </cell>
          <cell r="T15">
            <v>0</v>
          </cell>
          <cell r="U15">
            <v>0</v>
          </cell>
          <cell r="V15">
            <v>62473.9663474196</v>
          </cell>
          <cell r="W15">
            <v>18265.4545454545</v>
          </cell>
          <cell r="X15">
            <v>1079</v>
          </cell>
          <cell r="Y15">
            <v>1040</v>
          </cell>
          <cell r="Z15">
            <v>267.5</v>
          </cell>
          <cell r="AA15">
            <v>1300</v>
          </cell>
          <cell r="AB15">
            <v>488</v>
          </cell>
          <cell r="AC15">
            <v>0</v>
          </cell>
          <cell r="AD15">
            <v>4370</v>
          </cell>
          <cell r="AE15">
            <v>600</v>
          </cell>
          <cell r="AF15">
            <v>3672</v>
          </cell>
          <cell r="AG15">
            <v>1120</v>
          </cell>
          <cell r="AH15">
            <v>-20</v>
          </cell>
          <cell r="AI15">
            <v>0</v>
          </cell>
          <cell r="AJ15">
            <v>0</v>
          </cell>
          <cell r="AK15">
            <v>345.1</v>
          </cell>
          <cell r="AL15">
            <v>67568.07</v>
          </cell>
          <cell r="AM15">
            <v>4527.36</v>
          </cell>
          <cell r="AN15">
            <v>1040.58</v>
          </cell>
          <cell r="AO15">
            <v>169.76</v>
          </cell>
          <cell r="AP15">
            <v>120</v>
          </cell>
          <cell r="AQ15">
            <v>2675</v>
          </cell>
          <cell r="AR15">
            <v>10000</v>
          </cell>
          <cell r="AS15">
            <v>0</v>
          </cell>
          <cell r="AT15">
            <v>2000</v>
          </cell>
          <cell r="AU15">
            <v>0</v>
          </cell>
          <cell r="AV15">
            <v>4500</v>
          </cell>
          <cell r="AW15">
            <v>0</v>
          </cell>
          <cell r="AX15">
            <v>42535.37</v>
          </cell>
          <cell r="AY15">
            <v>198.96</v>
          </cell>
          <cell r="AZ15">
            <v>0</v>
          </cell>
          <cell r="BA15">
            <v>0</v>
          </cell>
          <cell r="BB15">
            <v>16500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58865.82</v>
          </cell>
        </row>
        <row r="15">
          <cell r="BM15">
            <v>8412.7</v>
          </cell>
        </row>
        <row r="17">
          <cell r="G17" t="str">
            <v>上月数据</v>
          </cell>
        </row>
        <row r="17">
          <cell r="AX17">
            <v>47377.44</v>
          </cell>
        </row>
        <row r="17">
          <cell r="AZ17">
            <v>0</v>
          </cell>
          <cell r="BA17">
            <v>0</v>
          </cell>
          <cell r="BB17">
            <v>16500</v>
          </cell>
          <cell r="BC17">
            <v>0</v>
          </cell>
        </row>
        <row r="17">
          <cell r="BF17">
            <v>0</v>
          </cell>
          <cell r="BG17">
            <v>0</v>
          </cell>
          <cell r="BH17">
            <v>63663.06</v>
          </cell>
        </row>
        <row r="19">
          <cell r="X19">
            <v>1778.2</v>
          </cell>
        </row>
        <row r="19">
          <cell r="AL19">
            <v>27986.42</v>
          </cell>
        </row>
        <row r="20">
          <cell r="AK20">
            <v>4390.14</v>
          </cell>
        </row>
        <row r="21">
          <cell r="AE21" t="str">
            <v>计提数据</v>
          </cell>
          <cell r="AF21">
            <v>2986</v>
          </cell>
        </row>
        <row r="21">
          <cell r="AK21">
            <v>74598.82</v>
          </cell>
          <cell r="AL21">
            <v>77584.82</v>
          </cell>
        </row>
        <row r="22">
          <cell r="AK22">
            <v>-10016.75</v>
          </cell>
          <cell r="AL22">
            <v>27986.42</v>
          </cell>
          <cell r="AM22" t="str">
            <v>劳务工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一线员工"/>
      <sheetName val="销售人员"/>
      <sheetName val="临时用工"/>
      <sheetName val="单个工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2025.5（初版）"/>
      <sheetName val="小时工"/>
      <sheetName val="Sheet1"/>
      <sheetName val="25.5月定稿"/>
    </sheetNames>
    <sheetDataSet>
      <sheetData sheetId="0"/>
      <sheetData sheetId="1"/>
      <sheetData sheetId="2"/>
      <sheetData sheetId="3">
        <row r="3">
          <cell r="B3" t="str">
            <v>姓  名</v>
          </cell>
          <cell r="C3" t="str">
            <v>科室</v>
          </cell>
          <cell r="D3" t="str">
            <v>入职日期</v>
          </cell>
          <cell r="E3" t="str">
            <v>应出勤时间（天）</v>
          </cell>
          <cell r="F3" t="str">
            <v>实出勤时间（天）</v>
          </cell>
          <cell r="G3" t="str">
            <v>年度调休</v>
          </cell>
          <cell r="H3" t="str">
            <v>调休（天）</v>
          </cell>
          <cell r="I3" t="str">
            <v>出差（天）</v>
          </cell>
          <cell r="J3" t="str">
            <v>婚/产/丧/工伤</v>
          </cell>
          <cell r="K3" t="str">
            <v>事假（天）</v>
          </cell>
          <cell r="L3" t="str">
            <v>病假（天）</v>
          </cell>
          <cell r="M3" t="str">
            <v>迟到（10分钟以内）</v>
          </cell>
          <cell r="N3" t="str">
            <v>迟到（11分-30分）</v>
          </cell>
          <cell r="O3" t="str">
            <v>旷工（天）</v>
          </cell>
          <cell r="P3" t="str">
            <v>补卡次数</v>
          </cell>
          <cell r="Q3" t="str">
            <v>补假/补单次数</v>
          </cell>
          <cell r="R3" t="str">
            <v>平时加班
</v>
          </cell>
          <cell r="S3" t="str">
            <v>周末加班</v>
          </cell>
          <cell r="T3" t="str">
            <v>5月份餐补天数</v>
          </cell>
          <cell r="U3" t="str">
            <v>5月加班餐补天数</v>
          </cell>
          <cell r="V3" t="str">
            <v>餐费</v>
          </cell>
          <cell r="W3" t="str">
            <v>备注</v>
          </cell>
          <cell r="X3" t="str">
            <v>5月绩效得分</v>
          </cell>
          <cell r="Y3" t="str">
            <v>绩效金额</v>
          </cell>
        </row>
        <row r="3">
          <cell r="AB3" t="str">
            <v>工资表人员</v>
          </cell>
          <cell r="AC3" t="str">
            <v>5月月报</v>
          </cell>
          <cell r="AD3" t="str">
            <v>社保明细</v>
          </cell>
          <cell r="AE3" t="str">
            <v>发泡工资表</v>
          </cell>
        </row>
        <row r="4">
          <cell r="B4" t="str">
            <v>卢中华</v>
          </cell>
          <cell r="C4" t="str">
            <v>总经办</v>
          </cell>
          <cell r="D4">
            <v>42499</v>
          </cell>
          <cell r="E4">
            <v>19</v>
          </cell>
          <cell r="F4">
            <v>24</v>
          </cell>
        </row>
        <row r="4">
          <cell r="I4">
            <v>1</v>
          </cell>
        </row>
        <row r="4">
          <cell r="P4">
            <v>2</v>
          </cell>
        </row>
        <row r="4">
          <cell r="S4">
            <v>5</v>
          </cell>
          <cell r="T4">
            <v>24</v>
          </cell>
        </row>
        <row r="4">
          <cell r="V4">
            <v>288</v>
          </cell>
        </row>
        <row r="4">
          <cell r="Z4">
            <v>0</v>
          </cell>
          <cell r="AA4" t="str">
            <v>卢中华</v>
          </cell>
          <cell r="AB4" t="str">
            <v>卢中华</v>
          </cell>
          <cell r="AC4" t="str">
            <v>卢中华</v>
          </cell>
          <cell r="AD4" t="str">
            <v>卢中华</v>
          </cell>
          <cell r="AE4" t="e">
            <v>#N/A</v>
          </cell>
        </row>
        <row r="5">
          <cell r="B5" t="str">
            <v>曾琼</v>
          </cell>
          <cell r="C5" t="str">
            <v>综合管理部</v>
          </cell>
          <cell r="D5">
            <v>41940</v>
          </cell>
          <cell r="E5">
            <v>19</v>
          </cell>
          <cell r="F5">
            <v>19</v>
          </cell>
        </row>
        <row r="5">
          <cell r="H5">
            <v>7</v>
          </cell>
        </row>
        <row r="5">
          <cell r="T5">
            <v>12</v>
          </cell>
          <cell r="U5">
            <v>2</v>
          </cell>
          <cell r="V5">
            <v>160</v>
          </cell>
        </row>
        <row r="5">
          <cell r="Z5">
            <v>0</v>
          </cell>
          <cell r="AA5" t="str">
            <v>曾琼</v>
          </cell>
          <cell r="AB5" t="str">
            <v>曾琼</v>
          </cell>
          <cell r="AC5" t="str">
            <v>曾琼</v>
          </cell>
          <cell r="AD5" t="str">
            <v>曾琼</v>
          </cell>
          <cell r="AE5" t="e">
            <v>#N/A</v>
          </cell>
        </row>
        <row r="6">
          <cell r="B6" t="str">
            <v>陈子豪</v>
          </cell>
          <cell r="C6" t="str">
            <v>综合管理部</v>
          </cell>
          <cell r="D6">
            <v>44970</v>
          </cell>
          <cell r="E6">
            <v>19</v>
          </cell>
          <cell r="F6">
            <v>19</v>
          </cell>
        </row>
        <row r="6">
          <cell r="M6">
            <v>5</v>
          </cell>
        </row>
        <row r="6">
          <cell r="P6">
            <v>2</v>
          </cell>
        </row>
        <row r="6">
          <cell r="T6">
            <v>19</v>
          </cell>
        </row>
        <row r="6">
          <cell r="V6">
            <v>228</v>
          </cell>
        </row>
        <row r="6">
          <cell r="Z6">
            <v>0</v>
          </cell>
          <cell r="AA6" t="str">
            <v>陈子豪</v>
          </cell>
          <cell r="AB6" t="str">
            <v>陈子豪</v>
          </cell>
          <cell r="AC6" t="str">
            <v>陈子豪</v>
          </cell>
          <cell r="AD6" t="str">
            <v>陈子豪</v>
          </cell>
          <cell r="AE6" t="e">
            <v>#N/A</v>
          </cell>
        </row>
        <row r="7">
          <cell r="B7" t="str">
            <v>黄清梅</v>
          </cell>
          <cell r="C7" t="str">
            <v>综合管理部</v>
          </cell>
          <cell r="D7">
            <v>41197</v>
          </cell>
          <cell r="E7">
            <v>24</v>
          </cell>
          <cell r="F7">
            <v>26.5</v>
          </cell>
        </row>
        <row r="7">
          <cell r="T7">
            <v>26</v>
          </cell>
        </row>
        <row r="7">
          <cell r="V7">
            <v>312</v>
          </cell>
        </row>
        <row r="7">
          <cell r="Z7">
            <v>0</v>
          </cell>
          <cell r="AA7" t="str">
            <v>黄清梅</v>
          </cell>
          <cell r="AB7" t="str">
            <v>黄清梅</v>
          </cell>
          <cell r="AC7" t="str">
            <v>黄清梅</v>
          </cell>
          <cell r="AD7" t="str">
            <v>黄清梅</v>
          </cell>
          <cell r="AE7" t="e">
            <v>#N/A</v>
          </cell>
        </row>
        <row r="8">
          <cell r="B8" t="str">
            <v>李开阳</v>
          </cell>
          <cell r="C8" t="str">
            <v>财务管理部</v>
          </cell>
          <cell r="D8">
            <v>41131</v>
          </cell>
          <cell r="E8">
            <v>19</v>
          </cell>
          <cell r="F8">
            <v>19</v>
          </cell>
        </row>
        <row r="8">
          <cell r="S8">
            <v>2.5</v>
          </cell>
          <cell r="T8">
            <v>19</v>
          </cell>
        </row>
        <row r="8">
          <cell r="V8">
            <v>228</v>
          </cell>
        </row>
        <row r="8">
          <cell r="Z8">
            <v>0</v>
          </cell>
          <cell r="AA8" t="str">
            <v>李开阳</v>
          </cell>
          <cell r="AB8" t="str">
            <v>李开阳</v>
          </cell>
          <cell r="AC8" t="str">
            <v>李开阳</v>
          </cell>
          <cell r="AD8" t="str">
            <v>李开阳</v>
          </cell>
          <cell r="AE8" t="e">
            <v>#N/A</v>
          </cell>
        </row>
        <row r="9">
          <cell r="B9" t="str">
            <v>刘心</v>
          </cell>
          <cell r="C9" t="str">
            <v>财务管理部</v>
          </cell>
          <cell r="D9">
            <v>41730</v>
          </cell>
          <cell r="E9">
            <v>19</v>
          </cell>
          <cell r="F9">
            <v>19</v>
          </cell>
        </row>
        <row r="9">
          <cell r="T9">
            <v>19</v>
          </cell>
        </row>
        <row r="9">
          <cell r="V9">
            <v>228</v>
          </cell>
        </row>
        <row r="9">
          <cell r="Z9">
            <v>0</v>
          </cell>
          <cell r="AA9" t="str">
            <v>刘心</v>
          </cell>
          <cell r="AB9" t="str">
            <v>刘心</v>
          </cell>
          <cell r="AC9" t="str">
            <v>刘心</v>
          </cell>
          <cell r="AD9" t="str">
            <v>刘心</v>
          </cell>
          <cell r="AE9" t="e">
            <v>#N/A</v>
          </cell>
        </row>
        <row r="10">
          <cell r="B10" t="str">
            <v>易兰</v>
          </cell>
          <cell r="C10" t="str">
            <v>财务管理部</v>
          </cell>
          <cell r="D10">
            <v>42900</v>
          </cell>
          <cell r="E10">
            <v>19</v>
          </cell>
          <cell r="F10">
            <v>13</v>
          </cell>
        </row>
        <row r="10">
          <cell r="L10">
            <v>6</v>
          </cell>
        </row>
        <row r="10">
          <cell r="T10">
            <v>13</v>
          </cell>
        </row>
        <row r="10">
          <cell r="V10">
            <v>156</v>
          </cell>
        </row>
        <row r="10">
          <cell r="Z10" t="str">
            <v>5.6-5.13病假6天</v>
          </cell>
          <cell r="AA10" t="str">
            <v>易兰</v>
          </cell>
          <cell r="AB10" t="str">
            <v>易兰</v>
          </cell>
          <cell r="AC10" t="str">
            <v>易兰</v>
          </cell>
          <cell r="AD10" t="str">
            <v>易兰</v>
          </cell>
          <cell r="AE10" t="e">
            <v>#N/A</v>
          </cell>
        </row>
        <row r="11">
          <cell r="B11" t="str">
            <v>肖玲</v>
          </cell>
          <cell r="C11" t="str">
            <v>财务管理部</v>
          </cell>
          <cell r="D11">
            <v>43698</v>
          </cell>
          <cell r="E11">
            <v>19</v>
          </cell>
          <cell r="F11">
            <v>19</v>
          </cell>
        </row>
        <row r="11">
          <cell r="M11">
            <v>2</v>
          </cell>
        </row>
        <row r="11">
          <cell r="T11">
            <v>19</v>
          </cell>
        </row>
        <row r="11">
          <cell r="V11">
            <v>228</v>
          </cell>
        </row>
        <row r="11">
          <cell r="Z11">
            <v>0</v>
          </cell>
          <cell r="AA11" t="str">
            <v>肖玲</v>
          </cell>
          <cell r="AB11" t="str">
            <v>肖玲</v>
          </cell>
          <cell r="AC11" t="str">
            <v>肖玲</v>
          </cell>
          <cell r="AD11" t="str">
            <v>肖玲</v>
          </cell>
          <cell r="AE11" t="e">
            <v>#N/A</v>
          </cell>
        </row>
        <row r="12">
          <cell r="B12" t="str">
            <v>伍赤诚</v>
          </cell>
          <cell r="C12" t="str">
            <v>质量管理</v>
          </cell>
          <cell r="D12">
            <v>43789</v>
          </cell>
          <cell r="E12">
            <v>19</v>
          </cell>
          <cell r="F12">
            <v>23</v>
          </cell>
        </row>
        <row r="12">
          <cell r="M12">
            <v>3</v>
          </cell>
        </row>
        <row r="12">
          <cell r="P12">
            <v>1</v>
          </cell>
        </row>
        <row r="12">
          <cell r="S12">
            <v>4</v>
          </cell>
          <cell r="T12">
            <v>23</v>
          </cell>
        </row>
        <row r="12">
          <cell r="V12">
            <v>276</v>
          </cell>
        </row>
        <row r="12">
          <cell r="Z12">
            <v>0</v>
          </cell>
          <cell r="AA12" t="str">
            <v>伍赤诚</v>
          </cell>
          <cell r="AB12" t="str">
            <v>伍赤诚</v>
          </cell>
          <cell r="AC12" t="str">
            <v>伍赤诚</v>
          </cell>
          <cell r="AD12" t="str">
            <v>伍赤诚</v>
          </cell>
          <cell r="AE12" t="e">
            <v>#N/A</v>
          </cell>
        </row>
        <row r="13">
          <cell r="B13" t="str">
            <v>贺王瑜</v>
          </cell>
          <cell r="C13" t="str">
            <v>质量管理</v>
          </cell>
          <cell r="D13">
            <v>41573</v>
          </cell>
          <cell r="E13">
            <v>21</v>
          </cell>
          <cell r="F13">
            <v>21</v>
          </cell>
        </row>
        <row r="13">
          <cell r="H13">
            <v>1.35</v>
          </cell>
        </row>
        <row r="13">
          <cell r="T13">
            <v>20</v>
          </cell>
          <cell r="U13">
            <v>3</v>
          </cell>
          <cell r="V13">
            <v>264</v>
          </cell>
        </row>
        <row r="13">
          <cell r="X13">
            <v>91</v>
          </cell>
          <cell r="Y13">
            <v>273</v>
          </cell>
          <cell r="Z13">
            <v>0</v>
          </cell>
          <cell r="AA13" t="str">
            <v>贺王瑜</v>
          </cell>
          <cell r="AB13" t="str">
            <v>贺王瑜</v>
          </cell>
          <cell r="AC13" t="str">
            <v>贺王瑜</v>
          </cell>
          <cell r="AD13" t="str">
            <v>贺王瑜</v>
          </cell>
          <cell r="AE13" t="e">
            <v>#N/A</v>
          </cell>
        </row>
        <row r="14">
          <cell r="B14" t="str">
            <v>彭健</v>
          </cell>
          <cell r="C14" t="str">
            <v>质量管理</v>
          </cell>
          <cell r="D14">
            <v>41701</v>
          </cell>
          <cell r="E14">
            <v>26</v>
          </cell>
          <cell r="F14">
            <v>27</v>
          </cell>
        </row>
        <row r="14">
          <cell r="K14">
            <v>1</v>
          </cell>
        </row>
        <row r="14">
          <cell r="T14">
            <v>27</v>
          </cell>
          <cell r="U14">
            <v>27</v>
          </cell>
          <cell r="V14">
            <v>540</v>
          </cell>
        </row>
        <row r="14">
          <cell r="X14">
            <v>79</v>
          </cell>
          <cell r="Y14">
            <v>237</v>
          </cell>
          <cell r="Z14" t="str">
            <v>5.25事假1天</v>
          </cell>
          <cell r="AA14" t="str">
            <v>彭健</v>
          </cell>
          <cell r="AB14" t="str">
            <v>彭健</v>
          </cell>
          <cell r="AC14" t="str">
            <v>彭健</v>
          </cell>
          <cell r="AD14" t="str">
            <v>彭健</v>
          </cell>
          <cell r="AE14" t="str">
            <v>彭健</v>
          </cell>
        </row>
        <row r="15">
          <cell r="B15" t="str">
            <v>李需</v>
          </cell>
          <cell r="C15" t="str">
            <v>质量管理</v>
          </cell>
          <cell r="D15">
            <v>45591</v>
          </cell>
          <cell r="E15">
            <v>26</v>
          </cell>
          <cell r="F15">
            <v>29</v>
          </cell>
        </row>
        <row r="15">
          <cell r="P15">
            <v>1</v>
          </cell>
        </row>
        <row r="15">
          <cell r="T15">
            <v>29</v>
          </cell>
          <cell r="U15">
            <v>28</v>
          </cell>
          <cell r="V15">
            <v>572</v>
          </cell>
        </row>
        <row r="15">
          <cell r="X15">
            <v>88</v>
          </cell>
          <cell r="Y15">
            <v>264</v>
          </cell>
          <cell r="Z15">
            <v>0</v>
          </cell>
          <cell r="AA15" t="str">
            <v>李需</v>
          </cell>
          <cell r="AB15" t="str">
            <v>李需</v>
          </cell>
          <cell r="AC15" t="str">
            <v>李需</v>
          </cell>
          <cell r="AD15" t="str">
            <v>李需</v>
          </cell>
          <cell r="AE15" t="e">
            <v>#N/A</v>
          </cell>
        </row>
        <row r="16">
          <cell r="B16" t="str">
            <v>袁登宇</v>
          </cell>
          <cell r="C16" t="str">
            <v>发泡</v>
          </cell>
          <cell r="D16">
            <v>45722</v>
          </cell>
          <cell r="E16">
            <v>26</v>
          </cell>
          <cell r="F16">
            <v>28</v>
          </cell>
        </row>
        <row r="16">
          <cell r="P16">
            <v>1</v>
          </cell>
        </row>
        <row r="16">
          <cell r="T16">
            <v>28</v>
          </cell>
          <cell r="U16">
            <v>28</v>
          </cell>
          <cell r="V16">
            <v>560</v>
          </cell>
          <cell r="W16" t="str">
            <v>2025/6/13离职</v>
          </cell>
          <cell r="X16">
            <v>87</v>
          </cell>
          <cell r="Y16">
            <v>261</v>
          </cell>
          <cell r="Z16">
            <v>0</v>
          </cell>
          <cell r="AA16" t="str">
            <v>袁登宇</v>
          </cell>
          <cell r="AB16" t="str">
            <v>袁登宇</v>
          </cell>
          <cell r="AC16" t="str">
            <v>袁登宇</v>
          </cell>
          <cell r="AD16" t="str">
            <v>袁登宇</v>
          </cell>
          <cell r="AE16" t="str">
            <v>袁登宇</v>
          </cell>
        </row>
        <row r="17">
          <cell r="B17" t="str">
            <v>马凤</v>
          </cell>
          <cell r="C17" t="str">
            <v>发泡</v>
          </cell>
          <cell r="D17">
            <v>45705</v>
          </cell>
          <cell r="E17">
            <v>26</v>
          </cell>
          <cell r="F17">
            <v>28</v>
          </cell>
        </row>
        <row r="17">
          <cell r="T17">
            <v>28</v>
          </cell>
          <cell r="U17">
            <v>28</v>
          </cell>
          <cell r="V17">
            <v>560</v>
          </cell>
        </row>
        <row r="17">
          <cell r="X17">
            <v>88</v>
          </cell>
          <cell r="Y17">
            <v>264</v>
          </cell>
          <cell r="Z17">
            <v>0</v>
          </cell>
          <cell r="AA17" t="str">
            <v>马凤</v>
          </cell>
          <cell r="AB17" t="str">
            <v>马凤</v>
          </cell>
          <cell r="AC17" t="str">
            <v>马凤</v>
          </cell>
          <cell r="AD17" t="str">
            <v>马凤</v>
          </cell>
          <cell r="AE17" t="str">
            <v>马凤</v>
          </cell>
        </row>
        <row r="18">
          <cell r="B18" t="str">
            <v>赵五祥</v>
          </cell>
          <cell r="C18" t="str">
            <v>服务科</v>
          </cell>
          <cell r="D18">
            <v>43290</v>
          </cell>
          <cell r="E18">
            <v>19</v>
          </cell>
          <cell r="F18">
            <v>22</v>
          </cell>
        </row>
        <row r="18">
          <cell r="I18">
            <v>4</v>
          </cell>
        </row>
        <row r="18">
          <cell r="S18">
            <v>3</v>
          </cell>
          <cell r="T18">
            <v>22</v>
          </cell>
          <cell r="U18">
            <v>4</v>
          </cell>
          <cell r="V18">
            <v>296</v>
          </cell>
        </row>
        <row r="18">
          <cell r="Z18">
            <v>0</v>
          </cell>
          <cell r="AA18" t="str">
            <v>赵五祥</v>
          </cell>
          <cell r="AB18" t="str">
            <v>赵五祥</v>
          </cell>
          <cell r="AC18" t="str">
            <v>赵五祥</v>
          </cell>
          <cell r="AD18" t="str">
            <v>赵五祥</v>
          </cell>
          <cell r="AE18" t="e">
            <v>#N/A</v>
          </cell>
        </row>
        <row r="19">
          <cell r="B19" t="str">
            <v>文洪亮</v>
          </cell>
          <cell r="C19" t="str">
            <v>服务科</v>
          </cell>
          <cell r="D19">
            <v>41286</v>
          </cell>
          <cell r="E19">
            <v>20</v>
          </cell>
          <cell r="F19">
            <v>20</v>
          </cell>
        </row>
        <row r="19">
          <cell r="T19">
            <v>20</v>
          </cell>
          <cell r="U19">
            <v>0</v>
          </cell>
          <cell r="V19">
            <v>240</v>
          </cell>
        </row>
        <row r="19">
          <cell r="Z19">
            <v>0</v>
          </cell>
          <cell r="AA19" t="str">
            <v>文洪亮</v>
          </cell>
          <cell r="AB19" t="str">
            <v>文洪亮</v>
          </cell>
          <cell r="AC19" t="str">
            <v>文洪亮</v>
          </cell>
          <cell r="AD19" t="str">
            <v>文洪亮</v>
          </cell>
          <cell r="AE19" t="e">
            <v>#N/A</v>
          </cell>
        </row>
        <row r="20">
          <cell r="B20" t="str">
            <v>李松辉</v>
          </cell>
          <cell r="C20" t="str">
            <v>服务科</v>
          </cell>
          <cell r="D20">
            <v>44994</v>
          </cell>
          <cell r="E20">
            <v>26</v>
          </cell>
          <cell r="F20">
            <v>28</v>
          </cell>
        </row>
        <row r="20">
          <cell r="T20">
            <v>28</v>
          </cell>
          <cell r="U20">
            <v>28</v>
          </cell>
          <cell r="V20">
            <v>560</v>
          </cell>
        </row>
        <row r="20">
          <cell r="Z20">
            <v>0</v>
          </cell>
          <cell r="AA20" t="str">
            <v>李松辉</v>
          </cell>
          <cell r="AB20" t="str">
            <v>李松辉</v>
          </cell>
          <cell r="AC20" t="str">
            <v>李松辉</v>
          </cell>
          <cell r="AD20" t="str">
            <v>李松辉</v>
          </cell>
          <cell r="AE20" t="e">
            <v>#N/A</v>
          </cell>
        </row>
        <row r="21">
          <cell r="B21" t="str">
            <v>黄龙</v>
          </cell>
          <cell r="C21" t="str">
            <v>服务科</v>
          </cell>
          <cell r="D21">
            <v>45718</v>
          </cell>
          <cell r="E21">
            <v>26</v>
          </cell>
          <cell r="F21">
            <v>28</v>
          </cell>
        </row>
        <row r="21">
          <cell r="T21">
            <v>28</v>
          </cell>
          <cell r="U21">
            <v>28</v>
          </cell>
          <cell r="V21">
            <v>560</v>
          </cell>
        </row>
        <row r="21">
          <cell r="Z21">
            <v>0</v>
          </cell>
          <cell r="AA21" t="str">
            <v>黄龙</v>
          </cell>
          <cell r="AB21" t="str">
            <v>黄龙</v>
          </cell>
          <cell r="AC21" t="str">
            <v>黄龙</v>
          </cell>
          <cell r="AD21" t="str">
            <v>黄龙</v>
          </cell>
          <cell r="AE21" t="e">
            <v>#N/A</v>
          </cell>
        </row>
        <row r="22">
          <cell r="B22" t="str">
            <v>谭建文</v>
          </cell>
          <cell r="C22" t="str">
            <v>服务科</v>
          </cell>
          <cell r="D22">
            <v>45231</v>
          </cell>
          <cell r="E22">
            <v>20</v>
          </cell>
          <cell r="F22">
            <v>20</v>
          </cell>
        </row>
        <row r="22">
          <cell r="T22">
            <v>20</v>
          </cell>
          <cell r="U22">
            <v>0</v>
          </cell>
          <cell r="V22">
            <v>240</v>
          </cell>
          <cell r="W22" t="str">
            <v>长沙现服</v>
          </cell>
        </row>
        <row r="22">
          <cell r="Z22">
            <v>0</v>
          </cell>
          <cell r="AA22" t="str">
            <v>谭建文</v>
          </cell>
          <cell r="AB22" t="str">
            <v>谭建文</v>
          </cell>
          <cell r="AC22" t="str">
            <v>谭建文</v>
          </cell>
          <cell r="AD22" t="str">
            <v>谭建文</v>
          </cell>
          <cell r="AE22" t="e">
            <v>#N/A</v>
          </cell>
        </row>
        <row r="23">
          <cell r="B23" t="str">
            <v>李晶</v>
          </cell>
          <cell r="C23" t="str">
            <v>采购执行</v>
          </cell>
          <cell r="D23">
            <v>44845</v>
          </cell>
          <cell r="E23">
            <v>19</v>
          </cell>
          <cell r="F23">
            <v>20</v>
          </cell>
        </row>
        <row r="23">
          <cell r="P23">
            <v>1</v>
          </cell>
        </row>
        <row r="23">
          <cell r="S23">
            <v>1</v>
          </cell>
          <cell r="T23">
            <v>20</v>
          </cell>
        </row>
        <row r="23">
          <cell r="V23">
            <v>240</v>
          </cell>
        </row>
        <row r="23">
          <cell r="Z23">
            <v>0</v>
          </cell>
          <cell r="AA23" t="str">
            <v>李晶</v>
          </cell>
          <cell r="AB23" t="str">
            <v>李晶</v>
          </cell>
          <cell r="AC23" t="str">
            <v>李晶</v>
          </cell>
          <cell r="AD23" t="str">
            <v>李晶</v>
          </cell>
          <cell r="AE23" t="e">
            <v>#N/A</v>
          </cell>
        </row>
        <row r="24">
          <cell r="B24" t="str">
            <v>谭丽平</v>
          </cell>
          <cell r="C24" t="str">
            <v>QAD</v>
          </cell>
          <cell r="D24">
            <v>45714</v>
          </cell>
          <cell r="E24">
            <v>19</v>
          </cell>
          <cell r="F24">
            <v>21</v>
          </cell>
        </row>
        <row r="24">
          <cell r="S24">
            <v>2</v>
          </cell>
          <cell r="T24">
            <v>21</v>
          </cell>
        </row>
        <row r="24">
          <cell r="V24">
            <v>252</v>
          </cell>
        </row>
        <row r="24">
          <cell r="Z24">
            <v>0</v>
          </cell>
          <cell r="AA24" t="str">
            <v>谭丽平</v>
          </cell>
          <cell r="AB24" t="str">
            <v>谭丽平</v>
          </cell>
          <cell r="AC24" t="str">
            <v>谭丽平</v>
          </cell>
          <cell r="AD24" t="e">
            <v>#N/A</v>
          </cell>
          <cell r="AE24" t="e">
            <v>#N/A</v>
          </cell>
        </row>
        <row r="25">
          <cell r="B25" t="str">
            <v>齐承平</v>
          </cell>
          <cell r="C25" t="str">
            <v>生产制造</v>
          </cell>
          <cell r="D25">
            <v>42017</v>
          </cell>
          <cell r="E25">
            <v>19</v>
          </cell>
          <cell r="F25">
            <v>20</v>
          </cell>
        </row>
        <row r="25">
          <cell r="P25">
            <v>1</v>
          </cell>
        </row>
        <row r="25">
          <cell r="S25">
            <v>1</v>
          </cell>
          <cell r="T25">
            <v>20</v>
          </cell>
        </row>
        <row r="25">
          <cell r="V25">
            <v>240</v>
          </cell>
        </row>
        <row r="25">
          <cell r="Z25">
            <v>0</v>
          </cell>
          <cell r="AA25" t="str">
            <v>齐承平</v>
          </cell>
          <cell r="AB25" t="str">
            <v>齐承平</v>
          </cell>
          <cell r="AC25" t="str">
            <v>齐承平</v>
          </cell>
          <cell r="AD25" t="str">
            <v>齐承平</v>
          </cell>
          <cell r="AE25" t="e">
            <v>#N/A</v>
          </cell>
        </row>
        <row r="26">
          <cell r="B26" t="str">
            <v>刘文向</v>
          </cell>
          <cell r="C26" t="str">
            <v>生产制造</v>
          </cell>
          <cell r="D26">
            <v>44765</v>
          </cell>
          <cell r="E26">
            <v>19</v>
          </cell>
          <cell r="F26">
            <v>19.5</v>
          </cell>
        </row>
        <row r="26">
          <cell r="S26">
            <v>0.5</v>
          </cell>
          <cell r="T26">
            <v>19</v>
          </cell>
        </row>
        <row r="26">
          <cell r="V26">
            <v>228</v>
          </cell>
        </row>
        <row r="26">
          <cell r="Z26">
            <v>0</v>
          </cell>
          <cell r="AA26" t="str">
            <v>刘文向</v>
          </cell>
          <cell r="AB26" t="str">
            <v>刘文向</v>
          </cell>
          <cell r="AC26" t="str">
            <v>刘文向</v>
          </cell>
          <cell r="AD26" t="str">
            <v>刘文向</v>
          </cell>
          <cell r="AE26" t="e">
            <v>#N/A</v>
          </cell>
        </row>
        <row r="27">
          <cell r="B27" t="str">
            <v>谭海波</v>
          </cell>
          <cell r="C27" t="str">
            <v>物料管理</v>
          </cell>
          <cell r="D27">
            <v>45602</v>
          </cell>
          <cell r="E27">
            <v>19</v>
          </cell>
          <cell r="F27">
            <v>19</v>
          </cell>
        </row>
        <row r="27">
          <cell r="H27">
            <v>2</v>
          </cell>
        </row>
        <row r="27">
          <cell r="S27">
            <v>1.25</v>
          </cell>
          <cell r="T27">
            <v>19</v>
          </cell>
        </row>
        <row r="27">
          <cell r="V27">
            <v>228</v>
          </cell>
        </row>
        <row r="27">
          <cell r="Z27">
            <v>0</v>
          </cell>
          <cell r="AA27" t="str">
            <v>谭海波</v>
          </cell>
          <cell r="AB27" t="str">
            <v>谭海波</v>
          </cell>
          <cell r="AC27" t="str">
            <v>谭海波</v>
          </cell>
          <cell r="AD27" t="str">
            <v>谭海波</v>
          </cell>
          <cell r="AE27" t="e">
            <v>#N/A</v>
          </cell>
        </row>
        <row r="28">
          <cell r="B28" t="str">
            <v>殷胜</v>
          </cell>
          <cell r="C28" t="str">
            <v>物料管理</v>
          </cell>
          <cell r="D28">
            <v>41492</v>
          </cell>
          <cell r="E28">
            <v>24</v>
          </cell>
          <cell r="F28">
            <v>24.5</v>
          </cell>
        </row>
        <row r="28">
          <cell r="P28">
            <v>2</v>
          </cell>
        </row>
        <row r="28">
          <cell r="R28">
            <v>0</v>
          </cell>
          <cell r="S28">
            <v>4</v>
          </cell>
          <cell r="T28">
            <v>24</v>
          </cell>
          <cell r="U28">
            <v>0</v>
          </cell>
          <cell r="V28">
            <v>288</v>
          </cell>
        </row>
        <row r="28">
          <cell r="Z28">
            <v>0</v>
          </cell>
          <cell r="AA28" t="str">
            <v>殷胜</v>
          </cell>
          <cell r="AB28" t="str">
            <v>殷胜</v>
          </cell>
          <cell r="AC28" t="str">
            <v>殷胜</v>
          </cell>
          <cell r="AD28" t="str">
            <v>殷胜</v>
          </cell>
          <cell r="AE28" t="e">
            <v>#N/A</v>
          </cell>
        </row>
        <row r="29">
          <cell r="B29" t="str">
            <v>邹彬彬</v>
          </cell>
          <cell r="C29" t="str">
            <v>物料管理</v>
          </cell>
          <cell r="D29">
            <v>45708</v>
          </cell>
          <cell r="E29">
            <v>24</v>
          </cell>
          <cell r="F29">
            <v>26</v>
          </cell>
        </row>
        <row r="29">
          <cell r="R29">
            <v>12</v>
          </cell>
          <cell r="S29">
            <v>20</v>
          </cell>
          <cell r="T29">
            <v>26</v>
          </cell>
          <cell r="U29">
            <v>26</v>
          </cell>
          <cell r="V29">
            <v>520</v>
          </cell>
        </row>
        <row r="29">
          <cell r="Z29">
            <v>0</v>
          </cell>
          <cell r="AA29" t="str">
            <v>邹彬彬</v>
          </cell>
          <cell r="AB29" t="str">
            <v>邹彬彬</v>
          </cell>
          <cell r="AC29" t="str">
            <v>邹彬彬</v>
          </cell>
          <cell r="AD29" t="e">
            <v>#N/A</v>
          </cell>
          <cell r="AE29" t="e">
            <v>#N/A</v>
          </cell>
        </row>
        <row r="30">
          <cell r="B30" t="str">
            <v>李春华</v>
          </cell>
          <cell r="C30" t="str">
            <v>物料管理</v>
          </cell>
          <cell r="D30">
            <v>45722</v>
          </cell>
          <cell r="E30">
            <v>24</v>
          </cell>
          <cell r="F30">
            <v>29</v>
          </cell>
        </row>
        <row r="30">
          <cell r="R30">
            <v>12</v>
          </cell>
          <cell r="S30">
            <v>50</v>
          </cell>
          <cell r="T30">
            <v>29</v>
          </cell>
          <cell r="U30">
            <v>29</v>
          </cell>
          <cell r="V30">
            <v>580</v>
          </cell>
        </row>
        <row r="30">
          <cell r="Z30">
            <v>0</v>
          </cell>
          <cell r="AA30" t="str">
            <v>李春华</v>
          </cell>
          <cell r="AB30" t="str">
            <v>李春华</v>
          </cell>
          <cell r="AC30" t="str">
            <v>李春华</v>
          </cell>
          <cell r="AD30" t="str">
            <v>李春华</v>
          </cell>
          <cell r="AE30" t="e">
            <v>#N/A</v>
          </cell>
        </row>
        <row r="31">
          <cell r="B31" t="str">
            <v>郭佳</v>
          </cell>
          <cell r="C31" t="str">
            <v>物料管理</v>
          </cell>
          <cell r="D31">
            <v>45732</v>
          </cell>
          <cell r="E31">
            <v>24</v>
          </cell>
          <cell r="F31">
            <v>24.5</v>
          </cell>
        </row>
        <row r="31">
          <cell r="P31">
            <v>2</v>
          </cell>
        </row>
        <row r="31">
          <cell r="R31">
            <v>0</v>
          </cell>
          <cell r="S31">
            <v>4</v>
          </cell>
          <cell r="T31">
            <v>24</v>
          </cell>
          <cell r="U31">
            <v>0</v>
          </cell>
          <cell r="V31">
            <v>288</v>
          </cell>
        </row>
        <row r="31">
          <cell r="Z31">
            <v>0</v>
          </cell>
          <cell r="AA31" t="str">
            <v>郭佳</v>
          </cell>
          <cell r="AB31" t="str">
            <v>郭佳</v>
          </cell>
          <cell r="AC31" t="str">
            <v>郭佳</v>
          </cell>
          <cell r="AD31" t="str">
            <v>郭佳</v>
          </cell>
          <cell r="AE31" t="e">
            <v>#N/A</v>
          </cell>
        </row>
        <row r="32">
          <cell r="B32" t="str">
            <v>高贤勇</v>
          </cell>
          <cell r="C32" t="str">
            <v>成品管理</v>
          </cell>
          <cell r="D32">
            <v>43642</v>
          </cell>
          <cell r="E32">
            <v>24</v>
          </cell>
          <cell r="F32">
            <v>25.5</v>
          </cell>
        </row>
        <row r="32">
          <cell r="P32">
            <v>2</v>
          </cell>
        </row>
        <row r="32">
          <cell r="R32">
            <v>10</v>
          </cell>
          <cell r="S32">
            <v>15</v>
          </cell>
          <cell r="T32">
            <v>25</v>
          </cell>
          <cell r="U32">
            <v>16</v>
          </cell>
          <cell r="V32">
            <v>428</v>
          </cell>
        </row>
        <row r="32">
          <cell r="Z32">
            <v>0</v>
          </cell>
          <cell r="AA32" t="str">
            <v>高贤勇</v>
          </cell>
          <cell r="AB32" t="str">
            <v>高贤勇</v>
          </cell>
          <cell r="AC32" t="str">
            <v>高贤勇</v>
          </cell>
          <cell r="AD32" t="str">
            <v>高贤勇</v>
          </cell>
          <cell r="AE32" t="e">
            <v>#N/A</v>
          </cell>
        </row>
        <row r="33">
          <cell r="B33" t="str">
            <v>贺楚平</v>
          </cell>
          <cell r="C33" t="str">
            <v>成品管理</v>
          </cell>
          <cell r="D33">
            <v>44760</v>
          </cell>
          <cell r="E33">
            <v>24</v>
          </cell>
          <cell r="F33">
            <v>26</v>
          </cell>
        </row>
        <row r="33">
          <cell r="R33">
            <v>13</v>
          </cell>
          <cell r="S33">
            <v>21</v>
          </cell>
          <cell r="T33">
            <v>26</v>
          </cell>
          <cell r="U33">
            <v>24</v>
          </cell>
          <cell r="V33">
            <v>504</v>
          </cell>
        </row>
        <row r="33">
          <cell r="Z33">
            <v>0</v>
          </cell>
          <cell r="AA33" t="str">
            <v>贺楚平</v>
          </cell>
          <cell r="AB33" t="str">
            <v>贺楚平</v>
          </cell>
          <cell r="AC33" t="str">
            <v>贺楚平</v>
          </cell>
          <cell r="AD33" t="str">
            <v>贺楚平</v>
          </cell>
          <cell r="AE33" t="e">
            <v>#N/A</v>
          </cell>
        </row>
        <row r="34">
          <cell r="B34" t="str">
            <v>殷耀华</v>
          </cell>
          <cell r="C34" t="str">
            <v>成品管理</v>
          </cell>
          <cell r="D34">
            <v>45693</v>
          </cell>
          <cell r="E34">
            <v>24</v>
          </cell>
          <cell r="F34">
            <v>26</v>
          </cell>
        </row>
        <row r="34">
          <cell r="P34">
            <v>2</v>
          </cell>
        </row>
        <row r="34">
          <cell r="R34">
            <v>9</v>
          </cell>
          <cell r="S34">
            <v>21</v>
          </cell>
          <cell r="T34">
            <v>26</v>
          </cell>
          <cell r="U34">
            <v>25</v>
          </cell>
          <cell r="V34">
            <v>512</v>
          </cell>
        </row>
        <row r="34">
          <cell r="Z34">
            <v>0</v>
          </cell>
          <cell r="AA34" t="str">
            <v>殷耀华</v>
          </cell>
          <cell r="AB34" t="str">
            <v>殷耀华</v>
          </cell>
          <cell r="AC34" t="str">
            <v>殷耀华</v>
          </cell>
          <cell r="AD34" t="str">
            <v>殷耀华</v>
          </cell>
          <cell r="AE34" t="e">
            <v>#N/A</v>
          </cell>
        </row>
        <row r="35">
          <cell r="B35" t="str">
            <v>曹蜜</v>
          </cell>
          <cell r="C35" t="str">
            <v>生产制造部</v>
          </cell>
          <cell r="D35">
            <v>41477</v>
          </cell>
          <cell r="E35">
            <v>19</v>
          </cell>
          <cell r="F35">
            <v>25.5</v>
          </cell>
        </row>
        <row r="35">
          <cell r="S35">
            <v>6.5</v>
          </cell>
          <cell r="T35">
            <v>25</v>
          </cell>
          <cell r="U35">
            <v>21</v>
          </cell>
          <cell r="V35">
            <v>468</v>
          </cell>
        </row>
        <row r="35">
          <cell r="Z35">
            <v>0</v>
          </cell>
          <cell r="AA35" t="str">
            <v>曹蜜</v>
          </cell>
          <cell r="AB35" t="str">
            <v>曹蜜</v>
          </cell>
          <cell r="AC35" t="str">
            <v>曹蜜</v>
          </cell>
          <cell r="AD35" t="str">
            <v>曹蜜</v>
          </cell>
          <cell r="AE35" t="e">
            <v>#N/A</v>
          </cell>
        </row>
        <row r="36">
          <cell r="B36" t="str">
            <v>马英</v>
          </cell>
          <cell r="C36" t="str">
            <v>设备安技科</v>
          </cell>
          <cell r="D36">
            <v>41977</v>
          </cell>
          <cell r="E36">
            <v>19</v>
          </cell>
          <cell r="F36">
            <v>25.8</v>
          </cell>
        </row>
        <row r="36">
          <cell r="S36">
            <v>6.8</v>
          </cell>
          <cell r="T36">
            <v>25</v>
          </cell>
          <cell r="U36">
            <v>10</v>
          </cell>
          <cell r="V36">
            <v>380</v>
          </cell>
        </row>
        <row r="36">
          <cell r="Z36">
            <v>0</v>
          </cell>
          <cell r="AA36" t="str">
            <v>马英</v>
          </cell>
          <cell r="AB36" t="str">
            <v>马英</v>
          </cell>
          <cell r="AC36" t="str">
            <v>马英</v>
          </cell>
          <cell r="AD36" t="str">
            <v>马英</v>
          </cell>
          <cell r="AE36" t="e">
            <v>#N/A</v>
          </cell>
        </row>
        <row r="37">
          <cell r="B37" t="str">
            <v>何柒林</v>
          </cell>
          <cell r="C37" t="str">
            <v>设备安技科</v>
          </cell>
          <cell r="D37">
            <v>45658</v>
          </cell>
          <cell r="E37">
            <v>24</v>
          </cell>
          <cell r="F37">
            <v>31</v>
          </cell>
        </row>
        <row r="37">
          <cell r="T37">
            <v>31</v>
          </cell>
          <cell r="U37">
            <v>31</v>
          </cell>
          <cell r="V37">
            <v>620</v>
          </cell>
        </row>
        <row r="37">
          <cell r="Z37">
            <v>0</v>
          </cell>
          <cell r="AA37" t="str">
            <v>何柒林</v>
          </cell>
          <cell r="AB37" t="str">
            <v>何柒林</v>
          </cell>
          <cell r="AC37" t="str">
            <v>何柒林</v>
          </cell>
          <cell r="AD37" t="str">
            <v>何柒林</v>
          </cell>
          <cell r="AE37" t="e">
            <v>#N/A</v>
          </cell>
        </row>
        <row r="38">
          <cell r="B38" t="str">
            <v>周建华</v>
          </cell>
          <cell r="C38" t="str">
            <v>设备安技科</v>
          </cell>
          <cell r="D38">
            <v>45802</v>
          </cell>
          <cell r="E38">
            <v>24</v>
          </cell>
          <cell r="F38">
            <v>7</v>
          </cell>
        </row>
        <row r="38">
          <cell r="T38">
            <v>7</v>
          </cell>
          <cell r="U38">
            <v>6</v>
          </cell>
          <cell r="V38">
            <v>132</v>
          </cell>
        </row>
        <row r="38">
          <cell r="Z38">
            <v>0</v>
          </cell>
        </row>
        <row r="38">
          <cell r="AB38" t="str">
            <v>周建华</v>
          </cell>
          <cell r="AC38" t="str">
            <v>周建华</v>
          </cell>
        </row>
        <row r="38">
          <cell r="AE38" t="e">
            <v>#N/A</v>
          </cell>
        </row>
        <row r="39">
          <cell r="B39" t="str">
            <v>何胜春</v>
          </cell>
          <cell r="C39" t="str">
            <v>生产制造</v>
          </cell>
          <cell r="D39">
            <v>42343</v>
          </cell>
          <cell r="E39">
            <v>19</v>
          </cell>
          <cell r="F39">
            <v>19</v>
          </cell>
        </row>
        <row r="39">
          <cell r="H39">
            <v>1</v>
          </cell>
        </row>
        <row r="39">
          <cell r="S39">
            <v>1</v>
          </cell>
          <cell r="T39">
            <v>19</v>
          </cell>
        </row>
        <row r="39">
          <cell r="V39">
            <v>228</v>
          </cell>
        </row>
        <row r="39">
          <cell r="Z39">
            <v>0</v>
          </cell>
          <cell r="AA39" t="str">
            <v>何胜春</v>
          </cell>
          <cell r="AB39" t="str">
            <v>何胜春</v>
          </cell>
          <cell r="AC39" t="str">
            <v>何胜春</v>
          </cell>
          <cell r="AD39" t="str">
            <v>何胜春</v>
          </cell>
          <cell r="AE39" t="e">
            <v>#N/A</v>
          </cell>
        </row>
        <row r="40">
          <cell r="B40" t="str">
            <v>张海波</v>
          </cell>
          <cell r="C40" t="str">
            <v>生产制造</v>
          </cell>
          <cell r="D40">
            <v>42066</v>
          </cell>
          <cell r="E40">
            <v>19</v>
          </cell>
          <cell r="F40">
            <v>26.85</v>
          </cell>
        </row>
        <row r="40">
          <cell r="R40">
            <v>2.85</v>
          </cell>
          <cell r="S40">
            <v>5</v>
          </cell>
          <cell r="T40">
            <v>24</v>
          </cell>
          <cell r="U40">
            <v>5</v>
          </cell>
          <cell r="V40">
            <v>328</v>
          </cell>
        </row>
        <row r="40">
          <cell r="Z40">
            <v>0</v>
          </cell>
          <cell r="AA40" t="str">
            <v>张海波</v>
          </cell>
          <cell r="AB40" t="str">
            <v>张海波</v>
          </cell>
          <cell r="AC40" t="str">
            <v>张海波</v>
          </cell>
          <cell r="AD40" t="str">
            <v>张海波</v>
          </cell>
          <cell r="AE40" t="e">
            <v>#N/A</v>
          </cell>
        </row>
        <row r="41">
          <cell r="B41" t="str">
            <v>赵新辉</v>
          </cell>
          <cell r="C41" t="str">
            <v>发泡设备</v>
          </cell>
          <cell r="D41">
            <v>41689</v>
          </cell>
          <cell r="E41">
            <v>26</v>
          </cell>
          <cell r="F41">
            <v>34.3</v>
          </cell>
        </row>
        <row r="41">
          <cell r="T41">
            <v>31</v>
          </cell>
          <cell r="U41">
            <v>31</v>
          </cell>
          <cell r="V41">
            <v>620</v>
          </cell>
        </row>
        <row r="41">
          <cell r="X41">
            <v>96</v>
          </cell>
          <cell r="Y41">
            <v>288</v>
          </cell>
          <cell r="Z41">
            <v>0</v>
          </cell>
          <cell r="AA41" t="str">
            <v>赵新辉</v>
          </cell>
          <cell r="AB41" t="str">
            <v>赵新辉</v>
          </cell>
          <cell r="AC41" t="str">
            <v>赵新辉</v>
          </cell>
          <cell r="AD41" t="str">
            <v>赵新辉</v>
          </cell>
          <cell r="AE41" t="str">
            <v>赵新辉</v>
          </cell>
        </row>
        <row r="42">
          <cell r="B42" t="str">
            <v>麻志超</v>
          </cell>
          <cell r="C42" t="str">
            <v>发泡设备</v>
          </cell>
          <cell r="D42">
            <v>44741</v>
          </cell>
          <cell r="E42">
            <v>24</v>
          </cell>
          <cell r="F42">
            <v>28</v>
          </cell>
        </row>
        <row r="42">
          <cell r="T42">
            <v>28</v>
          </cell>
          <cell r="U42">
            <v>28</v>
          </cell>
          <cell r="V42">
            <v>560</v>
          </cell>
        </row>
        <row r="42">
          <cell r="X42">
            <v>99</v>
          </cell>
        </row>
        <row r="42">
          <cell r="Z42">
            <v>0</v>
          </cell>
          <cell r="AA42" t="str">
            <v>麻志超</v>
          </cell>
          <cell r="AB42" t="str">
            <v>麻志超</v>
          </cell>
          <cell r="AC42" t="str">
            <v>麻志超</v>
          </cell>
          <cell r="AD42" t="str">
            <v>麻志超</v>
          </cell>
          <cell r="AE42" t="e">
            <v>#N/A</v>
          </cell>
        </row>
        <row r="43">
          <cell r="B43" t="str">
            <v>左昌福</v>
          </cell>
          <cell r="C43" t="str">
            <v>发泡设备</v>
          </cell>
          <cell r="D43">
            <v>43554</v>
          </cell>
          <cell r="E43">
            <v>26</v>
          </cell>
          <cell r="F43">
            <v>30</v>
          </cell>
        </row>
        <row r="43">
          <cell r="P43">
            <v>1</v>
          </cell>
        </row>
        <row r="43">
          <cell r="T43">
            <v>29</v>
          </cell>
          <cell r="U43">
            <v>29</v>
          </cell>
          <cell r="V43">
            <v>580</v>
          </cell>
        </row>
        <row r="43">
          <cell r="X43">
            <v>94</v>
          </cell>
          <cell r="Y43">
            <v>282</v>
          </cell>
          <cell r="Z43">
            <v>0</v>
          </cell>
          <cell r="AA43" t="str">
            <v>左昌福</v>
          </cell>
          <cell r="AB43" t="str">
            <v>左昌福</v>
          </cell>
          <cell r="AC43" t="str">
            <v>左昌福</v>
          </cell>
          <cell r="AD43" t="str">
            <v>左昌福</v>
          </cell>
          <cell r="AE43" t="str">
            <v>左昌福</v>
          </cell>
        </row>
        <row r="44">
          <cell r="B44" t="str">
            <v>肖燕丹</v>
          </cell>
          <cell r="C44" t="str">
            <v>发泡</v>
          </cell>
          <cell r="D44">
            <v>44801</v>
          </cell>
          <cell r="E44">
            <v>26</v>
          </cell>
          <cell r="F44">
            <v>26</v>
          </cell>
        </row>
        <row r="44">
          <cell r="T44">
            <v>26</v>
          </cell>
          <cell r="U44">
            <v>26</v>
          </cell>
          <cell r="V44">
            <v>520</v>
          </cell>
        </row>
        <row r="44">
          <cell r="X44">
            <v>99</v>
          </cell>
          <cell r="Y44">
            <v>297</v>
          </cell>
          <cell r="Z44">
            <v>0</v>
          </cell>
          <cell r="AA44" t="str">
            <v>肖燕丹</v>
          </cell>
          <cell r="AB44" t="str">
            <v>肖燕丹</v>
          </cell>
          <cell r="AC44" t="str">
            <v>肖燕丹</v>
          </cell>
          <cell r="AD44" t="str">
            <v>肖燕丹</v>
          </cell>
          <cell r="AE44" t="str">
            <v>肖燕丹</v>
          </cell>
        </row>
        <row r="45">
          <cell r="B45" t="str">
            <v>王虎彪</v>
          </cell>
          <cell r="C45" t="str">
            <v>发泡-A班</v>
          </cell>
          <cell r="D45">
            <v>44743</v>
          </cell>
          <cell r="E45">
            <v>24</v>
          </cell>
          <cell r="F45">
            <v>29</v>
          </cell>
        </row>
        <row r="45">
          <cell r="P45">
            <v>3</v>
          </cell>
        </row>
        <row r="45">
          <cell r="T45">
            <v>29</v>
          </cell>
          <cell r="U45">
            <v>29</v>
          </cell>
          <cell r="V45">
            <v>580</v>
          </cell>
        </row>
        <row r="45">
          <cell r="X45">
            <v>96</v>
          </cell>
        </row>
        <row r="45">
          <cell r="Z45">
            <v>0</v>
          </cell>
          <cell r="AA45" t="str">
            <v>王虎彪</v>
          </cell>
          <cell r="AB45" t="str">
            <v>王虎彪</v>
          </cell>
          <cell r="AC45" t="str">
            <v>王虎彪</v>
          </cell>
          <cell r="AD45" t="str">
            <v>王虎彪</v>
          </cell>
          <cell r="AE45" t="e">
            <v>#N/A</v>
          </cell>
        </row>
        <row r="46">
          <cell r="B46" t="str">
            <v>李慧玲</v>
          </cell>
          <cell r="C46" t="str">
            <v>发泡-A班</v>
          </cell>
          <cell r="D46">
            <v>43725</v>
          </cell>
          <cell r="E46">
            <v>26</v>
          </cell>
          <cell r="F46">
            <v>23</v>
          </cell>
        </row>
        <row r="46">
          <cell r="K46">
            <v>3</v>
          </cell>
        </row>
        <row r="46">
          <cell r="T46">
            <v>23</v>
          </cell>
          <cell r="U46">
            <v>23</v>
          </cell>
          <cell r="V46">
            <v>460</v>
          </cell>
        </row>
        <row r="46">
          <cell r="X46">
            <v>97</v>
          </cell>
          <cell r="Y46">
            <v>291</v>
          </cell>
          <cell r="Z46">
            <v>0</v>
          </cell>
          <cell r="AA46" t="str">
            <v>李慧玲</v>
          </cell>
          <cell r="AB46" t="str">
            <v>李慧玲</v>
          </cell>
          <cell r="AC46" t="str">
            <v>李慧玲</v>
          </cell>
          <cell r="AD46" t="str">
            <v>李慧玲</v>
          </cell>
          <cell r="AE46" t="str">
            <v>李慧玲</v>
          </cell>
        </row>
        <row r="47">
          <cell r="B47" t="str">
            <v>张迪辉</v>
          </cell>
          <cell r="C47" t="str">
            <v>发泡-A班</v>
          </cell>
          <cell r="D47">
            <v>43669</v>
          </cell>
          <cell r="E47">
            <v>26</v>
          </cell>
          <cell r="F47">
            <v>29</v>
          </cell>
        </row>
        <row r="47">
          <cell r="P47">
            <v>2</v>
          </cell>
        </row>
        <row r="47">
          <cell r="T47">
            <v>29</v>
          </cell>
          <cell r="U47">
            <v>29</v>
          </cell>
          <cell r="V47">
            <v>580</v>
          </cell>
        </row>
        <row r="47">
          <cell r="X47">
            <v>94</v>
          </cell>
          <cell r="Y47">
            <v>282</v>
          </cell>
          <cell r="Z47">
            <v>0</v>
          </cell>
          <cell r="AA47" t="str">
            <v>张迪辉</v>
          </cell>
          <cell r="AB47" t="str">
            <v>张迪辉</v>
          </cell>
          <cell r="AC47" t="str">
            <v>张迪辉</v>
          </cell>
          <cell r="AD47" t="str">
            <v>张迪辉</v>
          </cell>
          <cell r="AE47" t="str">
            <v>张迪辉</v>
          </cell>
        </row>
        <row r="48">
          <cell r="B48" t="str">
            <v>毛伟</v>
          </cell>
          <cell r="C48" t="str">
            <v>发泡-A班</v>
          </cell>
          <cell r="D48">
            <v>41234</v>
          </cell>
          <cell r="E48">
            <v>26</v>
          </cell>
          <cell r="F48">
            <v>29</v>
          </cell>
        </row>
        <row r="48">
          <cell r="T48">
            <v>29</v>
          </cell>
          <cell r="U48">
            <v>29</v>
          </cell>
          <cell r="V48">
            <v>580</v>
          </cell>
        </row>
        <row r="48">
          <cell r="X48">
            <v>93</v>
          </cell>
          <cell r="Y48">
            <v>279</v>
          </cell>
          <cell r="Z48">
            <v>0</v>
          </cell>
          <cell r="AA48" t="str">
            <v>毛伟</v>
          </cell>
          <cell r="AB48" t="str">
            <v>毛伟</v>
          </cell>
          <cell r="AC48" t="str">
            <v>毛伟</v>
          </cell>
          <cell r="AD48" t="str">
            <v>毛伟</v>
          </cell>
          <cell r="AE48" t="str">
            <v>毛伟</v>
          </cell>
        </row>
        <row r="49">
          <cell r="B49" t="str">
            <v>陈爱军</v>
          </cell>
          <cell r="C49" t="str">
            <v>发泡-A班</v>
          </cell>
          <cell r="D49">
            <v>44803</v>
          </cell>
          <cell r="E49">
            <v>26</v>
          </cell>
          <cell r="F49">
            <v>29</v>
          </cell>
        </row>
        <row r="49">
          <cell r="T49">
            <v>29</v>
          </cell>
          <cell r="U49">
            <v>29</v>
          </cell>
          <cell r="V49">
            <v>580</v>
          </cell>
        </row>
        <row r="49">
          <cell r="X49">
            <v>93</v>
          </cell>
          <cell r="Y49">
            <v>279</v>
          </cell>
          <cell r="Z49">
            <v>0</v>
          </cell>
          <cell r="AA49" t="str">
            <v>陈爱军</v>
          </cell>
          <cell r="AB49" t="str">
            <v>陈爱军</v>
          </cell>
          <cell r="AC49" t="str">
            <v>陈爱军</v>
          </cell>
          <cell r="AD49" t="str">
            <v>陈爱军</v>
          </cell>
          <cell r="AE49" t="str">
            <v>陈爱军</v>
          </cell>
        </row>
        <row r="50">
          <cell r="B50" t="str">
            <v>肖春菊</v>
          </cell>
          <cell r="C50" t="str">
            <v>发泡-A班</v>
          </cell>
          <cell r="D50">
            <v>44805</v>
          </cell>
          <cell r="E50">
            <v>26</v>
          </cell>
          <cell r="F50">
            <v>29</v>
          </cell>
        </row>
        <row r="50">
          <cell r="P50">
            <v>1</v>
          </cell>
        </row>
        <row r="50">
          <cell r="T50">
            <v>29</v>
          </cell>
          <cell r="U50">
            <v>29</v>
          </cell>
          <cell r="V50">
            <v>580</v>
          </cell>
        </row>
        <row r="50">
          <cell r="X50">
            <v>93</v>
          </cell>
          <cell r="Y50">
            <v>279</v>
          </cell>
          <cell r="Z50">
            <v>0</v>
          </cell>
          <cell r="AA50" t="str">
            <v>肖春菊</v>
          </cell>
          <cell r="AB50" t="str">
            <v>肖春菊</v>
          </cell>
          <cell r="AC50" t="str">
            <v>肖春菊</v>
          </cell>
          <cell r="AD50" t="str">
            <v>肖春菊</v>
          </cell>
          <cell r="AE50" t="str">
            <v>肖春菊</v>
          </cell>
        </row>
        <row r="51">
          <cell r="B51" t="str">
            <v>王西明</v>
          </cell>
          <cell r="C51" t="str">
            <v>发泡-A班</v>
          </cell>
          <cell r="D51">
            <v>44754</v>
          </cell>
          <cell r="E51">
            <v>26</v>
          </cell>
          <cell r="F51">
            <v>29</v>
          </cell>
        </row>
        <row r="51">
          <cell r="P51">
            <v>2</v>
          </cell>
        </row>
        <row r="51">
          <cell r="T51">
            <v>29</v>
          </cell>
          <cell r="U51">
            <v>29</v>
          </cell>
          <cell r="V51">
            <v>580</v>
          </cell>
        </row>
        <row r="51">
          <cell r="X51">
            <v>97</v>
          </cell>
          <cell r="Y51">
            <v>291</v>
          </cell>
          <cell r="Z51">
            <v>0</v>
          </cell>
          <cell r="AA51" t="str">
            <v>王西明</v>
          </cell>
          <cell r="AB51" t="str">
            <v>王西明</v>
          </cell>
          <cell r="AC51" t="str">
            <v>王西明</v>
          </cell>
          <cell r="AD51" t="str">
            <v>王西明</v>
          </cell>
          <cell r="AE51" t="str">
            <v>王西明</v>
          </cell>
        </row>
        <row r="52">
          <cell r="B52" t="str">
            <v>吴国秋</v>
          </cell>
          <cell r="C52" t="str">
            <v>发泡-A班</v>
          </cell>
          <cell r="D52">
            <v>41956</v>
          </cell>
          <cell r="E52">
            <v>26</v>
          </cell>
          <cell r="F52">
            <v>28</v>
          </cell>
        </row>
        <row r="52">
          <cell r="T52">
            <v>28</v>
          </cell>
          <cell r="U52">
            <v>28</v>
          </cell>
          <cell r="V52">
            <v>560</v>
          </cell>
        </row>
        <row r="52">
          <cell r="X52">
            <v>97</v>
          </cell>
          <cell r="Y52">
            <v>291</v>
          </cell>
          <cell r="Z52">
            <v>0</v>
          </cell>
          <cell r="AA52" t="str">
            <v>吴国秋</v>
          </cell>
          <cell r="AB52" t="str">
            <v>吴国秋</v>
          </cell>
          <cell r="AC52" t="str">
            <v>吴国秋</v>
          </cell>
          <cell r="AD52" t="str">
            <v>吴国秋</v>
          </cell>
          <cell r="AE52" t="str">
            <v>吴国秋</v>
          </cell>
        </row>
        <row r="53">
          <cell r="B53" t="str">
            <v>史双宇</v>
          </cell>
          <cell r="C53" t="str">
            <v>发泡</v>
          </cell>
          <cell r="D53">
            <v>45573</v>
          </cell>
          <cell r="E53">
            <v>26</v>
          </cell>
          <cell r="F53">
            <v>28</v>
          </cell>
        </row>
        <row r="53">
          <cell r="P53">
            <v>4</v>
          </cell>
        </row>
        <row r="53">
          <cell r="T53">
            <v>28</v>
          </cell>
          <cell r="U53">
            <v>28</v>
          </cell>
          <cell r="V53">
            <v>560</v>
          </cell>
        </row>
        <row r="53">
          <cell r="X53">
            <v>94</v>
          </cell>
          <cell r="Y53">
            <v>282</v>
          </cell>
          <cell r="Z53">
            <v>0</v>
          </cell>
          <cell r="AA53" t="str">
            <v>史双宇</v>
          </cell>
          <cell r="AB53" t="str">
            <v>史双宇</v>
          </cell>
          <cell r="AC53" t="str">
            <v>史双宇</v>
          </cell>
          <cell r="AD53" t="str">
            <v>史双宇</v>
          </cell>
          <cell r="AE53" t="str">
            <v>史双宇</v>
          </cell>
        </row>
        <row r="54">
          <cell r="B54" t="str">
            <v>谢桂华</v>
          </cell>
          <cell r="C54" t="str">
            <v>发泡</v>
          </cell>
          <cell r="D54">
            <v>45579</v>
          </cell>
          <cell r="E54">
            <v>26</v>
          </cell>
          <cell r="F54">
            <v>26.5</v>
          </cell>
        </row>
        <row r="54">
          <cell r="K54">
            <v>0.6</v>
          </cell>
        </row>
        <row r="54">
          <cell r="P54">
            <v>2</v>
          </cell>
        </row>
        <row r="54">
          <cell r="T54">
            <v>26</v>
          </cell>
          <cell r="U54">
            <v>17</v>
          </cell>
          <cell r="V54">
            <v>448</v>
          </cell>
        </row>
        <row r="54">
          <cell r="X54">
            <v>95</v>
          </cell>
          <cell r="Y54">
            <v>285</v>
          </cell>
          <cell r="Z54" t="str">
            <v>5.7-9日下午18点-20点每天请假2h</v>
          </cell>
          <cell r="AA54" t="str">
            <v>谢桂华</v>
          </cell>
          <cell r="AB54" t="str">
            <v>谢桂华</v>
          </cell>
          <cell r="AC54" t="str">
            <v>谢桂华</v>
          </cell>
          <cell r="AD54" t="str">
            <v>谢桂华</v>
          </cell>
          <cell r="AE54" t="str">
            <v>谢桂华</v>
          </cell>
        </row>
        <row r="55">
          <cell r="B55" t="str">
            <v>董婧雯</v>
          </cell>
          <cell r="C55" t="str">
            <v>发泡</v>
          </cell>
          <cell r="D55">
            <v>45579</v>
          </cell>
          <cell r="E55">
            <v>26</v>
          </cell>
          <cell r="F55">
            <v>29</v>
          </cell>
        </row>
        <row r="55">
          <cell r="T55">
            <v>29</v>
          </cell>
          <cell r="U55">
            <v>29</v>
          </cell>
          <cell r="V55">
            <v>580</v>
          </cell>
        </row>
        <row r="55">
          <cell r="X55">
            <v>94</v>
          </cell>
          <cell r="Y55">
            <v>282</v>
          </cell>
          <cell r="Z55">
            <v>0</v>
          </cell>
          <cell r="AA55" t="str">
            <v>董婧雯</v>
          </cell>
          <cell r="AB55" t="str">
            <v>董婧雯</v>
          </cell>
          <cell r="AC55" t="str">
            <v>董婧雯</v>
          </cell>
          <cell r="AD55" t="str">
            <v>董婧雯</v>
          </cell>
          <cell r="AE55" t="str">
            <v>董婧雯</v>
          </cell>
        </row>
        <row r="56">
          <cell r="B56" t="str">
            <v>李力争</v>
          </cell>
          <cell r="C56" t="str">
            <v>发泡</v>
          </cell>
          <cell r="D56">
            <v>45643</v>
          </cell>
          <cell r="E56">
            <v>26</v>
          </cell>
          <cell r="F56">
            <v>28</v>
          </cell>
        </row>
        <row r="56">
          <cell r="P56">
            <v>1</v>
          </cell>
        </row>
        <row r="56">
          <cell r="T56">
            <v>28</v>
          </cell>
          <cell r="U56">
            <v>28</v>
          </cell>
          <cell r="V56">
            <v>560</v>
          </cell>
        </row>
        <row r="56">
          <cell r="X56">
            <v>95</v>
          </cell>
          <cell r="Y56">
            <v>285</v>
          </cell>
          <cell r="Z56">
            <v>0</v>
          </cell>
          <cell r="AA56" t="str">
            <v>李力争</v>
          </cell>
          <cell r="AB56" t="str">
            <v>李力争</v>
          </cell>
          <cell r="AC56" t="str">
            <v>李力争</v>
          </cell>
          <cell r="AD56" t="str">
            <v>李力争</v>
          </cell>
          <cell r="AE56" t="str">
            <v>李力争</v>
          </cell>
        </row>
        <row r="57">
          <cell r="B57" t="str">
            <v>唐亮</v>
          </cell>
          <cell r="C57" t="str">
            <v>发泡</v>
          </cell>
          <cell r="D57">
            <v>45587</v>
          </cell>
          <cell r="E57">
            <v>26</v>
          </cell>
          <cell r="F57">
            <v>29</v>
          </cell>
        </row>
        <row r="57">
          <cell r="T57">
            <v>29</v>
          </cell>
          <cell r="U57">
            <v>29</v>
          </cell>
          <cell r="V57">
            <v>580</v>
          </cell>
        </row>
        <row r="57">
          <cell r="X57">
            <v>96</v>
          </cell>
          <cell r="Y57">
            <v>288</v>
          </cell>
          <cell r="Z57">
            <v>0</v>
          </cell>
          <cell r="AA57" t="str">
            <v>唐亮</v>
          </cell>
          <cell r="AB57" t="str">
            <v>唐亮</v>
          </cell>
          <cell r="AC57" t="str">
            <v>唐亮</v>
          </cell>
          <cell r="AD57" t="str">
            <v>唐亮</v>
          </cell>
          <cell r="AE57" t="str">
            <v>唐亮</v>
          </cell>
        </row>
        <row r="58">
          <cell r="B58" t="str">
            <v>罗向锋</v>
          </cell>
          <cell r="C58" t="str">
            <v>发泡</v>
          </cell>
          <cell r="D58">
            <v>45637</v>
          </cell>
          <cell r="E58">
            <v>26</v>
          </cell>
          <cell r="F58">
            <v>27</v>
          </cell>
        </row>
        <row r="58">
          <cell r="P58">
            <v>1</v>
          </cell>
        </row>
        <row r="58">
          <cell r="T58">
            <v>27</v>
          </cell>
          <cell r="U58">
            <v>27</v>
          </cell>
          <cell r="V58">
            <v>540</v>
          </cell>
        </row>
        <row r="58">
          <cell r="X58">
            <v>96</v>
          </cell>
          <cell r="Y58">
            <v>288</v>
          </cell>
          <cell r="Z58">
            <v>0</v>
          </cell>
          <cell r="AA58" t="str">
            <v>罗向锋</v>
          </cell>
          <cell r="AB58" t="str">
            <v>罗向锋</v>
          </cell>
          <cell r="AC58" t="str">
            <v>罗向锋</v>
          </cell>
          <cell r="AD58" t="str">
            <v>罗向锋</v>
          </cell>
          <cell r="AE58" t="str">
            <v>罗向锋</v>
          </cell>
        </row>
        <row r="59">
          <cell r="B59" t="str">
            <v>赵琦</v>
          </cell>
          <cell r="C59" t="str">
            <v>发泡</v>
          </cell>
          <cell r="D59">
            <v>45713</v>
          </cell>
          <cell r="E59">
            <v>26</v>
          </cell>
          <cell r="F59">
            <v>29</v>
          </cell>
        </row>
        <row r="59">
          <cell r="P59">
            <v>1</v>
          </cell>
        </row>
        <row r="59">
          <cell r="T59">
            <v>29</v>
          </cell>
          <cell r="U59">
            <v>29</v>
          </cell>
          <cell r="V59">
            <v>580</v>
          </cell>
        </row>
        <row r="59">
          <cell r="X59">
            <v>91</v>
          </cell>
          <cell r="Y59">
            <v>273</v>
          </cell>
          <cell r="Z59">
            <v>0</v>
          </cell>
          <cell r="AA59" t="str">
            <v>赵琦</v>
          </cell>
          <cell r="AB59" t="str">
            <v>赵琦</v>
          </cell>
          <cell r="AC59" t="str">
            <v>赵琦</v>
          </cell>
          <cell r="AD59" t="str">
            <v>赵琦</v>
          </cell>
          <cell r="AE59" t="str">
            <v>赵琦</v>
          </cell>
        </row>
        <row r="60">
          <cell r="B60" t="str">
            <v>戴立娟</v>
          </cell>
          <cell r="C60" t="str">
            <v>发泡-A班</v>
          </cell>
          <cell r="D60">
            <v>44772</v>
          </cell>
          <cell r="E60">
            <v>26</v>
          </cell>
          <cell r="F60">
            <v>28</v>
          </cell>
        </row>
        <row r="60">
          <cell r="T60">
            <v>28</v>
          </cell>
          <cell r="U60">
            <v>28</v>
          </cell>
          <cell r="V60">
            <v>560</v>
          </cell>
        </row>
        <row r="60">
          <cell r="X60">
            <v>96</v>
          </cell>
          <cell r="Y60">
            <v>288</v>
          </cell>
          <cell r="Z60">
            <v>0</v>
          </cell>
          <cell r="AA60" t="str">
            <v>戴立娟</v>
          </cell>
          <cell r="AB60" t="str">
            <v>戴立娟</v>
          </cell>
          <cell r="AC60" t="str">
            <v>戴立娟</v>
          </cell>
          <cell r="AD60" t="str">
            <v>戴立娟</v>
          </cell>
          <cell r="AE60" t="str">
            <v>戴立娟</v>
          </cell>
        </row>
        <row r="61">
          <cell r="B61" t="str">
            <v>申喜华</v>
          </cell>
          <cell r="C61" t="str">
            <v>发泡-A班</v>
          </cell>
          <cell r="D61">
            <v>44772</v>
          </cell>
          <cell r="E61">
            <v>26</v>
          </cell>
          <cell r="F61">
            <v>28</v>
          </cell>
        </row>
        <row r="61">
          <cell r="T61">
            <v>28</v>
          </cell>
          <cell r="U61">
            <v>28</v>
          </cell>
          <cell r="V61">
            <v>560</v>
          </cell>
        </row>
        <row r="61">
          <cell r="X61">
            <v>92</v>
          </cell>
          <cell r="Y61">
            <v>276</v>
          </cell>
          <cell r="Z61">
            <v>0</v>
          </cell>
          <cell r="AA61" t="str">
            <v>申喜华</v>
          </cell>
          <cell r="AB61" t="str">
            <v>申喜华</v>
          </cell>
          <cell r="AC61" t="str">
            <v>申喜华</v>
          </cell>
          <cell r="AD61" t="str">
            <v>申喜华</v>
          </cell>
          <cell r="AE61" t="str">
            <v>申喜华</v>
          </cell>
        </row>
        <row r="62">
          <cell r="B62" t="str">
            <v>张忠宝</v>
          </cell>
          <cell r="C62" t="str">
            <v>发泡</v>
          </cell>
          <cell r="D62">
            <v>45587</v>
          </cell>
          <cell r="E62">
            <v>26</v>
          </cell>
          <cell r="F62">
            <v>23</v>
          </cell>
        </row>
        <row r="62">
          <cell r="K62">
            <v>5</v>
          </cell>
        </row>
        <row r="62">
          <cell r="T62">
            <v>23</v>
          </cell>
          <cell r="U62">
            <v>23</v>
          </cell>
          <cell r="V62">
            <v>460</v>
          </cell>
        </row>
        <row r="62">
          <cell r="X62">
            <v>94</v>
          </cell>
          <cell r="Y62">
            <v>282</v>
          </cell>
          <cell r="Z62" t="str">
            <v>5.24-28家中有事事假5天</v>
          </cell>
          <cell r="AA62" t="str">
            <v>张忠宝</v>
          </cell>
          <cell r="AB62" t="str">
            <v>张忠宝</v>
          </cell>
          <cell r="AC62" t="str">
            <v>张忠宝</v>
          </cell>
          <cell r="AD62" t="str">
            <v>张忠宝</v>
          </cell>
          <cell r="AE62" t="str">
            <v>张忠宝</v>
          </cell>
        </row>
        <row r="63">
          <cell r="B63" t="str">
            <v>刘湘宇</v>
          </cell>
          <cell r="C63" t="str">
            <v>发泡</v>
          </cell>
          <cell r="D63">
            <v>45591</v>
          </cell>
          <cell r="E63">
            <v>26</v>
          </cell>
          <cell r="F63">
            <v>16.4</v>
          </cell>
        </row>
        <row r="63">
          <cell r="K63">
            <v>13.5</v>
          </cell>
        </row>
        <row r="63">
          <cell r="T63">
            <v>16</v>
          </cell>
          <cell r="U63">
            <v>16</v>
          </cell>
          <cell r="V63">
            <v>320</v>
          </cell>
        </row>
        <row r="63">
          <cell r="X63">
            <v>86</v>
          </cell>
          <cell r="Y63">
            <v>258</v>
          </cell>
          <cell r="Z63" t="str">
            <v>4.30-5.13事假-父亲住院；5.29 12点-20点事假半天</v>
          </cell>
          <cell r="AA63" t="str">
            <v>刘湘宇</v>
          </cell>
          <cell r="AB63" t="str">
            <v>刘湘宇</v>
          </cell>
          <cell r="AC63" t="str">
            <v>刘湘宇</v>
          </cell>
          <cell r="AD63" t="str">
            <v>刘湘宇</v>
          </cell>
          <cell r="AE63" t="str">
            <v>刘湘宇</v>
          </cell>
        </row>
        <row r="64">
          <cell r="B64" t="str">
            <v>谭金祥</v>
          </cell>
          <cell r="C64" t="str">
            <v>发泡</v>
          </cell>
          <cell r="D64">
            <v>45703</v>
          </cell>
          <cell r="E64">
            <v>26</v>
          </cell>
          <cell r="F64">
            <v>26</v>
          </cell>
        </row>
        <row r="64">
          <cell r="K64">
            <v>1</v>
          </cell>
        </row>
        <row r="64">
          <cell r="T64">
            <v>26</v>
          </cell>
          <cell r="U64">
            <v>26</v>
          </cell>
          <cell r="V64">
            <v>520</v>
          </cell>
        </row>
        <row r="64">
          <cell r="X64">
            <v>93</v>
          </cell>
          <cell r="Y64">
            <v>279</v>
          </cell>
          <cell r="Z64" t="str">
            <v>5.22家中有事事假1天</v>
          </cell>
          <cell r="AA64" t="str">
            <v>谭金祥</v>
          </cell>
          <cell r="AB64" t="str">
            <v>谭金祥</v>
          </cell>
          <cell r="AC64" t="str">
            <v>谭金祥</v>
          </cell>
          <cell r="AD64" t="str">
            <v>谭金祥</v>
          </cell>
          <cell r="AE64" t="str">
            <v>谭金祥</v>
          </cell>
        </row>
        <row r="65">
          <cell r="B65" t="str">
            <v>王子先</v>
          </cell>
          <cell r="C65" t="str">
            <v>发泡</v>
          </cell>
          <cell r="D65">
            <v>45713</v>
          </cell>
          <cell r="E65">
            <v>26</v>
          </cell>
          <cell r="F65">
            <v>26</v>
          </cell>
        </row>
        <row r="65">
          <cell r="K65">
            <v>1</v>
          </cell>
        </row>
        <row r="65">
          <cell r="T65">
            <v>26</v>
          </cell>
          <cell r="U65">
            <v>26</v>
          </cell>
          <cell r="V65">
            <v>520</v>
          </cell>
        </row>
        <row r="65">
          <cell r="X65">
            <v>92</v>
          </cell>
          <cell r="Y65">
            <v>276</v>
          </cell>
          <cell r="Z65">
            <v>0</v>
          </cell>
          <cell r="AA65" t="str">
            <v>王子先</v>
          </cell>
          <cell r="AB65" t="str">
            <v>王子先</v>
          </cell>
          <cell r="AC65" t="str">
            <v>王子先</v>
          </cell>
          <cell r="AD65" t="str">
            <v>王子先</v>
          </cell>
          <cell r="AE65" t="str">
            <v>王子先</v>
          </cell>
        </row>
        <row r="66">
          <cell r="B66" t="str">
            <v>齐康杰</v>
          </cell>
          <cell r="C66" t="str">
            <v>发泡</v>
          </cell>
          <cell r="D66">
            <v>45733</v>
          </cell>
          <cell r="E66">
            <v>26</v>
          </cell>
          <cell r="F66">
            <v>28</v>
          </cell>
        </row>
        <row r="66">
          <cell r="T66">
            <v>28</v>
          </cell>
          <cell r="U66">
            <v>28</v>
          </cell>
          <cell r="V66">
            <v>560</v>
          </cell>
        </row>
        <row r="66">
          <cell r="X66">
            <v>93</v>
          </cell>
          <cell r="Y66">
            <v>279</v>
          </cell>
          <cell r="Z66">
            <v>0</v>
          </cell>
          <cell r="AA66" t="str">
            <v>齐康杰</v>
          </cell>
          <cell r="AB66" t="str">
            <v>齐康杰</v>
          </cell>
          <cell r="AC66" t="str">
            <v>齐康杰</v>
          </cell>
          <cell r="AD66" t="str">
            <v>齐康杰</v>
          </cell>
          <cell r="AE66" t="str">
            <v>齐康杰</v>
          </cell>
        </row>
        <row r="67">
          <cell r="B67" t="str">
            <v>黄希</v>
          </cell>
          <cell r="C67" t="str">
            <v>发泡</v>
          </cell>
          <cell r="D67">
            <v>45734</v>
          </cell>
          <cell r="E67">
            <v>26</v>
          </cell>
          <cell r="F67">
            <v>28</v>
          </cell>
        </row>
        <row r="67">
          <cell r="T67">
            <v>28</v>
          </cell>
          <cell r="U67">
            <v>28</v>
          </cell>
          <cell r="V67">
            <v>560</v>
          </cell>
          <cell r="W67" t="str">
            <v>2025/6/12离职</v>
          </cell>
          <cell r="X67">
            <v>90</v>
          </cell>
          <cell r="Y67">
            <v>270</v>
          </cell>
          <cell r="Z67">
            <v>0</v>
          </cell>
          <cell r="AA67" t="str">
            <v>黄希</v>
          </cell>
          <cell r="AB67" t="str">
            <v>黄希</v>
          </cell>
          <cell r="AC67" t="str">
            <v>黄希</v>
          </cell>
          <cell r="AD67" t="str">
            <v>黄希</v>
          </cell>
          <cell r="AE67" t="str">
            <v>黄希</v>
          </cell>
        </row>
        <row r="68">
          <cell r="B68" t="str">
            <v>李水平</v>
          </cell>
          <cell r="C68" t="str">
            <v>发泡</v>
          </cell>
          <cell r="D68">
            <v>45734</v>
          </cell>
          <cell r="E68">
            <v>26</v>
          </cell>
          <cell r="F68">
            <v>26.5</v>
          </cell>
        </row>
        <row r="68">
          <cell r="K68">
            <v>1.5</v>
          </cell>
        </row>
        <row r="68">
          <cell r="P68">
            <v>2</v>
          </cell>
        </row>
        <row r="68">
          <cell r="T68">
            <v>26</v>
          </cell>
          <cell r="U68">
            <v>24</v>
          </cell>
          <cell r="V68">
            <v>504</v>
          </cell>
        </row>
        <row r="68">
          <cell r="X68">
            <v>91</v>
          </cell>
          <cell r="Y68">
            <v>273</v>
          </cell>
          <cell r="Z68" t="str">
            <v>5.12下午1点-晚8点；5.10晚上五点半-晚八点2.5h；5.19事假1天</v>
          </cell>
          <cell r="AA68" t="str">
            <v>李水平</v>
          </cell>
          <cell r="AB68" t="str">
            <v>李水平</v>
          </cell>
          <cell r="AC68" t="str">
            <v>李水平</v>
          </cell>
          <cell r="AD68" t="str">
            <v>李水平</v>
          </cell>
          <cell r="AE68" t="str">
            <v>李水平</v>
          </cell>
        </row>
        <row r="69">
          <cell r="B69" t="str">
            <v>吴明贵</v>
          </cell>
          <cell r="C69" t="str">
            <v>发泡</v>
          </cell>
          <cell r="D69">
            <v>45736</v>
          </cell>
          <cell r="E69">
            <v>26</v>
          </cell>
          <cell r="F69">
            <v>26</v>
          </cell>
        </row>
        <row r="69">
          <cell r="K69">
            <v>1</v>
          </cell>
        </row>
        <row r="69">
          <cell r="Q69">
            <v>1</v>
          </cell>
        </row>
        <row r="69">
          <cell r="T69">
            <v>26</v>
          </cell>
          <cell r="U69">
            <v>26</v>
          </cell>
          <cell r="V69">
            <v>520</v>
          </cell>
        </row>
        <row r="69">
          <cell r="X69">
            <v>90</v>
          </cell>
          <cell r="Y69">
            <v>270</v>
          </cell>
          <cell r="Z69">
            <v>0</v>
          </cell>
          <cell r="AA69" t="str">
            <v>吴明贵</v>
          </cell>
          <cell r="AB69" t="str">
            <v>吴明贵</v>
          </cell>
          <cell r="AC69" t="str">
            <v>吴明贵</v>
          </cell>
          <cell r="AD69" t="str">
            <v>吴明贵</v>
          </cell>
          <cell r="AE69" t="str">
            <v>吴明贵</v>
          </cell>
        </row>
        <row r="70">
          <cell r="B70" t="str">
            <v>刘俊杰</v>
          </cell>
          <cell r="C70" t="str">
            <v>发泡</v>
          </cell>
          <cell r="D70">
            <v>45727</v>
          </cell>
          <cell r="E70">
            <v>26</v>
          </cell>
          <cell r="F70">
            <v>27</v>
          </cell>
        </row>
        <row r="70">
          <cell r="M70">
            <v>1</v>
          </cell>
        </row>
        <row r="70">
          <cell r="T70">
            <v>27</v>
          </cell>
          <cell r="U70">
            <v>27</v>
          </cell>
          <cell r="V70">
            <v>540</v>
          </cell>
        </row>
        <row r="70">
          <cell r="X70">
            <v>94</v>
          </cell>
          <cell r="Y70">
            <v>282</v>
          </cell>
          <cell r="Z70">
            <v>0</v>
          </cell>
          <cell r="AA70" t="str">
            <v>刘俊杰</v>
          </cell>
          <cell r="AB70" t="str">
            <v>刘俊杰</v>
          </cell>
          <cell r="AC70" t="str">
            <v>刘俊杰</v>
          </cell>
          <cell r="AD70" t="str">
            <v>刘俊杰</v>
          </cell>
          <cell r="AE70" t="str">
            <v>刘俊杰</v>
          </cell>
        </row>
        <row r="71">
          <cell r="B71" t="str">
            <v>瞿芬</v>
          </cell>
          <cell r="C71" t="str">
            <v>发泡</v>
          </cell>
          <cell r="D71">
            <v>45727</v>
          </cell>
          <cell r="E71">
            <v>26</v>
          </cell>
          <cell r="F71">
            <v>27</v>
          </cell>
        </row>
        <row r="71">
          <cell r="T71">
            <v>27</v>
          </cell>
          <cell r="U71">
            <v>27</v>
          </cell>
          <cell r="V71">
            <v>540</v>
          </cell>
        </row>
        <row r="71">
          <cell r="X71">
            <v>93</v>
          </cell>
          <cell r="Y71">
            <v>279</v>
          </cell>
          <cell r="Z71">
            <v>0</v>
          </cell>
          <cell r="AA71" t="str">
            <v>瞿芬</v>
          </cell>
          <cell r="AB71" t="str">
            <v>瞿芬</v>
          </cell>
          <cell r="AC71" t="str">
            <v>瞿芬</v>
          </cell>
          <cell r="AD71" t="str">
            <v>瞿芬</v>
          </cell>
          <cell r="AE71" t="str">
            <v>瞿芬</v>
          </cell>
        </row>
        <row r="72">
          <cell r="B72" t="str">
            <v>瞿欢</v>
          </cell>
          <cell r="C72" t="str">
            <v>发泡</v>
          </cell>
          <cell r="D72">
            <v>45727</v>
          </cell>
          <cell r="E72">
            <v>26</v>
          </cell>
          <cell r="F72">
            <v>27</v>
          </cell>
        </row>
        <row r="72">
          <cell r="T72">
            <v>27</v>
          </cell>
          <cell r="U72">
            <v>27</v>
          </cell>
          <cell r="V72">
            <v>540</v>
          </cell>
        </row>
        <row r="72">
          <cell r="X72">
            <v>90</v>
          </cell>
          <cell r="Y72">
            <v>270</v>
          </cell>
          <cell r="Z72">
            <v>0</v>
          </cell>
          <cell r="AA72" t="str">
            <v>瞿欢</v>
          </cell>
          <cell r="AB72" t="str">
            <v>瞿欢</v>
          </cell>
          <cell r="AC72" t="str">
            <v>瞿欢</v>
          </cell>
          <cell r="AD72" t="str">
            <v>瞿欢</v>
          </cell>
          <cell r="AE72" t="str">
            <v>瞿欢</v>
          </cell>
        </row>
        <row r="73">
          <cell r="B73" t="str">
            <v>彭智勇</v>
          </cell>
          <cell r="C73" t="str">
            <v>发泡</v>
          </cell>
          <cell r="D73">
            <v>45727</v>
          </cell>
          <cell r="E73">
            <v>26</v>
          </cell>
          <cell r="F73">
            <v>28</v>
          </cell>
        </row>
        <row r="73">
          <cell r="T73">
            <v>28</v>
          </cell>
          <cell r="U73">
            <v>28</v>
          </cell>
          <cell r="V73">
            <v>560</v>
          </cell>
        </row>
        <row r="73">
          <cell r="X73">
            <v>94</v>
          </cell>
          <cell r="Y73">
            <v>282</v>
          </cell>
          <cell r="Z73">
            <v>0</v>
          </cell>
          <cell r="AA73" t="str">
            <v>彭智勇</v>
          </cell>
          <cell r="AB73" t="str">
            <v>彭智勇</v>
          </cell>
          <cell r="AC73" t="str">
            <v>彭智勇</v>
          </cell>
          <cell r="AD73" t="str">
            <v>彭智勇</v>
          </cell>
          <cell r="AE73" t="str">
            <v>彭智勇</v>
          </cell>
        </row>
        <row r="74">
          <cell r="B74" t="str">
            <v>何杰</v>
          </cell>
          <cell r="C74" t="str">
            <v>发泡</v>
          </cell>
          <cell r="D74">
            <v>45758</v>
          </cell>
          <cell r="E74">
            <v>26</v>
          </cell>
          <cell r="F74">
            <v>27</v>
          </cell>
        </row>
        <row r="74">
          <cell r="T74">
            <v>27</v>
          </cell>
          <cell r="U74">
            <v>27</v>
          </cell>
          <cell r="V74">
            <v>540</v>
          </cell>
        </row>
        <row r="74">
          <cell r="X74">
            <v>85</v>
          </cell>
          <cell r="Y74">
            <v>255</v>
          </cell>
          <cell r="Z74">
            <v>0</v>
          </cell>
        </row>
        <row r="74">
          <cell r="AB74" t="str">
            <v>何杰</v>
          </cell>
          <cell r="AC74" t="str">
            <v>何杰</v>
          </cell>
        </row>
        <row r="74">
          <cell r="AE74" t="str">
            <v>何杰</v>
          </cell>
        </row>
        <row r="75">
          <cell r="B75" t="str">
            <v>杨文</v>
          </cell>
          <cell r="C75" t="str">
            <v>发泡</v>
          </cell>
          <cell r="D75">
            <v>45785</v>
          </cell>
          <cell r="E75">
            <v>26</v>
          </cell>
          <cell r="F75">
            <v>23</v>
          </cell>
        </row>
        <row r="75">
          <cell r="T75">
            <v>23</v>
          </cell>
          <cell r="U75">
            <v>23</v>
          </cell>
          <cell r="V75">
            <v>460</v>
          </cell>
        </row>
        <row r="75">
          <cell r="X75">
            <v>88</v>
          </cell>
          <cell r="Y75">
            <v>264</v>
          </cell>
          <cell r="Z75">
            <v>0</v>
          </cell>
        </row>
        <row r="75">
          <cell r="AB75" t="str">
            <v>杨文</v>
          </cell>
          <cell r="AC75" t="str">
            <v>杨文</v>
          </cell>
        </row>
        <row r="75">
          <cell r="AE75" t="str">
            <v>杨文</v>
          </cell>
        </row>
        <row r="76">
          <cell r="B76" t="str">
            <v>彭洪准</v>
          </cell>
          <cell r="C76" t="str">
            <v>发泡</v>
          </cell>
          <cell r="D76">
            <v>45743</v>
          </cell>
          <cell r="E76">
            <v>26</v>
          </cell>
          <cell r="F76">
            <v>29</v>
          </cell>
        </row>
        <row r="76">
          <cell r="T76">
            <v>29</v>
          </cell>
          <cell r="U76">
            <v>29</v>
          </cell>
          <cell r="V76">
            <v>580</v>
          </cell>
        </row>
        <row r="76">
          <cell r="X76">
            <v>89</v>
          </cell>
          <cell r="Y76">
            <v>267</v>
          </cell>
          <cell r="Z76">
            <v>0</v>
          </cell>
        </row>
        <row r="76">
          <cell r="AB76" t="str">
            <v>彭洪准</v>
          </cell>
          <cell r="AC76" t="str">
            <v>彭洪准</v>
          </cell>
        </row>
        <row r="76">
          <cell r="AE76" t="str">
            <v>彭洪准</v>
          </cell>
        </row>
        <row r="77">
          <cell r="B77" t="str">
            <v>周孝勇</v>
          </cell>
          <cell r="C77" t="str">
            <v>发泡</v>
          </cell>
          <cell r="D77">
            <v>45729</v>
          </cell>
          <cell r="E77">
            <v>26</v>
          </cell>
          <cell r="F77">
            <v>29</v>
          </cell>
        </row>
        <row r="77">
          <cell r="T77">
            <v>29</v>
          </cell>
          <cell r="U77">
            <v>29</v>
          </cell>
          <cell r="V77">
            <v>580</v>
          </cell>
        </row>
        <row r="77">
          <cell r="X77">
            <v>94</v>
          </cell>
          <cell r="Y77">
            <v>282</v>
          </cell>
          <cell r="Z77">
            <v>0</v>
          </cell>
          <cell r="AA77" t="str">
            <v>周孝勇</v>
          </cell>
          <cell r="AB77" t="str">
            <v>周孝勇</v>
          </cell>
          <cell r="AC77" t="str">
            <v>周孝勇</v>
          </cell>
          <cell r="AD77" t="str">
            <v>周孝勇</v>
          </cell>
          <cell r="AE77" t="str">
            <v>周孝勇</v>
          </cell>
        </row>
        <row r="78">
          <cell r="B78" t="str">
            <v>冯新宇</v>
          </cell>
          <cell r="C78" t="str">
            <v>发泡</v>
          </cell>
          <cell r="D78">
            <v>45742</v>
          </cell>
          <cell r="E78">
            <v>26</v>
          </cell>
          <cell r="F78">
            <v>27</v>
          </cell>
        </row>
        <row r="78">
          <cell r="P78">
            <v>1</v>
          </cell>
        </row>
        <row r="78">
          <cell r="T78">
            <v>27</v>
          </cell>
          <cell r="U78">
            <v>27</v>
          </cell>
          <cell r="V78">
            <v>540</v>
          </cell>
        </row>
        <row r="78">
          <cell r="X78">
            <v>89</v>
          </cell>
          <cell r="Y78">
            <v>267</v>
          </cell>
          <cell r="Z78">
            <v>0</v>
          </cell>
          <cell r="AA78" t="str">
            <v>冯新宇</v>
          </cell>
          <cell r="AB78" t="str">
            <v>冯新宇</v>
          </cell>
          <cell r="AC78" t="str">
            <v>冯新宇</v>
          </cell>
          <cell r="AD78" t="str">
            <v>冯新宇</v>
          </cell>
          <cell r="AE78" t="str">
            <v>冯新宇</v>
          </cell>
        </row>
        <row r="79">
          <cell r="B79" t="str">
            <v>龙意倩</v>
          </cell>
          <cell r="C79" t="str">
            <v>发泡</v>
          </cell>
          <cell r="D79">
            <v>45790</v>
          </cell>
          <cell r="E79">
            <v>26</v>
          </cell>
          <cell r="F79">
            <v>18</v>
          </cell>
        </row>
        <row r="79">
          <cell r="P79">
            <v>1</v>
          </cell>
        </row>
        <row r="79">
          <cell r="T79">
            <v>18</v>
          </cell>
          <cell r="U79">
            <v>18</v>
          </cell>
          <cell r="V79">
            <v>360</v>
          </cell>
        </row>
        <row r="79">
          <cell r="X79">
            <v>91</v>
          </cell>
          <cell r="Y79">
            <v>273</v>
          </cell>
          <cell r="Z79">
            <v>0</v>
          </cell>
        </row>
        <row r="79">
          <cell r="AB79" t="str">
            <v>龙意倩</v>
          </cell>
          <cell r="AC79" t="str">
            <v>龙意倩</v>
          </cell>
        </row>
        <row r="79">
          <cell r="AE79" t="str">
            <v>龙意倩</v>
          </cell>
        </row>
        <row r="80">
          <cell r="B80" t="str">
            <v>张超锋</v>
          </cell>
          <cell r="C80" t="str">
            <v>发泡</v>
          </cell>
          <cell r="D80">
            <v>45759</v>
          </cell>
          <cell r="E80">
            <v>26</v>
          </cell>
          <cell r="F80">
            <v>24</v>
          </cell>
        </row>
        <row r="80">
          <cell r="K80">
            <v>1</v>
          </cell>
        </row>
        <row r="80">
          <cell r="T80">
            <v>24</v>
          </cell>
          <cell r="U80">
            <v>24</v>
          </cell>
          <cell r="V80">
            <v>480</v>
          </cell>
        </row>
        <row r="80">
          <cell r="X80">
            <v>86</v>
          </cell>
          <cell r="Y80">
            <v>258</v>
          </cell>
          <cell r="Z80">
            <v>0</v>
          </cell>
        </row>
        <row r="80">
          <cell r="AB80" t="str">
            <v>张超锋</v>
          </cell>
          <cell r="AC80" t="str">
            <v>张超锋</v>
          </cell>
        </row>
        <row r="80">
          <cell r="AE80" t="str">
            <v>张超锋</v>
          </cell>
        </row>
        <row r="81">
          <cell r="B81" t="str">
            <v>彭梅芳</v>
          </cell>
          <cell r="C81" t="str">
            <v>发泡</v>
          </cell>
          <cell r="D81">
            <v>45805</v>
          </cell>
          <cell r="E81">
            <v>26</v>
          </cell>
          <cell r="F81">
            <v>3</v>
          </cell>
        </row>
        <row r="81">
          <cell r="T81">
            <v>3</v>
          </cell>
          <cell r="U81">
            <v>3</v>
          </cell>
          <cell r="V81">
            <v>60</v>
          </cell>
        </row>
        <row r="81">
          <cell r="X81">
            <v>86</v>
          </cell>
          <cell r="Y81">
            <v>258</v>
          </cell>
          <cell r="Z81">
            <v>0</v>
          </cell>
        </row>
        <row r="81">
          <cell r="AB81" t="str">
            <v>彭梅芳</v>
          </cell>
          <cell r="AC81" t="str">
            <v>彭梅芳</v>
          </cell>
        </row>
        <row r="81">
          <cell r="AE81" t="str">
            <v>彭梅芳</v>
          </cell>
        </row>
        <row r="82">
          <cell r="B82" t="str">
            <v>颜俊杰</v>
          </cell>
          <cell r="C82" t="str">
            <v>发泡</v>
          </cell>
          <cell r="D82">
            <v>45805</v>
          </cell>
          <cell r="E82">
            <v>26</v>
          </cell>
          <cell r="F82">
            <v>3</v>
          </cell>
        </row>
        <row r="82">
          <cell r="T82">
            <v>3</v>
          </cell>
          <cell r="U82">
            <v>3</v>
          </cell>
          <cell r="V82">
            <v>60</v>
          </cell>
          <cell r="W82" t="str">
            <v>2025/6/9离职</v>
          </cell>
          <cell r="X82">
            <v>86</v>
          </cell>
          <cell r="Y82">
            <v>258</v>
          </cell>
          <cell r="Z82">
            <v>0</v>
          </cell>
        </row>
        <row r="82">
          <cell r="AB82" t="str">
            <v>颜俊杰</v>
          </cell>
          <cell r="AC82" t="str">
            <v>颜俊杰</v>
          </cell>
        </row>
        <row r="82">
          <cell r="AE82" t="str">
            <v>颜俊杰</v>
          </cell>
        </row>
        <row r="83">
          <cell r="B83" t="str">
            <v>唐江山</v>
          </cell>
          <cell r="C83" t="str">
            <v>发泡</v>
          </cell>
          <cell r="D83">
            <v>45806</v>
          </cell>
          <cell r="E83">
            <v>26</v>
          </cell>
          <cell r="F83">
            <v>2</v>
          </cell>
        </row>
        <row r="83">
          <cell r="T83">
            <v>2</v>
          </cell>
          <cell r="U83">
            <v>2</v>
          </cell>
          <cell r="V83">
            <v>40</v>
          </cell>
        </row>
        <row r="83">
          <cell r="X83">
            <v>86</v>
          </cell>
          <cell r="Y83">
            <v>258</v>
          </cell>
          <cell r="Z83">
            <v>0</v>
          </cell>
        </row>
        <row r="83">
          <cell r="AB83" t="str">
            <v>唐江山</v>
          </cell>
          <cell r="AC83" t="str">
            <v>唐江山</v>
          </cell>
        </row>
        <row r="83">
          <cell r="AE83" t="str">
            <v>唐江山</v>
          </cell>
        </row>
        <row r="84">
          <cell r="B84" t="str">
            <v>高玉霞</v>
          </cell>
          <cell r="C84" t="str">
            <v>发泡</v>
          </cell>
          <cell r="D84">
            <v>45806</v>
          </cell>
          <cell r="E84">
            <v>26</v>
          </cell>
          <cell r="F84">
            <v>2</v>
          </cell>
        </row>
        <row r="84">
          <cell r="T84">
            <v>2</v>
          </cell>
          <cell r="U84">
            <v>2</v>
          </cell>
          <cell r="V84">
            <v>40</v>
          </cell>
        </row>
        <row r="84">
          <cell r="X84">
            <v>86</v>
          </cell>
          <cell r="Y84">
            <v>258</v>
          </cell>
          <cell r="Z84">
            <v>0</v>
          </cell>
        </row>
        <row r="84">
          <cell r="AB84" t="str">
            <v>高玉霞</v>
          </cell>
          <cell r="AC84" t="str">
            <v>高玉霞</v>
          </cell>
        </row>
        <row r="84">
          <cell r="AE84" t="str">
            <v>高玉霞</v>
          </cell>
        </row>
        <row r="85">
          <cell r="B85" t="str">
            <v>齐水斌</v>
          </cell>
          <cell r="C85" t="str">
            <v>发泡</v>
          </cell>
          <cell r="D85">
            <v>45805</v>
          </cell>
          <cell r="E85">
            <v>26</v>
          </cell>
          <cell r="F85">
            <v>3</v>
          </cell>
        </row>
        <row r="85">
          <cell r="T85">
            <v>3</v>
          </cell>
          <cell r="U85">
            <v>3</v>
          </cell>
          <cell r="V85">
            <v>60</v>
          </cell>
        </row>
        <row r="85">
          <cell r="X85">
            <v>87</v>
          </cell>
          <cell r="Y85">
            <v>261</v>
          </cell>
          <cell r="Z85">
            <v>0</v>
          </cell>
        </row>
        <row r="85">
          <cell r="AB85" t="str">
            <v>齐水斌</v>
          </cell>
          <cell r="AC85" t="str">
            <v>齐水斌</v>
          </cell>
        </row>
        <row r="85">
          <cell r="AE85" t="str">
            <v>齐水斌</v>
          </cell>
        </row>
        <row r="86">
          <cell r="B86" t="str">
            <v>陈波</v>
          </cell>
          <cell r="C86" t="str">
            <v>发泡</v>
          </cell>
          <cell r="D86">
            <v>45804</v>
          </cell>
          <cell r="E86">
            <v>26</v>
          </cell>
          <cell r="F86">
            <v>4</v>
          </cell>
        </row>
        <row r="86">
          <cell r="T86">
            <v>4</v>
          </cell>
          <cell r="U86">
            <v>4</v>
          </cell>
          <cell r="V86">
            <v>80</v>
          </cell>
        </row>
        <row r="86">
          <cell r="X86">
            <v>87</v>
          </cell>
          <cell r="Y86">
            <v>261</v>
          </cell>
          <cell r="Z86">
            <v>0</v>
          </cell>
        </row>
        <row r="86">
          <cell r="AB86" t="str">
            <v>陈波</v>
          </cell>
          <cell r="AC86" t="str">
            <v>陈波</v>
          </cell>
        </row>
        <row r="86">
          <cell r="AE86" t="str">
            <v>陈波</v>
          </cell>
        </row>
        <row r="87">
          <cell r="B87" t="str">
            <v>何林</v>
          </cell>
          <cell r="C87" t="str">
            <v>发泡</v>
          </cell>
          <cell r="D87">
            <v>45804</v>
          </cell>
          <cell r="E87">
            <v>26</v>
          </cell>
          <cell r="F87">
            <v>4</v>
          </cell>
        </row>
        <row r="87">
          <cell r="T87">
            <v>4</v>
          </cell>
          <cell r="U87">
            <v>4</v>
          </cell>
          <cell r="V87">
            <v>80</v>
          </cell>
        </row>
        <row r="87">
          <cell r="X87">
            <v>87</v>
          </cell>
          <cell r="Y87">
            <v>261</v>
          </cell>
          <cell r="Z87">
            <v>0</v>
          </cell>
        </row>
        <row r="87">
          <cell r="AB87" t="str">
            <v>何林</v>
          </cell>
          <cell r="AC87" t="str">
            <v>何林</v>
          </cell>
        </row>
        <row r="87">
          <cell r="AE87" t="str">
            <v>何林</v>
          </cell>
        </row>
        <row r="88">
          <cell r="B88" t="str">
            <v>蒋鹏</v>
          </cell>
          <cell r="C88" t="str">
            <v>发泡</v>
          </cell>
          <cell r="D88">
            <v>45800</v>
          </cell>
          <cell r="E88">
            <v>26</v>
          </cell>
          <cell r="F88">
            <v>8</v>
          </cell>
        </row>
        <row r="88">
          <cell r="T88">
            <v>8</v>
          </cell>
          <cell r="U88">
            <v>8</v>
          </cell>
          <cell r="V88">
            <v>160</v>
          </cell>
        </row>
        <row r="88">
          <cell r="X88">
            <v>87</v>
          </cell>
          <cell r="Y88">
            <v>261</v>
          </cell>
          <cell r="Z88">
            <v>0</v>
          </cell>
        </row>
        <row r="88">
          <cell r="AB88" t="str">
            <v>蒋鹏</v>
          </cell>
          <cell r="AC88" t="str">
            <v>蒋鹏</v>
          </cell>
        </row>
        <row r="88">
          <cell r="AE88" t="str">
            <v>蒋鹏</v>
          </cell>
        </row>
        <row r="89">
          <cell r="B89" t="str">
            <v>汤建惟</v>
          </cell>
          <cell r="C89" t="str">
            <v>发泡</v>
          </cell>
          <cell r="D89">
            <v>45799</v>
          </cell>
          <cell r="E89">
            <v>26</v>
          </cell>
          <cell r="F89">
            <v>9</v>
          </cell>
        </row>
        <row r="89">
          <cell r="T89">
            <v>9</v>
          </cell>
          <cell r="U89">
            <v>9</v>
          </cell>
          <cell r="V89">
            <v>180</v>
          </cell>
          <cell r="W89" t="str">
            <v>2025/6/11离职</v>
          </cell>
          <cell r="X89">
            <v>89</v>
          </cell>
          <cell r="Y89">
            <v>267</v>
          </cell>
          <cell r="Z89">
            <v>0</v>
          </cell>
        </row>
        <row r="89">
          <cell r="AB89" t="str">
            <v>汤建惟</v>
          </cell>
          <cell r="AC89" t="str">
            <v>汤建惟</v>
          </cell>
        </row>
        <row r="89">
          <cell r="AE89" t="str">
            <v>汤建惟</v>
          </cell>
        </row>
        <row r="90">
          <cell r="B90" t="str">
            <v>黄晚娇</v>
          </cell>
          <cell r="C90" t="str">
            <v>发泡</v>
          </cell>
          <cell r="D90">
            <v>45801</v>
          </cell>
          <cell r="E90">
            <v>26</v>
          </cell>
          <cell r="F90">
            <v>7</v>
          </cell>
        </row>
        <row r="90">
          <cell r="I90" t="str">
            <v>   </v>
          </cell>
        </row>
        <row r="90">
          <cell r="T90">
            <v>7</v>
          </cell>
          <cell r="U90">
            <v>7</v>
          </cell>
          <cell r="V90">
            <v>140</v>
          </cell>
          <cell r="W90" t="str">
            <v>2025/6/10退回</v>
          </cell>
          <cell r="X90">
            <v>89</v>
          </cell>
          <cell r="Y90">
            <v>267</v>
          </cell>
          <cell r="Z90">
            <v>0</v>
          </cell>
        </row>
        <row r="90">
          <cell r="AB90" t="str">
            <v>黄晚娇</v>
          </cell>
          <cell r="AC90" t="str">
            <v>黄晚娇</v>
          </cell>
        </row>
        <row r="90">
          <cell r="AE90" t="str">
            <v>黄晚娇</v>
          </cell>
        </row>
        <row r="91">
          <cell r="B91" t="str">
            <v>张永桂</v>
          </cell>
          <cell r="C91" t="str">
            <v>发泡</v>
          </cell>
          <cell r="D91">
            <v>45802</v>
          </cell>
          <cell r="E91">
            <v>26</v>
          </cell>
          <cell r="F91">
            <v>6</v>
          </cell>
        </row>
        <row r="91">
          <cell r="T91">
            <v>6</v>
          </cell>
          <cell r="U91">
            <v>6</v>
          </cell>
          <cell r="V91">
            <v>120</v>
          </cell>
        </row>
        <row r="91">
          <cell r="X91">
            <v>92</v>
          </cell>
          <cell r="Y91">
            <v>276</v>
          </cell>
          <cell r="Z91">
            <v>0</v>
          </cell>
        </row>
        <row r="91">
          <cell r="AB91" t="str">
            <v>张永桂</v>
          </cell>
          <cell r="AC91" t="str">
            <v>张永桂</v>
          </cell>
        </row>
        <row r="91">
          <cell r="AE91" t="str">
            <v>张永桂</v>
          </cell>
        </row>
        <row r="92">
          <cell r="B92" t="str">
            <v>肖军奇</v>
          </cell>
          <cell r="C92" t="str">
            <v>发泡</v>
          </cell>
          <cell r="D92">
            <v>45801</v>
          </cell>
          <cell r="E92">
            <v>26</v>
          </cell>
          <cell r="F92">
            <v>7</v>
          </cell>
        </row>
        <row r="92">
          <cell r="T92">
            <v>7</v>
          </cell>
          <cell r="U92">
            <v>7</v>
          </cell>
          <cell r="V92">
            <v>140</v>
          </cell>
        </row>
        <row r="92">
          <cell r="X92">
            <v>91</v>
          </cell>
          <cell r="Y92">
            <v>273</v>
          </cell>
          <cell r="Z92">
            <v>0</v>
          </cell>
        </row>
        <row r="92">
          <cell r="AB92" t="str">
            <v>肖军奇</v>
          </cell>
          <cell r="AC92" t="str">
            <v>肖军奇</v>
          </cell>
        </row>
        <row r="92">
          <cell r="AE92" t="str">
            <v>肖军奇</v>
          </cell>
        </row>
        <row r="93">
          <cell r="B93" t="str">
            <v>付志勇</v>
          </cell>
          <cell r="C93" t="str">
            <v>发泡</v>
          </cell>
          <cell r="D93">
            <v>45801</v>
          </cell>
          <cell r="E93">
            <v>26</v>
          </cell>
          <cell r="F93">
            <v>7</v>
          </cell>
        </row>
        <row r="93">
          <cell r="T93">
            <v>7</v>
          </cell>
          <cell r="U93">
            <v>7</v>
          </cell>
          <cell r="V93">
            <v>140</v>
          </cell>
        </row>
        <row r="93">
          <cell r="X93">
            <v>84</v>
          </cell>
          <cell r="Y93">
            <v>252</v>
          </cell>
          <cell r="Z93">
            <v>0</v>
          </cell>
        </row>
        <row r="93">
          <cell r="AB93" t="str">
            <v>付志勇</v>
          </cell>
          <cell r="AC93" t="str">
            <v>付志勇</v>
          </cell>
        </row>
        <row r="93">
          <cell r="AE93" t="str">
            <v>付志勇</v>
          </cell>
        </row>
        <row r="94">
          <cell r="B94" t="str">
            <v>张小双</v>
          </cell>
          <cell r="C94" t="str">
            <v>发泡</v>
          </cell>
          <cell r="D94">
            <v>45803</v>
          </cell>
          <cell r="E94">
            <v>26</v>
          </cell>
          <cell r="F94">
            <v>5</v>
          </cell>
        </row>
        <row r="94">
          <cell r="P94">
            <v>1</v>
          </cell>
        </row>
        <row r="94">
          <cell r="T94">
            <v>5</v>
          </cell>
          <cell r="U94">
            <v>5</v>
          </cell>
          <cell r="V94">
            <v>100</v>
          </cell>
        </row>
        <row r="94">
          <cell r="X94">
            <v>87</v>
          </cell>
          <cell r="Y94">
            <v>261</v>
          </cell>
          <cell r="Z94">
            <v>0</v>
          </cell>
        </row>
        <row r="94">
          <cell r="AB94" t="str">
            <v>张小双</v>
          </cell>
          <cell r="AC94" t="str">
            <v>张小双</v>
          </cell>
        </row>
        <row r="94">
          <cell r="AE94" t="str">
            <v>张小双</v>
          </cell>
        </row>
        <row r="95">
          <cell r="B95" t="str">
            <v>卢喜春</v>
          </cell>
          <cell r="C95" t="str">
            <v>发泡</v>
          </cell>
          <cell r="D95">
            <v>45802</v>
          </cell>
          <cell r="E95">
            <v>26</v>
          </cell>
          <cell r="F95">
            <v>6</v>
          </cell>
        </row>
        <row r="95">
          <cell r="T95">
            <v>6</v>
          </cell>
          <cell r="U95">
            <v>6</v>
          </cell>
          <cell r="V95">
            <v>120</v>
          </cell>
        </row>
        <row r="95">
          <cell r="X95">
            <v>87</v>
          </cell>
          <cell r="Y95">
            <v>261</v>
          </cell>
          <cell r="Z95">
            <v>0</v>
          </cell>
        </row>
        <row r="95">
          <cell r="AB95" t="str">
            <v>卢喜春</v>
          </cell>
          <cell r="AC95" t="str">
            <v>卢喜春</v>
          </cell>
        </row>
        <row r="95">
          <cell r="AE95" t="str">
            <v>卢喜春</v>
          </cell>
        </row>
        <row r="96">
          <cell r="B96" t="str">
            <v>佘军</v>
          </cell>
          <cell r="C96" t="str">
            <v>发泡</v>
          </cell>
          <cell r="D96">
            <v>45804</v>
          </cell>
          <cell r="E96">
            <v>26</v>
          </cell>
          <cell r="F96">
            <v>4</v>
          </cell>
        </row>
        <row r="96">
          <cell r="T96">
            <v>4</v>
          </cell>
          <cell r="U96">
            <v>4</v>
          </cell>
          <cell r="V96">
            <v>80</v>
          </cell>
        </row>
        <row r="96">
          <cell r="X96">
            <v>85</v>
          </cell>
          <cell r="Y96">
            <v>255</v>
          </cell>
          <cell r="Z96">
            <v>0</v>
          </cell>
        </row>
        <row r="96">
          <cell r="AB96" t="str">
            <v>佘军</v>
          </cell>
          <cell r="AC96" t="str">
            <v>佘军</v>
          </cell>
        </row>
        <row r="96">
          <cell r="AE96" t="str">
            <v>佘军</v>
          </cell>
        </row>
        <row r="97">
          <cell r="B97" t="str">
            <v>伍星</v>
          </cell>
          <cell r="C97" t="str">
            <v>发泡</v>
          </cell>
          <cell r="D97">
            <v>45805</v>
          </cell>
          <cell r="E97">
            <v>26</v>
          </cell>
          <cell r="F97">
            <v>3</v>
          </cell>
        </row>
        <row r="97">
          <cell r="T97">
            <v>3</v>
          </cell>
          <cell r="U97">
            <v>3</v>
          </cell>
          <cell r="V97">
            <v>60</v>
          </cell>
          <cell r="W97" t="str">
            <v>2025/6/10离职</v>
          </cell>
          <cell r="X97">
            <v>84</v>
          </cell>
          <cell r="Y97">
            <v>252</v>
          </cell>
          <cell r="Z97">
            <v>0</v>
          </cell>
        </row>
        <row r="97">
          <cell r="AB97" t="str">
            <v>伍星</v>
          </cell>
          <cell r="AC97" t="str">
            <v>伍星</v>
          </cell>
        </row>
        <row r="97">
          <cell r="AE97" t="str">
            <v>伍星</v>
          </cell>
        </row>
        <row r="98">
          <cell r="B98" t="str">
            <v>聂松华</v>
          </cell>
          <cell r="C98" t="str">
            <v>发泡</v>
          </cell>
          <cell r="D98">
            <v>45789</v>
          </cell>
          <cell r="E98">
            <v>26</v>
          </cell>
          <cell r="F98">
            <v>18</v>
          </cell>
        </row>
        <row r="98">
          <cell r="T98">
            <v>18</v>
          </cell>
          <cell r="U98">
            <v>18</v>
          </cell>
          <cell r="V98">
            <v>360</v>
          </cell>
        </row>
        <row r="98">
          <cell r="X98">
            <v>86</v>
          </cell>
          <cell r="Y98">
            <v>258</v>
          </cell>
          <cell r="Z98">
            <v>0</v>
          </cell>
        </row>
        <row r="98">
          <cell r="AB98" t="str">
            <v>聂松华</v>
          </cell>
          <cell r="AC98" t="str">
            <v>聂松华</v>
          </cell>
        </row>
        <row r="98">
          <cell r="AE98" t="str">
            <v>聂松华</v>
          </cell>
        </row>
        <row r="99">
          <cell r="B99" t="str">
            <v>文志辉</v>
          </cell>
          <cell r="C99" t="str">
            <v>发泡</v>
          </cell>
          <cell r="D99">
            <v>45793</v>
          </cell>
          <cell r="E99">
            <v>26</v>
          </cell>
          <cell r="F99">
            <v>14</v>
          </cell>
        </row>
        <row r="99">
          <cell r="T99">
            <v>14</v>
          </cell>
          <cell r="U99">
            <v>14</v>
          </cell>
          <cell r="V99">
            <v>280</v>
          </cell>
          <cell r="W99" t="str">
            <v>2025/6/6退回</v>
          </cell>
          <cell r="X99">
            <v>84</v>
          </cell>
          <cell r="Y99">
            <v>252</v>
          </cell>
          <cell r="Z99">
            <v>0</v>
          </cell>
        </row>
        <row r="99">
          <cell r="AB99" t="str">
            <v>文志辉</v>
          </cell>
          <cell r="AC99" t="str">
            <v>文志辉</v>
          </cell>
        </row>
        <row r="99">
          <cell r="AE99" t="str">
            <v>文志辉</v>
          </cell>
        </row>
        <row r="100">
          <cell r="B100" t="str">
            <v>袁建平</v>
          </cell>
          <cell r="C100" t="str">
            <v>发泡</v>
          </cell>
          <cell r="D100">
            <v>45734</v>
          </cell>
          <cell r="E100">
            <v>26</v>
          </cell>
          <cell r="F100">
            <v>24</v>
          </cell>
        </row>
        <row r="100">
          <cell r="K100">
            <v>2</v>
          </cell>
        </row>
        <row r="100">
          <cell r="T100">
            <v>24</v>
          </cell>
          <cell r="U100">
            <v>24</v>
          </cell>
          <cell r="V100">
            <v>480</v>
          </cell>
        </row>
        <row r="100">
          <cell r="X100">
            <v>92</v>
          </cell>
          <cell r="Y100">
            <v>276</v>
          </cell>
          <cell r="Z100" t="str">
            <v>5.19-20体检请假2天</v>
          </cell>
        </row>
        <row r="100">
          <cell r="AB100" t="str">
            <v>袁建平</v>
          </cell>
          <cell r="AC100" t="str">
            <v>袁建平</v>
          </cell>
        </row>
        <row r="100">
          <cell r="AE100" t="str">
            <v>袁建平</v>
          </cell>
        </row>
        <row r="101">
          <cell r="B101" t="str">
            <v>唐文志</v>
          </cell>
          <cell r="C101" t="str">
            <v>发泡</v>
          </cell>
          <cell r="D101">
            <v>45784</v>
          </cell>
          <cell r="E101">
            <v>26</v>
          </cell>
          <cell r="F101">
            <v>11</v>
          </cell>
        </row>
        <row r="101">
          <cell r="T101">
            <v>11</v>
          </cell>
          <cell r="U101">
            <v>11</v>
          </cell>
          <cell r="V101">
            <v>220</v>
          </cell>
          <cell r="W101" t="str">
            <v>2025/5/20离职</v>
          </cell>
          <cell r="X101">
            <v>78</v>
          </cell>
          <cell r="Y101">
            <v>234</v>
          </cell>
          <cell r="Z101">
            <v>0</v>
          </cell>
        </row>
        <row r="101">
          <cell r="AB101" t="str">
            <v>唐文志</v>
          </cell>
          <cell r="AC101" t="e">
            <v>#N/A</v>
          </cell>
        </row>
        <row r="101">
          <cell r="AE101" t="str">
            <v>唐文志</v>
          </cell>
        </row>
        <row r="102">
          <cell r="B102" t="str">
            <v>刘军玲</v>
          </cell>
          <cell r="C102" t="str">
            <v>发泡</v>
          </cell>
          <cell r="D102">
            <v>45758</v>
          </cell>
          <cell r="E102">
            <v>26</v>
          </cell>
          <cell r="F102">
            <v>26</v>
          </cell>
        </row>
        <row r="102">
          <cell r="T102">
            <v>26</v>
          </cell>
          <cell r="U102">
            <v>26</v>
          </cell>
          <cell r="V102">
            <v>520</v>
          </cell>
        </row>
        <row r="102">
          <cell r="X102">
            <v>92</v>
          </cell>
          <cell r="Y102">
            <v>276</v>
          </cell>
          <cell r="Z102">
            <v>0</v>
          </cell>
        </row>
        <row r="102">
          <cell r="AB102" t="str">
            <v>刘军玲</v>
          </cell>
          <cell r="AC102" t="str">
            <v>刘军玲</v>
          </cell>
        </row>
        <row r="102">
          <cell r="AE102" t="str">
            <v>刘军玲</v>
          </cell>
        </row>
        <row r="103">
          <cell r="B103" t="str">
            <v>贺翌昂</v>
          </cell>
          <cell r="C103" t="str">
            <v>发泡</v>
          </cell>
          <cell r="D103">
            <v>45739</v>
          </cell>
          <cell r="E103">
            <v>26</v>
          </cell>
          <cell r="F103">
            <v>26</v>
          </cell>
        </row>
        <row r="103">
          <cell r="T103">
            <v>26</v>
          </cell>
          <cell r="U103">
            <v>26</v>
          </cell>
          <cell r="V103">
            <v>520</v>
          </cell>
        </row>
        <row r="103">
          <cell r="X103">
            <v>90</v>
          </cell>
          <cell r="Y103">
            <v>270</v>
          </cell>
          <cell r="Z103">
            <v>0</v>
          </cell>
        </row>
        <row r="103">
          <cell r="AB103" t="str">
            <v>贺翌昂</v>
          </cell>
          <cell r="AC103" t="str">
            <v>贺翌昂</v>
          </cell>
        </row>
        <row r="103">
          <cell r="AE103" t="str">
            <v>贺翌昂</v>
          </cell>
        </row>
        <row r="104">
          <cell r="B104" t="str">
            <v>袁珊珊</v>
          </cell>
          <cell r="C104" t="str">
            <v>发泡</v>
          </cell>
          <cell r="D104">
            <v>45739</v>
          </cell>
          <cell r="E104">
            <v>26</v>
          </cell>
          <cell r="F104">
            <v>26.4</v>
          </cell>
        </row>
        <row r="104">
          <cell r="P104">
            <v>1</v>
          </cell>
        </row>
        <row r="104">
          <cell r="T104">
            <v>26.4</v>
          </cell>
          <cell r="U104">
            <v>26.4</v>
          </cell>
          <cell r="V104">
            <v>528</v>
          </cell>
        </row>
        <row r="104">
          <cell r="X104">
            <v>93</v>
          </cell>
          <cell r="Y104">
            <v>279</v>
          </cell>
          <cell r="Z104">
            <v>0</v>
          </cell>
        </row>
        <row r="104">
          <cell r="AB104" t="str">
            <v>袁珊珊</v>
          </cell>
          <cell r="AC104" t="str">
            <v>袁珊珊</v>
          </cell>
        </row>
        <row r="104">
          <cell r="AE104" t="str">
            <v>袁珊珊</v>
          </cell>
        </row>
        <row r="105">
          <cell r="B105" t="str">
            <v>卢舟晖</v>
          </cell>
          <cell r="C105" t="str">
            <v>发泡</v>
          </cell>
          <cell r="D105">
            <v>45744</v>
          </cell>
          <cell r="E105">
            <v>26</v>
          </cell>
          <cell r="F105">
            <v>25</v>
          </cell>
        </row>
        <row r="105">
          <cell r="K105">
            <v>1</v>
          </cell>
        </row>
        <row r="105">
          <cell r="T105">
            <v>25</v>
          </cell>
          <cell r="U105">
            <v>25</v>
          </cell>
          <cell r="V105">
            <v>500</v>
          </cell>
        </row>
        <row r="105">
          <cell r="X105">
            <v>87</v>
          </cell>
          <cell r="Y105">
            <v>261</v>
          </cell>
          <cell r="Z105" t="str">
            <v>5.15晚班事假1天</v>
          </cell>
          <cell r="AA105" t="str">
            <v>卢舟晖</v>
          </cell>
          <cell r="AB105" t="str">
            <v>卢舟晖</v>
          </cell>
          <cell r="AC105" t="str">
            <v>卢舟晖</v>
          </cell>
          <cell r="AD105" t="str">
            <v>卢舟晖</v>
          </cell>
          <cell r="AE105" t="str">
            <v>卢舟晖</v>
          </cell>
        </row>
        <row r="106">
          <cell r="B106" t="str">
            <v>游围广</v>
          </cell>
          <cell r="C106" t="str">
            <v>发泡</v>
          </cell>
          <cell r="D106">
            <v>45747</v>
          </cell>
          <cell r="E106">
            <v>26</v>
          </cell>
          <cell r="F106">
            <v>28</v>
          </cell>
        </row>
        <row r="106">
          <cell r="T106">
            <v>28</v>
          </cell>
          <cell r="U106">
            <v>28</v>
          </cell>
          <cell r="V106">
            <v>560</v>
          </cell>
        </row>
        <row r="106">
          <cell r="X106">
            <v>90</v>
          </cell>
          <cell r="Y106">
            <v>270</v>
          </cell>
          <cell r="Z106">
            <v>0</v>
          </cell>
          <cell r="AA106" t="str">
            <v>游围广</v>
          </cell>
          <cell r="AB106" t="str">
            <v>游围广</v>
          </cell>
          <cell r="AC106" t="str">
            <v>游围广</v>
          </cell>
          <cell r="AD106" t="str">
            <v>游围广</v>
          </cell>
          <cell r="AE106" t="str">
            <v>游围广</v>
          </cell>
        </row>
        <row r="107">
          <cell r="B107" t="str">
            <v>马战</v>
          </cell>
          <cell r="C107" t="str">
            <v>发泡</v>
          </cell>
          <cell r="D107">
            <v>45758</v>
          </cell>
          <cell r="E107">
            <v>26</v>
          </cell>
          <cell r="F107">
            <v>27</v>
          </cell>
        </row>
        <row r="107">
          <cell r="T107">
            <v>27</v>
          </cell>
          <cell r="U107">
            <v>27</v>
          </cell>
          <cell r="V107">
            <v>540</v>
          </cell>
        </row>
        <row r="107">
          <cell r="X107">
            <v>94</v>
          </cell>
          <cell r="Y107">
            <v>282</v>
          </cell>
          <cell r="Z107">
            <v>0</v>
          </cell>
          <cell r="AA107" t="str">
            <v>马战</v>
          </cell>
          <cell r="AB107" t="str">
            <v>马战</v>
          </cell>
          <cell r="AC107" t="str">
            <v>马战</v>
          </cell>
          <cell r="AD107" t="str">
            <v>马战</v>
          </cell>
          <cell r="AE107" t="str">
            <v>马战</v>
          </cell>
        </row>
        <row r="108">
          <cell r="B108" t="str">
            <v>曾选泽</v>
          </cell>
          <cell r="C108" t="str">
            <v>发泡</v>
          </cell>
          <cell r="D108">
            <v>45759</v>
          </cell>
          <cell r="E108">
            <v>26</v>
          </cell>
          <cell r="F108">
            <v>26</v>
          </cell>
        </row>
        <row r="108">
          <cell r="T108">
            <v>26</v>
          </cell>
          <cell r="U108">
            <v>26</v>
          </cell>
          <cell r="V108">
            <v>520</v>
          </cell>
        </row>
        <row r="108">
          <cell r="X108">
            <v>88</v>
          </cell>
          <cell r="Y108">
            <v>264</v>
          </cell>
          <cell r="Z108">
            <v>0</v>
          </cell>
          <cell r="AA108" t="str">
            <v>曾选泽</v>
          </cell>
          <cell r="AB108" t="str">
            <v>曾选泽</v>
          </cell>
          <cell r="AC108" t="str">
            <v>曾选泽</v>
          </cell>
          <cell r="AD108" t="str">
            <v>曾选泽</v>
          </cell>
          <cell r="AE108" t="str">
            <v>曾选泽</v>
          </cell>
        </row>
        <row r="109">
          <cell r="B109" t="str">
            <v>罗熠鹏</v>
          </cell>
          <cell r="C109" t="str">
            <v>发泡</v>
          </cell>
          <cell r="D109">
            <v>45587</v>
          </cell>
          <cell r="E109">
            <v>26</v>
          </cell>
          <cell r="F109">
            <v>28</v>
          </cell>
        </row>
        <row r="109">
          <cell r="T109">
            <v>28</v>
          </cell>
          <cell r="U109">
            <v>28</v>
          </cell>
          <cell r="V109">
            <v>560</v>
          </cell>
        </row>
        <row r="109">
          <cell r="X109">
            <v>91</v>
          </cell>
          <cell r="Y109">
            <v>273</v>
          </cell>
          <cell r="Z109">
            <v>0</v>
          </cell>
          <cell r="AA109" t="str">
            <v>罗熠鹏</v>
          </cell>
          <cell r="AB109" t="str">
            <v>罗熠鹏</v>
          </cell>
          <cell r="AC109" t="str">
            <v>罗熠鹏</v>
          </cell>
          <cell r="AD109" t="str">
            <v>罗熠鹏</v>
          </cell>
          <cell r="AE109" t="str">
            <v>罗熠鹏</v>
          </cell>
        </row>
        <row r="110">
          <cell r="B110" t="str">
            <v>王明</v>
          </cell>
          <cell r="C110" t="str">
            <v>发泡</v>
          </cell>
          <cell r="D110">
            <v>45677</v>
          </cell>
          <cell r="E110">
            <v>26</v>
          </cell>
          <cell r="F110">
            <v>26</v>
          </cell>
        </row>
        <row r="110">
          <cell r="T110">
            <v>26</v>
          </cell>
          <cell r="U110">
            <v>26</v>
          </cell>
          <cell r="V110">
            <v>520</v>
          </cell>
        </row>
        <row r="110">
          <cell r="X110">
            <v>85</v>
          </cell>
          <cell r="Y110">
            <v>255</v>
          </cell>
          <cell r="Z110">
            <v>0</v>
          </cell>
          <cell r="AA110" t="str">
            <v>王明</v>
          </cell>
          <cell r="AB110" t="str">
            <v>王明</v>
          </cell>
          <cell r="AC110" t="str">
            <v>王明</v>
          </cell>
          <cell r="AD110" t="str">
            <v>王明</v>
          </cell>
          <cell r="AE110" t="str">
            <v>王明</v>
          </cell>
        </row>
        <row r="111">
          <cell r="B111" t="str">
            <v>罗冰</v>
          </cell>
          <cell r="C111" t="str">
            <v>发泡</v>
          </cell>
          <cell r="D111">
            <v>45694</v>
          </cell>
          <cell r="E111">
            <v>26</v>
          </cell>
          <cell r="F111">
            <v>27</v>
          </cell>
        </row>
        <row r="111">
          <cell r="T111">
            <v>27</v>
          </cell>
          <cell r="U111">
            <v>27</v>
          </cell>
          <cell r="V111">
            <v>540</v>
          </cell>
        </row>
        <row r="111">
          <cell r="X111">
            <v>92</v>
          </cell>
          <cell r="Y111">
            <v>276</v>
          </cell>
          <cell r="Z111">
            <v>0</v>
          </cell>
          <cell r="AA111" t="str">
            <v>罗冰</v>
          </cell>
          <cell r="AB111" t="str">
            <v>罗冰</v>
          </cell>
          <cell r="AC111" t="str">
            <v>罗冰</v>
          </cell>
          <cell r="AD111" t="str">
            <v>罗冰</v>
          </cell>
          <cell r="AE111" t="str">
            <v>罗冰</v>
          </cell>
        </row>
        <row r="112">
          <cell r="B112" t="str">
            <v>林新龙</v>
          </cell>
          <cell r="C112" t="str">
            <v>发泡</v>
          </cell>
          <cell r="D112">
            <v>45759</v>
          </cell>
          <cell r="E112">
            <v>26</v>
          </cell>
          <cell r="F112">
            <v>28</v>
          </cell>
        </row>
        <row r="112">
          <cell r="T112">
            <v>28</v>
          </cell>
          <cell r="U112">
            <v>28</v>
          </cell>
          <cell r="V112">
            <v>560</v>
          </cell>
          <cell r="W112" t="str">
            <v>2025/6/12旷工自离离职</v>
          </cell>
          <cell r="X112">
            <v>91</v>
          </cell>
          <cell r="Y112">
            <v>273</v>
          </cell>
          <cell r="Z112">
            <v>0</v>
          </cell>
          <cell r="AA112" t="str">
            <v>林新龙</v>
          </cell>
          <cell r="AB112" t="str">
            <v>林新龙</v>
          </cell>
          <cell r="AC112" t="str">
            <v>林新龙</v>
          </cell>
          <cell r="AD112" t="str">
            <v>林新龙</v>
          </cell>
          <cell r="AE112" t="str">
            <v>林新龙</v>
          </cell>
        </row>
        <row r="113">
          <cell r="B113" t="str">
            <v>唐锋</v>
          </cell>
          <cell r="C113" t="str">
            <v>发泡</v>
          </cell>
          <cell r="D113">
            <v>45772</v>
          </cell>
          <cell r="E113">
            <v>26</v>
          </cell>
          <cell r="F113">
            <v>27.5</v>
          </cell>
        </row>
        <row r="113">
          <cell r="K113">
            <v>1.5</v>
          </cell>
        </row>
        <row r="113">
          <cell r="T113">
            <v>27</v>
          </cell>
          <cell r="U113">
            <v>27</v>
          </cell>
          <cell r="V113">
            <v>540</v>
          </cell>
        </row>
        <row r="113">
          <cell r="X113">
            <v>88</v>
          </cell>
          <cell r="Y113">
            <v>264</v>
          </cell>
          <cell r="Z113" t="str">
            <v>5.9日12点-10日事假1.5天</v>
          </cell>
          <cell r="AA113" t="str">
            <v>唐锋</v>
          </cell>
          <cell r="AB113" t="str">
            <v>唐锋</v>
          </cell>
          <cell r="AC113" t="str">
            <v>唐锋</v>
          </cell>
          <cell r="AD113" t="str">
            <v>唐锋</v>
          </cell>
          <cell r="AE113" t="str">
            <v>唐锋</v>
          </cell>
        </row>
        <row r="114">
          <cell r="B114" t="str">
            <v>刘红勇</v>
          </cell>
          <cell r="C114" t="str">
            <v>发泡</v>
          </cell>
          <cell r="D114">
            <v>45774</v>
          </cell>
          <cell r="E114">
            <v>26</v>
          </cell>
          <cell r="F114">
            <v>24.5</v>
          </cell>
        </row>
        <row r="114">
          <cell r="K114">
            <v>2.5</v>
          </cell>
        </row>
        <row r="114">
          <cell r="P114">
            <v>1</v>
          </cell>
        </row>
        <row r="114">
          <cell r="T114">
            <v>24</v>
          </cell>
          <cell r="U114">
            <v>24</v>
          </cell>
          <cell r="V114">
            <v>480</v>
          </cell>
        </row>
        <row r="114">
          <cell r="X114">
            <v>83</v>
          </cell>
          <cell r="Y114">
            <v>249</v>
          </cell>
          <cell r="Z114" t="str">
            <v>5.14下午13点-20点事假半天；5.12下午一点-8点学校开家长会；5.9日14点-20点事假6h；5.5家中有事事假1天；5.1日下午1点半-8点；5.29事假1天；5.24有事事假1天</v>
          </cell>
          <cell r="AA114" t="str">
            <v>刘红勇</v>
          </cell>
          <cell r="AB114" t="str">
            <v>刘红勇</v>
          </cell>
          <cell r="AC114" t="str">
            <v>刘红勇</v>
          </cell>
          <cell r="AD114" t="str">
            <v>刘红勇</v>
          </cell>
          <cell r="AE114" t="str">
            <v>刘红勇</v>
          </cell>
        </row>
        <row r="115">
          <cell r="B115" t="str">
            <v>卫伟伟</v>
          </cell>
          <cell r="C115" t="str">
            <v>发泡</v>
          </cell>
          <cell r="D115">
            <v>45771</v>
          </cell>
          <cell r="E115">
            <v>26</v>
          </cell>
          <cell r="F115">
            <v>27</v>
          </cell>
          <cell r="G115">
            <v>27</v>
          </cell>
        </row>
        <row r="115">
          <cell r="K115">
            <v>1</v>
          </cell>
        </row>
        <row r="115">
          <cell r="P115">
            <v>1</v>
          </cell>
        </row>
        <row r="115">
          <cell r="T115">
            <v>27</v>
          </cell>
          <cell r="U115">
            <v>27</v>
          </cell>
          <cell r="V115">
            <v>540</v>
          </cell>
        </row>
        <row r="115">
          <cell r="X115">
            <v>83</v>
          </cell>
          <cell r="Y115">
            <v>249</v>
          </cell>
          <cell r="Z115">
            <v>0</v>
          </cell>
          <cell r="AA115" t="str">
            <v>卫伟伟</v>
          </cell>
          <cell r="AB115" t="str">
            <v>卫伟伟</v>
          </cell>
          <cell r="AC115" t="str">
            <v>卫伟伟</v>
          </cell>
          <cell r="AD115" t="str">
            <v>卫伟伟</v>
          </cell>
          <cell r="AE115" t="str">
            <v>卫伟伟</v>
          </cell>
        </row>
        <row r="116">
          <cell r="B116" t="str">
            <v>刘顺新</v>
          </cell>
          <cell r="C116" t="str">
            <v>发泡</v>
          </cell>
          <cell r="D116">
            <v>45777</v>
          </cell>
          <cell r="E116">
            <v>26</v>
          </cell>
          <cell r="F116">
            <v>27</v>
          </cell>
        </row>
        <row r="116">
          <cell r="P116">
            <v>1</v>
          </cell>
        </row>
        <row r="116">
          <cell r="T116">
            <v>27</v>
          </cell>
          <cell r="U116">
            <v>27</v>
          </cell>
          <cell r="V116">
            <v>540</v>
          </cell>
        </row>
        <row r="116">
          <cell r="X116">
            <v>88</v>
          </cell>
          <cell r="Y116">
            <v>264</v>
          </cell>
          <cell r="Z116">
            <v>0</v>
          </cell>
          <cell r="AA116" t="str">
            <v>刘顺新</v>
          </cell>
          <cell r="AB116" t="str">
            <v>刘顺新</v>
          </cell>
          <cell r="AC116" t="str">
            <v>刘顺新</v>
          </cell>
          <cell r="AD116" t="e">
            <v>#N/A</v>
          </cell>
          <cell r="AE116" t="str">
            <v>刘顺新</v>
          </cell>
        </row>
        <row r="117">
          <cell r="B117" t="str">
            <v>谢宗伏</v>
          </cell>
          <cell r="C117" t="str">
            <v>发泡</v>
          </cell>
          <cell r="D117">
            <v>45775</v>
          </cell>
          <cell r="E117">
            <v>26</v>
          </cell>
          <cell r="F117">
            <v>26.2</v>
          </cell>
        </row>
        <row r="117">
          <cell r="T117">
            <v>26</v>
          </cell>
          <cell r="U117">
            <v>26</v>
          </cell>
          <cell r="V117">
            <v>520</v>
          </cell>
        </row>
        <row r="117">
          <cell r="X117">
            <v>89</v>
          </cell>
          <cell r="Y117">
            <v>267</v>
          </cell>
          <cell r="Z117">
            <v>0</v>
          </cell>
          <cell r="AA117" t="e">
            <v>#N/A</v>
          </cell>
          <cell r="AB117" t="str">
            <v>谢宗伏</v>
          </cell>
          <cell r="AC117" t="str">
            <v>谢宗伏</v>
          </cell>
          <cell r="AD117" t="str">
            <v>谢宗伏</v>
          </cell>
          <cell r="AE117" t="str">
            <v>谢宗伏</v>
          </cell>
        </row>
        <row r="118">
          <cell r="B118" t="str">
            <v>肖星</v>
          </cell>
          <cell r="C118" t="str">
            <v>发泡</v>
          </cell>
          <cell r="D118">
            <v>45789</v>
          </cell>
          <cell r="E118">
            <v>26</v>
          </cell>
          <cell r="F118">
            <v>19</v>
          </cell>
        </row>
        <row r="118">
          <cell r="T118">
            <v>19</v>
          </cell>
          <cell r="U118">
            <v>19</v>
          </cell>
          <cell r="V118">
            <v>380</v>
          </cell>
          <cell r="W118" t="str">
            <v>2025/6/11离职</v>
          </cell>
          <cell r="X118">
            <v>88</v>
          </cell>
          <cell r="Y118">
            <v>264</v>
          </cell>
          <cell r="Z118">
            <v>0</v>
          </cell>
        </row>
        <row r="118">
          <cell r="AB118" t="str">
            <v>肖星</v>
          </cell>
          <cell r="AC118" t="str">
            <v>肖星</v>
          </cell>
        </row>
        <row r="118">
          <cell r="AE118" t="str">
            <v>肖星</v>
          </cell>
        </row>
        <row r="119">
          <cell r="B119" t="str">
            <v>郭鹏</v>
          </cell>
          <cell r="C119" t="str">
            <v>发泡</v>
          </cell>
          <cell r="D119">
            <v>45791</v>
          </cell>
          <cell r="E119">
            <v>26</v>
          </cell>
          <cell r="F119">
            <v>17</v>
          </cell>
        </row>
        <row r="119">
          <cell r="T119">
            <v>17</v>
          </cell>
          <cell r="U119">
            <v>17</v>
          </cell>
          <cell r="V119">
            <v>340</v>
          </cell>
        </row>
        <row r="119">
          <cell r="X119">
            <v>90</v>
          </cell>
          <cell r="Y119">
            <v>270</v>
          </cell>
          <cell r="Z119">
            <v>0</v>
          </cell>
        </row>
        <row r="119">
          <cell r="AB119" t="str">
            <v>郭鹏</v>
          </cell>
          <cell r="AC119" t="str">
            <v>郭鹏</v>
          </cell>
        </row>
        <row r="119">
          <cell r="AE119" t="str">
            <v>郭鹏</v>
          </cell>
        </row>
        <row r="120">
          <cell r="B120" t="str">
            <v>刘爱国</v>
          </cell>
          <cell r="C120" t="str">
            <v>发泡</v>
          </cell>
          <cell r="D120">
            <v>45805</v>
          </cell>
          <cell r="E120">
            <v>26</v>
          </cell>
          <cell r="F120">
            <v>3</v>
          </cell>
        </row>
        <row r="120">
          <cell r="T120">
            <v>3</v>
          </cell>
          <cell r="U120">
            <v>3</v>
          </cell>
          <cell r="V120">
            <v>60</v>
          </cell>
        </row>
        <row r="120">
          <cell r="X120">
            <v>84</v>
          </cell>
          <cell r="Y120">
            <v>252</v>
          </cell>
          <cell r="Z120">
            <v>0</v>
          </cell>
        </row>
        <row r="120">
          <cell r="AB120" t="str">
            <v>刘爱国</v>
          </cell>
          <cell r="AC120" t="str">
            <v>刘爱国</v>
          </cell>
        </row>
        <row r="120">
          <cell r="AE120" t="str">
            <v>刘爱国</v>
          </cell>
        </row>
        <row r="121">
          <cell r="B121" t="str">
            <v>王运凤</v>
          </cell>
          <cell r="C121" t="str">
            <v>发泡-A班</v>
          </cell>
          <cell r="D121">
            <v>44968</v>
          </cell>
          <cell r="E121">
            <v>26</v>
          </cell>
          <cell r="F121">
            <v>25</v>
          </cell>
        </row>
        <row r="121">
          <cell r="T121">
            <v>25</v>
          </cell>
          <cell r="U121">
            <v>25</v>
          </cell>
          <cell r="V121">
            <v>500</v>
          </cell>
          <cell r="W121" t="str">
            <v>2025/05/29离职</v>
          </cell>
          <cell r="X121">
            <v>94</v>
          </cell>
          <cell r="Y121">
            <v>282</v>
          </cell>
          <cell r="Z121">
            <v>0</v>
          </cell>
          <cell r="AA121" t="str">
            <v>王运凤</v>
          </cell>
          <cell r="AB121" t="str">
            <v>王运凤</v>
          </cell>
          <cell r="AC121" t="e">
            <v>#N/A</v>
          </cell>
          <cell r="AD121" t="str">
            <v>王运凤</v>
          </cell>
          <cell r="AE121" t="str">
            <v>王运凤</v>
          </cell>
        </row>
        <row r="122">
          <cell r="B122" t="str">
            <v>刘伟</v>
          </cell>
          <cell r="C122" t="str">
            <v>发泡</v>
          </cell>
          <cell r="D122">
            <v>45637</v>
          </cell>
          <cell r="E122">
            <v>26</v>
          </cell>
          <cell r="F122">
            <v>16</v>
          </cell>
        </row>
        <row r="122">
          <cell r="P122">
            <v>2</v>
          </cell>
        </row>
        <row r="122">
          <cell r="T122">
            <v>16</v>
          </cell>
          <cell r="U122">
            <v>16</v>
          </cell>
          <cell r="V122">
            <v>320</v>
          </cell>
          <cell r="W122" t="str">
            <v>2025/05/20离职</v>
          </cell>
          <cell r="X122">
            <v>87</v>
          </cell>
          <cell r="Y122">
            <v>261</v>
          </cell>
          <cell r="Z122">
            <v>0</v>
          </cell>
          <cell r="AA122" t="str">
            <v>刘伟</v>
          </cell>
          <cell r="AB122" t="str">
            <v>刘伟</v>
          </cell>
          <cell r="AC122" t="e">
            <v>#N/A</v>
          </cell>
          <cell r="AD122" t="str">
            <v>刘伟</v>
          </cell>
          <cell r="AE122" t="str">
            <v>刘伟</v>
          </cell>
        </row>
        <row r="123">
          <cell r="B123" t="str">
            <v>凌勤凡</v>
          </cell>
          <cell r="C123" t="str">
            <v>发泡</v>
          </cell>
          <cell r="D123">
            <v>45717</v>
          </cell>
          <cell r="E123">
            <v>26</v>
          </cell>
          <cell r="F123">
            <v>25</v>
          </cell>
        </row>
        <row r="123">
          <cell r="K123">
            <v>2</v>
          </cell>
        </row>
        <row r="123">
          <cell r="P123">
            <v>1</v>
          </cell>
          <cell r="Q123">
            <v>1</v>
          </cell>
        </row>
        <row r="123">
          <cell r="T123">
            <v>25</v>
          </cell>
          <cell r="U123">
            <v>25</v>
          </cell>
          <cell r="V123">
            <v>500</v>
          </cell>
          <cell r="W123" t="str">
            <v>2025/05/31离职</v>
          </cell>
          <cell r="X123">
            <v>93</v>
          </cell>
          <cell r="Y123">
            <v>279</v>
          </cell>
          <cell r="Z123" t="str">
            <v>5.16日晚班事假1天</v>
          </cell>
          <cell r="AA123" t="str">
            <v>凌勤凡</v>
          </cell>
          <cell r="AB123" t="str">
            <v>凌勤凡</v>
          </cell>
          <cell r="AC123" t="e">
            <v>#N/A</v>
          </cell>
          <cell r="AD123" t="str">
            <v>凌勤凡</v>
          </cell>
          <cell r="AE123" t="str">
            <v>凌勤凡</v>
          </cell>
        </row>
        <row r="124">
          <cell r="B124" t="str">
            <v>贺振杰</v>
          </cell>
          <cell r="C124" t="str">
            <v>发泡</v>
          </cell>
          <cell r="D124">
            <v>45721</v>
          </cell>
          <cell r="E124">
            <v>26</v>
          </cell>
          <cell r="F124">
            <v>15.4</v>
          </cell>
        </row>
        <row r="124">
          <cell r="K124">
            <v>5</v>
          </cell>
        </row>
        <row r="124">
          <cell r="P124">
            <v>1</v>
          </cell>
        </row>
        <row r="124">
          <cell r="T124">
            <v>15</v>
          </cell>
          <cell r="U124">
            <v>15</v>
          </cell>
          <cell r="V124">
            <v>300</v>
          </cell>
          <cell r="W124" t="str">
            <v>2025/05/24离职</v>
          </cell>
          <cell r="X124">
            <v>81</v>
          </cell>
          <cell r="Y124">
            <v>243</v>
          </cell>
          <cell r="Z124" t="str">
            <v>5.16-5.20事假5天</v>
          </cell>
          <cell r="AA124" t="str">
            <v>贺振杰</v>
          </cell>
          <cell r="AB124" t="str">
            <v>贺振杰</v>
          </cell>
          <cell r="AC124" t="e">
            <v>#N/A</v>
          </cell>
          <cell r="AD124" t="str">
            <v>贺振杰</v>
          </cell>
          <cell r="AE124" t="str">
            <v>贺振杰</v>
          </cell>
        </row>
        <row r="125">
          <cell r="B125" t="str">
            <v>黄金容</v>
          </cell>
          <cell r="C125" t="str">
            <v>发泡</v>
          </cell>
          <cell r="D125">
            <v>45729</v>
          </cell>
          <cell r="E125">
            <v>26</v>
          </cell>
          <cell r="F125">
            <v>15</v>
          </cell>
        </row>
        <row r="125">
          <cell r="T125">
            <v>15</v>
          </cell>
          <cell r="U125">
            <v>15</v>
          </cell>
          <cell r="V125">
            <v>300</v>
          </cell>
          <cell r="W125" t="str">
            <v>2025/05/17号离职</v>
          </cell>
          <cell r="X125">
            <v>91</v>
          </cell>
          <cell r="Y125">
            <v>273</v>
          </cell>
          <cell r="Z125">
            <v>0</v>
          </cell>
          <cell r="AA125" t="str">
            <v>黄金容</v>
          </cell>
          <cell r="AB125" t="str">
            <v>黄金容</v>
          </cell>
          <cell r="AC125" t="e">
            <v>#N/A</v>
          </cell>
          <cell r="AD125" t="str">
            <v>黄金容</v>
          </cell>
          <cell r="AE125" t="str">
            <v>黄金容</v>
          </cell>
        </row>
        <row r="126">
          <cell r="B126" t="str">
            <v>罗杰</v>
          </cell>
          <cell r="C126" t="str">
            <v>发泡</v>
          </cell>
          <cell r="D126">
            <v>45741</v>
          </cell>
          <cell r="E126">
            <v>26</v>
          </cell>
          <cell r="F126">
            <v>27</v>
          </cell>
        </row>
        <row r="126">
          <cell r="P126">
            <v>1</v>
          </cell>
        </row>
        <row r="126">
          <cell r="T126">
            <v>27</v>
          </cell>
          <cell r="U126">
            <v>27</v>
          </cell>
          <cell r="V126">
            <v>540</v>
          </cell>
          <cell r="W126" t="str">
            <v>2025/05/31离职</v>
          </cell>
          <cell r="X126">
            <v>89</v>
          </cell>
          <cell r="Y126">
            <v>267</v>
          </cell>
          <cell r="Z126">
            <v>0</v>
          </cell>
          <cell r="AA126" t="str">
            <v>罗杰</v>
          </cell>
          <cell r="AB126" t="str">
            <v>罗杰</v>
          </cell>
          <cell r="AC126" t="e">
            <v>#N/A</v>
          </cell>
          <cell r="AD126" t="str">
            <v>罗杰</v>
          </cell>
          <cell r="AE126" t="str">
            <v>罗杰</v>
          </cell>
        </row>
        <row r="127">
          <cell r="B127" t="str">
            <v>张伟</v>
          </cell>
          <cell r="C127" t="str">
            <v>发泡</v>
          </cell>
          <cell r="D127">
            <v>45733</v>
          </cell>
          <cell r="E127">
            <v>26</v>
          </cell>
          <cell r="F127">
            <v>27</v>
          </cell>
        </row>
        <row r="127">
          <cell r="P127">
            <v>1</v>
          </cell>
        </row>
        <row r="127">
          <cell r="T127">
            <v>27</v>
          </cell>
          <cell r="U127">
            <v>27</v>
          </cell>
          <cell r="V127">
            <v>540</v>
          </cell>
          <cell r="W127" t="str">
            <v>2025/6/2离职</v>
          </cell>
          <cell r="X127">
            <v>82</v>
          </cell>
          <cell r="Y127">
            <v>246</v>
          </cell>
          <cell r="Z127">
            <v>0</v>
          </cell>
          <cell r="AA127" t="str">
            <v>张伟</v>
          </cell>
          <cell r="AB127" t="str">
            <v>张伟</v>
          </cell>
          <cell r="AC127" t="e">
            <v>#N/A</v>
          </cell>
          <cell r="AD127" t="str">
            <v>张伟</v>
          </cell>
          <cell r="AE127" t="str">
            <v>张伟</v>
          </cell>
        </row>
        <row r="128">
          <cell r="B128" t="str">
            <v>刘双军</v>
          </cell>
          <cell r="C128" t="str">
            <v>发泡</v>
          </cell>
          <cell r="D128">
            <v>45784</v>
          </cell>
          <cell r="E128">
            <v>26</v>
          </cell>
          <cell r="F128">
            <v>9</v>
          </cell>
        </row>
        <row r="128">
          <cell r="T128">
            <v>9</v>
          </cell>
          <cell r="U128">
            <v>9</v>
          </cell>
          <cell r="V128">
            <v>180</v>
          </cell>
          <cell r="W128" t="str">
            <v>2025/05/16号离职</v>
          </cell>
          <cell r="X128">
            <v>89</v>
          </cell>
          <cell r="Y128">
            <v>267</v>
          </cell>
          <cell r="Z128">
            <v>0</v>
          </cell>
        </row>
        <row r="128">
          <cell r="AB128" t="str">
            <v>刘双军</v>
          </cell>
          <cell r="AC128" t="e">
            <v>#N/A</v>
          </cell>
        </row>
        <row r="128">
          <cell r="AE128" t="str">
            <v>刘双军</v>
          </cell>
        </row>
        <row r="129">
          <cell r="B129" t="str">
            <v>宋飞翔</v>
          </cell>
          <cell r="C129" t="str">
            <v>发泡</v>
          </cell>
          <cell r="D129">
            <v>45784</v>
          </cell>
          <cell r="E129">
            <v>26</v>
          </cell>
          <cell r="F129">
            <v>23</v>
          </cell>
        </row>
        <row r="129">
          <cell r="T129">
            <v>23</v>
          </cell>
          <cell r="U129">
            <v>23</v>
          </cell>
          <cell r="V129">
            <v>460</v>
          </cell>
          <cell r="W129" t="str">
            <v>2025/05/31离职</v>
          </cell>
          <cell r="X129">
            <v>88</v>
          </cell>
          <cell r="Y129">
            <v>264</v>
          </cell>
          <cell r="Z129">
            <v>0</v>
          </cell>
        </row>
        <row r="129">
          <cell r="AB129" t="str">
            <v>宋飞翔</v>
          </cell>
          <cell r="AC129" t="e">
            <v>#N/A</v>
          </cell>
        </row>
        <row r="129">
          <cell r="AE129" t="str">
            <v>宋飞翔</v>
          </cell>
        </row>
        <row r="130">
          <cell r="B130" t="str">
            <v>张俊</v>
          </cell>
          <cell r="C130" t="str">
            <v>发泡</v>
          </cell>
          <cell r="D130">
            <v>45789</v>
          </cell>
          <cell r="E130">
            <v>26</v>
          </cell>
          <cell r="F130">
            <v>10.5</v>
          </cell>
        </row>
        <row r="130">
          <cell r="K130">
            <v>0.5</v>
          </cell>
        </row>
        <row r="130">
          <cell r="T130">
            <v>10</v>
          </cell>
          <cell r="U130">
            <v>10</v>
          </cell>
          <cell r="V130">
            <v>200</v>
          </cell>
          <cell r="W130" t="str">
            <v>2025/05/23离职</v>
          </cell>
          <cell r="X130">
            <v>84</v>
          </cell>
          <cell r="Y130">
            <v>252</v>
          </cell>
          <cell r="Z130" t="str">
            <v>5.15早上8点-12点事假0.5天</v>
          </cell>
        </row>
        <row r="130">
          <cell r="AB130" t="str">
            <v>张俊</v>
          </cell>
          <cell r="AC130" t="e">
            <v>#N/A</v>
          </cell>
        </row>
        <row r="130">
          <cell r="AE130" t="str">
            <v>张俊</v>
          </cell>
        </row>
        <row r="131">
          <cell r="B131" t="str">
            <v>李锦华</v>
          </cell>
          <cell r="C131" t="str">
            <v>发泡</v>
          </cell>
          <cell r="D131">
            <v>45789</v>
          </cell>
          <cell r="E131">
            <v>26</v>
          </cell>
          <cell r="F131">
            <v>11</v>
          </cell>
        </row>
        <row r="131">
          <cell r="T131">
            <v>11</v>
          </cell>
          <cell r="U131">
            <v>9</v>
          </cell>
          <cell r="V131">
            <v>204</v>
          </cell>
          <cell r="W131" t="str">
            <v>2025/05/23离职</v>
          </cell>
          <cell r="X131">
            <v>84</v>
          </cell>
          <cell r="Y131">
            <v>252</v>
          </cell>
          <cell r="Z131">
            <v>0</v>
          </cell>
        </row>
        <row r="131">
          <cell r="AB131" t="str">
            <v>李锦华</v>
          </cell>
          <cell r="AC131" t="e">
            <v>#N/A</v>
          </cell>
        </row>
        <row r="131">
          <cell r="AE131" t="str">
            <v>李锦华</v>
          </cell>
        </row>
        <row r="132">
          <cell r="B132" t="str">
            <v>黄旭坤</v>
          </cell>
          <cell r="C132" t="str">
            <v>发泡</v>
          </cell>
          <cell r="D132">
            <v>45800</v>
          </cell>
          <cell r="E132">
            <v>26</v>
          </cell>
          <cell r="F132">
            <v>5</v>
          </cell>
        </row>
        <row r="132">
          <cell r="P132">
            <v>2</v>
          </cell>
        </row>
        <row r="132">
          <cell r="T132">
            <v>5</v>
          </cell>
          <cell r="U132">
            <v>5</v>
          </cell>
          <cell r="V132">
            <v>100</v>
          </cell>
          <cell r="W132" t="str">
            <v>2025/05/28离职</v>
          </cell>
          <cell r="X132">
            <v>84</v>
          </cell>
          <cell r="Y132">
            <v>252</v>
          </cell>
          <cell r="Z132">
            <v>0</v>
          </cell>
        </row>
        <row r="132">
          <cell r="AB132" t="str">
            <v>黄旭坤</v>
          </cell>
          <cell r="AC132" t="e">
            <v>#N/A</v>
          </cell>
        </row>
        <row r="132">
          <cell r="AE132" t="str">
            <v>黄旭坤</v>
          </cell>
        </row>
        <row r="133">
          <cell r="B133" t="str">
            <v>石红华</v>
          </cell>
          <cell r="C133" t="str">
            <v>发泡</v>
          </cell>
          <cell r="D133">
            <v>45801</v>
          </cell>
          <cell r="E133">
            <v>26</v>
          </cell>
          <cell r="F133">
            <v>4</v>
          </cell>
        </row>
        <row r="133">
          <cell r="T133">
            <v>4</v>
          </cell>
          <cell r="U133">
            <v>4</v>
          </cell>
          <cell r="V133">
            <v>80</v>
          </cell>
          <cell r="W133" t="str">
            <v>2025/5/27离职</v>
          </cell>
          <cell r="X133">
            <v>84</v>
          </cell>
          <cell r="Y133">
            <v>252</v>
          </cell>
          <cell r="Z133">
            <v>0</v>
          </cell>
        </row>
        <row r="133">
          <cell r="AB133" t="str">
            <v>石红华</v>
          </cell>
          <cell r="AC133" t="e">
            <v>#N/A</v>
          </cell>
        </row>
        <row r="133">
          <cell r="AE133" t="str">
            <v>石红华</v>
          </cell>
        </row>
        <row r="134">
          <cell r="B134" t="str">
            <v>栾建强</v>
          </cell>
          <cell r="C134" t="str">
            <v>发泡</v>
          </cell>
          <cell r="D134">
            <v>45803</v>
          </cell>
          <cell r="E134">
            <v>26</v>
          </cell>
          <cell r="F134">
            <v>7</v>
          </cell>
        </row>
        <row r="134">
          <cell r="T134">
            <v>7</v>
          </cell>
          <cell r="U134">
            <v>7</v>
          </cell>
          <cell r="V134">
            <v>140</v>
          </cell>
          <cell r="W134" t="str">
            <v>2025/05/31离职</v>
          </cell>
          <cell r="X134">
            <v>86</v>
          </cell>
          <cell r="Y134">
            <v>258</v>
          </cell>
          <cell r="Z134">
            <v>0</v>
          </cell>
        </row>
        <row r="134">
          <cell r="AB134" t="str">
            <v>栾建强</v>
          </cell>
          <cell r="AC134" t="e">
            <v>#N/A</v>
          </cell>
        </row>
        <row r="134">
          <cell r="AE134" t="str">
            <v>栾建强</v>
          </cell>
        </row>
        <row r="135">
          <cell r="B135" t="str">
            <v>唐志加</v>
          </cell>
          <cell r="C135" t="str">
            <v>发泡</v>
          </cell>
          <cell r="D135">
            <v>45796</v>
          </cell>
          <cell r="E135">
            <v>26</v>
          </cell>
          <cell r="F135">
            <v>7</v>
          </cell>
        </row>
        <row r="135">
          <cell r="T135">
            <v>7</v>
          </cell>
          <cell r="U135">
            <v>7</v>
          </cell>
          <cell r="V135">
            <v>140</v>
          </cell>
          <cell r="W135" t="str">
            <v>2025/05/25离职</v>
          </cell>
          <cell r="X135">
            <v>84</v>
          </cell>
          <cell r="Y135">
            <v>252</v>
          </cell>
          <cell r="Z135">
            <v>0</v>
          </cell>
        </row>
        <row r="135">
          <cell r="AB135" t="str">
            <v>唐志加</v>
          </cell>
          <cell r="AC135" t="e">
            <v>#N/A</v>
          </cell>
        </row>
        <row r="135">
          <cell r="AE135" t="str">
            <v>唐志加</v>
          </cell>
        </row>
        <row r="136">
          <cell r="B136" t="str">
            <v>郭庆</v>
          </cell>
          <cell r="C136" t="str">
            <v>发泡</v>
          </cell>
          <cell r="D136">
            <v>45803</v>
          </cell>
          <cell r="E136">
            <v>26</v>
          </cell>
          <cell r="F136">
            <v>5</v>
          </cell>
        </row>
        <row r="136">
          <cell r="T136">
            <v>5</v>
          </cell>
          <cell r="U136">
            <v>5</v>
          </cell>
          <cell r="V136">
            <v>100</v>
          </cell>
          <cell r="W136" t="str">
            <v>2025/6/2离职</v>
          </cell>
          <cell r="X136">
            <v>84</v>
          </cell>
          <cell r="Y136">
            <v>252</v>
          </cell>
          <cell r="Z136">
            <v>0</v>
          </cell>
        </row>
        <row r="136">
          <cell r="AB136" t="str">
            <v>郭庆</v>
          </cell>
          <cell r="AC136" t="e">
            <v>#N/A</v>
          </cell>
        </row>
        <row r="136">
          <cell r="AE136" t="str">
            <v>郭庆</v>
          </cell>
        </row>
        <row r="137">
          <cell r="B137" t="str">
            <v>贺钢</v>
          </cell>
          <cell r="C137" t="str">
            <v>发泡</v>
          </cell>
          <cell r="D137">
            <v>45804</v>
          </cell>
          <cell r="E137">
            <v>26</v>
          </cell>
          <cell r="F137">
            <v>4</v>
          </cell>
        </row>
        <row r="137">
          <cell r="T137">
            <v>4</v>
          </cell>
          <cell r="U137">
            <v>4</v>
          </cell>
          <cell r="V137">
            <v>80</v>
          </cell>
          <cell r="W137" t="str">
            <v>2025/6/4离职</v>
          </cell>
          <cell r="X137">
            <v>84</v>
          </cell>
          <cell r="Y137">
            <v>252</v>
          </cell>
          <cell r="Z137">
            <v>0</v>
          </cell>
        </row>
        <row r="137">
          <cell r="AB137" t="str">
            <v>贺钢</v>
          </cell>
          <cell r="AC137" t="e">
            <v>#N/A</v>
          </cell>
        </row>
        <row r="137">
          <cell r="AE137" t="str">
            <v>贺钢</v>
          </cell>
        </row>
        <row r="138">
          <cell r="B138" t="str">
            <v>陈纪龙</v>
          </cell>
          <cell r="C138" t="str">
            <v>发泡</v>
          </cell>
          <cell r="D138">
            <v>45804</v>
          </cell>
          <cell r="E138">
            <v>26</v>
          </cell>
          <cell r="F138">
            <v>8</v>
          </cell>
          <cell r="G138">
            <v>4</v>
          </cell>
        </row>
        <row r="138">
          <cell r="T138">
            <v>8</v>
          </cell>
          <cell r="U138">
            <v>8</v>
          </cell>
          <cell r="V138">
            <v>160</v>
          </cell>
          <cell r="W138" t="str">
            <v>2025/6/6离职</v>
          </cell>
          <cell r="X138">
            <v>87</v>
          </cell>
          <cell r="Y138">
            <v>261</v>
          </cell>
          <cell r="Z138">
            <v>0</v>
          </cell>
        </row>
        <row r="138">
          <cell r="AB138" t="str">
            <v>陈纪龙</v>
          </cell>
          <cell r="AC138" t="e">
            <v>#N/A</v>
          </cell>
        </row>
        <row r="138">
          <cell r="AE138" t="str">
            <v>陈纪龙</v>
          </cell>
        </row>
        <row r="139">
          <cell r="B139" t="str">
            <v>谢波</v>
          </cell>
          <cell r="C139" t="str">
            <v>发泡</v>
          </cell>
          <cell r="D139">
            <v>45779</v>
          </cell>
          <cell r="E139">
            <v>26</v>
          </cell>
          <cell r="F139">
            <v>13</v>
          </cell>
        </row>
        <row r="139">
          <cell r="K139">
            <v>1</v>
          </cell>
        </row>
        <row r="139">
          <cell r="T139">
            <v>13</v>
          </cell>
          <cell r="U139">
            <v>13</v>
          </cell>
          <cell r="V139">
            <v>260</v>
          </cell>
          <cell r="W139" t="str">
            <v>2025/05/16离职</v>
          </cell>
          <cell r="X139">
            <v>78</v>
          </cell>
          <cell r="Y139">
            <v>234</v>
          </cell>
          <cell r="Z139" t="str">
            <v>5.8-5.9家中有急事事假1天</v>
          </cell>
        </row>
        <row r="139">
          <cell r="AB139" t="str">
            <v>谢波</v>
          </cell>
          <cell r="AC139" t="e">
            <v>#N/A</v>
          </cell>
        </row>
        <row r="139">
          <cell r="AE139" t="str">
            <v>谢波</v>
          </cell>
        </row>
        <row r="140">
          <cell r="B140" t="str">
            <v>曾维</v>
          </cell>
          <cell r="C140" t="str">
            <v>发泡</v>
          </cell>
          <cell r="D140">
            <v>45786</v>
          </cell>
          <cell r="E140">
            <v>26</v>
          </cell>
          <cell r="F140">
            <v>11</v>
          </cell>
        </row>
        <row r="140">
          <cell r="K140">
            <v>2</v>
          </cell>
        </row>
        <row r="140">
          <cell r="T140">
            <v>11</v>
          </cell>
          <cell r="U140">
            <v>11</v>
          </cell>
          <cell r="V140">
            <v>220</v>
          </cell>
          <cell r="W140" t="str">
            <v>2025/05/21退回</v>
          </cell>
          <cell r="X140">
            <v>78</v>
          </cell>
          <cell r="Y140">
            <v>234</v>
          </cell>
          <cell r="Z140" t="str">
            <v>5.12-5.14晚班事假2天</v>
          </cell>
        </row>
        <row r="140">
          <cell r="AB140" t="str">
            <v>曾维</v>
          </cell>
          <cell r="AC140" t="e">
            <v>#N/A</v>
          </cell>
        </row>
        <row r="140">
          <cell r="AE140" t="str">
            <v>曾维</v>
          </cell>
        </row>
        <row r="141">
          <cell r="B141" t="str">
            <v>朱友谊</v>
          </cell>
          <cell r="C141" t="str">
            <v>发泡</v>
          </cell>
          <cell r="D141">
            <v>45789</v>
          </cell>
          <cell r="E141">
            <v>26</v>
          </cell>
          <cell r="F141">
            <v>17</v>
          </cell>
        </row>
        <row r="141">
          <cell r="P141">
            <v>2</v>
          </cell>
        </row>
        <row r="141">
          <cell r="T141">
            <v>17</v>
          </cell>
          <cell r="U141">
            <v>17</v>
          </cell>
          <cell r="V141">
            <v>340</v>
          </cell>
          <cell r="W141" t="str">
            <v>2025/05/29离职</v>
          </cell>
          <cell r="X141">
            <v>83</v>
          </cell>
          <cell r="Y141">
            <v>249</v>
          </cell>
          <cell r="Z141">
            <v>0</v>
          </cell>
        </row>
        <row r="141">
          <cell r="AB141" t="str">
            <v>朱友谊</v>
          </cell>
          <cell r="AC141" t="e">
            <v>#N/A</v>
          </cell>
        </row>
        <row r="141">
          <cell r="AE141" t="str">
            <v>朱友谊</v>
          </cell>
        </row>
        <row r="142">
          <cell r="B142" t="str">
            <v>熊宇涛</v>
          </cell>
          <cell r="C142" t="str">
            <v>发泡</v>
          </cell>
          <cell r="D142">
            <v>45789</v>
          </cell>
          <cell r="E142">
            <v>26</v>
          </cell>
          <cell r="F142">
            <v>11.3</v>
          </cell>
        </row>
        <row r="142">
          <cell r="K142">
            <v>1</v>
          </cell>
        </row>
        <row r="142">
          <cell r="T142">
            <v>11</v>
          </cell>
          <cell r="U142">
            <v>11</v>
          </cell>
          <cell r="V142">
            <v>220</v>
          </cell>
          <cell r="W142" t="str">
            <v>2025/05/27离职</v>
          </cell>
          <cell r="X142">
            <v>83</v>
          </cell>
          <cell r="Y142">
            <v>249</v>
          </cell>
          <cell r="Z142" t="str">
            <v>5.22发热中暑</v>
          </cell>
        </row>
        <row r="142">
          <cell r="AB142" t="str">
            <v>熊宇涛</v>
          </cell>
          <cell r="AC142" t="e">
            <v>#N/A</v>
          </cell>
        </row>
        <row r="142">
          <cell r="AE142" t="str">
            <v>熊宇涛</v>
          </cell>
        </row>
        <row r="143">
          <cell r="B143" t="str">
            <v>彭龄萱</v>
          </cell>
          <cell r="C143" t="str">
            <v>发泡</v>
          </cell>
          <cell r="D143">
            <v>45793</v>
          </cell>
          <cell r="E143">
            <v>26</v>
          </cell>
          <cell r="F143">
            <v>6</v>
          </cell>
        </row>
        <row r="143">
          <cell r="T143">
            <v>6</v>
          </cell>
          <cell r="U143">
            <v>6</v>
          </cell>
          <cell r="V143">
            <v>120</v>
          </cell>
          <cell r="W143" t="str">
            <v>2025/05/21离职</v>
          </cell>
          <cell r="X143">
            <v>86</v>
          </cell>
          <cell r="Y143">
            <v>258</v>
          </cell>
          <cell r="Z143">
            <v>0</v>
          </cell>
        </row>
        <row r="143">
          <cell r="AB143" t="str">
            <v>彭龄萱</v>
          </cell>
          <cell r="AC143" t="e">
            <v>#N/A</v>
          </cell>
        </row>
        <row r="143">
          <cell r="AE143" t="str">
            <v>彭龄萱</v>
          </cell>
        </row>
        <row r="144">
          <cell r="B144" t="str">
            <v>戴新亮</v>
          </cell>
          <cell r="C144" t="str">
            <v>发泡</v>
          </cell>
          <cell r="D144">
            <v>45734</v>
          </cell>
          <cell r="E144">
            <v>26</v>
          </cell>
          <cell r="F144">
            <v>6</v>
          </cell>
        </row>
        <row r="144">
          <cell r="K144">
            <v>1</v>
          </cell>
        </row>
        <row r="144">
          <cell r="T144">
            <v>6</v>
          </cell>
          <cell r="U144">
            <v>6</v>
          </cell>
          <cell r="V144">
            <v>120</v>
          </cell>
          <cell r="W144" t="str">
            <v>2025/5/12离职</v>
          </cell>
          <cell r="X144">
            <v>84</v>
          </cell>
          <cell r="Y144">
            <v>252</v>
          </cell>
          <cell r="Z144" t="str">
            <v>5.10-11日事假1天</v>
          </cell>
        </row>
        <row r="144">
          <cell r="AB144" t="str">
            <v>戴新亮</v>
          </cell>
          <cell r="AC144" t="e">
            <v>#N/A</v>
          </cell>
        </row>
        <row r="144">
          <cell r="AE144" t="str">
            <v>戴新亮</v>
          </cell>
        </row>
        <row r="145">
          <cell r="B145" t="str">
            <v>韩海</v>
          </cell>
          <cell r="C145" t="str">
            <v>发泡</v>
          </cell>
          <cell r="D145">
            <v>45744</v>
          </cell>
          <cell r="E145">
            <v>26</v>
          </cell>
          <cell r="F145">
            <v>11</v>
          </cell>
        </row>
        <row r="145">
          <cell r="K145">
            <v>2</v>
          </cell>
        </row>
        <row r="145">
          <cell r="T145">
            <v>11</v>
          </cell>
          <cell r="U145">
            <v>11</v>
          </cell>
          <cell r="V145">
            <v>220</v>
          </cell>
          <cell r="W145" t="str">
            <v>2025/5/17离职</v>
          </cell>
          <cell r="X145">
            <v>77</v>
          </cell>
          <cell r="Y145">
            <v>231</v>
          </cell>
          <cell r="Z145" t="str">
            <v>5.10晚班事假1天；5.17晚班事假一天</v>
          </cell>
        </row>
        <row r="145">
          <cell r="AB145" t="str">
            <v>韩海</v>
          </cell>
          <cell r="AC145" t="e">
            <v>#N/A</v>
          </cell>
        </row>
        <row r="145">
          <cell r="AE145" t="str">
            <v>韩海</v>
          </cell>
        </row>
        <row r="146">
          <cell r="B146" t="str">
            <v>郭朝阳</v>
          </cell>
          <cell r="C146" t="str">
            <v>发泡</v>
          </cell>
          <cell r="D146">
            <v>45784</v>
          </cell>
          <cell r="E146">
            <v>26</v>
          </cell>
          <cell r="F146">
            <v>8</v>
          </cell>
        </row>
        <row r="146">
          <cell r="T146">
            <v>8</v>
          </cell>
          <cell r="U146">
            <v>8</v>
          </cell>
          <cell r="V146">
            <v>160</v>
          </cell>
          <cell r="W146" t="str">
            <v>2025/5/15离职</v>
          </cell>
          <cell r="X146">
            <v>80</v>
          </cell>
          <cell r="Y146">
            <v>240</v>
          </cell>
          <cell r="Z146">
            <v>0</v>
          </cell>
        </row>
        <row r="146">
          <cell r="AB146" t="str">
            <v>郭朝阳</v>
          </cell>
          <cell r="AC146" t="e">
            <v>#N/A</v>
          </cell>
        </row>
        <row r="146">
          <cell r="AE146" t="str">
            <v>郭朝阳</v>
          </cell>
        </row>
        <row r="147">
          <cell r="B147" t="str">
            <v>刘长江</v>
          </cell>
          <cell r="C147" t="str">
            <v>发泡</v>
          </cell>
          <cell r="D147">
            <v>45785</v>
          </cell>
          <cell r="E147">
            <v>26</v>
          </cell>
          <cell r="F147">
            <v>5</v>
          </cell>
        </row>
        <row r="147">
          <cell r="T147">
            <v>5</v>
          </cell>
          <cell r="U147">
            <v>5</v>
          </cell>
          <cell r="V147">
            <v>100</v>
          </cell>
          <cell r="W147" t="str">
            <v>2025/5/12离职</v>
          </cell>
          <cell r="X147">
            <v>80</v>
          </cell>
          <cell r="Y147">
            <v>240</v>
          </cell>
          <cell r="Z147">
            <v>0</v>
          </cell>
        </row>
        <row r="147">
          <cell r="AB147" t="str">
            <v>刘长江</v>
          </cell>
          <cell r="AC147" t="e">
            <v>#N/A</v>
          </cell>
        </row>
        <row r="147">
          <cell r="AE147" t="str">
            <v>刘长江</v>
          </cell>
        </row>
        <row r="148">
          <cell r="B148" t="str">
            <v>向友发</v>
          </cell>
          <cell r="C148" t="str">
            <v>发泡</v>
          </cell>
          <cell r="D148">
            <v>45784</v>
          </cell>
          <cell r="E148">
            <v>26</v>
          </cell>
          <cell r="F148">
            <v>23</v>
          </cell>
        </row>
        <row r="148">
          <cell r="T148">
            <v>23</v>
          </cell>
          <cell r="U148">
            <v>23</v>
          </cell>
          <cell r="V148">
            <v>460</v>
          </cell>
          <cell r="W148" t="str">
            <v>2025/6/5离职</v>
          </cell>
          <cell r="X148">
            <v>82</v>
          </cell>
          <cell r="Y148">
            <v>246</v>
          </cell>
          <cell r="Z148">
            <v>0</v>
          </cell>
        </row>
        <row r="148">
          <cell r="AB148" t="str">
            <v>向友发</v>
          </cell>
          <cell r="AC148" t="e">
            <v>#N/A</v>
          </cell>
        </row>
        <row r="148">
          <cell r="AE148" t="str">
            <v>向友发</v>
          </cell>
        </row>
        <row r="149">
          <cell r="B149" t="str">
            <v>万冯</v>
          </cell>
          <cell r="C149" t="str">
            <v>发泡</v>
          </cell>
          <cell r="D149">
            <v>45784</v>
          </cell>
          <cell r="E149">
            <v>26</v>
          </cell>
          <cell r="F149">
            <v>12</v>
          </cell>
        </row>
        <row r="149">
          <cell r="T149">
            <v>12</v>
          </cell>
          <cell r="U149">
            <v>12</v>
          </cell>
          <cell r="V149">
            <v>240</v>
          </cell>
          <cell r="W149" t="str">
            <v>2025/5/20离职</v>
          </cell>
          <cell r="X149">
            <v>80</v>
          </cell>
          <cell r="Y149">
            <v>240</v>
          </cell>
          <cell r="Z149">
            <v>0</v>
          </cell>
        </row>
        <row r="149">
          <cell r="AB149" t="str">
            <v>万冯</v>
          </cell>
          <cell r="AC149" t="e">
            <v>#N/A</v>
          </cell>
        </row>
        <row r="149">
          <cell r="AE149" t="str">
            <v>万冯</v>
          </cell>
        </row>
        <row r="150">
          <cell r="B150" t="str">
            <v>向鹏</v>
          </cell>
          <cell r="C150" t="str">
            <v>发泡</v>
          </cell>
          <cell r="D150">
            <v>45784</v>
          </cell>
          <cell r="E150">
            <v>26</v>
          </cell>
          <cell r="F150">
            <v>5</v>
          </cell>
        </row>
        <row r="150">
          <cell r="T150">
            <v>5</v>
          </cell>
          <cell r="U150">
            <v>5</v>
          </cell>
          <cell r="V150">
            <v>100</v>
          </cell>
          <cell r="W150" t="str">
            <v>2025/5/12离职</v>
          </cell>
          <cell r="X150">
            <v>80</v>
          </cell>
          <cell r="Y150">
            <v>240</v>
          </cell>
          <cell r="Z150">
            <v>0</v>
          </cell>
        </row>
        <row r="150">
          <cell r="AB150" t="str">
            <v>向鹏</v>
          </cell>
          <cell r="AC150" t="e">
            <v>#N/A</v>
          </cell>
        </row>
        <row r="150">
          <cell r="AE150" t="str">
            <v>向鹏</v>
          </cell>
        </row>
        <row r="151">
          <cell r="B151" t="str">
            <v>丁晓玲</v>
          </cell>
          <cell r="C151" t="str">
            <v>发泡</v>
          </cell>
          <cell r="D151">
            <v>45744</v>
          </cell>
          <cell r="E151">
            <v>26</v>
          </cell>
          <cell r="F151">
            <v>11</v>
          </cell>
        </row>
        <row r="151">
          <cell r="T151">
            <v>11</v>
          </cell>
          <cell r="U151">
            <v>11</v>
          </cell>
          <cell r="V151">
            <v>220</v>
          </cell>
          <cell r="W151" t="str">
            <v>2025/5/12离职</v>
          </cell>
          <cell r="X151">
            <v>88</v>
          </cell>
          <cell r="Y151">
            <v>264</v>
          </cell>
          <cell r="Z151">
            <v>0</v>
          </cell>
        </row>
        <row r="151">
          <cell r="AB151" t="str">
            <v>丁晓玲</v>
          </cell>
          <cell r="AC151" t="e">
            <v>#N/A</v>
          </cell>
        </row>
        <row r="151">
          <cell r="AE151" t="str">
            <v>丁晓玲</v>
          </cell>
        </row>
        <row r="152">
          <cell r="B152" t="str">
            <v>黎湘云</v>
          </cell>
          <cell r="C152" t="str">
            <v>发泡</v>
          </cell>
          <cell r="D152">
            <v>45759</v>
          </cell>
          <cell r="E152">
            <v>26</v>
          </cell>
          <cell r="F152">
            <v>19.5</v>
          </cell>
        </row>
        <row r="152">
          <cell r="T152">
            <v>22</v>
          </cell>
          <cell r="U152">
            <v>22</v>
          </cell>
          <cell r="V152">
            <v>440</v>
          </cell>
          <cell r="W152" t="str">
            <v>2025/5/23离职</v>
          </cell>
          <cell r="X152">
            <v>82</v>
          </cell>
          <cell r="Y152">
            <v>246</v>
          </cell>
          <cell r="Z152">
            <v>0</v>
          </cell>
        </row>
        <row r="152">
          <cell r="AB152" t="str">
            <v>黎湘云</v>
          </cell>
          <cell r="AC152" t="e">
            <v>#N/A</v>
          </cell>
        </row>
        <row r="152">
          <cell r="AE152" t="str">
            <v>黎湘云</v>
          </cell>
        </row>
        <row r="153">
          <cell r="B153" t="str">
            <v>罗铁</v>
          </cell>
          <cell r="C153" t="str">
            <v>发泡</v>
          </cell>
          <cell r="D153">
            <v>45741</v>
          </cell>
          <cell r="E153">
            <v>26</v>
          </cell>
          <cell r="F153">
            <v>28</v>
          </cell>
        </row>
        <row r="153">
          <cell r="T153">
            <v>28</v>
          </cell>
          <cell r="U153">
            <v>28</v>
          </cell>
          <cell r="V153">
            <v>560</v>
          </cell>
          <cell r="W153" t="str">
            <v>2025/5/19离职</v>
          </cell>
          <cell r="X153">
            <v>92</v>
          </cell>
          <cell r="Y153">
            <v>276</v>
          </cell>
          <cell r="Z153">
            <v>0</v>
          </cell>
        </row>
        <row r="153">
          <cell r="AB153" t="str">
            <v>罗铁</v>
          </cell>
          <cell r="AC153" t="e">
            <v>#N/A</v>
          </cell>
        </row>
        <row r="153">
          <cell r="AE153" t="str">
            <v>罗铁</v>
          </cell>
        </row>
        <row r="154">
          <cell r="B154" t="str">
            <v>陈德文</v>
          </cell>
          <cell r="C154" t="str">
            <v>发泡</v>
          </cell>
          <cell r="D154">
            <v>45737</v>
          </cell>
          <cell r="E154">
            <v>26</v>
          </cell>
          <cell r="F154">
            <v>5.4</v>
          </cell>
        </row>
        <row r="154">
          <cell r="T154">
            <v>5</v>
          </cell>
          <cell r="U154">
            <v>5</v>
          </cell>
          <cell r="V154">
            <v>100</v>
          </cell>
          <cell r="W154" t="str">
            <v>2025/05/09号离职</v>
          </cell>
          <cell r="X154">
            <v>83</v>
          </cell>
          <cell r="Y154">
            <v>249</v>
          </cell>
          <cell r="Z154">
            <v>0</v>
          </cell>
        </row>
        <row r="154">
          <cell r="AB154" t="str">
            <v>陈德文</v>
          </cell>
          <cell r="AC154" t="e">
            <v>#N/A</v>
          </cell>
        </row>
        <row r="154">
          <cell r="AE154" t="str">
            <v>陈德文</v>
          </cell>
        </row>
        <row r="155">
          <cell r="B155" t="str">
            <v>张建伟</v>
          </cell>
          <cell r="C155" t="str">
            <v>发泡</v>
          </cell>
          <cell r="D155">
            <v>45764</v>
          </cell>
          <cell r="E155">
            <v>26</v>
          </cell>
          <cell r="F155">
            <v>26</v>
          </cell>
        </row>
        <row r="155">
          <cell r="K155">
            <v>1</v>
          </cell>
        </row>
        <row r="155">
          <cell r="P155">
            <v>1</v>
          </cell>
        </row>
        <row r="155">
          <cell r="T155">
            <v>26</v>
          </cell>
          <cell r="U155">
            <v>26</v>
          </cell>
          <cell r="V155">
            <v>520</v>
          </cell>
          <cell r="W155" t="str">
            <v>2025/5/30离职</v>
          </cell>
          <cell r="X155">
            <v>90</v>
          </cell>
          <cell r="Y155">
            <v>270</v>
          </cell>
          <cell r="Z155" t="str">
            <v>5.26事假1天</v>
          </cell>
          <cell r="AA155" t="str">
            <v>张建伟</v>
          </cell>
          <cell r="AB155" t="str">
            <v>张建伟</v>
          </cell>
          <cell r="AC155" t="e">
            <v>#N/A</v>
          </cell>
          <cell r="AD155" t="str">
            <v>张建伟</v>
          </cell>
          <cell r="AE155" t="str">
            <v>张建伟</v>
          </cell>
        </row>
        <row r="156">
          <cell r="B156" t="str">
            <v>龙必香</v>
          </cell>
          <cell r="C156" t="str">
            <v>发泡</v>
          </cell>
          <cell r="D156">
            <v>45693</v>
          </cell>
          <cell r="E156">
            <v>26</v>
          </cell>
          <cell r="F156">
            <v>7</v>
          </cell>
        </row>
        <row r="156">
          <cell r="T156">
            <v>7</v>
          </cell>
          <cell r="U156">
            <v>7</v>
          </cell>
          <cell r="V156">
            <v>140</v>
          </cell>
          <cell r="W156" t="str">
            <v>2025/05/09号离职</v>
          </cell>
          <cell r="X156">
            <v>91</v>
          </cell>
          <cell r="Y156">
            <v>273</v>
          </cell>
          <cell r="Z156">
            <v>0</v>
          </cell>
          <cell r="AA156" t="str">
            <v>龙必香</v>
          </cell>
          <cell r="AB156" t="str">
            <v>龙必香</v>
          </cell>
          <cell r="AC156" t="e">
            <v>#N/A</v>
          </cell>
          <cell r="AD156" t="str">
            <v>龙必香</v>
          </cell>
          <cell r="AE156" t="str">
            <v>龙必香</v>
          </cell>
        </row>
        <row r="157">
          <cell r="B157" t="str">
            <v>吴建明</v>
          </cell>
          <cell r="C157" t="str">
            <v>发泡</v>
          </cell>
          <cell r="D157">
            <v>45694</v>
          </cell>
          <cell r="E157">
            <v>26</v>
          </cell>
          <cell r="F157">
            <v>20</v>
          </cell>
        </row>
        <row r="157">
          <cell r="T157">
            <v>20</v>
          </cell>
          <cell r="U157">
            <v>20</v>
          </cell>
          <cell r="V157">
            <v>400</v>
          </cell>
          <cell r="W157" t="str">
            <v>2025/05/23号离职</v>
          </cell>
          <cell r="X157">
            <v>84</v>
          </cell>
          <cell r="Y157">
            <v>252</v>
          </cell>
          <cell r="Z157">
            <v>0</v>
          </cell>
          <cell r="AA157" t="str">
            <v>吴建明</v>
          </cell>
          <cell r="AB157" t="str">
            <v>吴建明</v>
          </cell>
          <cell r="AC157" t="e">
            <v>#N/A</v>
          </cell>
          <cell r="AD157" t="str">
            <v>吴建明</v>
          </cell>
          <cell r="AE157" t="str">
            <v>吴建明</v>
          </cell>
        </row>
        <row r="158">
          <cell r="B158" t="str">
            <v>廖益家</v>
          </cell>
          <cell r="C158" t="str">
            <v>发泡</v>
          </cell>
          <cell r="D158">
            <v>45777</v>
          </cell>
          <cell r="E158">
            <v>26</v>
          </cell>
          <cell r="F158">
            <v>6</v>
          </cell>
        </row>
        <row r="158">
          <cell r="T158">
            <v>6</v>
          </cell>
          <cell r="U158">
            <v>6</v>
          </cell>
          <cell r="V158">
            <v>120</v>
          </cell>
          <cell r="W158" t="str">
            <v>2025/5/9离职</v>
          </cell>
          <cell r="X158">
            <v>83</v>
          </cell>
          <cell r="Y158">
            <v>249</v>
          </cell>
          <cell r="Z158">
            <v>0</v>
          </cell>
          <cell r="AA158" t="str">
            <v>廖益家</v>
          </cell>
          <cell r="AB158" t="str">
            <v>廖益家</v>
          </cell>
          <cell r="AC158" t="e">
            <v>#N/A</v>
          </cell>
          <cell r="AD158" t="e">
            <v>#N/A</v>
          </cell>
          <cell r="AE158" t="str">
            <v>廖益家</v>
          </cell>
        </row>
        <row r="159">
          <cell r="B159" t="str">
            <v>周忠有</v>
          </cell>
          <cell r="C159" t="str">
            <v>发泡</v>
          </cell>
          <cell r="D159">
            <v>45775</v>
          </cell>
          <cell r="E159">
            <v>26</v>
          </cell>
          <cell r="F159">
            <v>25</v>
          </cell>
        </row>
        <row r="159">
          <cell r="T159">
            <v>25</v>
          </cell>
          <cell r="U159">
            <v>25</v>
          </cell>
          <cell r="V159">
            <v>500</v>
          </cell>
          <cell r="W159" t="str">
            <v>2025/6/2退回</v>
          </cell>
          <cell r="X159">
            <v>90</v>
          </cell>
          <cell r="Y159">
            <v>270</v>
          </cell>
          <cell r="Z159">
            <v>0</v>
          </cell>
          <cell r="AA159" t="str">
            <v>周忠有</v>
          </cell>
          <cell r="AB159" t="str">
            <v>周忠有</v>
          </cell>
          <cell r="AC159" t="e">
            <v>#N/A</v>
          </cell>
          <cell r="AD159" t="str">
            <v>周忠有</v>
          </cell>
          <cell r="AE159" t="str">
            <v>周忠有</v>
          </cell>
        </row>
        <row r="160">
          <cell r="B160" t="str">
            <v>唐镇宇</v>
          </cell>
          <cell r="C160" t="str">
            <v>发泡</v>
          </cell>
          <cell r="D160">
            <v>45789</v>
          </cell>
          <cell r="E160">
            <v>26</v>
          </cell>
          <cell r="F160">
            <v>4</v>
          </cell>
        </row>
        <row r="160">
          <cell r="P160">
            <v>2</v>
          </cell>
        </row>
        <row r="160">
          <cell r="T160">
            <v>4</v>
          </cell>
          <cell r="U160">
            <v>4</v>
          </cell>
          <cell r="V160">
            <v>80</v>
          </cell>
          <cell r="W160" t="str">
            <v>2025/05/16退回</v>
          </cell>
        </row>
        <row r="160">
          <cell r="Y160">
            <v>0</v>
          </cell>
          <cell r="Z160">
            <v>0</v>
          </cell>
        </row>
        <row r="160">
          <cell r="AB160" t="str">
            <v>唐镇宇</v>
          </cell>
          <cell r="AC160" t="e">
            <v>#N/A</v>
          </cell>
        </row>
        <row r="160">
          <cell r="AE160" t="str">
            <v>唐镇宇</v>
          </cell>
        </row>
        <row r="161">
          <cell r="B161" t="str">
            <v>阳香娇</v>
          </cell>
          <cell r="C161" t="str">
            <v>发泡</v>
          </cell>
          <cell r="D161">
            <v>45789</v>
          </cell>
          <cell r="E161">
            <v>26</v>
          </cell>
          <cell r="F161">
            <v>7</v>
          </cell>
        </row>
        <row r="161">
          <cell r="T161">
            <v>7</v>
          </cell>
          <cell r="U161">
            <v>7</v>
          </cell>
          <cell r="V161">
            <v>140</v>
          </cell>
          <cell r="W161" t="str">
            <v>2025/05/20离职</v>
          </cell>
          <cell r="X161">
            <v>90</v>
          </cell>
          <cell r="Y161">
            <v>270</v>
          </cell>
          <cell r="Z161">
            <v>0</v>
          </cell>
        </row>
        <row r="161">
          <cell r="AB161" t="str">
            <v>阳香娇</v>
          </cell>
          <cell r="AC161" t="e">
            <v>#N/A</v>
          </cell>
        </row>
        <row r="161">
          <cell r="AE161" t="str">
            <v>阳香娇</v>
          </cell>
        </row>
        <row r="162">
          <cell r="B162" t="str">
            <v>朱孟希</v>
          </cell>
          <cell r="C162" t="str">
            <v>发泡</v>
          </cell>
          <cell r="D162">
            <v>45759</v>
          </cell>
          <cell r="E162">
            <v>26</v>
          </cell>
          <cell r="F162">
            <v>7</v>
          </cell>
        </row>
        <row r="162">
          <cell r="T162">
            <v>7</v>
          </cell>
          <cell r="U162">
            <v>7</v>
          </cell>
          <cell r="V162">
            <v>140</v>
          </cell>
          <cell r="W162" t="str">
            <v>2025/5/12离职</v>
          </cell>
          <cell r="X162">
            <v>90</v>
          </cell>
          <cell r="Y162">
            <v>270</v>
          </cell>
          <cell r="Z162">
            <v>0</v>
          </cell>
        </row>
        <row r="162">
          <cell r="AB162" t="str">
            <v>朱孟希</v>
          </cell>
          <cell r="AC162" t="e">
            <v>#N/A</v>
          </cell>
        </row>
        <row r="162">
          <cell r="AE162" t="str">
            <v>朱孟希</v>
          </cell>
        </row>
        <row r="163">
          <cell r="B163" t="str">
            <v>游思法</v>
          </cell>
          <cell r="C163" t="str">
            <v>发泡</v>
          </cell>
          <cell r="D163">
            <v>45789</v>
          </cell>
          <cell r="E163">
            <v>26</v>
          </cell>
          <cell r="F163">
            <v>2.5</v>
          </cell>
        </row>
        <row r="163">
          <cell r="K163">
            <v>0.5</v>
          </cell>
        </row>
        <row r="163">
          <cell r="T163">
            <v>2</v>
          </cell>
          <cell r="U163">
            <v>2</v>
          </cell>
          <cell r="V163">
            <v>40</v>
          </cell>
          <cell r="W163" t="str">
            <v>2025/05/16号退回</v>
          </cell>
        </row>
        <row r="163">
          <cell r="Y163">
            <v>0</v>
          </cell>
          <cell r="Z163" t="str">
            <v>5.14日下午5点半-8点；15日早上8点-10点合计半天</v>
          </cell>
        </row>
        <row r="163">
          <cell r="AB163" t="str">
            <v>游思法</v>
          </cell>
          <cell r="AC163" t="e">
            <v>#N/A</v>
          </cell>
        </row>
        <row r="163">
          <cell r="AE163" t="str">
            <v>游思法</v>
          </cell>
        </row>
        <row r="164">
          <cell r="B164" t="str">
            <v>易铃仙</v>
          </cell>
          <cell r="C164" t="str">
            <v>发泡</v>
          </cell>
          <cell r="D164">
            <v>45789</v>
          </cell>
          <cell r="E164">
            <v>26</v>
          </cell>
          <cell r="F164">
            <v>12</v>
          </cell>
        </row>
        <row r="164">
          <cell r="T164">
            <v>12</v>
          </cell>
          <cell r="U164">
            <v>12</v>
          </cell>
          <cell r="V164">
            <v>240</v>
          </cell>
          <cell r="W164" t="str">
            <v>2025/5/24离职</v>
          </cell>
          <cell r="X164">
            <v>87</v>
          </cell>
          <cell r="Y164">
            <v>261</v>
          </cell>
          <cell r="Z164" t="str">
            <v>5.14日下午5点半-8点；15日早上8点-11点合计半天</v>
          </cell>
        </row>
        <row r="164">
          <cell r="AB164" t="str">
            <v>易铃仙</v>
          </cell>
          <cell r="AC164" t="e">
            <v>#N/A</v>
          </cell>
        </row>
        <row r="164">
          <cell r="AE164" t="str">
            <v>易铃仙</v>
          </cell>
        </row>
        <row r="165">
          <cell r="B165" t="str">
            <v>程金娥</v>
          </cell>
          <cell r="C165" t="str">
            <v>发泡</v>
          </cell>
          <cell r="D165">
            <v>45785</v>
          </cell>
          <cell r="E165">
            <v>26</v>
          </cell>
          <cell r="F165">
            <v>6</v>
          </cell>
        </row>
        <row r="165">
          <cell r="T165">
            <v>6</v>
          </cell>
          <cell r="U165">
            <v>6</v>
          </cell>
          <cell r="V165">
            <v>120</v>
          </cell>
          <cell r="W165" t="str">
            <v>2025/05/12自离</v>
          </cell>
          <cell r="X165">
            <v>88</v>
          </cell>
          <cell r="Y165">
            <v>264</v>
          </cell>
          <cell r="Z165">
            <v>0</v>
          </cell>
        </row>
        <row r="165">
          <cell r="AB165" t="str">
            <v>程金娥</v>
          </cell>
          <cell r="AC165" t="e">
            <v>#N/A</v>
          </cell>
        </row>
        <row r="165">
          <cell r="AE165" t="str">
            <v>程金娥</v>
          </cell>
        </row>
        <row r="166">
          <cell r="B166" t="str">
            <v>雍期望</v>
          </cell>
          <cell r="C166" t="str">
            <v>焊接车间</v>
          </cell>
          <cell r="D166">
            <v>42602</v>
          </cell>
          <cell r="E166">
            <v>20</v>
          </cell>
          <cell r="F166">
            <v>20</v>
          </cell>
        </row>
        <row r="166">
          <cell r="T166">
            <v>20</v>
          </cell>
          <cell r="U166">
            <v>4</v>
          </cell>
          <cell r="V166">
            <v>272</v>
          </cell>
        </row>
        <row r="166">
          <cell r="X166">
            <v>97</v>
          </cell>
          <cell r="Y166">
            <v>291</v>
          </cell>
          <cell r="Z166">
            <v>0</v>
          </cell>
          <cell r="AA166" t="str">
            <v>雍期望</v>
          </cell>
          <cell r="AB166" t="str">
            <v>雍期望</v>
          </cell>
          <cell r="AC166" t="str">
            <v>雍期望</v>
          </cell>
          <cell r="AD166" t="str">
            <v>雍期望</v>
          </cell>
          <cell r="AE166" t="e">
            <v>#N/A</v>
          </cell>
        </row>
        <row r="167">
          <cell r="B167" t="str">
            <v>邹文祥</v>
          </cell>
          <cell r="C167" t="str">
            <v>焊接车间</v>
          </cell>
          <cell r="D167">
            <v>42262</v>
          </cell>
          <cell r="E167">
            <v>24</v>
          </cell>
          <cell r="F167">
            <v>24</v>
          </cell>
        </row>
        <row r="167">
          <cell r="T167">
            <v>24</v>
          </cell>
          <cell r="U167">
            <v>3</v>
          </cell>
          <cell r="V167">
            <v>312</v>
          </cell>
        </row>
        <row r="167">
          <cell r="X167">
            <v>97</v>
          </cell>
          <cell r="Y167">
            <v>291</v>
          </cell>
          <cell r="Z167">
            <v>0</v>
          </cell>
          <cell r="AA167" t="str">
            <v>邹文祥</v>
          </cell>
          <cell r="AB167" t="str">
            <v>邹文祥</v>
          </cell>
          <cell r="AC167" t="str">
            <v>邹文祥</v>
          </cell>
          <cell r="AD167" t="str">
            <v>邹文祥</v>
          </cell>
          <cell r="AE167" t="e">
            <v>#N/A</v>
          </cell>
        </row>
        <row r="168">
          <cell r="B168" t="str">
            <v>张周</v>
          </cell>
          <cell r="C168" t="str">
            <v>焊接车间</v>
          </cell>
          <cell r="D168">
            <v>42665</v>
          </cell>
          <cell r="E168">
            <v>24</v>
          </cell>
          <cell r="F168">
            <v>24</v>
          </cell>
        </row>
        <row r="168">
          <cell r="P168">
            <v>1</v>
          </cell>
        </row>
        <row r="168">
          <cell r="T168">
            <v>24</v>
          </cell>
          <cell r="U168">
            <v>4</v>
          </cell>
          <cell r="V168">
            <v>320</v>
          </cell>
        </row>
        <row r="168">
          <cell r="X168">
            <v>97</v>
          </cell>
          <cell r="Y168">
            <v>291</v>
          </cell>
          <cell r="Z168">
            <v>0</v>
          </cell>
          <cell r="AA168" t="str">
            <v>张周</v>
          </cell>
          <cell r="AB168" t="str">
            <v>张周</v>
          </cell>
          <cell r="AC168" t="str">
            <v>张周</v>
          </cell>
          <cell r="AD168" t="str">
            <v>张周</v>
          </cell>
          <cell r="AE168" t="e">
            <v>#N/A</v>
          </cell>
        </row>
        <row r="169">
          <cell r="B169" t="str">
            <v>霍海涛</v>
          </cell>
          <cell r="C169" t="str">
            <v>焊接车间</v>
          </cell>
          <cell r="D169">
            <v>41463</v>
          </cell>
          <cell r="E169">
            <v>23</v>
          </cell>
          <cell r="F169">
            <v>23</v>
          </cell>
        </row>
        <row r="169">
          <cell r="P169">
            <v>2</v>
          </cell>
        </row>
        <row r="169">
          <cell r="T169">
            <v>23</v>
          </cell>
          <cell r="U169">
            <v>4</v>
          </cell>
          <cell r="V169">
            <v>308</v>
          </cell>
        </row>
        <row r="169">
          <cell r="X169">
            <v>94</v>
          </cell>
          <cell r="Y169">
            <v>282</v>
          </cell>
          <cell r="Z169">
            <v>0</v>
          </cell>
          <cell r="AA169" t="str">
            <v>霍海涛</v>
          </cell>
          <cell r="AB169" t="str">
            <v>霍海涛</v>
          </cell>
          <cell r="AC169" t="str">
            <v>霍海涛</v>
          </cell>
          <cell r="AD169" t="str">
            <v>霍海涛</v>
          </cell>
          <cell r="AE169" t="e">
            <v>#N/A</v>
          </cell>
        </row>
        <row r="170">
          <cell r="B170" t="str">
            <v>谭刚</v>
          </cell>
          <cell r="C170" t="str">
            <v>焊接车间</v>
          </cell>
          <cell r="D170">
            <v>43292</v>
          </cell>
          <cell r="E170">
            <v>22</v>
          </cell>
          <cell r="F170">
            <v>22</v>
          </cell>
        </row>
        <row r="170">
          <cell r="P170">
            <v>1</v>
          </cell>
        </row>
        <row r="170">
          <cell r="T170">
            <v>22</v>
          </cell>
          <cell r="U170">
            <v>2</v>
          </cell>
          <cell r="V170">
            <v>280</v>
          </cell>
        </row>
        <row r="170">
          <cell r="X170">
            <v>97</v>
          </cell>
          <cell r="Y170">
            <v>291</v>
          </cell>
          <cell r="Z170">
            <v>0</v>
          </cell>
          <cell r="AA170" t="str">
            <v>谭刚</v>
          </cell>
          <cell r="AB170" t="str">
            <v>谭刚</v>
          </cell>
          <cell r="AC170" t="str">
            <v>谭刚</v>
          </cell>
          <cell r="AD170" t="str">
            <v>谭刚</v>
          </cell>
          <cell r="AE170" t="e">
            <v>#N/A</v>
          </cell>
        </row>
        <row r="171">
          <cell r="B171" t="str">
            <v>伍志强</v>
          </cell>
          <cell r="C171" t="str">
            <v>焊接车间</v>
          </cell>
          <cell r="D171">
            <v>43242</v>
          </cell>
          <cell r="E171">
            <v>18</v>
          </cell>
          <cell r="F171">
            <v>18</v>
          </cell>
        </row>
        <row r="171">
          <cell r="T171">
            <v>18</v>
          </cell>
          <cell r="U171">
            <v>3</v>
          </cell>
          <cell r="V171">
            <v>240</v>
          </cell>
        </row>
        <row r="171">
          <cell r="X171">
            <v>92</v>
          </cell>
          <cell r="Y171">
            <v>276</v>
          </cell>
          <cell r="Z171">
            <v>0</v>
          </cell>
          <cell r="AA171" t="str">
            <v>伍志强</v>
          </cell>
          <cell r="AB171" t="str">
            <v>伍志强</v>
          </cell>
          <cell r="AC171" t="str">
            <v>伍志强</v>
          </cell>
          <cell r="AD171" t="str">
            <v>伍志强</v>
          </cell>
          <cell r="AE171" t="e">
            <v>#N/A</v>
          </cell>
        </row>
        <row r="172">
          <cell r="B172" t="str">
            <v>邹明旺</v>
          </cell>
          <cell r="C172" t="str">
            <v>焊接车间</v>
          </cell>
          <cell r="D172">
            <v>43551</v>
          </cell>
          <cell r="E172">
            <v>22</v>
          </cell>
          <cell r="F172">
            <v>22</v>
          </cell>
        </row>
        <row r="172">
          <cell r="T172">
            <v>22</v>
          </cell>
          <cell r="U172">
            <v>5</v>
          </cell>
          <cell r="V172">
            <v>304</v>
          </cell>
        </row>
        <row r="172">
          <cell r="X172">
            <v>96</v>
          </cell>
          <cell r="Y172">
            <v>288</v>
          </cell>
          <cell r="Z172">
            <v>0</v>
          </cell>
          <cell r="AA172" t="str">
            <v>邹明旺</v>
          </cell>
          <cell r="AB172" t="str">
            <v>邹明旺</v>
          </cell>
          <cell r="AC172" t="str">
            <v>邹明旺</v>
          </cell>
          <cell r="AD172" t="str">
            <v>邹明旺</v>
          </cell>
          <cell r="AE172" t="e">
            <v>#N/A</v>
          </cell>
        </row>
        <row r="173">
          <cell r="B173" t="str">
            <v>彭孜刚</v>
          </cell>
          <cell r="C173" t="str">
            <v>焊接车间</v>
          </cell>
          <cell r="D173">
            <v>43675</v>
          </cell>
          <cell r="E173">
            <v>23</v>
          </cell>
          <cell r="F173">
            <v>23</v>
          </cell>
        </row>
        <row r="173">
          <cell r="T173">
            <v>23</v>
          </cell>
          <cell r="U173">
            <v>5</v>
          </cell>
          <cell r="V173">
            <v>316</v>
          </cell>
        </row>
        <row r="173">
          <cell r="X173">
            <v>97</v>
          </cell>
          <cell r="Y173">
            <v>291</v>
          </cell>
          <cell r="Z173">
            <v>0</v>
          </cell>
          <cell r="AA173" t="str">
            <v>彭孜刚</v>
          </cell>
          <cell r="AB173" t="str">
            <v>彭孜刚</v>
          </cell>
          <cell r="AC173" t="str">
            <v>彭孜刚</v>
          </cell>
          <cell r="AD173" t="str">
            <v>彭孜刚</v>
          </cell>
          <cell r="AE173" t="e">
            <v>#N/A</v>
          </cell>
        </row>
        <row r="174">
          <cell r="B174" t="str">
            <v>吴朗</v>
          </cell>
          <cell r="C174" t="str">
            <v>焊接车间</v>
          </cell>
          <cell r="D174">
            <v>44730</v>
          </cell>
          <cell r="E174">
            <v>22</v>
          </cell>
          <cell r="F174">
            <v>21</v>
          </cell>
        </row>
        <row r="174">
          <cell r="K174">
            <v>1</v>
          </cell>
        </row>
        <row r="174">
          <cell r="P174">
            <v>3</v>
          </cell>
        </row>
        <row r="174">
          <cell r="T174">
            <v>21</v>
          </cell>
          <cell r="U174">
            <v>3</v>
          </cell>
          <cell r="V174">
            <v>276</v>
          </cell>
        </row>
        <row r="174">
          <cell r="X174">
            <v>96</v>
          </cell>
          <cell r="Y174">
            <v>288</v>
          </cell>
          <cell r="Z174" t="str">
            <v>5.30事假1天</v>
          </cell>
          <cell r="AA174" t="str">
            <v>吴朗</v>
          </cell>
          <cell r="AB174" t="str">
            <v>吴朗</v>
          </cell>
          <cell r="AC174" t="str">
            <v>吴朗</v>
          </cell>
          <cell r="AD174" t="str">
            <v>吴朗</v>
          </cell>
          <cell r="AE174" t="e">
            <v>#N/A</v>
          </cell>
        </row>
        <row r="175">
          <cell r="B175" t="str">
            <v>刘辉兵</v>
          </cell>
          <cell r="C175" t="str">
            <v>焊接车间</v>
          </cell>
          <cell r="D175">
            <v>41856</v>
          </cell>
          <cell r="E175">
            <v>22</v>
          </cell>
          <cell r="F175">
            <v>22</v>
          </cell>
        </row>
        <row r="175">
          <cell r="T175">
            <v>22</v>
          </cell>
          <cell r="U175">
            <v>6</v>
          </cell>
          <cell r="V175">
            <v>312</v>
          </cell>
        </row>
        <row r="175">
          <cell r="X175">
            <v>96</v>
          </cell>
          <cell r="Y175">
            <v>288</v>
          </cell>
          <cell r="Z175">
            <v>0</v>
          </cell>
          <cell r="AA175" t="str">
            <v>刘辉兵</v>
          </cell>
          <cell r="AB175" t="str">
            <v>刘辉兵</v>
          </cell>
          <cell r="AC175" t="str">
            <v>刘辉兵</v>
          </cell>
          <cell r="AD175" t="str">
            <v>刘辉兵</v>
          </cell>
          <cell r="AE175" t="e">
            <v>#N/A</v>
          </cell>
        </row>
        <row r="176">
          <cell r="B176" t="str">
            <v>范文榜</v>
          </cell>
          <cell r="C176" t="str">
            <v>焊接车间</v>
          </cell>
          <cell r="D176">
            <v>42070</v>
          </cell>
          <cell r="E176">
            <v>24</v>
          </cell>
          <cell r="F176">
            <v>24</v>
          </cell>
        </row>
        <row r="176">
          <cell r="P176">
            <v>1</v>
          </cell>
        </row>
        <row r="176">
          <cell r="T176">
            <v>24</v>
          </cell>
          <cell r="U176">
            <v>6</v>
          </cell>
          <cell r="V176">
            <v>336</v>
          </cell>
        </row>
        <row r="176">
          <cell r="X176">
            <v>96</v>
          </cell>
          <cell r="Y176">
            <v>288</v>
          </cell>
          <cell r="Z176">
            <v>0</v>
          </cell>
          <cell r="AA176" t="str">
            <v>范文榜</v>
          </cell>
          <cell r="AB176" t="str">
            <v>范文榜</v>
          </cell>
          <cell r="AC176" t="str">
            <v>范文榜</v>
          </cell>
          <cell r="AD176" t="str">
            <v>范文榜</v>
          </cell>
          <cell r="AE176" t="e">
            <v>#N/A</v>
          </cell>
        </row>
        <row r="177">
          <cell r="B177" t="str">
            <v>李石云</v>
          </cell>
          <cell r="C177" t="str">
            <v>焊接车间</v>
          </cell>
          <cell r="D177">
            <v>44820</v>
          </cell>
          <cell r="E177">
            <v>26</v>
          </cell>
          <cell r="F177">
            <v>14</v>
          </cell>
        </row>
        <row r="177">
          <cell r="T177">
            <v>14</v>
          </cell>
          <cell r="U177">
            <v>0</v>
          </cell>
          <cell r="V177">
            <v>168</v>
          </cell>
        </row>
        <row r="177">
          <cell r="Y177">
            <v>0</v>
          </cell>
          <cell r="Z177">
            <v>0</v>
          </cell>
          <cell r="AA177" t="str">
            <v>李石云</v>
          </cell>
          <cell r="AB177" t="str">
            <v>李石云</v>
          </cell>
          <cell r="AC177" t="str">
            <v>李石云</v>
          </cell>
          <cell r="AD177" t="str">
            <v>李石云</v>
          </cell>
          <cell r="AE177" t="e">
            <v>#N/A</v>
          </cell>
        </row>
        <row r="178">
          <cell r="B178" t="str">
            <v>付雄</v>
          </cell>
          <cell r="C178" t="str">
            <v>焊接车间</v>
          </cell>
          <cell r="D178">
            <v>44826</v>
          </cell>
          <cell r="E178">
            <v>26</v>
          </cell>
          <cell r="F178">
            <v>14</v>
          </cell>
        </row>
        <row r="178">
          <cell r="P178">
            <v>1</v>
          </cell>
        </row>
        <row r="178">
          <cell r="T178">
            <v>14</v>
          </cell>
          <cell r="U178">
            <v>0</v>
          </cell>
          <cell r="V178">
            <v>168</v>
          </cell>
        </row>
        <row r="178">
          <cell r="Y178">
            <v>0</v>
          </cell>
          <cell r="Z178">
            <v>0</v>
          </cell>
          <cell r="AA178" t="str">
            <v>付雄</v>
          </cell>
          <cell r="AB178" t="str">
            <v>付雄</v>
          </cell>
          <cell r="AC178" t="str">
            <v>付雄</v>
          </cell>
          <cell r="AD178" t="str">
            <v>付雄</v>
          </cell>
          <cell r="AE178" t="e">
            <v>#N/A</v>
          </cell>
        </row>
        <row r="179">
          <cell r="B179" t="str">
            <v>彭光宏</v>
          </cell>
          <cell r="C179" t="str">
            <v>焊接车间</v>
          </cell>
          <cell r="D179">
            <v>44805</v>
          </cell>
          <cell r="E179">
            <v>26</v>
          </cell>
          <cell r="F179">
            <v>10.5</v>
          </cell>
        </row>
        <row r="179">
          <cell r="P179">
            <v>1</v>
          </cell>
        </row>
        <row r="179">
          <cell r="T179">
            <v>9</v>
          </cell>
          <cell r="U179">
            <v>0</v>
          </cell>
          <cell r="V179">
            <v>108</v>
          </cell>
        </row>
        <row r="179">
          <cell r="Y179">
            <v>0</v>
          </cell>
          <cell r="Z179">
            <v>0</v>
          </cell>
          <cell r="AA179" t="str">
            <v>彭光宏</v>
          </cell>
          <cell r="AB179" t="str">
            <v>彭光宏</v>
          </cell>
          <cell r="AC179" t="str">
            <v>彭光宏</v>
          </cell>
          <cell r="AD179" t="str">
            <v>彭光宏</v>
          </cell>
          <cell r="AE179" t="e">
            <v>#N/A</v>
          </cell>
        </row>
        <row r="180">
          <cell r="B180" t="str">
            <v>蔡归仓</v>
          </cell>
          <cell r="C180" t="str">
            <v>焊接车间</v>
          </cell>
          <cell r="D180">
            <v>45594</v>
          </cell>
          <cell r="E180">
            <v>26</v>
          </cell>
          <cell r="F180">
            <v>4</v>
          </cell>
        </row>
        <row r="180">
          <cell r="T180">
            <v>4</v>
          </cell>
          <cell r="U180">
            <v>1</v>
          </cell>
          <cell r="V180">
            <v>56</v>
          </cell>
          <cell r="W180" t="str">
            <v>2025/5/8离职</v>
          </cell>
        </row>
        <row r="180">
          <cell r="Y180">
            <v>0</v>
          </cell>
          <cell r="Z180">
            <v>0</v>
          </cell>
          <cell r="AA180" t="str">
            <v>蔡归仓</v>
          </cell>
          <cell r="AB180" t="str">
            <v>蔡归仓</v>
          </cell>
          <cell r="AC180" t="e">
            <v>#N/A</v>
          </cell>
          <cell r="AD180" t="str">
            <v>蔡归仓</v>
          </cell>
          <cell r="AE180" t="e">
            <v>#N/A</v>
          </cell>
        </row>
        <row r="181">
          <cell r="B181" t="str">
            <v>黄杰</v>
          </cell>
          <cell r="C181" t="str">
            <v>焊接车间</v>
          </cell>
          <cell r="D181">
            <v>45630</v>
          </cell>
          <cell r="E181">
            <v>26</v>
          </cell>
          <cell r="F181">
            <v>4</v>
          </cell>
        </row>
        <row r="181">
          <cell r="T181">
            <v>4</v>
          </cell>
          <cell r="U181">
            <v>0</v>
          </cell>
          <cell r="V181">
            <v>48</v>
          </cell>
          <cell r="W181" t="str">
            <v>2025/5/8离职</v>
          </cell>
        </row>
        <row r="181">
          <cell r="Y181">
            <v>0</v>
          </cell>
          <cell r="Z181">
            <v>0</v>
          </cell>
          <cell r="AA181" t="str">
            <v>黄杰</v>
          </cell>
          <cell r="AB181" t="str">
            <v>黄杰</v>
          </cell>
          <cell r="AC181" t="e">
            <v>#N/A</v>
          </cell>
          <cell r="AD181" t="str">
            <v>黄杰</v>
          </cell>
          <cell r="AE181" t="e">
            <v>#N/A</v>
          </cell>
        </row>
        <row r="182">
          <cell r="B182" t="str">
            <v>罗亚南</v>
          </cell>
          <cell r="C182" t="str">
            <v>总装车间</v>
          </cell>
          <cell r="D182">
            <v>41612</v>
          </cell>
          <cell r="E182">
            <v>22.5</v>
          </cell>
          <cell r="F182">
            <v>22.5</v>
          </cell>
        </row>
        <row r="182">
          <cell r="H182">
            <v>0</v>
          </cell>
        </row>
        <row r="182">
          <cell r="P182">
            <v>2</v>
          </cell>
        </row>
        <row r="182">
          <cell r="T182">
            <v>22</v>
          </cell>
          <cell r="U182">
            <v>3</v>
          </cell>
          <cell r="V182">
            <v>288</v>
          </cell>
        </row>
        <row r="182">
          <cell r="X182">
            <v>96</v>
          </cell>
          <cell r="Y182">
            <v>288</v>
          </cell>
          <cell r="Z182">
            <v>0</v>
          </cell>
          <cell r="AA182" t="str">
            <v>罗亚南</v>
          </cell>
          <cell r="AB182" t="str">
            <v>罗亚南</v>
          </cell>
          <cell r="AC182" t="str">
            <v>罗亚南</v>
          </cell>
          <cell r="AD182" t="str">
            <v>罗亚南</v>
          </cell>
          <cell r="AE182" t="e">
            <v>#N/A</v>
          </cell>
        </row>
        <row r="183">
          <cell r="B183" t="str">
            <v>欧响亮</v>
          </cell>
          <cell r="C183" t="str">
            <v>总装前排</v>
          </cell>
          <cell r="D183">
            <v>43595</v>
          </cell>
          <cell r="E183">
            <v>23</v>
          </cell>
          <cell r="F183">
            <v>22</v>
          </cell>
        </row>
        <row r="183">
          <cell r="H183">
            <v>4.25</v>
          </cell>
        </row>
        <row r="183">
          <cell r="K183">
            <v>1</v>
          </cell>
        </row>
        <row r="183">
          <cell r="P183">
            <v>1</v>
          </cell>
        </row>
        <row r="183">
          <cell r="T183">
            <v>21</v>
          </cell>
          <cell r="U183">
            <v>4</v>
          </cell>
          <cell r="V183">
            <v>284</v>
          </cell>
        </row>
        <row r="183">
          <cell r="X183">
            <v>95</v>
          </cell>
          <cell r="Y183">
            <v>285</v>
          </cell>
          <cell r="Z183" t="str">
            <v>5.8事假1天</v>
          </cell>
          <cell r="AA183" t="str">
            <v>欧响亮</v>
          </cell>
          <cell r="AB183" t="str">
            <v>欧响亮</v>
          </cell>
          <cell r="AC183" t="str">
            <v>欧响亮</v>
          </cell>
          <cell r="AD183" t="str">
            <v>欧响亮</v>
          </cell>
          <cell r="AE183" t="e">
            <v>#N/A</v>
          </cell>
        </row>
        <row r="184">
          <cell r="B184" t="str">
            <v>刘明</v>
          </cell>
          <cell r="C184" t="str">
            <v>总装前排</v>
          </cell>
          <cell r="D184">
            <v>44306</v>
          </cell>
          <cell r="E184">
            <v>21.5</v>
          </cell>
          <cell r="F184">
            <v>21.5</v>
          </cell>
        </row>
        <row r="184">
          <cell r="H184">
            <v>0</v>
          </cell>
        </row>
        <row r="184">
          <cell r="T184">
            <v>21</v>
          </cell>
          <cell r="U184">
            <v>3</v>
          </cell>
          <cell r="V184">
            <v>276</v>
          </cell>
        </row>
        <row r="184">
          <cell r="X184">
            <v>94</v>
          </cell>
          <cell r="Y184">
            <v>282</v>
          </cell>
          <cell r="Z184">
            <v>0</v>
          </cell>
          <cell r="AA184" t="str">
            <v>刘明</v>
          </cell>
          <cell r="AB184" t="str">
            <v>刘明</v>
          </cell>
          <cell r="AC184" t="str">
            <v>刘明</v>
          </cell>
          <cell r="AD184" t="str">
            <v>刘明</v>
          </cell>
          <cell r="AE184" t="e">
            <v>#N/A</v>
          </cell>
        </row>
        <row r="185">
          <cell r="B185" t="str">
            <v>苏超</v>
          </cell>
          <cell r="C185" t="str">
            <v>总装前排</v>
          </cell>
          <cell r="D185">
            <v>41884</v>
          </cell>
          <cell r="E185">
            <v>23</v>
          </cell>
          <cell r="F185">
            <v>23</v>
          </cell>
          <cell r="G185">
            <v>2.5</v>
          </cell>
          <cell r="H185">
            <v>2.25</v>
          </cell>
        </row>
        <row r="185">
          <cell r="T185">
            <v>22</v>
          </cell>
          <cell r="U185">
            <v>3</v>
          </cell>
          <cell r="V185">
            <v>288</v>
          </cell>
        </row>
        <row r="185">
          <cell r="X185">
            <v>91</v>
          </cell>
          <cell r="Y185">
            <v>273</v>
          </cell>
          <cell r="Z185">
            <v>0</v>
          </cell>
          <cell r="AA185" t="str">
            <v>苏超</v>
          </cell>
          <cell r="AB185" t="str">
            <v>苏超</v>
          </cell>
          <cell r="AC185" t="str">
            <v>苏超</v>
          </cell>
          <cell r="AD185" t="str">
            <v>苏超</v>
          </cell>
          <cell r="AE185" t="e">
            <v>#N/A</v>
          </cell>
        </row>
        <row r="186">
          <cell r="B186" t="str">
            <v>吴陈</v>
          </cell>
          <cell r="C186" t="str">
            <v>总装前排</v>
          </cell>
          <cell r="D186">
            <v>42107</v>
          </cell>
          <cell r="E186">
            <v>21.5</v>
          </cell>
          <cell r="F186">
            <v>21.5</v>
          </cell>
          <cell r="G186">
            <v>2</v>
          </cell>
          <cell r="H186">
            <v>2.9</v>
          </cell>
        </row>
        <row r="186">
          <cell r="P186">
            <v>1</v>
          </cell>
        </row>
        <row r="186">
          <cell r="T186">
            <v>20</v>
          </cell>
          <cell r="U186">
            <v>5</v>
          </cell>
          <cell r="V186">
            <v>280</v>
          </cell>
        </row>
        <row r="186">
          <cell r="X186">
            <v>91</v>
          </cell>
          <cell r="Y186">
            <v>273</v>
          </cell>
          <cell r="Z186">
            <v>0</v>
          </cell>
          <cell r="AA186" t="str">
            <v>吴陈</v>
          </cell>
          <cell r="AB186" t="str">
            <v>吴陈</v>
          </cell>
          <cell r="AC186" t="str">
            <v>吴陈</v>
          </cell>
          <cell r="AD186" t="str">
            <v>吴陈</v>
          </cell>
          <cell r="AE186" t="e">
            <v>#N/A</v>
          </cell>
        </row>
        <row r="187">
          <cell r="B187" t="str">
            <v>李亦斌</v>
          </cell>
          <cell r="C187" t="str">
            <v>总装前排</v>
          </cell>
          <cell r="D187">
            <v>41718</v>
          </cell>
          <cell r="E187">
            <v>21.5</v>
          </cell>
          <cell r="F187">
            <v>21.5</v>
          </cell>
          <cell r="G187">
            <v>2.5</v>
          </cell>
          <cell r="H187">
            <v>3.3</v>
          </cell>
        </row>
        <row r="187">
          <cell r="T187">
            <v>20</v>
          </cell>
          <cell r="U187">
            <v>5</v>
          </cell>
          <cell r="V187">
            <v>280</v>
          </cell>
        </row>
        <row r="187">
          <cell r="X187">
            <v>88</v>
          </cell>
          <cell r="Y187">
            <v>264</v>
          </cell>
          <cell r="Z187">
            <v>0</v>
          </cell>
          <cell r="AA187" t="str">
            <v>李亦斌</v>
          </cell>
          <cell r="AB187" t="str">
            <v>李亦斌</v>
          </cell>
          <cell r="AC187" t="str">
            <v>李亦斌</v>
          </cell>
          <cell r="AD187" t="str">
            <v>李亦斌</v>
          </cell>
          <cell r="AE187" t="e">
            <v>#N/A</v>
          </cell>
        </row>
        <row r="188">
          <cell r="B188" t="str">
            <v>刘文强</v>
          </cell>
          <cell r="C188" t="str">
            <v>总装前排</v>
          </cell>
          <cell r="D188">
            <v>42554</v>
          </cell>
          <cell r="E188">
            <v>21.5</v>
          </cell>
          <cell r="F188">
            <v>21.5</v>
          </cell>
          <cell r="G188">
            <v>2</v>
          </cell>
          <cell r="H188">
            <v>2.9</v>
          </cell>
        </row>
        <row r="188">
          <cell r="T188">
            <v>20</v>
          </cell>
          <cell r="U188">
            <v>5</v>
          </cell>
          <cell r="V188">
            <v>280</v>
          </cell>
        </row>
        <row r="188">
          <cell r="X188">
            <v>92</v>
          </cell>
          <cell r="Y188">
            <v>276</v>
          </cell>
          <cell r="Z188">
            <v>0</v>
          </cell>
          <cell r="AA188" t="str">
            <v>刘文强</v>
          </cell>
          <cell r="AB188" t="str">
            <v>刘文强</v>
          </cell>
          <cell r="AC188" t="str">
            <v>刘文强</v>
          </cell>
          <cell r="AD188" t="str">
            <v>刘文强</v>
          </cell>
          <cell r="AE188" t="e">
            <v>#N/A</v>
          </cell>
        </row>
        <row r="189">
          <cell r="B189" t="str">
            <v>罗鹏</v>
          </cell>
          <cell r="C189" t="str">
            <v>总装前排</v>
          </cell>
          <cell r="D189">
            <v>41213</v>
          </cell>
          <cell r="E189">
            <v>22.5</v>
          </cell>
          <cell r="F189">
            <v>22.5</v>
          </cell>
          <cell r="G189">
            <v>3</v>
          </cell>
          <cell r="H189">
            <v>2.9</v>
          </cell>
        </row>
        <row r="189">
          <cell r="T189">
            <v>21</v>
          </cell>
          <cell r="U189">
            <v>5</v>
          </cell>
          <cell r="V189">
            <v>292</v>
          </cell>
        </row>
        <row r="189">
          <cell r="X189">
            <v>94</v>
          </cell>
          <cell r="Y189">
            <v>282</v>
          </cell>
          <cell r="Z189">
            <v>0</v>
          </cell>
          <cell r="AA189" t="str">
            <v>罗鹏</v>
          </cell>
          <cell r="AB189" t="str">
            <v>罗鹏</v>
          </cell>
          <cell r="AC189" t="str">
            <v>罗鹏</v>
          </cell>
          <cell r="AD189" t="str">
            <v>罗鹏</v>
          </cell>
          <cell r="AE189" t="e">
            <v>#N/A</v>
          </cell>
        </row>
        <row r="190">
          <cell r="B190" t="str">
            <v>易任红</v>
          </cell>
          <cell r="C190" t="str">
            <v>总装前排</v>
          </cell>
          <cell r="D190">
            <v>41332</v>
          </cell>
          <cell r="E190">
            <v>23.5</v>
          </cell>
          <cell r="F190">
            <v>21.5</v>
          </cell>
          <cell r="G190">
            <v>4</v>
          </cell>
          <cell r="H190">
            <v>3.4</v>
          </cell>
        </row>
        <row r="190">
          <cell r="K190">
            <v>2</v>
          </cell>
        </row>
        <row r="190">
          <cell r="T190">
            <v>20</v>
          </cell>
          <cell r="U190">
            <v>4</v>
          </cell>
          <cell r="V190">
            <v>272</v>
          </cell>
        </row>
        <row r="190">
          <cell r="X190">
            <v>93</v>
          </cell>
          <cell r="Y190">
            <v>279</v>
          </cell>
          <cell r="Z190" t="str">
            <v>5.25事假1天</v>
          </cell>
          <cell r="AA190" t="str">
            <v>易任红</v>
          </cell>
          <cell r="AB190" t="str">
            <v>易任红</v>
          </cell>
          <cell r="AC190" t="str">
            <v>易任红</v>
          </cell>
          <cell r="AD190" t="str">
            <v>易任红</v>
          </cell>
          <cell r="AE190" t="e">
            <v>#N/A</v>
          </cell>
        </row>
        <row r="191">
          <cell r="B191" t="str">
            <v>邓日顺</v>
          </cell>
          <cell r="C191" t="str">
            <v>总装前排</v>
          </cell>
          <cell r="D191">
            <v>41881</v>
          </cell>
          <cell r="E191">
            <v>20.5</v>
          </cell>
          <cell r="F191">
            <v>20.5</v>
          </cell>
          <cell r="G191">
            <v>1</v>
          </cell>
          <cell r="H191">
            <v>1.35</v>
          </cell>
        </row>
        <row r="191">
          <cell r="T191">
            <v>19</v>
          </cell>
          <cell r="U191">
            <v>3</v>
          </cell>
          <cell r="V191">
            <v>252</v>
          </cell>
        </row>
        <row r="191">
          <cell r="X191">
            <v>89</v>
          </cell>
          <cell r="Y191">
            <v>267</v>
          </cell>
          <cell r="Z191">
            <v>0</v>
          </cell>
          <cell r="AA191" t="str">
            <v>邓日顺</v>
          </cell>
          <cell r="AB191" t="str">
            <v>邓日顺</v>
          </cell>
          <cell r="AC191" t="str">
            <v>邓日顺</v>
          </cell>
          <cell r="AD191" t="str">
            <v>邓日顺</v>
          </cell>
          <cell r="AE191" t="e">
            <v>#N/A</v>
          </cell>
        </row>
        <row r="192">
          <cell r="B192" t="str">
            <v>曹卫清</v>
          </cell>
          <cell r="C192" t="str">
            <v>总装前排</v>
          </cell>
          <cell r="D192">
            <v>44753</v>
          </cell>
          <cell r="E192">
            <v>20.5</v>
          </cell>
          <cell r="F192">
            <v>20.5</v>
          </cell>
          <cell r="G192">
            <v>2</v>
          </cell>
          <cell r="H192">
            <v>1.85</v>
          </cell>
        </row>
        <row r="192">
          <cell r="P192">
            <v>1</v>
          </cell>
        </row>
        <row r="192">
          <cell r="T192">
            <v>19</v>
          </cell>
          <cell r="U192">
            <v>3</v>
          </cell>
          <cell r="V192">
            <v>252</v>
          </cell>
        </row>
        <row r="192">
          <cell r="X192">
            <v>83</v>
          </cell>
          <cell r="Y192">
            <v>249</v>
          </cell>
          <cell r="Z192">
            <v>0</v>
          </cell>
          <cell r="AA192" t="str">
            <v>曹卫清</v>
          </cell>
          <cell r="AB192" t="str">
            <v>曹卫清</v>
          </cell>
          <cell r="AC192" t="str">
            <v>曹卫清</v>
          </cell>
          <cell r="AD192" t="str">
            <v>曹卫清</v>
          </cell>
          <cell r="AE192" t="e">
            <v>#N/A</v>
          </cell>
        </row>
        <row r="193">
          <cell r="B193" t="str">
            <v>胡荣华</v>
          </cell>
          <cell r="C193" t="str">
            <v>总装前排</v>
          </cell>
          <cell r="D193">
            <v>41518</v>
          </cell>
          <cell r="E193">
            <v>21.5</v>
          </cell>
          <cell r="F193">
            <v>21.5</v>
          </cell>
          <cell r="G193">
            <v>2</v>
          </cell>
          <cell r="H193">
            <v>1.85</v>
          </cell>
        </row>
        <row r="193">
          <cell r="T193">
            <v>20</v>
          </cell>
          <cell r="U193">
            <v>3</v>
          </cell>
          <cell r="V193">
            <v>264</v>
          </cell>
        </row>
        <row r="193">
          <cell r="X193">
            <v>82</v>
          </cell>
          <cell r="Y193">
            <v>246</v>
          </cell>
          <cell r="Z193">
            <v>0</v>
          </cell>
          <cell r="AA193" t="str">
            <v>胡荣华</v>
          </cell>
          <cell r="AB193" t="str">
            <v>胡荣华</v>
          </cell>
          <cell r="AC193" t="str">
            <v>胡荣华</v>
          </cell>
          <cell r="AD193" t="str">
            <v>胡荣华</v>
          </cell>
          <cell r="AE193" t="e">
            <v>#N/A</v>
          </cell>
        </row>
        <row r="194">
          <cell r="B194" t="str">
            <v>杨亮亮</v>
          </cell>
          <cell r="C194" t="str">
            <v>总装前排</v>
          </cell>
          <cell r="D194">
            <v>43685</v>
          </cell>
          <cell r="E194">
            <v>22.5</v>
          </cell>
          <cell r="F194">
            <v>22.5</v>
          </cell>
          <cell r="G194">
            <v>2.5</v>
          </cell>
          <cell r="H194">
            <v>3.25</v>
          </cell>
        </row>
        <row r="194">
          <cell r="T194">
            <v>21</v>
          </cell>
          <cell r="U194">
            <v>4</v>
          </cell>
          <cell r="V194">
            <v>284</v>
          </cell>
        </row>
        <row r="194">
          <cell r="X194">
            <v>89</v>
          </cell>
          <cell r="Y194">
            <v>267</v>
          </cell>
          <cell r="Z194">
            <v>0</v>
          </cell>
          <cell r="AA194" t="str">
            <v>杨亮亮</v>
          </cell>
          <cell r="AB194" t="str">
            <v>杨亮亮</v>
          </cell>
          <cell r="AC194" t="str">
            <v>杨亮亮</v>
          </cell>
          <cell r="AD194" t="str">
            <v>杨亮亮</v>
          </cell>
          <cell r="AE194" t="e">
            <v>#N/A</v>
          </cell>
        </row>
        <row r="195">
          <cell r="B195" t="str">
            <v>李知洋</v>
          </cell>
          <cell r="C195" t="str">
            <v>总装前排</v>
          </cell>
          <cell r="D195">
            <v>44788</v>
          </cell>
          <cell r="E195">
            <v>23</v>
          </cell>
          <cell r="F195">
            <v>22.5</v>
          </cell>
          <cell r="G195">
            <v>3</v>
          </cell>
          <cell r="H195">
            <v>2.65</v>
          </cell>
        </row>
        <row r="195">
          <cell r="K195">
            <v>0.5</v>
          </cell>
        </row>
        <row r="195">
          <cell r="P195">
            <v>1</v>
          </cell>
        </row>
        <row r="195">
          <cell r="T195">
            <v>21</v>
          </cell>
          <cell r="U195">
            <v>4</v>
          </cell>
          <cell r="V195">
            <v>284</v>
          </cell>
        </row>
        <row r="195">
          <cell r="X195">
            <v>88</v>
          </cell>
          <cell r="Y195">
            <v>264</v>
          </cell>
          <cell r="Z195" t="str">
            <v>5.9日早上8点-12点事假半天</v>
          </cell>
          <cell r="AA195" t="str">
            <v>李知洋</v>
          </cell>
          <cell r="AB195" t="str">
            <v>李知洋</v>
          </cell>
          <cell r="AC195" t="str">
            <v>李知洋</v>
          </cell>
          <cell r="AD195" t="str">
            <v>李知洋</v>
          </cell>
          <cell r="AE195" t="e">
            <v>#N/A</v>
          </cell>
        </row>
        <row r="196">
          <cell r="B196" t="str">
            <v>曾李文</v>
          </cell>
          <cell r="C196" t="str">
            <v>总装前排</v>
          </cell>
          <cell r="D196">
            <v>45116</v>
          </cell>
          <cell r="E196">
            <v>22.5</v>
          </cell>
          <cell r="F196">
            <v>22.5</v>
          </cell>
          <cell r="G196">
            <v>2.5</v>
          </cell>
          <cell r="H196">
            <v>3.05</v>
          </cell>
        </row>
        <row r="196">
          <cell r="T196">
            <v>21</v>
          </cell>
          <cell r="U196">
            <v>4</v>
          </cell>
          <cell r="V196">
            <v>284</v>
          </cell>
        </row>
        <row r="196">
          <cell r="X196">
            <v>90</v>
          </cell>
          <cell r="Y196">
            <v>270</v>
          </cell>
          <cell r="Z196">
            <v>0</v>
          </cell>
          <cell r="AA196" t="str">
            <v>曾李文</v>
          </cell>
          <cell r="AB196" t="str">
            <v>曾李文</v>
          </cell>
          <cell r="AC196" t="str">
            <v>曾李文</v>
          </cell>
          <cell r="AD196" t="str">
            <v>曾李文</v>
          </cell>
          <cell r="AE196" t="e">
            <v>#N/A</v>
          </cell>
        </row>
        <row r="197">
          <cell r="B197" t="str">
            <v>刘谦</v>
          </cell>
          <cell r="C197" t="str">
            <v>总装前排</v>
          </cell>
          <cell r="D197">
            <v>42783</v>
          </cell>
          <cell r="E197">
            <v>22</v>
          </cell>
          <cell r="F197">
            <v>22</v>
          </cell>
          <cell r="G197">
            <v>2</v>
          </cell>
          <cell r="H197">
            <v>2.85</v>
          </cell>
        </row>
        <row r="197">
          <cell r="T197">
            <v>20</v>
          </cell>
          <cell r="U197">
            <v>4</v>
          </cell>
          <cell r="V197">
            <v>272</v>
          </cell>
        </row>
        <row r="197">
          <cell r="X197">
            <v>90</v>
          </cell>
          <cell r="Y197">
            <v>270</v>
          </cell>
          <cell r="Z197">
            <v>0</v>
          </cell>
          <cell r="AA197" t="str">
            <v>刘谦</v>
          </cell>
          <cell r="AB197" t="str">
            <v>刘谦</v>
          </cell>
          <cell r="AC197" t="str">
            <v>刘谦</v>
          </cell>
          <cell r="AD197" t="str">
            <v>刘谦</v>
          </cell>
          <cell r="AE197" t="e">
            <v>#N/A</v>
          </cell>
        </row>
        <row r="198">
          <cell r="B198" t="str">
            <v>王锋卡</v>
          </cell>
          <cell r="C198" t="str">
            <v>总装前排</v>
          </cell>
          <cell r="D198">
            <v>45102</v>
          </cell>
          <cell r="E198">
            <v>22</v>
          </cell>
          <cell r="F198">
            <v>21</v>
          </cell>
          <cell r="G198">
            <v>2</v>
          </cell>
          <cell r="H198">
            <v>1.85</v>
          </cell>
        </row>
        <row r="198">
          <cell r="K198">
            <v>1</v>
          </cell>
        </row>
        <row r="198">
          <cell r="T198">
            <v>20</v>
          </cell>
          <cell r="U198">
            <v>3</v>
          </cell>
          <cell r="V198">
            <v>264</v>
          </cell>
        </row>
        <row r="198">
          <cell r="X198">
            <v>93</v>
          </cell>
          <cell r="Y198">
            <v>279</v>
          </cell>
          <cell r="Z198" t="str">
            <v>5.10事假1天</v>
          </cell>
          <cell r="AA198" t="str">
            <v>王锋卡</v>
          </cell>
          <cell r="AB198" t="str">
            <v>王锋卡</v>
          </cell>
          <cell r="AC198" t="str">
            <v>王锋卡</v>
          </cell>
          <cell r="AD198" t="str">
            <v>王锋卡</v>
          </cell>
          <cell r="AE198" t="e">
            <v>#N/A</v>
          </cell>
        </row>
        <row r="199">
          <cell r="B199" t="str">
            <v>蒋正林</v>
          </cell>
          <cell r="C199" t="str">
            <v>总装后排-发泡</v>
          </cell>
          <cell r="D199">
            <v>41520</v>
          </cell>
          <cell r="E199">
            <v>26</v>
          </cell>
          <cell r="F199">
            <v>25</v>
          </cell>
        </row>
        <row r="199">
          <cell r="K199">
            <v>1</v>
          </cell>
        </row>
        <row r="199">
          <cell r="T199">
            <v>25</v>
          </cell>
          <cell r="U199">
            <v>25</v>
          </cell>
          <cell r="V199">
            <v>500</v>
          </cell>
        </row>
        <row r="199">
          <cell r="X199">
            <v>83</v>
          </cell>
          <cell r="Y199">
            <v>249</v>
          </cell>
          <cell r="Z199" t="str">
            <v>5.17事假1天</v>
          </cell>
          <cell r="AA199" t="str">
            <v>蒋正林</v>
          </cell>
          <cell r="AB199" t="str">
            <v>蒋正林</v>
          </cell>
          <cell r="AC199" t="str">
            <v>蒋正林</v>
          </cell>
          <cell r="AD199" t="str">
            <v>蒋正林</v>
          </cell>
          <cell r="AE199" t="str">
            <v>蒋正林</v>
          </cell>
        </row>
        <row r="200">
          <cell r="B200" t="str">
            <v>刘孝其</v>
          </cell>
          <cell r="C200" t="str">
            <v>总装头枕-发泡</v>
          </cell>
          <cell r="D200">
            <v>41325</v>
          </cell>
          <cell r="E200">
            <v>26</v>
          </cell>
          <cell r="F200">
            <v>18</v>
          </cell>
        </row>
        <row r="200">
          <cell r="K200">
            <v>1</v>
          </cell>
          <cell r="L200">
            <v>10</v>
          </cell>
        </row>
        <row r="200">
          <cell r="T200">
            <v>18</v>
          </cell>
          <cell r="U200">
            <v>17</v>
          </cell>
          <cell r="V200">
            <v>352</v>
          </cell>
        </row>
        <row r="200">
          <cell r="X200">
            <v>84</v>
          </cell>
          <cell r="Y200">
            <v>252</v>
          </cell>
          <cell r="Z200" t="str">
            <v>5.2-5.11腰椎向前移位，住院治疗10天；5.20老婆脚痛请假1天</v>
          </cell>
          <cell r="AA200" t="str">
            <v>刘孝其</v>
          </cell>
          <cell r="AB200" t="str">
            <v>刘孝其</v>
          </cell>
          <cell r="AC200" t="str">
            <v>刘孝其</v>
          </cell>
          <cell r="AD200" t="str">
            <v>刘孝其</v>
          </cell>
          <cell r="AE200" t="str">
            <v>刘孝其</v>
          </cell>
        </row>
        <row r="201">
          <cell r="B201" t="str">
            <v>冉景斌</v>
          </cell>
          <cell r="C201" t="str">
            <v>支援发泡</v>
          </cell>
          <cell r="D201">
            <v>41396</v>
          </cell>
          <cell r="E201">
            <v>26</v>
          </cell>
          <cell r="F201">
            <v>28</v>
          </cell>
        </row>
        <row r="201">
          <cell r="P201">
            <v>1</v>
          </cell>
        </row>
        <row r="201">
          <cell r="T201">
            <v>28</v>
          </cell>
          <cell r="U201">
            <v>28</v>
          </cell>
          <cell r="V201">
            <v>560</v>
          </cell>
        </row>
        <row r="201">
          <cell r="X201">
            <v>89</v>
          </cell>
          <cell r="Y201">
            <v>267</v>
          </cell>
          <cell r="Z201">
            <v>0</v>
          </cell>
          <cell r="AA201" t="str">
            <v>冉景斌</v>
          </cell>
          <cell r="AB201" t="str">
            <v>冉景斌</v>
          </cell>
          <cell r="AC201" t="str">
            <v>冉景斌</v>
          </cell>
          <cell r="AD201" t="str">
            <v>冉景斌</v>
          </cell>
          <cell r="AE201" t="str">
            <v>冉景斌</v>
          </cell>
        </row>
        <row r="202">
          <cell r="B202" t="str">
            <v>林虎</v>
          </cell>
          <cell r="C202" t="str">
            <v>支援发泡</v>
          </cell>
          <cell r="D202">
            <v>41904</v>
          </cell>
          <cell r="E202">
            <v>26</v>
          </cell>
          <cell r="F202">
            <v>29</v>
          </cell>
        </row>
        <row r="202">
          <cell r="T202">
            <v>29</v>
          </cell>
          <cell r="U202">
            <v>29</v>
          </cell>
          <cell r="V202">
            <v>580</v>
          </cell>
        </row>
        <row r="202">
          <cell r="X202">
            <v>92</v>
          </cell>
          <cell r="Y202">
            <v>276</v>
          </cell>
          <cell r="Z202">
            <v>0</v>
          </cell>
          <cell r="AA202" t="str">
            <v>林虎</v>
          </cell>
          <cell r="AB202" t="str">
            <v>林虎</v>
          </cell>
          <cell r="AC202" t="str">
            <v>林虎</v>
          </cell>
          <cell r="AD202" t="str">
            <v>林虎</v>
          </cell>
          <cell r="AE202" t="str">
            <v>林虎</v>
          </cell>
        </row>
        <row r="203">
          <cell r="B203" t="str">
            <v>郭正军</v>
          </cell>
          <cell r="C203" t="str">
            <v>支援发泡</v>
          </cell>
          <cell r="D203">
            <v>44712</v>
          </cell>
          <cell r="E203">
            <v>26</v>
          </cell>
          <cell r="F203">
            <v>26</v>
          </cell>
        </row>
        <row r="203">
          <cell r="T203">
            <v>26</v>
          </cell>
          <cell r="U203">
            <v>26</v>
          </cell>
          <cell r="V203">
            <v>520</v>
          </cell>
        </row>
        <row r="203">
          <cell r="X203">
            <v>94</v>
          </cell>
          <cell r="Y203">
            <v>282</v>
          </cell>
          <cell r="Z203">
            <v>0</v>
          </cell>
          <cell r="AA203" t="str">
            <v>郭正军</v>
          </cell>
          <cell r="AB203" t="str">
            <v>郭正军</v>
          </cell>
          <cell r="AC203" t="str">
            <v>郭正军</v>
          </cell>
          <cell r="AD203" t="str">
            <v>郭正军</v>
          </cell>
          <cell r="AE203" t="str">
            <v>郭正军</v>
          </cell>
        </row>
        <row r="204">
          <cell r="B204" t="str">
            <v>刘志平</v>
          </cell>
          <cell r="C204" t="str">
            <v>支援发泡</v>
          </cell>
          <cell r="D204">
            <v>41253</v>
          </cell>
          <cell r="E204">
            <v>26</v>
          </cell>
          <cell r="F204">
            <v>29</v>
          </cell>
        </row>
        <row r="204">
          <cell r="P204">
            <v>1</v>
          </cell>
        </row>
        <row r="204">
          <cell r="T204">
            <v>29</v>
          </cell>
          <cell r="U204">
            <v>29</v>
          </cell>
          <cell r="V204">
            <v>580</v>
          </cell>
        </row>
        <row r="204">
          <cell r="X204">
            <v>93</v>
          </cell>
          <cell r="Y204">
            <v>279</v>
          </cell>
          <cell r="Z204">
            <v>0</v>
          </cell>
          <cell r="AA204" t="str">
            <v>刘志平</v>
          </cell>
          <cell r="AB204" t="str">
            <v>刘志平</v>
          </cell>
          <cell r="AC204" t="str">
            <v>刘志平</v>
          </cell>
          <cell r="AD204" t="str">
            <v>刘志平</v>
          </cell>
          <cell r="AE204" t="str">
            <v>刘志平</v>
          </cell>
        </row>
        <row r="205">
          <cell r="B205" t="str">
            <v>高万</v>
          </cell>
        </row>
        <row r="205">
          <cell r="D205">
            <v>45309</v>
          </cell>
          <cell r="E205">
            <v>23</v>
          </cell>
          <cell r="F205">
            <v>23</v>
          </cell>
        </row>
        <row r="205">
          <cell r="T205">
            <v>0</v>
          </cell>
          <cell r="U205">
            <v>0</v>
          </cell>
          <cell r="V205">
            <v>0</v>
          </cell>
          <cell r="W205" t="str">
            <v>残疾人安置</v>
          </cell>
        </row>
        <row r="205">
          <cell r="Z205">
            <v>0</v>
          </cell>
          <cell r="AA205" t="str">
            <v>高万</v>
          </cell>
          <cell r="AB205" t="str">
            <v>高万</v>
          </cell>
          <cell r="AC205" t="str">
            <v>高万</v>
          </cell>
          <cell r="AD205" t="str">
            <v>高万</v>
          </cell>
          <cell r="AE205" t="e">
            <v>#N/A</v>
          </cell>
        </row>
        <row r="206">
          <cell r="H206">
            <v>25</v>
          </cell>
          <cell r="I206">
            <v>0</v>
          </cell>
        </row>
        <row r="207">
          <cell r="B207" t="str">
            <v>考勤人数</v>
          </cell>
          <cell r="C207">
            <v>202</v>
          </cell>
          <cell r="D207" t="str">
            <v>含离职48人</v>
          </cell>
        </row>
        <row r="207">
          <cell r="H207" t="str">
            <v>A线</v>
          </cell>
          <cell r="I207" t="str">
            <v>打杂其他</v>
          </cell>
        </row>
        <row r="208">
          <cell r="B208" t="str">
            <v>工资表人数</v>
          </cell>
          <cell r="C208">
            <v>205</v>
          </cell>
          <cell r="D208" t="str">
            <v>赵平无考勤、谭剑补上月；小时工1人</v>
          </cell>
        </row>
        <row r="209">
          <cell r="B209" t="str">
            <v>长沙现服</v>
          </cell>
          <cell r="C209">
            <v>1</v>
          </cell>
          <cell r="D209" t="str">
            <v>11月转公司</v>
          </cell>
        </row>
        <row r="210">
          <cell r="B210" t="str">
            <v>在职花名册</v>
          </cell>
          <cell r="C210">
            <v>154</v>
          </cell>
          <cell r="D210" t="str">
            <v>小时工1人不含48人离职</v>
          </cell>
        </row>
        <row r="210">
          <cell r="G210">
            <v>64</v>
          </cell>
          <cell r="H210">
            <v>76.95</v>
          </cell>
          <cell r="I210">
            <v>5</v>
          </cell>
          <cell r="J210">
            <v>0</v>
          </cell>
          <cell r="K210">
            <v>60.1</v>
          </cell>
          <cell r="L210">
            <v>16</v>
          </cell>
          <cell r="M210">
            <v>11</v>
          </cell>
          <cell r="N210">
            <v>0</v>
          </cell>
          <cell r="O210">
            <v>0</v>
          </cell>
          <cell r="P210">
            <v>75</v>
          </cell>
          <cell r="Q210">
            <v>2</v>
          </cell>
          <cell r="R210">
            <v>58.85</v>
          </cell>
          <cell r="S210">
            <v>174.55</v>
          </cell>
          <cell r="T210">
            <v>3873.4</v>
          </cell>
          <cell r="U210">
            <v>2869.4</v>
          </cell>
          <cell r="V210">
            <v>69436</v>
          </cell>
        </row>
        <row r="211">
          <cell r="B211" t="str">
            <v>不含</v>
          </cell>
          <cell r="C211">
            <v>48</v>
          </cell>
          <cell r="D211" t="str">
            <v>离职</v>
          </cell>
        </row>
        <row r="212">
          <cell r="M212">
            <v>1</v>
          </cell>
        </row>
        <row r="212">
          <cell r="O212" t="str">
            <v>一线</v>
          </cell>
          <cell r="P212">
            <v>68</v>
          </cell>
        </row>
        <row r="213">
          <cell r="B213" t="str">
            <v>社保人数</v>
          </cell>
          <cell r="C213">
            <v>162</v>
          </cell>
          <cell r="D213" t="str">
            <v>李开阳重复</v>
          </cell>
        </row>
        <row r="213">
          <cell r="M213">
            <v>2</v>
          </cell>
        </row>
        <row r="213">
          <cell r="O213" t="str">
            <v>销售</v>
          </cell>
          <cell r="P213">
            <v>2</v>
          </cell>
        </row>
        <row r="214">
          <cell r="D214" t="str">
            <v>李开阳退休返聘诚展交商业工伤</v>
          </cell>
        </row>
        <row r="214">
          <cell r="O214" t="str">
            <v>研发</v>
          </cell>
          <cell r="P214">
            <v>0</v>
          </cell>
        </row>
        <row r="215">
          <cell r="M215">
            <v>8</v>
          </cell>
        </row>
        <row r="215">
          <cell r="O215" t="str">
            <v>科室</v>
          </cell>
          <cell r="P215">
            <v>7</v>
          </cell>
          <cell r="Q215">
            <v>7</v>
          </cell>
        </row>
        <row r="216">
          <cell r="P216">
            <v>-2</v>
          </cell>
        </row>
        <row r="217">
          <cell r="C217" t="str">
            <v>发泡</v>
          </cell>
          <cell r="D217">
            <v>45777</v>
          </cell>
          <cell r="E217">
            <v>26</v>
          </cell>
          <cell r="F217">
            <v>1</v>
          </cell>
          <cell r="G217">
            <v>5</v>
          </cell>
        </row>
        <row r="217">
          <cell r="I217" t="str">
            <v>唐标</v>
          </cell>
        </row>
        <row r="217">
          <cell r="T217">
            <v>1</v>
          </cell>
          <cell r="U217">
            <v>1</v>
          </cell>
          <cell r="V217">
            <v>120</v>
          </cell>
          <cell r="W217" t="str">
            <v>2025/5/10离职</v>
          </cell>
        </row>
        <row r="217">
          <cell r="Y217">
            <v>0</v>
          </cell>
          <cell r="Z217">
            <v>0</v>
          </cell>
          <cell r="AA217" t="e">
            <v>#N/A</v>
          </cell>
        </row>
        <row r="217">
          <cell r="AD217" t="e">
            <v>#N/A</v>
          </cell>
          <cell r="AE217" t="e">
            <v>#N/A</v>
          </cell>
        </row>
        <row r="218">
          <cell r="C218" t="str">
            <v>发泡</v>
          </cell>
          <cell r="D218">
            <v>45772</v>
          </cell>
          <cell r="E218">
            <v>26</v>
          </cell>
          <cell r="F218">
            <v>6</v>
          </cell>
          <cell r="G218">
            <v>5</v>
          </cell>
        </row>
        <row r="218">
          <cell r="I218" t="str">
            <v>尹水英</v>
          </cell>
        </row>
        <row r="218">
          <cell r="T218">
            <v>6</v>
          </cell>
          <cell r="U218">
            <v>6</v>
          </cell>
          <cell r="V218">
            <v>220</v>
          </cell>
          <cell r="W218" t="str">
            <v>2025/5/7离职</v>
          </cell>
          <cell r="X218">
            <v>91</v>
          </cell>
          <cell r="Y218">
            <v>273</v>
          </cell>
          <cell r="Z218">
            <v>0</v>
          </cell>
          <cell r="AA218" t="e">
            <v>#N/A</v>
          </cell>
        </row>
        <row r="218">
          <cell r="AD218" t="str">
            <v>尹水英</v>
          </cell>
          <cell r="AE218" t="e">
            <v>#N/A</v>
          </cell>
        </row>
        <row r="219">
          <cell r="C219" t="str">
            <v>发泡</v>
          </cell>
          <cell r="D219">
            <v>45775</v>
          </cell>
          <cell r="E219">
            <v>26</v>
          </cell>
          <cell r="F219">
            <v>3</v>
          </cell>
          <cell r="G219">
            <v>4</v>
          </cell>
        </row>
        <row r="219">
          <cell r="I219" t="str">
            <v>谭剑</v>
          </cell>
        </row>
        <row r="219">
          <cell r="T219">
            <v>3</v>
          </cell>
          <cell r="U219">
            <v>3</v>
          </cell>
          <cell r="V219">
            <v>140</v>
          </cell>
          <cell r="W219" t="str">
            <v>2025/5/8离职</v>
          </cell>
          <cell r="X219">
            <v>85</v>
          </cell>
          <cell r="Y219">
            <v>255</v>
          </cell>
          <cell r="Z219">
            <v>0</v>
          </cell>
          <cell r="AA219" t="str">
            <v>谭剑</v>
          </cell>
        </row>
        <row r="219">
          <cell r="AD219" t="str">
            <v>谭剑</v>
          </cell>
          <cell r="AE219" t="e">
            <v>#N/A</v>
          </cell>
        </row>
        <row r="220">
          <cell r="C220" t="str">
            <v>发泡</v>
          </cell>
          <cell r="D220">
            <v>45771</v>
          </cell>
          <cell r="E220">
            <v>26</v>
          </cell>
          <cell r="F220">
            <v>4</v>
          </cell>
          <cell r="G220">
            <v>4</v>
          </cell>
        </row>
        <row r="220">
          <cell r="I220" t="str">
            <v>田志国</v>
          </cell>
        </row>
        <row r="220">
          <cell r="T220">
            <v>4</v>
          </cell>
          <cell r="U220">
            <v>4</v>
          </cell>
          <cell r="V220">
            <v>160</v>
          </cell>
          <cell r="W220" t="str">
            <v>2025/5/6离职</v>
          </cell>
          <cell r="X220">
            <v>91</v>
          </cell>
          <cell r="Y220">
            <v>273</v>
          </cell>
          <cell r="Z220">
            <v>0</v>
          </cell>
          <cell r="AA220" t="e">
            <v>#N/A</v>
          </cell>
        </row>
        <row r="220">
          <cell r="AD220" t="str">
            <v>田志国</v>
          </cell>
          <cell r="AE220" t="e">
            <v>#N/A</v>
          </cell>
        </row>
        <row r="221">
          <cell r="C221" t="str">
            <v>发泡</v>
          </cell>
          <cell r="D221">
            <v>45775</v>
          </cell>
          <cell r="E221">
            <v>26</v>
          </cell>
          <cell r="F221">
            <v>4</v>
          </cell>
          <cell r="G221">
            <v>3</v>
          </cell>
        </row>
        <row r="221">
          <cell r="I221" t="str">
            <v>李全省</v>
          </cell>
        </row>
        <row r="221">
          <cell r="P221">
            <v>1</v>
          </cell>
        </row>
        <row r="221">
          <cell r="T221">
            <v>4</v>
          </cell>
          <cell r="U221">
            <v>3</v>
          </cell>
          <cell r="V221">
            <v>132</v>
          </cell>
          <cell r="W221" t="str">
            <v>2025/5/5离职</v>
          </cell>
        </row>
        <row r="221">
          <cell r="Y221">
            <v>0</v>
          </cell>
          <cell r="Z221">
            <v>0</v>
          </cell>
          <cell r="AA221" t="e">
            <v>#N/A</v>
          </cell>
        </row>
        <row r="221">
          <cell r="AD221" t="str">
            <v>李全省</v>
          </cell>
          <cell r="AE221" t="e">
            <v>#N/A</v>
          </cell>
        </row>
        <row r="222">
          <cell r="C222" t="str">
            <v>发泡</v>
          </cell>
          <cell r="D222">
            <v>45758</v>
          </cell>
          <cell r="E222">
            <v>26</v>
          </cell>
          <cell r="F222">
            <v>14</v>
          </cell>
          <cell r="G222">
            <v>1</v>
          </cell>
        </row>
        <row r="222">
          <cell r="I222" t="str">
            <v>王碧祥</v>
          </cell>
        </row>
        <row r="222">
          <cell r="T222">
            <v>14</v>
          </cell>
          <cell r="U222">
            <v>14</v>
          </cell>
          <cell r="V222">
            <v>300</v>
          </cell>
          <cell r="W222" t="str">
            <v>2025/5/6离职</v>
          </cell>
          <cell r="X222">
            <v>94</v>
          </cell>
          <cell r="Y222">
            <v>282</v>
          </cell>
          <cell r="Z222">
            <v>0</v>
          </cell>
          <cell r="AA222" t="e">
            <v>#N/A</v>
          </cell>
        </row>
        <row r="222">
          <cell r="AD222" t="str">
            <v>王碧祥</v>
          </cell>
          <cell r="AE222" t="e">
            <v>#N/A</v>
          </cell>
        </row>
        <row r="223">
          <cell r="B223" t="str">
            <v>花名册查无此人</v>
          </cell>
        </row>
        <row r="223">
          <cell r="Z223">
            <v>0</v>
          </cell>
        </row>
        <row r="223">
          <cell r="AE223" t="e">
            <v>#N/A</v>
          </cell>
        </row>
        <row r="224">
          <cell r="B224">
            <v>1</v>
          </cell>
          <cell r="C224" t="str">
            <v>刘拥军</v>
          </cell>
          <cell r="D224">
            <v>45759</v>
          </cell>
        </row>
        <row r="224">
          <cell r="F224">
            <v>4.5</v>
          </cell>
        </row>
        <row r="224">
          <cell r="M224">
            <v>2</v>
          </cell>
        </row>
        <row r="224">
          <cell r="P224">
            <v>0</v>
          </cell>
          <cell r="Q224">
            <v>-5</v>
          </cell>
        </row>
        <row r="224">
          <cell r="Z224">
            <v>0</v>
          </cell>
        </row>
        <row r="224">
          <cell r="AE224" t="e">
            <v>#N/A</v>
          </cell>
        </row>
        <row r="225">
          <cell r="B225">
            <v>2</v>
          </cell>
          <cell r="C225" t="str">
            <v>易柳</v>
          </cell>
          <cell r="D225">
            <v>45765</v>
          </cell>
        </row>
        <row r="225">
          <cell r="F225">
            <v>5</v>
          </cell>
        </row>
        <row r="225">
          <cell r="Z225">
            <v>0</v>
          </cell>
        </row>
        <row r="225">
          <cell r="AE225" t="e">
            <v>#N/A</v>
          </cell>
        </row>
        <row r="226">
          <cell r="B226">
            <v>3</v>
          </cell>
          <cell r="C226" t="str">
            <v>陶万敏</v>
          </cell>
          <cell r="D226">
            <v>45758</v>
          </cell>
        </row>
        <row r="226">
          <cell r="F226">
            <v>3</v>
          </cell>
        </row>
        <row r="226">
          <cell r="Z226">
            <v>0</v>
          </cell>
        </row>
        <row r="226">
          <cell r="AE226" t="e">
            <v>#N/A</v>
          </cell>
        </row>
        <row r="227">
          <cell r="B227">
            <v>4</v>
          </cell>
          <cell r="C227" t="str">
            <v>李荣</v>
          </cell>
          <cell r="D227">
            <v>45758</v>
          </cell>
        </row>
        <row r="227">
          <cell r="F227">
            <v>4</v>
          </cell>
        </row>
        <row r="227">
          <cell r="Z227">
            <v>0</v>
          </cell>
        </row>
        <row r="227">
          <cell r="AE227" t="e">
            <v>#N/A</v>
          </cell>
        </row>
        <row r="228">
          <cell r="AE228" t="e">
            <v>#N/A</v>
          </cell>
        </row>
        <row r="229">
          <cell r="Z229" t="e">
            <v>#REF!</v>
          </cell>
        </row>
        <row r="229">
          <cell r="AE229" t="e">
            <v>#N/A</v>
          </cell>
        </row>
        <row r="230">
          <cell r="C230" t="str">
            <v>发泡</v>
          </cell>
          <cell r="D230">
            <v>45784</v>
          </cell>
          <cell r="E230">
            <v>26</v>
          </cell>
          <cell r="F230">
            <v>2</v>
          </cell>
        </row>
        <row r="230">
          <cell r="I230" t="str">
            <v>胡银和</v>
          </cell>
        </row>
        <row r="230">
          <cell r="T230">
            <v>2</v>
          </cell>
          <cell r="U230">
            <v>2</v>
          </cell>
          <cell r="V230">
            <v>40</v>
          </cell>
          <cell r="W230" t="str">
            <v>2025/05/10号离职</v>
          </cell>
        </row>
        <row r="230">
          <cell r="Z230">
            <v>0</v>
          </cell>
        </row>
        <row r="230">
          <cell r="AC230" t="e">
            <v>#N/A</v>
          </cell>
        </row>
        <row r="230">
          <cell r="AE230" t="e">
            <v>#N/A</v>
          </cell>
        </row>
        <row r="231">
          <cell r="C231" t="str">
            <v>发泡</v>
          </cell>
          <cell r="D231">
            <v>45785</v>
          </cell>
          <cell r="E231">
            <v>26</v>
          </cell>
          <cell r="F231">
            <v>2</v>
          </cell>
        </row>
        <row r="231">
          <cell r="I231" t="str">
            <v>张海峰</v>
          </cell>
        </row>
        <row r="231">
          <cell r="T231">
            <v>2</v>
          </cell>
          <cell r="U231">
            <v>2</v>
          </cell>
          <cell r="V231">
            <v>40</v>
          </cell>
          <cell r="W231" t="str">
            <v>2025/05/09号离职</v>
          </cell>
        </row>
        <row r="231">
          <cell r="Z231">
            <v>0</v>
          </cell>
        </row>
        <row r="231">
          <cell r="AC231" t="e">
            <v>#N/A</v>
          </cell>
        </row>
        <row r="231">
          <cell r="AE231" t="e">
            <v>#N/A</v>
          </cell>
        </row>
        <row r="232">
          <cell r="C232" t="str">
            <v>发泡</v>
          </cell>
          <cell r="D232">
            <v>45789</v>
          </cell>
          <cell r="E232">
            <v>26</v>
          </cell>
          <cell r="F232">
            <v>2</v>
          </cell>
        </row>
        <row r="232">
          <cell r="I232" t="str">
            <v>胡敏</v>
          </cell>
        </row>
        <row r="232">
          <cell r="T232">
            <v>2</v>
          </cell>
          <cell r="U232">
            <v>2</v>
          </cell>
          <cell r="V232">
            <v>40</v>
          </cell>
          <cell r="W232" t="str">
            <v>2025/05/16号自离</v>
          </cell>
        </row>
        <row r="232">
          <cell r="Z232">
            <v>0</v>
          </cell>
        </row>
        <row r="232">
          <cell r="AC232" t="e">
            <v>#N/A</v>
          </cell>
        </row>
        <row r="232">
          <cell r="AE232" t="e">
            <v>#N/A</v>
          </cell>
        </row>
        <row r="233">
          <cell r="C233" t="str">
            <v>发泡</v>
          </cell>
          <cell r="D233">
            <v>45785</v>
          </cell>
          <cell r="E233">
            <v>26</v>
          </cell>
          <cell r="F233">
            <v>2</v>
          </cell>
        </row>
        <row r="233">
          <cell r="I233" t="str">
            <v>程佳琳</v>
          </cell>
        </row>
        <row r="233">
          <cell r="T233">
            <v>2</v>
          </cell>
          <cell r="U233">
            <v>2</v>
          </cell>
          <cell r="V233">
            <v>40</v>
          </cell>
          <cell r="W233" t="str">
            <v>2025/5/21退回</v>
          </cell>
        </row>
        <row r="233">
          <cell r="Z233">
            <v>0</v>
          </cell>
        </row>
        <row r="233">
          <cell r="AC233" t="e">
            <v>#N/A</v>
          </cell>
        </row>
        <row r="233">
          <cell r="AE233" t="e">
            <v>#N/A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人工费用汇总"/>
      <sheetName val="荣昌工资表科室人员"/>
      <sheetName val="荣昌工资表研发人员"/>
      <sheetName val="荣昌工资表一线员工"/>
      <sheetName val="荣昌工资表销售人员"/>
      <sheetName val="荣昌工资表小时工"/>
      <sheetName val="劳务公司工资表小时工"/>
      <sheetName val="劳务公司工资表同工同酬"/>
      <sheetName val="五险"/>
      <sheetName val="公积金"/>
    </sheetNames>
    <sheetDataSet>
      <sheetData sheetId="0" refreshError="1">
        <row r="1">
          <cell r="B1" t="str">
            <v>部门</v>
          </cell>
        </row>
        <row r="3">
          <cell r="B3" t="str">
            <v>固定工资</v>
          </cell>
        </row>
        <row r="4">
          <cell r="B4" t="str">
            <v>固定工资</v>
          </cell>
        </row>
        <row r="5">
          <cell r="B5" t="str">
            <v>固定工资</v>
          </cell>
        </row>
        <row r="6">
          <cell r="B6" t="str">
            <v>固定工资</v>
          </cell>
        </row>
        <row r="7">
          <cell r="B7" t="str">
            <v>固定工资</v>
          </cell>
        </row>
        <row r="8">
          <cell r="B8" t="str">
            <v>固定工资</v>
          </cell>
        </row>
        <row r="9">
          <cell r="B9" t="str">
            <v>固定工资</v>
          </cell>
        </row>
        <row r="10">
          <cell r="B10" t="str">
            <v>固定工资</v>
          </cell>
        </row>
        <row r="11">
          <cell r="B11" t="str">
            <v>固定工资</v>
          </cell>
        </row>
        <row r="12">
          <cell r="B12" t="str">
            <v>固定工资</v>
          </cell>
        </row>
        <row r="13">
          <cell r="B13" t="str">
            <v>固定工资</v>
          </cell>
        </row>
        <row r="14">
          <cell r="B14" t="str">
            <v>固定工资</v>
          </cell>
        </row>
        <row r="15">
          <cell r="B15" t="str">
            <v>固定工资</v>
          </cell>
        </row>
        <row r="16">
          <cell r="B16" t="str">
            <v>固定工资</v>
          </cell>
        </row>
        <row r="17">
          <cell r="B17" t="str">
            <v>固定工资</v>
          </cell>
        </row>
        <row r="18">
          <cell r="B18" t="str">
            <v>固定工资</v>
          </cell>
        </row>
        <row r="19">
          <cell r="B19" t="str">
            <v>固定工资</v>
          </cell>
        </row>
        <row r="20">
          <cell r="B20" t="str">
            <v>固定工资</v>
          </cell>
        </row>
        <row r="21">
          <cell r="B21" t="str">
            <v>固定工资</v>
          </cell>
        </row>
        <row r="22">
          <cell r="B22" t="str">
            <v>变动工资</v>
          </cell>
        </row>
        <row r="23">
          <cell r="B23" t="str">
            <v>固定工资</v>
          </cell>
        </row>
        <row r="24">
          <cell r="B24" t="str">
            <v>固定工资</v>
          </cell>
        </row>
        <row r="25">
          <cell r="B25" t="str">
            <v>固定工资</v>
          </cell>
        </row>
        <row r="26">
          <cell r="B26" t="str">
            <v>固定工资</v>
          </cell>
        </row>
        <row r="27">
          <cell r="B27" t="str">
            <v>固定工资</v>
          </cell>
        </row>
        <row r="28">
          <cell r="B28" t="str">
            <v>固定工资</v>
          </cell>
        </row>
        <row r="29">
          <cell r="B29" t="str">
            <v>固定工资</v>
          </cell>
        </row>
        <row r="30">
          <cell r="B30" t="str">
            <v>固定工资</v>
          </cell>
        </row>
        <row r="31">
          <cell r="B31" t="str">
            <v>变动工资</v>
          </cell>
        </row>
        <row r="32">
          <cell r="B32" t="str">
            <v>变动工资</v>
          </cell>
        </row>
        <row r="33">
          <cell r="B33" t="str">
            <v>变动工资</v>
          </cell>
        </row>
        <row r="34">
          <cell r="B34" t="str">
            <v>变动工资</v>
          </cell>
        </row>
        <row r="35">
          <cell r="B35" t="str">
            <v>变动工资</v>
          </cell>
        </row>
        <row r="36">
          <cell r="B36" t="str">
            <v>变动工资</v>
          </cell>
        </row>
        <row r="37">
          <cell r="B37" t="str">
            <v>固定工资</v>
          </cell>
        </row>
        <row r="38">
          <cell r="B38" t="str">
            <v>变动工资</v>
          </cell>
        </row>
        <row r="39">
          <cell r="B39" t="str">
            <v>变动工资</v>
          </cell>
        </row>
        <row r="40">
          <cell r="B40" t="str">
            <v>变动工资</v>
          </cell>
        </row>
        <row r="41">
          <cell r="B41" t="str">
            <v>变动工资</v>
          </cell>
        </row>
        <row r="42">
          <cell r="B42" t="str">
            <v>变动工资</v>
          </cell>
        </row>
        <row r="43">
          <cell r="B43" t="str">
            <v>变动工资</v>
          </cell>
        </row>
        <row r="44">
          <cell r="B44" t="str">
            <v>变动工资</v>
          </cell>
        </row>
        <row r="45">
          <cell r="B45" t="str">
            <v>变动工资</v>
          </cell>
        </row>
        <row r="46">
          <cell r="B46" t="str">
            <v>变动工资</v>
          </cell>
        </row>
        <row r="47">
          <cell r="B47" t="str">
            <v>变动工资</v>
          </cell>
        </row>
        <row r="48">
          <cell r="B48" t="str">
            <v>变动工资</v>
          </cell>
        </row>
        <row r="49">
          <cell r="B49" t="str">
            <v>变动工资</v>
          </cell>
        </row>
        <row r="50">
          <cell r="B50" t="str">
            <v>变动工资</v>
          </cell>
        </row>
        <row r="51">
          <cell r="B51" t="str">
            <v>变动工资</v>
          </cell>
        </row>
        <row r="52">
          <cell r="B52" t="str">
            <v>变动工资</v>
          </cell>
        </row>
        <row r="53">
          <cell r="B53" t="str">
            <v>变动工资</v>
          </cell>
        </row>
        <row r="54">
          <cell r="B54" t="str">
            <v>变动工资</v>
          </cell>
        </row>
        <row r="55">
          <cell r="B55" t="str">
            <v>变动工资</v>
          </cell>
        </row>
        <row r="56">
          <cell r="B56" t="str">
            <v>变动工资</v>
          </cell>
        </row>
        <row r="57">
          <cell r="B57" t="str">
            <v>变动工资</v>
          </cell>
        </row>
        <row r="58">
          <cell r="B58" t="str">
            <v>变动工资</v>
          </cell>
        </row>
        <row r="59">
          <cell r="B59" t="str">
            <v>变动工资</v>
          </cell>
        </row>
        <row r="60">
          <cell r="B60" t="str">
            <v>变动工资</v>
          </cell>
        </row>
        <row r="61">
          <cell r="B61" t="str">
            <v>变动工资</v>
          </cell>
        </row>
        <row r="62">
          <cell r="B62" t="str">
            <v>变动工资</v>
          </cell>
        </row>
        <row r="63">
          <cell r="B63" t="str">
            <v>变动工资</v>
          </cell>
        </row>
        <row r="64">
          <cell r="B64" t="str">
            <v>变动工资</v>
          </cell>
        </row>
        <row r="65">
          <cell r="B65" t="str">
            <v>变动工资</v>
          </cell>
        </row>
        <row r="66">
          <cell r="B66" t="str">
            <v>变动工资</v>
          </cell>
        </row>
        <row r="67">
          <cell r="B67" t="str">
            <v>变动工资</v>
          </cell>
        </row>
        <row r="68">
          <cell r="B68" t="str">
            <v>变动工资</v>
          </cell>
        </row>
        <row r="69">
          <cell r="B69" t="str">
            <v>变动工资</v>
          </cell>
        </row>
        <row r="70">
          <cell r="B70" t="str">
            <v>变动工资</v>
          </cell>
        </row>
        <row r="71">
          <cell r="B71" t="str">
            <v>变动工资</v>
          </cell>
        </row>
        <row r="72">
          <cell r="B72" t="str">
            <v>变动工资</v>
          </cell>
        </row>
        <row r="73">
          <cell r="B73" t="str">
            <v>变动工资</v>
          </cell>
        </row>
        <row r="74">
          <cell r="B74" t="str">
            <v>变动工资</v>
          </cell>
        </row>
        <row r="75">
          <cell r="B75" t="str">
            <v>变动工资</v>
          </cell>
        </row>
        <row r="76">
          <cell r="B76" t="str">
            <v>变动工资</v>
          </cell>
        </row>
        <row r="77">
          <cell r="B77" t="str">
            <v>变动工资</v>
          </cell>
        </row>
        <row r="78">
          <cell r="B78" t="str">
            <v>变动工资</v>
          </cell>
        </row>
        <row r="79">
          <cell r="B79" t="str">
            <v>变动工资</v>
          </cell>
        </row>
        <row r="80">
          <cell r="B80" t="str">
            <v>变动工资</v>
          </cell>
        </row>
        <row r="81">
          <cell r="B81" t="str">
            <v>变动工资</v>
          </cell>
        </row>
        <row r="82">
          <cell r="B82" t="str">
            <v>变动工资</v>
          </cell>
        </row>
        <row r="83">
          <cell r="B83" t="str">
            <v>变动工资</v>
          </cell>
        </row>
        <row r="84">
          <cell r="B84" t="str">
            <v>变动工资</v>
          </cell>
        </row>
        <row r="85">
          <cell r="B85" t="str">
            <v>变动工资</v>
          </cell>
        </row>
        <row r="86">
          <cell r="B86" t="str">
            <v>变动工资</v>
          </cell>
        </row>
        <row r="87">
          <cell r="B87" t="str">
            <v>变动工资</v>
          </cell>
        </row>
        <row r="88">
          <cell r="B88" t="str">
            <v>变动工资</v>
          </cell>
        </row>
        <row r="89">
          <cell r="B89" t="str">
            <v>变动工资</v>
          </cell>
        </row>
        <row r="90">
          <cell r="B90" t="str">
            <v>变动工资</v>
          </cell>
        </row>
        <row r="91">
          <cell r="B91" t="str">
            <v>变动工资</v>
          </cell>
        </row>
        <row r="92">
          <cell r="B92" t="str">
            <v>变动工资</v>
          </cell>
        </row>
        <row r="93">
          <cell r="B93" t="str">
            <v>变动工资</v>
          </cell>
        </row>
        <row r="94">
          <cell r="B94" t="str">
            <v>变动工资</v>
          </cell>
        </row>
        <row r="95">
          <cell r="B95" t="str">
            <v>变动工资</v>
          </cell>
        </row>
        <row r="96">
          <cell r="B96" t="str">
            <v>变动工资</v>
          </cell>
        </row>
        <row r="97">
          <cell r="B97" t="str">
            <v>小时工（荣昌）</v>
          </cell>
        </row>
        <row r="98">
          <cell r="B98" t="str">
            <v>小时工（荣昌）</v>
          </cell>
        </row>
        <row r="99">
          <cell r="B99" t="str">
            <v>小时工</v>
          </cell>
        </row>
        <row r="100">
          <cell r="B100" t="str">
            <v>小时工</v>
          </cell>
        </row>
        <row r="101">
          <cell r="B101" t="str">
            <v>小时工</v>
          </cell>
        </row>
        <row r="102">
          <cell r="B102" t="str">
            <v>小时工</v>
          </cell>
        </row>
        <row r="103">
          <cell r="B103" t="str">
            <v>小时工</v>
          </cell>
        </row>
        <row r="104">
          <cell r="B104" t="str">
            <v>小时工</v>
          </cell>
        </row>
        <row r="105">
          <cell r="B105" t="str">
            <v>小时工</v>
          </cell>
        </row>
        <row r="106">
          <cell r="B106" t="str">
            <v>小时工</v>
          </cell>
        </row>
        <row r="107">
          <cell r="B107" t="str">
            <v>小时工</v>
          </cell>
        </row>
        <row r="108">
          <cell r="B108" t="str">
            <v>小时工</v>
          </cell>
        </row>
        <row r="109">
          <cell r="B109" t="str">
            <v>小时工</v>
          </cell>
        </row>
        <row r="110">
          <cell r="B110" t="str">
            <v>小时工</v>
          </cell>
        </row>
        <row r="111">
          <cell r="B111" t="str">
            <v>小时工</v>
          </cell>
        </row>
        <row r="112">
          <cell r="B112" t="str">
            <v>小时工</v>
          </cell>
        </row>
        <row r="113">
          <cell r="B113" t="str">
            <v>小时工</v>
          </cell>
        </row>
        <row r="114">
          <cell r="B114" t="str">
            <v>小时工</v>
          </cell>
        </row>
        <row r="115">
          <cell r="B115" t="str">
            <v>小时工</v>
          </cell>
        </row>
        <row r="116">
          <cell r="B116" t="str">
            <v>小时工</v>
          </cell>
        </row>
        <row r="117">
          <cell r="B117" t="str">
            <v>小时工</v>
          </cell>
        </row>
        <row r="118">
          <cell r="B118" t="str">
            <v>小时工</v>
          </cell>
        </row>
        <row r="119">
          <cell r="B119" t="str">
            <v>小时工</v>
          </cell>
        </row>
        <row r="120">
          <cell r="B120" t="str">
            <v>小时工</v>
          </cell>
        </row>
        <row r="121">
          <cell r="B121" t="str">
            <v>小时工</v>
          </cell>
        </row>
        <row r="122">
          <cell r="B122" t="str">
            <v>小时工</v>
          </cell>
        </row>
        <row r="123">
          <cell r="B123" t="str">
            <v>小时工</v>
          </cell>
        </row>
        <row r="124">
          <cell r="B124" t="str">
            <v>小时工</v>
          </cell>
        </row>
        <row r="125">
          <cell r="B125" t="str">
            <v>小时工</v>
          </cell>
        </row>
        <row r="126">
          <cell r="B126" t="str">
            <v>小时工</v>
          </cell>
        </row>
        <row r="127">
          <cell r="B127" t="str">
            <v>小时工</v>
          </cell>
        </row>
        <row r="128">
          <cell r="B128" t="str">
            <v>小时工</v>
          </cell>
        </row>
        <row r="129">
          <cell r="B129" t="str">
            <v>小时工</v>
          </cell>
        </row>
        <row r="130">
          <cell r="B130" t="str">
            <v>小时工</v>
          </cell>
        </row>
        <row r="131">
          <cell r="B131" t="str">
            <v>小时工</v>
          </cell>
        </row>
        <row r="132">
          <cell r="B132" t="str">
            <v>小时工</v>
          </cell>
        </row>
        <row r="133">
          <cell r="B133" t="str">
            <v>小时工</v>
          </cell>
        </row>
        <row r="134">
          <cell r="B134" t="str">
            <v>小时工</v>
          </cell>
        </row>
        <row r="135">
          <cell r="B135" t="str">
            <v>小时工</v>
          </cell>
        </row>
        <row r="136">
          <cell r="B136" t="str">
            <v>小时工</v>
          </cell>
        </row>
        <row r="137">
          <cell r="B137" t="str">
            <v>小时工</v>
          </cell>
        </row>
        <row r="138">
          <cell r="B138" t="str">
            <v>小时工</v>
          </cell>
        </row>
        <row r="139">
          <cell r="B139" t="str">
            <v>小时工</v>
          </cell>
        </row>
        <row r="140">
          <cell r="B140" t="str">
            <v>同工同酬</v>
          </cell>
        </row>
        <row r="141">
          <cell r="B141" t="str">
            <v>同工同酬</v>
          </cell>
        </row>
        <row r="142">
          <cell r="B142" t="str">
            <v>同工同酬</v>
          </cell>
        </row>
        <row r="143">
          <cell r="B143" t="str">
            <v>同工同酬</v>
          </cell>
        </row>
        <row r="144">
          <cell r="B144" t="str">
            <v>同工同酬</v>
          </cell>
        </row>
        <row r="145">
          <cell r="B145" t="str">
            <v>同工同酬</v>
          </cell>
        </row>
        <row r="146">
          <cell r="B146" t="str">
            <v>同工同酬</v>
          </cell>
        </row>
        <row r="147">
          <cell r="B147" t="str">
            <v>同工同酬</v>
          </cell>
        </row>
        <row r="148">
          <cell r="B148" t="str">
            <v>同工同酬</v>
          </cell>
        </row>
        <row r="149">
          <cell r="B149" t="str">
            <v>同工同酬</v>
          </cell>
        </row>
        <row r="150">
          <cell r="B150" t="str">
            <v>同工同酬</v>
          </cell>
        </row>
        <row r="151">
          <cell r="B151" t="str">
            <v>同工同酬</v>
          </cell>
        </row>
        <row r="152">
          <cell r="B152" t="str">
            <v>同工同酬</v>
          </cell>
        </row>
        <row r="153">
          <cell r="B153" t="str">
            <v>同工同酬</v>
          </cell>
        </row>
        <row r="154">
          <cell r="B154" t="str">
            <v>同工同酬</v>
          </cell>
        </row>
        <row r="155">
          <cell r="B155" t="str">
            <v>同工同酬</v>
          </cell>
        </row>
        <row r="156">
          <cell r="B156" t="str">
            <v>同工同酬</v>
          </cell>
        </row>
        <row r="157">
          <cell r="B157" t="str">
            <v>同工同酬</v>
          </cell>
        </row>
        <row r="158">
          <cell r="B158" t="str">
            <v>同工同酬</v>
          </cell>
        </row>
        <row r="159">
          <cell r="B159" t="str">
            <v>同工同酬</v>
          </cell>
        </row>
        <row r="160">
          <cell r="B160" t="str">
            <v>同工同酬</v>
          </cell>
        </row>
        <row r="161">
          <cell r="B161" t="str">
            <v>同工同酬</v>
          </cell>
        </row>
        <row r="162">
          <cell r="B162" t="str">
            <v>同工同酬</v>
          </cell>
        </row>
        <row r="163">
          <cell r="B163" t="str">
            <v>同工同酬</v>
          </cell>
        </row>
        <row r="164">
          <cell r="B164" t="str">
            <v>同工同酬</v>
          </cell>
        </row>
        <row r="165">
          <cell r="B165" t="str">
            <v>同工同酬</v>
          </cell>
        </row>
        <row r="166">
          <cell r="B166" t="str">
            <v>同工同酬</v>
          </cell>
        </row>
        <row r="167">
          <cell r="B167" t="str">
            <v>同工同酬</v>
          </cell>
        </row>
        <row r="168">
          <cell r="B168" t="str">
            <v>同工同酬</v>
          </cell>
        </row>
        <row r="169">
          <cell r="B169" t="str">
            <v>同工同酬</v>
          </cell>
        </row>
        <row r="170">
          <cell r="B170" t="str">
            <v>同工同酬</v>
          </cell>
        </row>
        <row r="171">
          <cell r="B171" t="str">
            <v>同工同酬</v>
          </cell>
        </row>
        <row r="172">
          <cell r="B172" t="str">
            <v>同工同酬</v>
          </cell>
        </row>
        <row r="173">
          <cell r="B173" t="str">
            <v>同工同酬</v>
          </cell>
        </row>
        <row r="174">
          <cell r="B174" t="str">
            <v>同工同酬</v>
          </cell>
        </row>
        <row r="175">
          <cell r="B175" t="str">
            <v>同工同酬</v>
          </cell>
        </row>
        <row r="176">
          <cell r="B176" t="str">
            <v>同工同酬</v>
          </cell>
        </row>
        <row r="177">
          <cell r="B177" t="str">
            <v>同工同酬</v>
          </cell>
        </row>
        <row r="178">
          <cell r="B178" t="str">
            <v>同工同酬</v>
          </cell>
        </row>
        <row r="179">
          <cell r="B179" t="str">
            <v>同工同酬</v>
          </cell>
        </row>
        <row r="180">
          <cell r="B180" t="str">
            <v>同工同酬</v>
          </cell>
        </row>
        <row r="181">
          <cell r="B181" t="str">
            <v>同工同酬</v>
          </cell>
        </row>
        <row r="182">
          <cell r="B182" t="str">
            <v>同工同酬</v>
          </cell>
        </row>
        <row r="183">
          <cell r="B183" t="str">
            <v>同工同酬</v>
          </cell>
        </row>
        <row r="184">
          <cell r="B184" t="str">
            <v>同工同酬</v>
          </cell>
        </row>
        <row r="185">
          <cell r="B185" t="str">
            <v>同工同酬</v>
          </cell>
        </row>
        <row r="186">
          <cell r="B186" t="str">
            <v>同工同酬</v>
          </cell>
        </row>
        <row r="187">
          <cell r="B187" t="str">
            <v>同工同酬</v>
          </cell>
        </row>
        <row r="188">
          <cell r="B188" t="str">
            <v>同工同酬</v>
          </cell>
        </row>
        <row r="189">
          <cell r="B189" t="str">
            <v>同工同酬</v>
          </cell>
        </row>
        <row r="190">
          <cell r="B190" t="str">
            <v>同工同酬</v>
          </cell>
        </row>
        <row r="191">
          <cell r="B191" t="str">
            <v>同工同酬</v>
          </cell>
        </row>
        <row r="192">
          <cell r="B192" t="str">
            <v>同工同酬</v>
          </cell>
        </row>
        <row r="193">
          <cell r="B193" t="str">
            <v>同工同酬</v>
          </cell>
        </row>
        <row r="194">
          <cell r="B194" t="str">
            <v>同工同酬</v>
          </cell>
        </row>
        <row r="195">
          <cell r="B195" t="str">
            <v>同工同酬</v>
          </cell>
        </row>
        <row r="196">
          <cell r="B196" t="str">
            <v>同工同酬</v>
          </cell>
        </row>
        <row r="197">
          <cell r="B197" t="str">
            <v>同工同酬</v>
          </cell>
        </row>
        <row r="198">
          <cell r="B198" t="str">
            <v>同工同酬</v>
          </cell>
        </row>
        <row r="199">
          <cell r="B199" t="str">
            <v>同工同酬</v>
          </cell>
        </row>
        <row r="200">
          <cell r="B200" t="str">
            <v>同工同酬</v>
          </cell>
        </row>
        <row r="201">
          <cell r="B201" t="str">
            <v>同工同酬</v>
          </cell>
        </row>
        <row r="202">
          <cell r="B202" t="str">
            <v>同工同酬</v>
          </cell>
        </row>
        <row r="203">
          <cell r="B203" t="str">
            <v>同工同酬</v>
          </cell>
        </row>
        <row r="204">
          <cell r="B204" t="str">
            <v>同工同酬</v>
          </cell>
        </row>
        <row r="205">
          <cell r="B205" t="str">
            <v>同工同酬</v>
          </cell>
        </row>
        <row r="206">
          <cell r="B206" t="str">
            <v>同工同酬</v>
          </cell>
        </row>
        <row r="207">
          <cell r="B207" t="str">
            <v>同工同酬</v>
          </cell>
        </row>
        <row r="208">
          <cell r="B208" t="str">
            <v>同工同酬</v>
          </cell>
        </row>
        <row r="209">
          <cell r="B209" t="str">
            <v>同工同酬</v>
          </cell>
        </row>
        <row r="210">
          <cell r="B210" t="str">
            <v>同工同酬</v>
          </cell>
        </row>
        <row r="211">
          <cell r="B211" t="str">
            <v>同工同酬</v>
          </cell>
        </row>
        <row r="212">
          <cell r="B212" t="str">
            <v>同工同酬</v>
          </cell>
        </row>
        <row r="213">
          <cell r="B213" t="str">
            <v>同工同酬</v>
          </cell>
        </row>
        <row r="214">
          <cell r="B214" t="str">
            <v>同工同酬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2025.6（初版）"/>
      <sheetName val="25.5月定稿"/>
      <sheetName val="25.6月定稿"/>
    </sheetNames>
    <sheetDataSet>
      <sheetData sheetId="0"/>
      <sheetData sheetId="1"/>
      <sheetData sheetId="2">
        <row r="3">
          <cell r="B3" t="str">
            <v>姓  名</v>
          </cell>
          <cell r="C3" t="str">
            <v>科室</v>
          </cell>
          <cell r="D3" t="str">
            <v>入职日期</v>
          </cell>
          <cell r="E3" t="str">
            <v>应出勤时间（天）</v>
          </cell>
          <cell r="F3" t="str">
            <v>实出勤时间（天）</v>
          </cell>
          <cell r="G3" t="str">
            <v>年度调休</v>
          </cell>
          <cell r="H3" t="str">
            <v>调休（天）</v>
          </cell>
          <cell r="I3" t="str">
            <v>出差（天）</v>
          </cell>
          <cell r="J3" t="str">
            <v>婚/产/丧/工伤</v>
          </cell>
          <cell r="K3" t="str">
            <v>事假（天）</v>
          </cell>
          <cell r="L3" t="str">
            <v>病假（天）</v>
          </cell>
          <cell r="M3" t="str">
            <v>迟到（10分钟以内）</v>
          </cell>
          <cell r="N3" t="str">
            <v>迟到（11分-30分）</v>
          </cell>
          <cell r="O3" t="str">
            <v>旷工（天）</v>
          </cell>
          <cell r="P3" t="str">
            <v>补卡次数</v>
          </cell>
          <cell r="Q3" t="str">
            <v>补假/补单次数</v>
          </cell>
          <cell r="R3" t="str">
            <v>平时加班
</v>
          </cell>
          <cell r="S3" t="str">
            <v>周末加班</v>
          </cell>
          <cell r="T3" t="str">
            <v>6月份餐补天数</v>
          </cell>
          <cell r="U3" t="str">
            <v>6月加班餐补天数</v>
          </cell>
          <cell r="V3" t="str">
            <v>餐费</v>
          </cell>
          <cell r="W3" t="str">
            <v>备注</v>
          </cell>
          <cell r="X3" t="str">
            <v>6月绩效得分</v>
          </cell>
          <cell r="Y3" t="str">
            <v>绩效金额</v>
          </cell>
        </row>
        <row r="3">
          <cell r="AC3" t="str">
            <v>工资表人员</v>
          </cell>
          <cell r="AD3" t="str">
            <v>5月月报</v>
          </cell>
          <cell r="AE3" t="str">
            <v>社保明细</v>
          </cell>
          <cell r="AF3" t="str">
            <v>发泡工资表</v>
          </cell>
          <cell r="AG3" t="str">
            <v>离职</v>
          </cell>
          <cell r="AH3" t="str">
            <v>离职日期</v>
          </cell>
        </row>
        <row r="4">
          <cell r="B4" t="str">
            <v>卢中华</v>
          </cell>
          <cell r="C4" t="str">
            <v>总经办</v>
          </cell>
          <cell r="D4">
            <v>42499</v>
          </cell>
          <cell r="E4">
            <v>20</v>
          </cell>
          <cell r="F4">
            <v>21</v>
          </cell>
        </row>
        <row r="4">
          <cell r="P4">
            <v>6</v>
          </cell>
        </row>
        <row r="4">
          <cell r="S4">
            <v>1</v>
          </cell>
          <cell r="T4">
            <v>21</v>
          </cell>
        </row>
        <row r="4">
          <cell r="V4">
            <v>252</v>
          </cell>
        </row>
        <row r="4">
          <cell r="Z4" t="e">
            <v>#N/A</v>
          </cell>
          <cell r="AA4">
            <v>0</v>
          </cell>
          <cell r="AB4" t="str">
            <v>卢中华</v>
          </cell>
          <cell r="AC4" t="str">
            <v>卢中华</v>
          </cell>
          <cell r="AD4" t="str">
            <v>卢中华</v>
          </cell>
          <cell r="AE4" t="str">
            <v>卢中华</v>
          </cell>
          <cell r="AF4" t="e">
            <v>#N/A</v>
          </cell>
          <cell r="AG4" t="e">
            <v>#N/A</v>
          </cell>
          <cell r="AH4" t="e">
            <v>#N/A</v>
          </cell>
        </row>
        <row r="5">
          <cell r="B5" t="str">
            <v>曾琼</v>
          </cell>
          <cell r="C5" t="str">
            <v>综合管理部</v>
          </cell>
          <cell r="D5">
            <v>41940</v>
          </cell>
          <cell r="E5">
            <v>20</v>
          </cell>
          <cell r="F5">
            <v>20</v>
          </cell>
        </row>
        <row r="5">
          <cell r="H5">
            <v>11</v>
          </cell>
        </row>
        <row r="5">
          <cell r="T5">
            <v>8</v>
          </cell>
        </row>
        <row r="5">
          <cell r="V5">
            <v>96</v>
          </cell>
        </row>
        <row r="5">
          <cell r="Z5" t="e">
            <v>#N/A</v>
          </cell>
          <cell r="AA5">
            <v>0</v>
          </cell>
          <cell r="AB5" t="str">
            <v>曾琼</v>
          </cell>
          <cell r="AC5" t="str">
            <v>曾琼</v>
          </cell>
          <cell r="AD5" t="str">
            <v>曾琼</v>
          </cell>
          <cell r="AE5" t="str">
            <v>曾琼</v>
          </cell>
          <cell r="AF5" t="e">
            <v>#N/A</v>
          </cell>
          <cell r="AG5" t="e">
            <v>#N/A</v>
          </cell>
          <cell r="AH5" t="e">
            <v>#N/A</v>
          </cell>
        </row>
        <row r="6">
          <cell r="B6" t="str">
            <v>陈子豪</v>
          </cell>
          <cell r="C6" t="str">
            <v>综合管理部</v>
          </cell>
          <cell r="D6">
            <v>44970</v>
          </cell>
          <cell r="E6">
            <v>20</v>
          </cell>
          <cell r="F6">
            <v>20</v>
          </cell>
        </row>
        <row r="6">
          <cell r="P6">
            <v>1</v>
          </cell>
        </row>
        <row r="6">
          <cell r="T6">
            <v>20</v>
          </cell>
        </row>
        <row r="6">
          <cell r="V6">
            <v>240</v>
          </cell>
        </row>
        <row r="6">
          <cell r="Z6" t="e">
            <v>#N/A</v>
          </cell>
          <cell r="AA6">
            <v>0</v>
          </cell>
          <cell r="AB6" t="str">
            <v>陈子豪</v>
          </cell>
          <cell r="AC6" t="str">
            <v>陈子豪</v>
          </cell>
          <cell r="AD6" t="str">
            <v>陈子豪</v>
          </cell>
          <cell r="AE6" t="str">
            <v>陈子豪</v>
          </cell>
          <cell r="AF6" t="e">
            <v>#N/A</v>
          </cell>
          <cell r="AG6" t="e">
            <v>#N/A</v>
          </cell>
          <cell r="AH6" t="e">
            <v>#N/A</v>
          </cell>
        </row>
        <row r="7">
          <cell r="B7" t="str">
            <v>黄清梅</v>
          </cell>
          <cell r="C7" t="str">
            <v>综合管理部</v>
          </cell>
          <cell r="D7">
            <v>41197</v>
          </cell>
          <cell r="E7">
            <v>26</v>
          </cell>
          <cell r="F7">
            <v>28.5</v>
          </cell>
        </row>
        <row r="7">
          <cell r="T7">
            <v>27</v>
          </cell>
        </row>
        <row r="7">
          <cell r="V7">
            <v>324</v>
          </cell>
        </row>
        <row r="7">
          <cell r="Z7" t="e">
            <v>#N/A</v>
          </cell>
          <cell r="AA7">
            <v>0</v>
          </cell>
          <cell r="AB7" t="str">
            <v>黄清梅</v>
          </cell>
          <cell r="AC7" t="str">
            <v>黄清梅</v>
          </cell>
          <cell r="AD7" t="str">
            <v>黄清梅</v>
          </cell>
          <cell r="AE7" t="str">
            <v>黄清梅</v>
          </cell>
          <cell r="AF7" t="e">
            <v>#N/A</v>
          </cell>
          <cell r="AG7" t="e">
            <v>#N/A</v>
          </cell>
          <cell r="AH7" t="e">
            <v>#N/A</v>
          </cell>
        </row>
        <row r="8">
          <cell r="B8" t="str">
            <v>李开阳</v>
          </cell>
          <cell r="C8" t="str">
            <v>财务管理部</v>
          </cell>
          <cell r="D8">
            <v>41131</v>
          </cell>
          <cell r="E8">
            <v>20</v>
          </cell>
          <cell r="F8">
            <v>24</v>
          </cell>
        </row>
        <row r="8">
          <cell r="S8">
            <v>4</v>
          </cell>
          <cell r="T8">
            <v>24</v>
          </cell>
        </row>
        <row r="8">
          <cell r="V8">
            <v>288</v>
          </cell>
        </row>
        <row r="8">
          <cell r="Z8" t="e">
            <v>#N/A</v>
          </cell>
          <cell r="AA8">
            <v>0</v>
          </cell>
          <cell r="AB8" t="str">
            <v>李开阳</v>
          </cell>
          <cell r="AC8" t="str">
            <v>李开阳</v>
          </cell>
          <cell r="AD8" t="str">
            <v>李开阳</v>
          </cell>
          <cell r="AE8" t="str">
            <v>李开阳</v>
          </cell>
          <cell r="AF8" t="e">
            <v>#N/A</v>
          </cell>
          <cell r="AG8" t="e">
            <v>#N/A</v>
          </cell>
          <cell r="AH8" t="e">
            <v>#N/A</v>
          </cell>
        </row>
        <row r="9">
          <cell r="B9" t="str">
            <v>刘心</v>
          </cell>
          <cell r="C9" t="str">
            <v>财务管理部</v>
          </cell>
          <cell r="D9">
            <v>41730</v>
          </cell>
          <cell r="E9">
            <v>20</v>
          </cell>
          <cell r="F9">
            <v>22</v>
          </cell>
        </row>
        <row r="9">
          <cell r="S9">
            <v>2</v>
          </cell>
          <cell r="T9">
            <v>22</v>
          </cell>
        </row>
        <row r="9">
          <cell r="V9">
            <v>264</v>
          </cell>
        </row>
        <row r="9">
          <cell r="Z9" t="e">
            <v>#N/A</v>
          </cell>
          <cell r="AA9">
            <v>0</v>
          </cell>
          <cell r="AB9" t="str">
            <v>刘心</v>
          </cell>
          <cell r="AC9" t="str">
            <v>刘心</v>
          </cell>
          <cell r="AD9" t="str">
            <v>刘心</v>
          </cell>
          <cell r="AE9" t="str">
            <v>刘心</v>
          </cell>
          <cell r="AF9" t="e">
            <v>#N/A</v>
          </cell>
          <cell r="AG9" t="e">
            <v>#N/A</v>
          </cell>
          <cell r="AH9" t="e">
            <v>#N/A</v>
          </cell>
        </row>
        <row r="10">
          <cell r="B10" t="str">
            <v>易兰</v>
          </cell>
          <cell r="C10" t="str">
            <v>财务管理部</v>
          </cell>
          <cell r="D10">
            <v>42900</v>
          </cell>
          <cell r="E10">
            <v>20</v>
          </cell>
          <cell r="F10">
            <v>21</v>
          </cell>
        </row>
        <row r="10">
          <cell r="S10">
            <v>1</v>
          </cell>
          <cell r="T10">
            <v>21</v>
          </cell>
        </row>
        <row r="10">
          <cell r="V10">
            <v>252</v>
          </cell>
        </row>
        <row r="10">
          <cell r="Z10" t="e">
            <v>#N/A</v>
          </cell>
          <cell r="AA10">
            <v>0</v>
          </cell>
          <cell r="AB10" t="str">
            <v>易兰</v>
          </cell>
          <cell r="AC10" t="str">
            <v>易兰</v>
          </cell>
          <cell r="AD10" t="str">
            <v>易兰</v>
          </cell>
          <cell r="AE10" t="str">
            <v>易兰</v>
          </cell>
          <cell r="AF10" t="e">
            <v>#N/A</v>
          </cell>
          <cell r="AG10" t="e">
            <v>#N/A</v>
          </cell>
          <cell r="AH10" t="e">
            <v>#N/A</v>
          </cell>
        </row>
        <row r="11">
          <cell r="B11" t="str">
            <v>肖玲</v>
          </cell>
          <cell r="C11" t="str">
            <v>财务管理部</v>
          </cell>
          <cell r="D11">
            <v>43698</v>
          </cell>
          <cell r="E11">
            <v>20</v>
          </cell>
          <cell r="F11">
            <v>21</v>
          </cell>
        </row>
        <row r="11">
          <cell r="H11">
            <v>1</v>
          </cell>
        </row>
        <row r="11">
          <cell r="S11">
            <v>2</v>
          </cell>
          <cell r="T11">
            <v>21</v>
          </cell>
        </row>
        <row r="11">
          <cell r="V11">
            <v>252</v>
          </cell>
        </row>
        <row r="11">
          <cell r="Z11" t="e">
            <v>#N/A</v>
          </cell>
          <cell r="AA11">
            <v>0</v>
          </cell>
          <cell r="AB11" t="str">
            <v>肖玲</v>
          </cell>
          <cell r="AC11" t="str">
            <v>肖玲</v>
          </cell>
          <cell r="AD11" t="str">
            <v>肖玲</v>
          </cell>
          <cell r="AE11" t="str">
            <v>肖玲</v>
          </cell>
          <cell r="AF11" t="e">
            <v>#N/A</v>
          </cell>
          <cell r="AG11" t="e">
            <v>#N/A</v>
          </cell>
          <cell r="AH11" t="e">
            <v>#N/A</v>
          </cell>
        </row>
        <row r="12">
          <cell r="B12" t="str">
            <v>伍赤诚</v>
          </cell>
          <cell r="C12" t="str">
            <v>质量管理</v>
          </cell>
          <cell r="D12">
            <v>43789</v>
          </cell>
          <cell r="E12">
            <v>20</v>
          </cell>
          <cell r="F12">
            <v>20.5</v>
          </cell>
        </row>
        <row r="12">
          <cell r="P12">
            <v>1</v>
          </cell>
        </row>
        <row r="12">
          <cell r="S12">
            <v>0.5</v>
          </cell>
          <cell r="T12">
            <v>20</v>
          </cell>
        </row>
        <row r="12">
          <cell r="V12">
            <v>240</v>
          </cell>
        </row>
        <row r="12">
          <cell r="Z12" t="e">
            <v>#N/A</v>
          </cell>
          <cell r="AA12">
            <v>0</v>
          </cell>
          <cell r="AB12" t="str">
            <v>伍赤诚</v>
          </cell>
          <cell r="AC12" t="str">
            <v>伍赤诚</v>
          </cell>
          <cell r="AD12" t="str">
            <v>伍赤诚</v>
          </cell>
          <cell r="AE12" t="str">
            <v>伍赤诚</v>
          </cell>
          <cell r="AF12" t="e">
            <v>#N/A</v>
          </cell>
          <cell r="AG12" t="e">
            <v>#N/A</v>
          </cell>
          <cell r="AH12" t="e">
            <v>#N/A</v>
          </cell>
        </row>
        <row r="13">
          <cell r="B13" t="str">
            <v>贺王瑜</v>
          </cell>
          <cell r="C13" t="str">
            <v>质量管理</v>
          </cell>
          <cell r="D13">
            <v>41573</v>
          </cell>
          <cell r="E13">
            <v>23</v>
          </cell>
          <cell r="F13">
            <v>23</v>
          </cell>
        </row>
        <row r="13">
          <cell r="H13">
            <v>10.15</v>
          </cell>
        </row>
        <row r="13">
          <cell r="T13">
            <v>20</v>
          </cell>
          <cell r="U13">
            <v>6</v>
          </cell>
          <cell r="V13">
            <v>288</v>
          </cell>
        </row>
        <row r="13">
          <cell r="X13">
            <v>88</v>
          </cell>
          <cell r="Y13">
            <v>264</v>
          </cell>
          <cell r="Z13">
            <v>0</v>
          </cell>
          <cell r="AA13" t="str">
            <v>27打卡半天手工考勤1天</v>
          </cell>
          <cell r="AB13" t="str">
            <v>贺王瑜</v>
          </cell>
          <cell r="AC13" t="str">
            <v>贺王瑜</v>
          </cell>
          <cell r="AD13" t="str">
            <v>贺王瑜</v>
          </cell>
          <cell r="AE13" t="str">
            <v>贺王瑜</v>
          </cell>
          <cell r="AF13" t="e">
            <v>#N/A</v>
          </cell>
          <cell r="AG13" t="e">
            <v>#N/A</v>
          </cell>
          <cell r="AH13" t="e">
            <v>#N/A</v>
          </cell>
        </row>
        <row r="14">
          <cell r="B14" t="str">
            <v>彭健</v>
          </cell>
          <cell r="C14" t="str">
            <v>发泡质量管理</v>
          </cell>
          <cell r="D14">
            <v>41701</v>
          </cell>
          <cell r="E14">
            <v>26</v>
          </cell>
          <cell r="F14">
            <v>28</v>
          </cell>
        </row>
        <row r="14">
          <cell r="P14">
            <v>2</v>
          </cell>
        </row>
        <row r="14">
          <cell r="T14">
            <v>28</v>
          </cell>
          <cell r="U14">
            <v>28</v>
          </cell>
          <cell r="V14">
            <v>560</v>
          </cell>
        </row>
        <row r="14">
          <cell r="X14">
            <v>75</v>
          </cell>
          <cell r="Y14">
            <v>225</v>
          </cell>
          <cell r="Z14">
            <v>0</v>
          </cell>
          <cell r="AA14" t="str">
            <v>白班17上班卡19下班卡</v>
          </cell>
          <cell r="AB14" t="str">
            <v>彭健</v>
          </cell>
          <cell r="AC14" t="str">
            <v>彭健</v>
          </cell>
          <cell r="AD14" t="str">
            <v>彭健</v>
          </cell>
          <cell r="AE14" t="str">
            <v>彭健</v>
          </cell>
          <cell r="AF14" t="str">
            <v>彭健</v>
          </cell>
          <cell r="AG14" t="e">
            <v>#N/A</v>
          </cell>
          <cell r="AH14" t="e">
            <v>#N/A</v>
          </cell>
        </row>
        <row r="15">
          <cell r="B15" t="str">
            <v>李需</v>
          </cell>
          <cell r="C15" t="str">
            <v>发泡质量管理</v>
          </cell>
          <cell r="D15">
            <v>45591</v>
          </cell>
          <cell r="E15">
            <v>26</v>
          </cell>
          <cell r="F15">
            <v>29</v>
          </cell>
        </row>
        <row r="15">
          <cell r="P15">
            <v>2</v>
          </cell>
        </row>
        <row r="15">
          <cell r="T15">
            <v>29</v>
          </cell>
          <cell r="U15">
            <v>29</v>
          </cell>
          <cell r="V15">
            <v>580</v>
          </cell>
        </row>
        <row r="15">
          <cell r="X15">
            <v>86</v>
          </cell>
          <cell r="Y15">
            <v>258</v>
          </cell>
          <cell r="Z15">
            <v>0</v>
          </cell>
          <cell r="AA15" t="str">
            <v>22晚班上班卡,29晚班下班卡；15号手工考勤休，有打卡-白班？</v>
          </cell>
          <cell r="AB15" t="str">
            <v>李需</v>
          </cell>
          <cell r="AC15" t="str">
            <v>李需</v>
          </cell>
          <cell r="AD15" t="str">
            <v>李需</v>
          </cell>
          <cell r="AE15" t="str">
            <v>李需</v>
          </cell>
          <cell r="AF15" t="e">
            <v>#N/A</v>
          </cell>
          <cell r="AG15" t="e">
            <v>#N/A</v>
          </cell>
          <cell r="AH15" t="e">
            <v>#N/A</v>
          </cell>
        </row>
        <row r="16">
          <cell r="B16" t="str">
            <v>卫伟伟</v>
          </cell>
          <cell r="C16" t="str">
            <v>发泡质量管理</v>
          </cell>
          <cell r="D16">
            <v>45771</v>
          </cell>
          <cell r="E16">
            <v>26</v>
          </cell>
          <cell r="F16">
            <v>25</v>
          </cell>
        </row>
        <row r="16">
          <cell r="K16">
            <v>1</v>
          </cell>
        </row>
        <row r="16">
          <cell r="P16">
            <v>2</v>
          </cell>
        </row>
        <row r="16">
          <cell r="T16">
            <v>25</v>
          </cell>
          <cell r="U16">
            <v>25</v>
          </cell>
          <cell r="V16">
            <v>500</v>
          </cell>
        </row>
        <row r="16">
          <cell r="X16">
            <v>80</v>
          </cell>
          <cell r="Y16">
            <v>240</v>
          </cell>
          <cell r="Z16">
            <v>0</v>
          </cell>
          <cell r="AA16" t="str">
            <v>6.5事假一天；6号白班上班卡，10白班号下班卡；24晚班下班卡</v>
          </cell>
          <cell r="AB16" t="str">
            <v>卫伟伟</v>
          </cell>
          <cell r="AC16" t="str">
            <v>卫伟伟</v>
          </cell>
          <cell r="AD16" t="str">
            <v>卫伟伟</v>
          </cell>
          <cell r="AE16" t="str">
            <v>卫伟伟</v>
          </cell>
          <cell r="AF16" t="str">
            <v>卫伟伟</v>
          </cell>
          <cell r="AG16" t="e">
            <v>#N/A</v>
          </cell>
          <cell r="AH16" t="e">
            <v>#N/A</v>
          </cell>
        </row>
        <row r="17">
          <cell r="B17" t="str">
            <v>彭智勇</v>
          </cell>
          <cell r="C17" t="str">
            <v>发泡质量管理</v>
          </cell>
          <cell r="D17">
            <v>45727</v>
          </cell>
          <cell r="E17">
            <v>26</v>
          </cell>
          <cell r="F17">
            <v>27</v>
          </cell>
        </row>
        <row r="17">
          <cell r="P17">
            <v>2</v>
          </cell>
        </row>
        <row r="17">
          <cell r="T17">
            <v>27</v>
          </cell>
          <cell r="U17">
            <v>27</v>
          </cell>
          <cell r="V17">
            <v>540</v>
          </cell>
        </row>
        <row r="17">
          <cell r="X17">
            <v>82</v>
          </cell>
          <cell r="Y17">
            <v>246</v>
          </cell>
          <cell r="Z17">
            <v>0</v>
          </cell>
          <cell r="AA17" t="str">
            <v>1号白班上班卡，12号白班下班卡</v>
          </cell>
          <cell r="AB17" t="str">
            <v>彭智勇</v>
          </cell>
          <cell r="AC17" t="str">
            <v>彭智勇</v>
          </cell>
          <cell r="AD17" t="str">
            <v>彭智勇</v>
          </cell>
          <cell r="AE17" t="str">
            <v>彭智勇</v>
          </cell>
          <cell r="AF17" t="str">
            <v>彭智勇</v>
          </cell>
          <cell r="AG17" t="e">
            <v>#N/A</v>
          </cell>
          <cell r="AH17" t="e">
            <v>#N/A</v>
          </cell>
        </row>
        <row r="18">
          <cell r="B18" t="str">
            <v>罗向锋</v>
          </cell>
          <cell r="C18" t="str">
            <v>发泡质量管理</v>
          </cell>
          <cell r="D18">
            <v>45637</v>
          </cell>
          <cell r="E18">
            <v>26</v>
          </cell>
          <cell r="F18">
            <v>28</v>
          </cell>
        </row>
        <row r="18">
          <cell r="P18">
            <v>1</v>
          </cell>
        </row>
        <row r="18">
          <cell r="T18">
            <v>28</v>
          </cell>
          <cell r="U18">
            <v>28</v>
          </cell>
          <cell r="V18">
            <v>560</v>
          </cell>
        </row>
        <row r="18">
          <cell r="X18">
            <v>83</v>
          </cell>
          <cell r="Y18">
            <v>249</v>
          </cell>
          <cell r="Z18">
            <v>0</v>
          </cell>
          <cell r="AA18" t="str">
            <v>11晚班下班卡</v>
          </cell>
          <cell r="AB18" t="str">
            <v>罗向锋</v>
          </cell>
          <cell r="AC18" t="str">
            <v>罗向锋</v>
          </cell>
          <cell r="AD18" t="str">
            <v>罗向锋</v>
          </cell>
          <cell r="AE18" t="str">
            <v>罗向锋</v>
          </cell>
          <cell r="AF18" t="str">
            <v>罗向锋</v>
          </cell>
          <cell r="AG18" t="e">
            <v>#N/A</v>
          </cell>
          <cell r="AH18" t="e">
            <v>#N/A</v>
          </cell>
        </row>
        <row r="19">
          <cell r="B19" t="str">
            <v>赵五祥</v>
          </cell>
          <cell r="C19" t="str">
            <v>服务科</v>
          </cell>
          <cell r="D19">
            <v>43290</v>
          </cell>
          <cell r="E19">
            <v>20</v>
          </cell>
          <cell r="F19">
            <v>21</v>
          </cell>
        </row>
        <row r="19">
          <cell r="S19">
            <v>1</v>
          </cell>
          <cell r="T19">
            <v>21</v>
          </cell>
          <cell r="U19">
            <v>4</v>
          </cell>
          <cell r="V19">
            <v>284</v>
          </cell>
        </row>
        <row r="19">
          <cell r="X19">
            <v>0</v>
          </cell>
          <cell r="Y19">
            <v>0</v>
          </cell>
          <cell r="Z19" t="e">
            <v>#N/A</v>
          </cell>
          <cell r="AA19">
            <v>0</v>
          </cell>
          <cell r="AB19" t="str">
            <v>赵五祥</v>
          </cell>
          <cell r="AC19" t="str">
            <v>赵五祥</v>
          </cell>
          <cell r="AD19" t="str">
            <v>赵五祥</v>
          </cell>
          <cell r="AE19" t="str">
            <v>赵五祥</v>
          </cell>
          <cell r="AF19" t="e">
            <v>#N/A</v>
          </cell>
          <cell r="AG19" t="e">
            <v>#N/A</v>
          </cell>
          <cell r="AH19" t="e">
            <v>#N/A</v>
          </cell>
        </row>
        <row r="20">
          <cell r="B20" t="str">
            <v>文洪亮</v>
          </cell>
          <cell r="C20" t="str">
            <v>服务科</v>
          </cell>
          <cell r="D20">
            <v>41286</v>
          </cell>
          <cell r="E20">
            <v>21</v>
          </cell>
          <cell r="F20">
            <v>21</v>
          </cell>
        </row>
        <row r="20">
          <cell r="T20">
            <v>21</v>
          </cell>
          <cell r="U20">
            <v>0</v>
          </cell>
          <cell r="V20">
            <v>252</v>
          </cell>
        </row>
        <row r="20">
          <cell r="X20">
            <v>0</v>
          </cell>
          <cell r="Y20">
            <v>0</v>
          </cell>
          <cell r="Z20" t="e">
            <v>#N/A</v>
          </cell>
          <cell r="AA20">
            <v>0</v>
          </cell>
          <cell r="AB20" t="str">
            <v>文洪亮</v>
          </cell>
          <cell r="AC20" t="str">
            <v>文洪亮</v>
          </cell>
          <cell r="AD20" t="str">
            <v>文洪亮</v>
          </cell>
          <cell r="AE20" t="str">
            <v>文洪亮</v>
          </cell>
          <cell r="AF20" t="e">
            <v>#N/A</v>
          </cell>
          <cell r="AG20" t="e">
            <v>#N/A</v>
          </cell>
          <cell r="AH20" t="e">
            <v>#N/A</v>
          </cell>
        </row>
        <row r="21">
          <cell r="B21" t="str">
            <v>李松辉</v>
          </cell>
          <cell r="C21" t="str">
            <v>服务科</v>
          </cell>
          <cell r="D21">
            <v>44994</v>
          </cell>
          <cell r="E21">
            <v>21</v>
          </cell>
          <cell r="F21">
            <v>26</v>
          </cell>
        </row>
        <row r="21">
          <cell r="T21">
            <v>26</v>
          </cell>
          <cell r="U21">
            <v>26</v>
          </cell>
          <cell r="V21">
            <v>520</v>
          </cell>
        </row>
        <row r="21">
          <cell r="X21">
            <v>0</v>
          </cell>
          <cell r="Y21">
            <v>0</v>
          </cell>
          <cell r="Z21" t="e">
            <v>#N/A</v>
          </cell>
          <cell r="AA21">
            <v>0</v>
          </cell>
          <cell r="AB21" t="str">
            <v>李松辉</v>
          </cell>
          <cell r="AC21" t="str">
            <v>李松辉</v>
          </cell>
          <cell r="AD21" t="str">
            <v>李松辉</v>
          </cell>
          <cell r="AE21" t="str">
            <v>李松辉</v>
          </cell>
          <cell r="AF21" t="e">
            <v>#N/A</v>
          </cell>
          <cell r="AG21" t="e">
            <v>#N/A</v>
          </cell>
          <cell r="AH21" t="e">
            <v>#N/A</v>
          </cell>
        </row>
        <row r="22">
          <cell r="B22" t="str">
            <v>黄龙</v>
          </cell>
          <cell r="C22" t="str">
            <v>服务科</v>
          </cell>
          <cell r="D22">
            <v>45718</v>
          </cell>
          <cell r="E22">
            <v>21</v>
          </cell>
          <cell r="F22">
            <v>26</v>
          </cell>
        </row>
        <row r="22">
          <cell r="T22">
            <v>26</v>
          </cell>
          <cell r="U22">
            <v>26</v>
          </cell>
          <cell r="V22">
            <v>520</v>
          </cell>
        </row>
        <row r="22">
          <cell r="X22">
            <v>0</v>
          </cell>
          <cell r="Y22">
            <v>0</v>
          </cell>
          <cell r="Z22" t="e">
            <v>#N/A</v>
          </cell>
          <cell r="AA22">
            <v>0</v>
          </cell>
          <cell r="AB22" t="str">
            <v>黄龙</v>
          </cell>
          <cell r="AC22" t="str">
            <v>黄龙</v>
          </cell>
          <cell r="AD22" t="str">
            <v>黄龙</v>
          </cell>
          <cell r="AE22" t="str">
            <v>黄龙</v>
          </cell>
          <cell r="AF22" t="e">
            <v>#N/A</v>
          </cell>
          <cell r="AG22" t="e">
            <v>#N/A</v>
          </cell>
          <cell r="AH22" t="e">
            <v>#N/A</v>
          </cell>
        </row>
        <row r="23">
          <cell r="B23" t="str">
            <v>谭建文</v>
          </cell>
          <cell r="C23" t="str">
            <v>服务科</v>
          </cell>
          <cell r="D23">
            <v>45231</v>
          </cell>
          <cell r="E23">
            <v>21</v>
          </cell>
          <cell r="F23">
            <v>26</v>
          </cell>
        </row>
        <row r="23">
          <cell r="T23">
            <v>26</v>
          </cell>
          <cell r="U23">
            <v>0</v>
          </cell>
          <cell r="V23">
            <v>312</v>
          </cell>
          <cell r="W23" t="str">
            <v>长沙现服</v>
          </cell>
          <cell r="X23">
            <v>0</v>
          </cell>
          <cell r="Y23">
            <v>0</v>
          </cell>
          <cell r="Z23" t="e">
            <v>#N/A</v>
          </cell>
          <cell r="AA23">
            <v>0</v>
          </cell>
          <cell r="AB23" t="str">
            <v>谭建文</v>
          </cell>
          <cell r="AC23" t="str">
            <v>谭建文</v>
          </cell>
          <cell r="AD23" t="str">
            <v>谭建文</v>
          </cell>
          <cell r="AE23" t="str">
            <v>谭建文</v>
          </cell>
          <cell r="AF23" t="e">
            <v>#N/A</v>
          </cell>
          <cell r="AG23" t="e">
            <v>#N/A</v>
          </cell>
          <cell r="AH23" t="e">
            <v>#N/A</v>
          </cell>
        </row>
        <row r="24">
          <cell r="B24" t="str">
            <v>李晶</v>
          </cell>
          <cell r="C24" t="str">
            <v>采购执行</v>
          </cell>
          <cell r="D24">
            <v>44845</v>
          </cell>
          <cell r="E24">
            <v>20</v>
          </cell>
          <cell r="F24">
            <v>22</v>
          </cell>
        </row>
        <row r="24">
          <cell r="S24">
            <v>2</v>
          </cell>
          <cell r="T24">
            <v>22</v>
          </cell>
        </row>
        <row r="24">
          <cell r="V24">
            <v>264</v>
          </cell>
        </row>
        <row r="24">
          <cell r="X24">
            <v>0</v>
          </cell>
          <cell r="Y24">
            <v>0</v>
          </cell>
          <cell r="Z24" t="e">
            <v>#N/A</v>
          </cell>
          <cell r="AA24">
            <v>0</v>
          </cell>
          <cell r="AB24" t="str">
            <v>李晶</v>
          </cell>
          <cell r="AC24" t="str">
            <v>李晶</v>
          </cell>
          <cell r="AD24" t="str">
            <v>李晶</v>
          </cell>
          <cell r="AE24" t="str">
            <v>李晶</v>
          </cell>
          <cell r="AF24" t="e">
            <v>#N/A</v>
          </cell>
          <cell r="AG24" t="e">
            <v>#N/A</v>
          </cell>
          <cell r="AH24" t="e">
            <v>#N/A</v>
          </cell>
        </row>
        <row r="25">
          <cell r="B25" t="str">
            <v>谭丽平</v>
          </cell>
          <cell r="C25" t="str">
            <v>QAD</v>
          </cell>
          <cell r="D25">
            <v>45714</v>
          </cell>
          <cell r="E25">
            <v>20</v>
          </cell>
          <cell r="F25">
            <v>20.5</v>
          </cell>
        </row>
        <row r="25">
          <cell r="S25">
            <v>0.5</v>
          </cell>
          <cell r="T25">
            <v>20</v>
          </cell>
        </row>
        <row r="25">
          <cell r="V25">
            <v>240</v>
          </cell>
        </row>
        <row r="25">
          <cell r="X25">
            <v>0</v>
          </cell>
          <cell r="Y25">
            <v>0</v>
          </cell>
          <cell r="Z25" t="e">
            <v>#N/A</v>
          </cell>
          <cell r="AA25">
            <v>0</v>
          </cell>
          <cell r="AB25" t="str">
            <v>谭丽平</v>
          </cell>
          <cell r="AC25" t="str">
            <v>谭丽平</v>
          </cell>
          <cell r="AD25" t="str">
            <v>谭丽平</v>
          </cell>
          <cell r="AE25" t="e">
            <v>#N/A</v>
          </cell>
          <cell r="AF25" t="e">
            <v>#N/A</v>
          </cell>
          <cell r="AG25" t="e">
            <v>#N/A</v>
          </cell>
          <cell r="AH25" t="e">
            <v>#N/A</v>
          </cell>
        </row>
        <row r="26">
          <cell r="B26" t="str">
            <v>齐承平</v>
          </cell>
          <cell r="C26" t="str">
            <v>生产制造</v>
          </cell>
          <cell r="D26">
            <v>42017</v>
          </cell>
          <cell r="E26">
            <v>20</v>
          </cell>
          <cell r="F26">
            <v>21</v>
          </cell>
        </row>
        <row r="26">
          <cell r="S26">
            <v>1</v>
          </cell>
          <cell r="T26">
            <v>21</v>
          </cell>
        </row>
        <row r="26">
          <cell r="V26">
            <v>252</v>
          </cell>
        </row>
        <row r="26">
          <cell r="X26">
            <v>0</v>
          </cell>
          <cell r="Y26">
            <v>0</v>
          </cell>
          <cell r="Z26" t="e">
            <v>#N/A</v>
          </cell>
          <cell r="AA26">
            <v>0</v>
          </cell>
          <cell r="AB26" t="str">
            <v>齐承平</v>
          </cell>
          <cell r="AC26" t="str">
            <v>齐承平</v>
          </cell>
          <cell r="AD26" t="str">
            <v>齐承平</v>
          </cell>
          <cell r="AE26" t="str">
            <v>齐承平</v>
          </cell>
          <cell r="AF26" t="e">
            <v>#N/A</v>
          </cell>
          <cell r="AG26" t="e">
            <v>#N/A</v>
          </cell>
          <cell r="AH26" t="e">
            <v>#N/A</v>
          </cell>
        </row>
        <row r="27">
          <cell r="B27" t="str">
            <v>刘文向</v>
          </cell>
          <cell r="C27" t="str">
            <v>生产制造</v>
          </cell>
          <cell r="D27">
            <v>44765</v>
          </cell>
          <cell r="E27">
            <v>20</v>
          </cell>
          <cell r="F27">
            <v>20</v>
          </cell>
        </row>
        <row r="27">
          <cell r="H27">
            <v>2</v>
          </cell>
        </row>
        <row r="27">
          <cell r="T27">
            <v>20</v>
          </cell>
        </row>
        <row r="27">
          <cell r="V27">
            <v>240</v>
          </cell>
        </row>
        <row r="27">
          <cell r="X27">
            <v>0</v>
          </cell>
          <cell r="Y27">
            <v>0</v>
          </cell>
          <cell r="Z27" t="e">
            <v>#N/A</v>
          </cell>
          <cell r="AA27">
            <v>0</v>
          </cell>
          <cell r="AB27" t="str">
            <v>刘文向</v>
          </cell>
          <cell r="AC27" t="str">
            <v>刘文向</v>
          </cell>
          <cell r="AD27" t="str">
            <v>刘文向</v>
          </cell>
          <cell r="AE27" t="str">
            <v>刘文向</v>
          </cell>
          <cell r="AF27" t="e">
            <v>#N/A</v>
          </cell>
          <cell r="AG27" t="e">
            <v>#N/A</v>
          </cell>
          <cell r="AH27" t="e">
            <v>#N/A</v>
          </cell>
        </row>
        <row r="28">
          <cell r="B28" t="str">
            <v>谭海波</v>
          </cell>
          <cell r="C28" t="str">
            <v>物料管理</v>
          </cell>
          <cell r="D28">
            <v>45602</v>
          </cell>
          <cell r="E28">
            <v>20</v>
          </cell>
          <cell r="F28">
            <v>11</v>
          </cell>
        </row>
        <row r="28">
          <cell r="T28">
            <v>9</v>
          </cell>
        </row>
        <row r="28">
          <cell r="V28">
            <v>108</v>
          </cell>
          <cell r="W28" t="str">
            <v>2025/06/19号离职</v>
          </cell>
          <cell r="X28">
            <v>0</v>
          </cell>
          <cell r="Y28">
            <v>0</v>
          </cell>
          <cell r="Z28" t="e">
            <v>#N/A</v>
          </cell>
          <cell r="AA28">
            <v>0</v>
          </cell>
          <cell r="AB28" t="e">
            <v>#N/A</v>
          </cell>
          <cell r="AC28" t="str">
            <v>谭海波</v>
          </cell>
          <cell r="AD28" t="str">
            <v>谭海波</v>
          </cell>
          <cell r="AE28" t="str">
            <v>谭海波</v>
          </cell>
          <cell r="AF28" t="e">
            <v>#N/A</v>
          </cell>
          <cell r="AG28" t="str">
            <v>谭海波</v>
          </cell>
          <cell r="AH28">
            <v>45827</v>
          </cell>
        </row>
        <row r="29">
          <cell r="B29" t="str">
            <v>殷胜</v>
          </cell>
          <cell r="C29" t="str">
            <v>物料管理</v>
          </cell>
          <cell r="D29">
            <v>41492</v>
          </cell>
          <cell r="E29">
            <v>24</v>
          </cell>
          <cell r="F29">
            <v>25</v>
          </cell>
        </row>
        <row r="29">
          <cell r="K29">
            <v>1</v>
          </cell>
        </row>
        <row r="29">
          <cell r="P29">
            <v>1</v>
          </cell>
        </row>
        <row r="29">
          <cell r="R29">
            <v>0</v>
          </cell>
          <cell r="S29">
            <v>8</v>
          </cell>
          <cell r="T29">
            <v>25</v>
          </cell>
          <cell r="U29">
            <v>0</v>
          </cell>
          <cell r="V29">
            <v>300</v>
          </cell>
        </row>
        <row r="29">
          <cell r="X29">
            <v>0</v>
          </cell>
          <cell r="Y29">
            <v>0</v>
          </cell>
          <cell r="Z29">
            <v>0</v>
          </cell>
          <cell r="AA29" t="str">
            <v>6.1事假1天；29无打卡记录手工考勤上班；27下午下班卡</v>
          </cell>
          <cell r="AB29" t="str">
            <v>殷胜</v>
          </cell>
          <cell r="AC29" t="str">
            <v>殷胜</v>
          </cell>
          <cell r="AD29" t="str">
            <v>殷胜</v>
          </cell>
          <cell r="AE29" t="str">
            <v>殷胜</v>
          </cell>
          <cell r="AF29" t="e">
            <v>#N/A</v>
          </cell>
          <cell r="AG29" t="e">
            <v>#N/A</v>
          </cell>
          <cell r="AH29" t="e">
            <v>#N/A</v>
          </cell>
        </row>
        <row r="30">
          <cell r="B30" t="str">
            <v>邹彬彬</v>
          </cell>
          <cell r="C30" t="str">
            <v>物料管理</v>
          </cell>
          <cell r="D30">
            <v>45708</v>
          </cell>
          <cell r="E30">
            <v>24</v>
          </cell>
          <cell r="F30">
            <v>24</v>
          </cell>
        </row>
        <row r="30">
          <cell r="K30">
            <v>2</v>
          </cell>
        </row>
        <row r="30">
          <cell r="R30">
            <v>0</v>
          </cell>
          <cell r="S30">
            <v>0</v>
          </cell>
          <cell r="T30">
            <v>24</v>
          </cell>
          <cell r="U30">
            <v>23</v>
          </cell>
          <cell r="V30">
            <v>472</v>
          </cell>
        </row>
        <row r="30">
          <cell r="X30">
            <v>0</v>
          </cell>
          <cell r="Y30">
            <v>0</v>
          </cell>
          <cell r="Z30">
            <v>0</v>
          </cell>
          <cell r="AA30" t="str">
            <v>6.2-3事假2天</v>
          </cell>
          <cell r="AB30" t="str">
            <v>邹彬彬</v>
          </cell>
          <cell r="AC30" t="str">
            <v>邹彬彬</v>
          </cell>
          <cell r="AD30" t="str">
            <v>邹彬彬</v>
          </cell>
          <cell r="AE30" t="e">
            <v>#N/A</v>
          </cell>
          <cell r="AF30" t="e">
            <v>#N/A</v>
          </cell>
          <cell r="AG30" t="e">
            <v>#N/A</v>
          </cell>
          <cell r="AH30" t="e">
            <v>#N/A</v>
          </cell>
        </row>
        <row r="31">
          <cell r="B31" t="str">
            <v>李春华</v>
          </cell>
          <cell r="C31" t="str">
            <v>物料管理</v>
          </cell>
          <cell r="D31">
            <v>45722</v>
          </cell>
          <cell r="E31">
            <v>24</v>
          </cell>
          <cell r="F31">
            <v>8</v>
          </cell>
        </row>
        <row r="31">
          <cell r="R31">
            <v>0</v>
          </cell>
          <cell r="S31">
            <v>0</v>
          </cell>
          <cell r="T31">
            <v>8</v>
          </cell>
          <cell r="U31">
            <v>8</v>
          </cell>
          <cell r="V31">
            <v>160</v>
          </cell>
          <cell r="W31" t="str">
            <v>2025/06/11号离职</v>
          </cell>
          <cell r="X31">
            <v>0</v>
          </cell>
          <cell r="Y31">
            <v>0</v>
          </cell>
          <cell r="Z31">
            <v>0</v>
          </cell>
          <cell r="AA31" t="str">
            <v>11号只有早上一次卡，手工考勤上班一天</v>
          </cell>
          <cell r="AB31" t="e">
            <v>#N/A</v>
          </cell>
          <cell r="AC31" t="str">
            <v>李春华</v>
          </cell>
          <cell r="AD31" t="str">
            <v>李春华</v>
          </cell>
          <cell r="AE31" t="str">
            <v>李春华</v>
          </cell>
          <cell r="AF31" t="e">
            <v>#N/A</v>
          </cell>
          <cell r="AG31" t="str">
            <v>李春华</v>
          </cell>
          <cell r="AH31">
            <v>45819</v>
          </cell>
        </row>
        <row r="32">
          <cell r="B32" t="str">
            <v>郭佳</v>
          </cell>
          <cell r="C32" t="str">
            <v>物料管理</v>
          </cell>
          <cell r="D32">
            <v>45732</v>
          </cell>
          <cell r="E32">
            <v>24</v>
          </cell>
          <cell r="F32">
            <v>13</v>
          </cell>
        </row>
        <row r="32">
          <cell r="K32">
            <v>1</v>
          </cell>
        </row>
        <row r="32">
          <cell r="P32">
            <v>1</v>
          </cell>
        </row>
        <row r="32">
          <cell r="R32">
            <v>0</v>
          </cell>
          <cell r="S32">
            <v>0</v>
          </cell>
          <cell r="T32">
            <v>13</v>
          </cell>
          <cell r="U32">
            <v>0</v>
          </cell>
          <cell r="V32">
            <v>156</v>
          </cell>
          <cell r="W32" t="str">
            <v>2025/06/19号离职</v>
          </cell>
          <cell r="X32">
            <v>0</v>
          </cell>
          <cell r="Y32">
            <v>0</v>
          </cell>
          <cell r="Z32">
            <v>0</v>
          </cell>
          <cell r="AA32" t="str">
            <v>6.1事假1天；3号下午下班卡</v>
          </cell>
          <cell r="AB32" t="e">
            <v>#N/A</v>
          </cell>
          <cell r="AC32" t="str">
            <v>郭佳</v>
          </cell>
          <cell r="AD32" t="str">
            <v>郭佳</v>
          </cell>
          <cell r="AE32" t="str">
            <v>郭佳</v>
          </cell>
          <cell r="AF32" t="e">
            <v>#N/A</v>
          </cell>
          <cell r="AG32" t="str">
            <v>郭佳</v>
          </cell>
          <cell r="AH32">
            <v>45827</v>
          </cell>
        </row>
        <row r="33">
          <cell r="B33" t="str">
            <v>高贤勇</v>
          </cell>
          <cell r="C33" t="str">
            <v>成品管理</v>
          </cell>
          <cell r="D33">
            <v>43642</v>
          </cell>
          <cell r="E33">
            <v>24</v>
          </cell>
          <cell r="F33">
            <v>11</v>
          </cell>
        </row>
        <row r="33">
          <cell r="K33">
            <v>15</v>
          </cell>
        </row>
        <row r="33">
          <cell r="P33">
            <v>2</v>
          </cell>
        </row>
        <row r="33">
          <cell r="R33">
            <v>0</v>
          </cell>
          <cell r="S33">
            <v>0</v>
          </cell>
          <cell r="T33">
            <v>11</v>
          </cell>
          <cell r="U33">
            <v>4</v>
          </cell>
          <cell r="V33">
            <v>164</v>
          </cell>
        </row>
        <row r="33">
          <cell r="X33">
            <v>0</v>
          </cell>
          <cell r="Y33">
            <v>0</v>
          </cell>
          <cell r="Z33">
            <v>0</v>
          </cell>
          <cell r="AA33" t="str">
            <v>6.9-6.13事假5天-腰痛去医院；6.18-6.19事假2天去医院；6.23-7.22事假30天-医院理疗;5/15号下午上班卡，7号下午3点下班，13下午下班卡</v>
          </cell>
          <cell r="AB33" t="str">
            <v>高贤勇</v>
          </cell>
          <cell r="AC33" t="str">
            <v>高贤勇</v>
          </cell>
          <cell r="AD33" t="str">
            <v>高贤勇</v>
          </cell>
          <cell r="AE33" t="str">
            <v>高贤勇</v>
          </cell>
          <cell r="AF33" t="e">
            <v>#N/A</v>
          </cell>
          <cell r="AG33" t="e">
            <v>#N/A</v>
          </cell>
          <cell r="AH33" t="e">
            <v>#N/A</v>
          </cell>
        </row>
        <row r="34">
          <cell r="B34" t="str">
            <v>贺楚平</v>
          </cell>
          <cell r="C34" t="str">
            <v>成品管理</v>
          </cell>
          <cell r="D34">
            <v>44760</v>
          </cell>
          <cell r="E34">
            <v>24</v>
          </cell>
          <cell r="F34">
            <v>30</v>
          </cell>
        </row>
        <row r="34">
          <cell r="P34">
            <v>1</v>
          </cell>
        </row>
        <row r="34">
          <cell r="R34">
            <v>11.5</v>
          </cell>
          <cell r="S34">
            <v>64</v>
          </cell>
          <cell r="T34">
            <v>30</v>
          </cell>
          <cell r="U34">
            <v>30</v>
          </cell>
          <cell r="V34">
            <v>600</v>
          </cell>
        </row>
        <row r="34">
          <cell r="X34">
            <v>0</v>
          </cell>
          <cell r="Y34">
            <v>0</v>
          </cell>
          <cell r="Z34">
            <v>0</v>
          </cell>
          <cell r="AA34" t="str">
            <v>30下午上班卡</v>
          </cell>
          <cell r="AB34" t="str">
            <v>贺楚平</v>
          </cell>
          <cell r="AC34" t="str">
            <v>贺楚平</v>
          </cell>
          <cell r="AD34" t="str">
            <v>贺楚平</v>
          </cell>
          <cell r="AE34" t="str">
            <v>贺楚平</v>
          </cell>
          <cell r="AF34" t="e">
            <v>#N/A</v>
          </cell>
          <cell r="AG34" t="e">
            <v>#N/A</v>
          </cell>
          <cell r="AH34" t="e">
            <v>#N/A</v>
          </cell>
        </row>
        <row r="35">
          <cell r="B35" t="str">
            <v>殷耀华</v>
          </cell>
          <cell r="C35" t="str">
            <v>成品管理</v>
          </cell>
          <cell r="D35">
            <v>45693</v>
          </cell>
          <cell r="E35">
            <v>24</v>
          </cell>
          <cell r="F35">
            <v>14</v>
          </cell>
        </row>
        <row r="35">
          <cell r="P35">
            <v>1</v>
          </cell>
        </row>
        <row r="35">
          <cell r="R35">
            <v>0</v>
          </cell>
          <cell r="S35">
            <v>0</v>
          </cell>
          <cell r="T35">
            <v>14</v>
          </cell>
          <cell r="U35">
            <v>14</v>
          </cell>
          <cell r="V35">
            <v>280</v>
          </cell>
          <cell r="W35" t="str">
            <v>2025/06/18号离职</v>
          </cell>
          <cell r="X35">
            <v>0</v>
          </cell>
          <cell r="Y35">
            <v>0</v>
          </cell>
          <cell r="Z35">
            <v>0</v>
          </cell>
          <cell r="AA35" t="str">
            <v>8/18号无打卡记录，手工考勤上班；14晚班上班卡</v>
          </cell>
          <cell r="AB35" t="e">
            <v>#N/A</v>
          </cell>
          <cell r="AC35" t="str">
            <v>殷耀华</v>
          </cell>
          <cell r="AD35" t="str">
            <v>殷耀华</v>
          </cell>
          <cell r="AE35" t="str">
            <v>殷耀华</v>
          </cell>
          <cell r="AF35" t="e">
            <v>#N/A</v>
          </cell>
          <cell r="AG35" t="str">
            <v>殷耀华</v>
          </cell>
          <cell r="AH35">
            <v>45826</v>
          </cell>
        </row>
        <row r="36">
          <cell r="B36" t="str">
            <v>王明</v>
          </cell>
          <cell r="C36" t="str">
            <v>成品管理</v>
          </cell>
          <cell r="D36">
            <v>45677</v>
          </cell>
          <cell r="E36">
            <v>26</v>
          </cell>
          <cell r="F36">
            <v>26.5</v>
          </cell>
        </row>
        <row r="36">
          <cell r="R36">
            <v>11</v>
          </cell>
          <cell r="S36">
            <v>21</v>
          </cell>
          <cell r="T36">
            <v>26</v>
          </cell>
          <cell r="U36">
            <v>25</v>
          </cell>
          <cell r="V36">
            <v>512</v>
          </cell>
        </row>
        <row r="36">
          <cell r="X36">
            <v>94</v>
          </cell>
          <cell r="Y36">
            <v>282</v>
          </cell>
          <cell r="Z36">
            <v>0</v>
          </cell>
          <cell r="AA36" t="str">
            <v>7号打卡上午半天，手工考勤1天，8/10/16三天无打卡记录手工考勤上班</v>
          </cell>
          <cell r="AB36" t="str">
            <v>王明</v>
          </cell>
          <cell r="AC36" t="str">
            <v>王明</v>
          </cell>
          <cell r="AD36" t="str">
            <v>王明</v>
          </cell>
          <cell r="AE36" t="str">
            <v>王明</v>
          </cell>
          <cell r="AF36" t="e">
            <v>#N/A</v>
          </cell>
          <cell r="AG36" t="e">
            <v>#N/A</v>
          </cell>
          <cell r="AH36" t="e">
            <v>#N/A</v>
          </cell>
        </row>
        <row r="37">
          <cell r="B37" t="str">
            <v>赵亮</v>
          </cell>
          <cell r="C37" t="str">
            <v>成品管理</v>
          </cell>
          <cell r="D37">
            <v>45814</v>
          </cell>
          <cell r="E37">
            <v>24</v>
          </cell>
          <cell r="F37">
            <v>21</v>
          </cell>
        </row>
        <row r="37">
          <cell r="R37">
            <v>0</v>
          </cell>
          <cell r="S37">
            <v>0</v>
          </cell>
          <cell r="T37">
            <v>21</v>
          </cell>
          <cell r="U37">
            <v>21</v>
          </cell>
          <cell r="V37">
            <v>420</v>
          </cell>
        </row>
        <row r="37">
          <cell r="X37">
            <v>0</v>
          </cell>
          <cell r="Y37">
            <v>0</v>
          </cell>
          <cell r="Z37">
            <v>0</v>
          </cell>
          <cell r="AA37" t="str">
            <v>5号无打卡记录，手工考勤上班？当天未录考勤？每天只打2次卡</v>
          </cell>
          <cell r="AB37" t="str">
            <v>赵亮</v>
          </cell>
          <cell r="AC37" t="str">
            <v>赵亮</v>
          </cell>
          <cell r="AD37" t="str">
            <v>赵亮</v>
          </cell>
          <cell r="AE37" t="e">
            <v>#N/A</v>
          </cell>
          <cell r="AF37" t="e">
            <v>#N/A</v>
          </cell>
          <cell r="AG37" t="e">
            <v>#N/A</v>
          </cell>
          <cell r="AH37" t="e">
            <v>#N/A</v>
          </cell>
        </row>
        <row r="38">
          <cell r="B38" t="str">
            <v>文磊</v>
          </cell>
          <cell r="C38" t="str">
            <v>成品管理</v>
          </cell>
          <cell r="D38" t="str">
            <v>2025-06-03</v>
          </cell>
          <cell r="E38">
            <v>24</v>
          </cell>
          <cell r="F38">
            <v>19</v>
          </cell>
        </row>
        <row r="38">
          <cell r="P38">
            <v>1</v>
          </cell>
        </row>
        <row r="38">
          <cell r="R38">
            <v>0</v>
          </cell>
          <cell r="S38">
            <v>0</v>
          </cell>
          <cell r="T38">
            <v>19</v>
          </cell>
          <cell r="U38">
            <v>19</v>
          </cell>
          <cell r="V38">
            <v>380</v>
          </cell>
        </row>
        <row r="38">
          <cell r="X38">
            <v>0</v>
          </cell>
          <cell r="Y38">
            <v>0</v>
          </cell>
          <cell r="Z38">
            <v>0</v>
          </cell>
          <cell r="AA38" t="str">
            <v>2-4号无打卡记录，手工考勤上班？未录考勤？8号有打卡，手工考勤休？10/25号无打卡记录手工考勤上班；15晚班下班卡；每天只打2次卡</v>
          </cell>
          <cell r="AB38" t="str">
            <v>文磊</v>
          </cell>
          <cell r="AC38" t="str">
            <v>文磊</v>
          </cell>
          <cell r="AD38" t="str">
            <v>文磊</v>
          </cell>
          <cell r="AE38" t="e">
            <v>#N/A</v>
          </cell>
          <cell r="AF38" t="e">
            <v>#N/A</v>
          </cell>
          <cell r="AG38" t="e">
            <v>#N/A</v>
          </cell>
          <cell r="AH38" t="e">
            <v>#N/A</v>
          </cell>
        </row>
        <row r="39">
          <cell r="B39" t="str">
            <v>王启明</v>
          </cell>
          <cell r="C39" t="str">
            <v>成品管理</v>
          </cell>
          <cell r="D39" t="str">
            <v>2025-06-01</v>
          </cell>
          <cell r="E39">
            <v>24</v>
          </cell>
          <cell r="F39">
            <v>30</v>
          </cell>
        </row>
        <row r="39">
          <cell r="P39">
            <v>2</v>
          </cell>
        </row>
        <row r="39">
          <cell r="R39">
            <v>11</v>
          </cell>
          <cell r="S39">
            <v>63</v>
          </cell>
          <cell r="T39">
            <v>30</v>
          </cell>
          <cell r="U39">
            <v>28</v>
          </cell>
          <cell r="V39">
            <v>584</v>
          </cell>
        </row>
        <row r="39">
          <cell r="X39">
            <v>0</v>
          </cell>
          <cell r="Y39">
            <v>0</v>
          </cell>
          <cell r="Z39">
            <v>0</v>
          </cell>
          <cell r="AA39" t="str">
            <v>1号早上上班卡，7号下午上班卡</v>
          </cell>
          <cell r="AB39" t="str">
            <v>王启明</v>
          </cell>
          <cell r="AC39" t="str">
            <v>王启明</v>
          </cell>
          <cell r="AD39" t="str">
            <v>王启明</v>
          </cell>
          <cell r="AE39" t="e">
            <v>#N/A</v>
          </cell>
          <cell r="AF39" t="e">
            <v>#N/A</v>
          </cell>
          <cell r="AG39" t="e">
            <v>#N/A</v>
          </cell>
          <cell r="AH39" t="e">
            <v>#N/A</v>
          </cell>
        </row>
        <row r="40">
          <cell r="B40" t="str">
            <v>曹蜜</v>
          </cell>
          <cell r="C40" t="str">
            <v>生产制造部</v>
          </cell>
          <cell r="D40">
            <v>41477</v>
          </cell>
          <cell r="E40">
            <v>20</v>
          </cell>
          <cell r="F40">
            <v>21.5</v>
          </cell>
        </row>
        <row r="40">
          <cell r="S40">
            <v>1.5</v>
          </cell>
          <cell r="T40">
            <v>21</v>
          </cell>
          <cell r="U40">
            <v>11</v>
          </cell>
          <cell r="V40">
            <v>340</v>
          </cell>
        </row>
        <row r="40">
          <cell r="X40">
            <v>0</v>
          </cell>
          <cell r="Y40">
            <v>0</v>
          </cell>
          <cell r="Z40" t="e">
            <v>#N/A</v>
          </cell>
          <cell r="AA40">
            <v>0</v>
          </cell>
          <cell r="AB40" t="str">
            <v>曹蜜</v>
          </cell>
          <cell r="AC40" t="str">
            <v>曹蜜</v>
          </cell>
          <cell r="AD40" t="str">
            <v>曹蜜</v>
          </cell>
          <cell r="AE40" t="str">
            <v>曹蜜</v>
          </cell>
          <cell r="AF40" t="e">
            <v>#N/A</v>
          </cell>
          <cell r="AG40" t="e">
            <v>#N/A</v>
          </cell>
          <cell r="AH40" t="e">
            <v>#N/A</v>
          </cell>
        </row>
        <row r="41">
          <cell r="B41" t="str">
            <v>马英</v>
          </cell>
          <cell r="C41" t="str">
            <v>设备安技科</v>
          </cell>
          <cell r="D41">
            <v>41977</v>
          </cell>
          <cell r="E41">
            <v>20</v>
          </cell>
          <cell r="F41">
            <v>20</v>
          </cell>
        </row>
        <row r="41">
          <cell r="T41">
            <v>20</v>
          </cell>
          <cell r="U41">
            <v>0</v>
          </cell>
          <cell r="V41">
            <v>240</v>
          </cell>
        </row>
        <row r="41">
          <cell r="X41">
            <v>0</v>
          </cell>
          <cell r="Y41">
            <v>0</v>
          </cell>
          <cell r="Z41" t="e">
            <v>#N/A</v>
          </cell>
          <cell r="AA41">
            <v>0</v>
          </cell>
          <cell r="AB41" t="str">
            <v>马英</v>
          </cell>
          <cell r="AC41" t="str">
            <v>马英</v>
          </cell>
          <cell r="AD41" t="str">
            <v>马英</v>
          </cell>
          <cell r="AE41" t="str">
            <v>马英</v>
          </cell>
          <cell r="AF41" t="e">
            <v>#N/A</v>
          </cell>
          <cell r="AG41" t="e">
            <v>#N/A</v>
          </cell>
          <cell r="AH41" t="e">
            <v>#N/A</v>
          </cell>
        </row>
        <row r="42">
          <cell r="B42" t="str">
            <v>何柒林</v>
          </cell>
          <cell r="C42" t="str">
            <v>设备安技科</v>
          </cell>
          <cell r="D42">
            <v>45658</v>
          </cell>
          <cell r="E42">
            <v>24</v>
          </cell>
          <cell r="F42">
            <v>29</v>
          </cell>
        </row>
        <row r="42">
          <cell r="T42">
            <v>29</v>
          </cell>
        </row>
        <row r="42">
          <cell r="V42">
            <v>348</v>
          </cell>
        </row>
        <row r="42">
          <cell r="X42">
            <v>0</v>
          </cell>
          <cell r="Y42">
            <v>0</v>
          </cell>
          <cell r="Z42" t="e">
            <v>#N/A</v>
          </cell>
          <cell r="AA42">
            <v>0</v>
          </cell>
          <cell r="AB42" t="str">
            <v>何柒林</v>
          </cell>
          <cell r="AC42" t="str">
            <v>何柒林</v>
          </cell>
          <cell r="AD42" t="str">
            <v>何柒林</v>
          </cell>
          <cell r="AE42" t="str">
            <v>何柒林</v>
          </cell>
          <cell r="AF42" t="e">
            <v>#N/A</v>
          </cell>
          <cell r="AG42" t="e">
            <v>#N/A</v>
          </cell>
          <cell r="AH42" t="e">
            <v>#N/A</v>
          </cell>
        </row>
        <row r="43">
          <cell r="B43" t="str">
            <v>周建华</v>
          </cell>
          <cell r="C43" t="str">
            <v>设备安技科</v>
          </cell>
          <cell r="D43">
            <v>45802</v>
          </cell>
          <cell r="E43">
            <v>24</v>
          </cell>
          <cell r="F43">
            <v>27</v>
          </cell>
        </row>
        <row r="43">
          <cell r="T43">
            <v>27</v>
          </cell>
        </row>
        <row r="43">
          <cell r="V43">
            <v>324</v>
          </cell>
        </row>
        <row r="43">
          <cell r="X43">
            <v>0</v>
          </cell>
          <cell r="Y43">
            <v>0</v>
          </cell>
          <cell r="Z43" t="e">
            <v>#N/A</v>
          </cell>
          <cell r="AA43">
            <v>0</v>
          </cell>
          <cell r="AB43" t="str">
            <v>周建华</v>
          </cell>
          <cell r="AC43" t="str">
            <v>周建华</v>
          </cell>
          <cell r="AD43" t="str">
            <v>周建华</v>
          </cell>
          <cell r="AE43" t="e">
            <v>#N/A</v>
          </cell>
          <cell r="AF43" t="e">
            <v>#N/A</v>
          </cell>
          <cell r="AG43" t="e">
            <v>#N/A</v>
          </cell>
          <cell r="AH43" t="e">
            <v>#N/A</v>
          </cell>
        </row>
        <row r="44">
          <cell r="B44" t="str">
            <v>何胜春</v>
          </cell>
          <cell r="C44" t="str">
            <v>生产制造</v>
          </cell>
          <cell r="D44">
            <v>42343</v>
          </cell>
          <cell r="E44">
            <v>20</v>
          </cell>
          <cell r="F44">
            <v>22</v>
          </cell>
        </row>
        <row r="44">
          <cell r="S44">
            <v>2</v>
          </cell>
          <cell r="T44">
            <v>22</v>
          </cell>
        </row>
        <row r="44">
          <cell r="V44">
            <v>264</v>
          </cell>
        </row>
        <row r="44">
          <cell r="X44">
            <v>0</v>
          </cell>
          <cell r="Y44">
            <v>0</v>
          </cell>
          <cell r="Z44" t="e">
            <v>#N/A</v>
          </cell>
          <cell r="AA44">
            <v>0</v>
          </cell>
          <cell r="AB44" t="str">
            <v>何胜春</v>
          </cell>
          <cell r="AC44" t="str">
            <v>何胜春</v>
          </cell>
          <cell r="AD44" t="str">
            <v>何胜春</v>
          </cell>
          <cell r="AE44" t="str">
            <v>何胜春</v>
          </cell>
          <cell r="AF44" t="e">
            <v>#N/A</v>
          </cell>
          <cell r="AG44" t="e">
            <v>#N/A</v>
          </cell>
          <cell r="AH44" t="e">
            <v>#N/A</v>
          </cell>
        </row>
        <row r="45">
          <cell r="B45" t="str">
            <v>张海波</v>
          </cell>
          <cell r="C45" t="str">
            <v>生产制造</v>
          </cell>
          <cell r="D45">
            <v>42066</v>
          </cell>
          <cell r="E45">
            <v>20</v>
          </cell>
          <cell r="F45">
            <v>20</v>
          </cell>
        </row>
        <row r="45">
          <cell r="T45">
            <v>19.5</v>
          </cell>
        </row>
        <row r="45">
          <cell r="V45">
            <v>234</v>
          </cell>
        </row>
        <row r="45">
          <cell r="X45">
            <v>0</v>
          </cell>
          <cell r="Y45">
            <v>0</v>
          </cell>
          <cell r="Z45" t="e">
            <v>#N/A</v>
          </cell>
          <cell r="AA45">
            <v>0</v>
          </cell>
          <cell r="AB45" t="str">
            <v>张海波</v>
          </cell>
          <cell r="AC45" t="str">
            <v>张海波</v>
          </cell>
          <cell r="AD45" t="str">
            <v>张海波</v>
          </cell>
          <cell r="AE45" t="str">
            <v>张海波</v>
          </cell>
          <cell r="AF45" t="e">
            <v>#N/A</v>
          </cell>
          <cell r="AG45" t="e">
            <v>#N/A</v>
          </cell>
          <cell r="AH45" t="e">
            <v>#N/A</v>
          </cell>
        </row>
        <row r="46">
          <cell r="B46" t="str">
            <v>赵新辉</v>
          </cell>
          <cell r="C46" t="str">
            <v>发泡设备</v>
          </cell>
          <cell r="D46">
            <v>41689</v>
          </cell>
          <cell r="E46">
            <v>26</v>
          </cell>
          <cell r="F46">
            <v>28</v>
          </cell>
        </row>
        <row r="46">
          <cell r="P46">
            <v>1</v>
          </cell>
        </row>
        <row r="46">
          <cell r="T46">
            <v>28</v>
          </cell>
          <cell r="U46">
            <v>28</v>
          </cell>
          <cell r="V46">
            <v>560</v>
          </cell>
        </row>
        <row r="46">
          <cell r="X46">
            <v>97</v>
          </cell>
          <cell r="Y46">
            <v>291</v>
          </cell>
          <cell r="Z46" t="e">
            <v>#N/A</v>
          </cell>
          <cell r="AA46">
            <v>0</v>
          </cell>
          <cell r="AB46" t="str">
            <v>赵新辉</v>
          </cell>
          <cell r="AC46" t="str">
            <v>赵新辉</v>
          </cell>
          <cell r="AD46" t="str">
            <v>赵新辉</v>
          </cell>
          <cell r="AE46" t="str">
            <v>赵新辉</v>
          </cell>
          <cell r="AF46" t="str">
            <v>赵新辉</v>
          </cell>
          <cell r="AG46" t="e">
            <v>#N/A</v>
          </cell>
          <cell r="AH46" t="e">
            <v>#N/A</v>
          </cell>
        </row>
        <row r="47">
          <cell r="B47" t="str">
            <v>麻志超</v>
          </cell>
          <cell r="C47" t="str">
            <v>发泡设备</v>
          </cell>
          <cell r="D47">
            <v>44741</v>
          </cell>
          <cell r="E47">
            <v>24</v>
          </cell>
          <cell r="F47">
            <v>26</v>
          </cell>
        </row>
        <row r="47">
          <cell r="P47">
            <v>2</v>
          </cell>
        </row>
        <row r="47">
          <cell r="T47">
            <v>26</v>
          </cell>
          <cell r="U47">
            <v>26</v>
          </cell>
          <cell r="V47">
            <v>520</v>
          </cell>
        </row>
        <row r="47">
          <cell r="X47">
            <v>95</v>
          </cell>
          <cell r="Y47">
            <v>285</v>
          </cell>
          <cell r="Z47">
            <v>0</v>
          </cell>
          <cell r="AA47" t="str">
            <v>1/8白班上班卡</v>
          </cell>
          <cell r="AB47" t="str">
            <v>麻志超</v>
          </cell>
          <cell r="AC47" t="str">
            <v>麻志超</v>
          </cell>
          <cell r="AD47" t="str">
            <v>麻志超</v>
          </cell>
          <cell r="AE47" t="str">
            <v>麻志超</v>
          </cell>
          <cell r="AF47" t="e">
            <v>#N/A</v>
          </cell>
          <cell r="AG47" t="e">
            <v>#N/A</v>
          </cell>
          <cell r="AH47" t="e">
            <v>#N/A</v>
          </cell>
        </row>
        <row r="48">
          <cell r="B48" t="str">
            <v>左昌福</v>
          </cell>
          <cell r="C48" t="str">
            <v>发泡设备</v>
          </cell>
          <cell r="D48">
            <v>43554</v>
          </cell>
          <cell r="E48">
            <v>26</v>
          </cell>
          <cell r="F48">
            <v>27</v>
          </cell>
        </row>
        <row r="48">
          <cell r="P48">
            <v>1</v>
          </cell>
        </row>
        <row r="48">
          <cell r="T48">
            <v>27</v>
          </cell>
          <cell r="U48">
            <v>27</v>
          </cell>
          <cell r="V48">
            <v>540</v>
          </cell>
        </row>
        <row r="48">
          <cell r="X48">
            <v>95</v>
          </cell>
          <cell r="Y48">
            <v>285</v>
          </cell>
          <cell r="Z48">
            <v>0</v>
          </cell>
          <cell r="AA48" t="str">
            <v>16晚班上班卡</v>
          </cell>
          <cell r="AB48" t="str">
            <v>左昌福</v>
          </cell>
          <cell r="AC48" t="str">
            <v>左昌福</v>
          </cell>
          <cell r="AD48" t="str">
            <v>左昌福</v>
          </cell>
          <cell r="AE48" t="str">
            <v>左昌福</v>
          </cell>
          <cell r="AF48" t="str">
            <v>左昌福</v>
          </cell>
          <cell r="AG48" t="e">
            <v>#N/A</v>
          </cell>
          <cell r="AH48" t="e">
            <v>#N/A</v>
          </cell>
        </row>
        <row r="49">
          <cell r="B49" t="str">
            <v>肖燕丹</v>
          </cell>
          <cell r="C49" t="str">
            <v>发泡</v>
          </cell>
          <cell r="D49">
            <v>44801</v>
          </cell>
          <cell r="E49">
            <v>25</v>
          </cell>
          <cell r="F49">
            <v>25</v>
          </cell>
        </row>
        <row r="49">
          <cell r="T49">
            <v>25</v>
          </cell>
          <cell r="U49">
            <v>25</v>
          </cell>
          <cell r="V49">
            <v>500</v>
          </cell>
        </row>
        <row r="49">
          <cell r="X49">
            <v>98</v>
          </cell>
          <cell r="Y49">
            <v>294</v>
          </cell>
          <cell r="Z49" t="e">
            <v>#N/A</v>
          </cell>
          <cell r="AA49">
            <v>0</v>
          </cell>
          <cell r="AB49" t="str">
            <v>肖燕丹</v>
          </cell>
          <cell r="AC49" t="str">
            <v>肖燕丹</v>
          </cell>
          <cell r="AD49" t="str">
            <v>肖燕丹</v>
          </cell>
          <cell r="AE49" t="str">
            <v>肖燕丹</v>
          </cell>
          <cell r="AF49" t="str">
            <v>肖燕丹</v>
          </cell>
          <cell r="AG49" t="e">
            <v>#N/A</v>
          </cell>
          <cell r="AH49" t="e">
            <v>#N/A</v>
          </cell>
        </row>
        <row r="50">
          <cell r="B50" t="str">
            <v>王虎彪</v>
          </cell>
          <cell r="C50" t="str">
            <v>发泡-A班</v>
          </cell>
          <cell r="D50">
            <v>44743</v>
          </cell>
          <cell r="E50">
            <v>24</v>
          </cell>
          <cell r="F50">
            <v>24</v>
          </cell>
        </row>
        <row r="50">
          <cell r="P50">
            <v>1</v>
          </cell>
        </row>
        <row r="50">
          <cell r="T50">
            <v>24</v>
          </cell>
          <cell r="U50">
            <v>24</v>
          </cell>
          <cell r="V50">
            <v>480</v>
          </cell>
        </row>
        <row r="50">
          <cell r="X50">
            <v>93</v>
          </cell>
          <cell r="Y50">
            <v>279</v>
          </cell>
          <cell r="Z50">
            <v>0</v>
          </cell>
          <cell r="AA50" t="str">
            <v>21晚班下班卡</v>
          </cell>
          <cell r="AB50" t="str">
            <v>王虎彪</v>
          </cell>
          <cell r="AC50" t="str">
            <v>王虎彪</v>
          </cell>
          <cell r="AD50" t="str">
            <v>王虎彪</v>
          </cell>
          <cell r="AE50" t="str">
            <v>王虎彪</v>
          </cell>
          <cell r="AF50" t="str">
            <v>王虎彪</v>
          </cell>
          <cell r="AG50" t="e">
            <v>#N/A</v>
          </cell>
          <cell r="AH50" t="e">
            <v>#N/A</v>
          </cell>
        </row>
        <row r="51">
          <cell r="B51" t="str">
            <v>李慧玲</v>
          </cell>
          <cell r="C51" t="str">
            <v>发泡-A班</v>
          </cell>
          <cell r="D51">
            <v>43725</v>
          </cell>
          <cell r="E51">
            <v>26</v>
          </cell>
          <cell r="F51">
            <v>7</v>
          </cell>
        </row>
        <row r="51">
          <cell r="P51">
            <v>2</v>
          </cell>
        </row>
        <row r="51">
          <cell r="T51">
            <v>7</v>
          </cell>
          <cell r="U51">
            <v>7</v>
          </cell>
          <cell r="V51">
            <v>140</v>
          </cell>
          <cell r="W51" t="str">
            <v>2025/06/11离职</v>
          </cell>
          <cell r="X51">
            <v>76</v>
          </cell>
          <cell r="Y51">
            <v>228</v>
          </cell>
          <cell r="Z51">
            <v>0</v>
          </cell>
          <cell r="AA51" t="str">
            <v>9号无打卡记录，白班2/5号缺下班卡</v>
          </cell>
          <cell r="AB51" t="e">
            <v>#N/A</v>
          </cell>
          <cell r="AC51" t="str">
            <v>李慧玲</v>
          </cell>
          <cell r="AD51" t="str">
            <v>李慧玲</v>
          </cell>
          <cell r="AE51" t="str">
            <v>李慧玲</v>
          </cell>
          <cell r="AF51" t="str">
            <v>李慧玲</v>
          </cell>
          <cell r="AG51" t="str">
            <v>李慧玲</v>
          </cell>
          <cell r="AH51">
            <v>45818</v>
          </cell>
        </row>
        <row r="52">
          <cell r="B52" t="str">
            <v>张迪辉</v>
          </cell>
          <cell r="C52" t="str">
            <v>发泡</v>
          </cell>
          <cell r="D52">
            <v>43669</v>
          </cell>
          <cell r="E52">
            <v>26</v>
          </cell>
          <cell r="F52">
            <v>27</v>
          </cell>
        </row>
        <row r="52">
          <cell r="T52">
            <v>27</v>
          </cell>
          <cell r="U52">
            <v>27</v>
          </cell>
          <cell r="V52">
            <v>540</v>
          </cell>
        </row>
        <row r="52">
          <cell r="X52">
            <v>96</v>
          </cell>
          <cell r="Y52">
            <v>288</v>
          </cell>
          <cell r="Z52" t="e">
            <v>#N/A</v>
          </cell>
          <cell r="AA52">
            <v>0</v>
          </cell>
          <cell r="AB52" t="str">
            <v>张迪辉</v>
          </cell>
          <cell r="AC52" t="str">
            <v>张迪辉</v>
          </cell>
          <cell r="AD52" t="str">
            <v>张迪辉</v>
          </cell>
          <cell r="AE52" t="str">
            <v>张迪辉</v>
          </cell>
          <cell r="AF52" t="str">
            <v>张迪辉</v>
          </cell>
          <cell r="AG52" t="e">
            <v>#N/A</v>
          </cell>
          <cell r="AH52" t="e">
            <v>#N/A</v>
          </cell>
        </row>
        <row r="53">
          <cell r="B53" t="str">
            <v>毛伟</v>
          </cell>
          <cell r="C53" t="str">
            <v>发泡-A班</v>
          </cell>
          <cell r="D53">
            <v>41234</v>
          </cell>
          <cell r="E53">
            <v>26</v>
          </cell>
          <cell r="F53">
            <v>28</v>
          </cell>
        </row>
        <row r="53">
          <cell r="T53">
            <v>28</v>
          </cell>
          <cell r="U53">
            <v>28</v>
          </cell>
          <cell r="V53">
            <v>560</v>
          </cell>
        </row>
        <row r="53">
          <cell r="X53">
            <v>91</v>
          </cell>
          <cell r="Y53">
            <v>273</v>
          </cell>
          <cell r="Z53" t="e">
            <v>#N/A</v>
          </cell>
          <cell r="AA53">
            <v>0</v>
          </cell>
          <cell r="AB53" t="str">
            <v>毛伟</v>
          </cell>
          <cell r="AC53" t="str">
            <v>毛伟</v>
          </cell>
          <cell r="AD53" t="str">
            <v>毛伟</v>
          </cell>
          <cell r="AE53" t="str">
            <v>毛伟</v>
          </cell>
          <cell r="AF53" t="str">
            <v>毛伟</v>
          </cell>
          <cell r="AG53" t="e">
            <v>#N/A</v>
          </cell>
          <cell r="AH53" t="e">
            <v>#N/A</v>
          </cell>
        </row>
        <row r="54">
          <cell r="B54" t="str">
            <v>陈爱军</v>
          </cell>
          <cell r="C54" t="str">
            <v>发泡-A班</v>
          </cell>
          <cell r="D54">
            <v>44803</v>
          </cell>
          <cell r="E54">
            <v>24</v>
          </cell>
          <cell r="F54">
            <v>24</v>
          </cell>
        </row>
        <row r="54">
          <cell r="T54">
            <v>24</v>
          </cell>
          <cell r="U54">
            <v>24</v>
          </cell>
          <cell r="V54">
            <v>480</v>
          </cell>
        </row>
        <row r="54">
          <cell r="X54">
            <v>91</v>
          </cell>
          <cell r="Y54">
            <v>273</v>
          </cell>
          <cell r="Z54" t="e">
            <v>#N/A</v>
          </cell>
          <cell r="AA54">
            <v>0</v>
          </cell>
          <cell r="AB54" t="str">
            <v>陈爱军</v>
          </cell>
          <cell r="AC54" t="str">
            <v>陈爱军</v>
          </cell>
          <cell r="AD54" t="str">
            <v>陈爱军</v>
          </cell>
          <cell r="AE54" t="str">
            <v>陈爱军</v>
          </cell>
          <cell r="AF54" t="str">
            <v>陈爱军</v>
          </cell>
          <cell r="AG54" t="e">
            <v>#N/A</v>
          </cell>
          <cell r="AH54" t="e">
            <v>#N/A</v>
          </cell>
        </row>
        <row r="55">
          <cell r="B55" t="str">
            <v>肖春菊</v>
          </cell>
          <cell r="C55" t="str">
            <v>发泡-A班</v>
          </cell>
          <cell r="D55">
            <v>44805</v>
          </cell>
          <cell r="E55">
            <v>26</v>
          </cell>
          <cell r="F55">
            <v>28</v>
          </cell>
        </row>
        <row r="55">
          <cell r="T55">
            <v>28</v>
          </cell>
          <cell r="U55">
            <v>28</v>
          </cell>
          <cell r="V55">
            <v>560</v>
          </cell>
        </row>
        <row r="55">
          <cell r="X55">
            <v>95</v>
          </cell>
          <cell r="Y55">
            <v>285</v>
          </cell>
          <cell r="Z55" t="e">
            <v>#N/A</v>
          </cell>
          <cell r="AA55">
            <v>0</v>
          </cell>
          <cell r="AB55" t="str">
            <v>肖春菊</v>
          </cell>
          <cell r="AC55" t="str">
            <v>肖春菊</v>
          </cell>
          <cell r="AD55" t="str">
            <v>肖春菊</v>
          </cell>
          <cell r="AE55" t="str">
            <v>肖春菊</v>
          </cell>
          <cell r="AF55" t="str">
            <v>肖春菊</v>
          </cell>
          <cell r="AG55" t="e">
            <v>#N/A</v>
          </cell>
          <cell r="AH55" t="e">
            <v>#N/A</v>
          </cell>
        </row>
        <row r="56">
          <cell r="B56" t="str">
            <v>王西明</v>
          </cell>
          <cell r="C56" t="str">
            <v>发泡-A班</v>
          </cell>
          <cell r="D56">
            <v>44754</v>
          </cell>
          <cell r="E56">
            <v>24</v>
          </cell>
          <cell r="F56">
            <v>24</v>
          </cell>
        </row>
        <row r="56">
          <cell r="T56">
            <v>24</v>
          </cell>
          <cell r="U56">
            <v>24</v>
          </cell>
          <cell r="V56">
            <v>480</v>
          </cell>
        </row>
        <row r="56">
          <cell r="X56">
            <v>94</v>
          </cell>
          <cell r="Y56">
            <v>282</v>
          </cell>
          <cell r="Z56" t="e">
            <v>#N/A</v>
          </cell>
          <cell r="AA56">
            <v>0</v>
          </cell>
          <cell r="AB56" t="str">
            <v>王西明</v>
          </cell>
          <cell r="AC56" t="str">
            <v>王西明</v>
          </cell>
          <cell r="AD56" t="str">
            <v>王西明</v>
          </cell>
          <cell r="AE56" t="str">
            <v>王西明</v>
          </cell>
          <cell r="AF56" t="str">
            <v>王西明</v>
          </cell>
          <cell r="AG56" t="e">
            <v>#N/A</v>
          </cell>
          <cell r="AH56" t="e">
            <v>#N/A</v>
          </cell>
        </row>
        <row r="57">
          <cell r="B57" t="str">
            <v>吴国秋</v>
          </cell>
          <cell r="C57" t="str">
            <v>发泡-A班</v>
          </cell>
          <cell r="D57">
            <v>41956</v>
          </cell>
          <cell r="E57">
            <v>24</v>
          </cell>
          <cell r="F57">
            <v>24</v>
          </cell>
        </row>
        <row r="57">
          <cell r="P57">
            <v>1</v>
          </cell>
        </row>
        <row r="57">
          <cell r="T57">
            <v>24</v>
          </cell>
          <cell r="U57">
            <v>24</v>
          </cell>
          <cell r="V57">
            <v>480</v>
          </cell>
        </row>
        <row r="57">
          <cell r="X57">
            <v>94</v>
          </cell>
          <cell r="Y57">
            <v>282</v>
          </cell>
          <cell r="Z57">
            <v>0</v>
          </cell>
          <cell r="AA57" t="str">
            <v>15白班上班卡</v>
          </cell>
          <cell r="AB57" t="str">
            <v>吴国秋</v>
          </cell>
          <cell r="AC57" t="str">
            <v>吴国秋</v>
          </cell>
          <cell r="AD57" t="str">
            <v>吴国秋</v>
          </cell>
          <cell r="AE57" t="str">
            <v>吴国秋</v>
          </cell>
          <cell r="AF57" t="str">
            <v>吴国秋</v>
          </cell>
          <cell r="AG57" t="e">
            <v>#N/A</v>
          </cell>
          <cell r="AH57" t="e">
            <v>#N/A</v>
          </cell>
        </row>
        <row r="58">
          <cell r="B58" t="str">
            <v>史双宇</v>
          </cell>
          <cell r="C58" t="str">
            <v>发泡-A班</v>
          </cell>
          <cell r="D58">
            <v>45573</v>
          </cell>
          <cell r="E58">
            <v>26</v>
          </cell>
          <cell r="F58">
            <v>28</v>
          </cell>
        </row>
        <row r="58">
          <cell r="T58">
            <v>28</v>
          </cell>
          <cell r="U58">
            <v>28</v>
          </cell>
          <cell r="V58">
            <v>560</v>
          </cell>
        </row>
        <row r="58">
          <cell r="X58">
            <v>91</v>
          </cell>
          <cell r="Y58">
            <v>273</v>
          </cell>
          <cell r="Z58" t="e">
            <v>#N/A</v>
          </cell>
          <cell r="AA58">
            <v>0</v>
          </cell>
          <cell r="AB58" t="str">
            <v>史双宇</v>
          </cell>
          <cell r="AC58" t="str">
            <v>史双宇</v>
          </cell>
          <cell r="AD58" t="str">
            <v>史双宇</v>
          </cell>
          <cell r="AE58" t="str">
            <v>史双宇</v>
          </cell>
          <cell r="AF58" t="str">
            <v>史双宇</v>
          </cell>
          <cell r="AG58" t="e">
            <v>#N/A</v>
          </cell>
          <cell r="AH58" t="e">
            <v>#N/A</v>
          </cell>
        </row>
        <row r="59">
          <cell r="B59" t="str">
            <v>谢桂华</v>
          </cell>
          <cell r="C59" t="str">
            <v>发泡-A班</v>
          </cell>
          <cell r="D59">
            <v>45579</v>
          </cell>
          <cell r="E59">
            <v>26</v>
          </cell>
          <cell r="F59">
            <v>28</v>
          </cell>
        </row>
        <row r="59">
          <cell r="T59">
            <v>28</v>
          </cell>
          <cell r="U59">
            <v>28</v>
          </cell>
          <cell r="V59">
            <v>560</v>
          </cell>
        </row>
        <row r="59">
          <cell r="X59">
            <v>91</v>
          </cell>
          <cell r="Y59">
            <v>273</v>
          </cell>
          <cell r="Z59" t="e">
            <v>#N/A</v>
          </cell>
          <cell r="AA59">
            <v>0</v>
          </cell>
          <cell r="AB59" t="str">
            <v>谢桂华</v>
          </cell>
          <cell r="AC59" t="str">
            <v>谢桂华</v>
          </cell>
          <cell r="AD59" t="str">
            <v>谢桂华</v>
          </cell>
          <cell r="AE59" t="str">
            <v>谢桂华</v>
          </cell>
          <cell r="AF59" t="str">
            <v>谢桂华</v>
          </cell>
          <cell r="AG59" t="e">
            <v>#N/A</v>
          </cell>
          <cell r="AH59" t="e">
            <v>#N/A</v>
          </cell>
        </row>
        <row r="60">
          <cell r="B60" t="str">
            <v>董婧雯</v>
          </cell>
          <cell r="C60" t="str">
            <v>发泡-A班</v>
          </cell>
          <cell r="D60">
            <v>45579</v>
          </cell>
          <cell r="E60">
            <v>26</v>
          </cell>
          <cell r="F60">
            <v>18</v>
          </cell>
        </row>
        <row r="60">
          <cell r="T60">
            <v>18</v>
          </cell>
          <cell r="U60">
            <v>18</v>
          </cell>
          <cell r="V60">
            <v>360</v>
          </cell>
          <cell r="W60" t="str">
            <v>2025/06/22号离职</v>
          </cell>
          <cell r="X60">
            <v>85</v>
          </cell>
          <cell r="Y60">
            <v>255</v>
          </cell>
          <cell r="Z60" t="e">
            <v>#N/A</v>
          </cell>
          <cell r="AA60">
            <v>0</v>
          </cell>
          <cell r="AB60" t="e">
            <v>#N/A</v>
          </cell>
          <cell r="AC60" t="str">
            <v>董婧雯</v>
          </cell>
          <cell r="AD60" t="str">
            <v>董婧雯</v>
          </cell>
          <cell r="AE60" t="str">
            <v>董婧雯</v>
          </cell>
          <cell r="AF60" t="str">
            <v>董婧雯</v>
          </cell>
          <cell r="AG60" t="str">
            <v>董婧雯</v>
          </cell>
          <cell r="AH60">
            <v>45830</v>
          </cell>
        </row>
        <row r="61">
          <cell r="B61" t="str">
            <v>李力争</v>
          </cell>
          <cell r="C61" t="str">
            <v>发泡-A班</v>
          </cell>
          <cell r="D61">
            <v>45643</v>
          </cell>
          <cell r="E61">
            <v>26</v>
          </cell>
          <cell r="F61">
            <v>28</v>
          </cell>
        </row>
        <row r="61">
          <cell r="T61">
            <v>28</v>
          </cell>
          <cell r="U61">
            <v>28</v>
          </cell>
          <cell r="V61">
            <v>560</v>
          </cell>
        </row>
        <row r="61">
          <cell r="X61">
            <v>91</v>
          </cell>
          <cell r="Y61">
            <v>273</v>
          </cell>
          <cell r="Z61" t="e">
            <v>#N/A</v>
          </cell>
          <cell r="AA61">
            <v>0</v>
          </cell>
          <cell r="AB61" t="str">
            <v>李力争</v>
          </cell>
          <cell r="AC61" t="str">
            <v>李力争</v>
          </cell>
          <cell r="AD61" t="str">
            <v>李力争</v>
          </cell>
          <cell r="AE61" t="str">
            <v>李力争</v>
          </cell>
          <cell r="AF61" t="str">
            <v>李力争</v>
          </cell>
          <cell r="AG61" t="e">
            <v>#N/A</v>
          </cell>
          <cell r="AH61" t="e">
            <v>#N/A</v>
          </cell>
        </row>
        <row r="62">
          <cell r="B62" t="str">
            <v>唐亮</v>
          </cell>
          <cell r="C62" t="str">
            <v>发泡-A班</v>
          </cell>
          <cell r="D62">
            <v>45587</v>
          </cell>
          <cell r="E62">
            <v>26</v>
          </cell>
          <cell r="F62">
            <v>24</v>
          </cell>
        </row>
        <row r="62">
          <cell r="T62">
            <v>24</v>
          </cell>
          <cell r="U62">
            <v>24</v>
          </cell>
          <cell r="V62">
            <v>480</v>
          </cell>
        </row>
        <row r="62">
          <cell r="X62">
            <v>96</v>
          </cell>
          <cell r="Y62">
            <v>288</v>
          </cell>
          <cell r="Z62" t="e">
            <v>#N/A</v>
          </cell>
          <cell r="AA62">
            <v>0</v>
          </cell>
          <cell r="AB62" t="str">
            <v>唐亮</v>
          </cell>
          <cell r="AC62" t="str">
            <v>唐亮</v>
          </cell>
          <cell r="AD62" t="str">
            <v>唐亮</v>
          </cell>
          <cell r="AE62" t="str">
            <v>唐亮</v>
          </cell>
          <cell r="AF62" t="str">
            <v>唐亮</v>
          </cell>
          <cell r="AG62" t="e">
            <v>#N/A</v>
          </cell>
          <cell r="AH62" t="e">
            <v>#N/A</v>
          </cell>
        </row>
        <row r="63">
          <cell r="B63" t="str">
            <v>赵琦</v>
          </cell>
          <cell r="C63" t="str">
            <v>发泡-A班</v>
          </cell>
          <cell r="D63">
            <v>45713</v>
          </cell>
          <cell r="E63">
            <v>26</v>
          </cell>
          <cell r="F63">
            <v>18</v>
          </cell>
        </row>
        <row r="63">
          <cell r="T63">
            <v>18</v>
          </cell>
          <cell r="U63">
            <v>18</v>
          </cell>
          <cell r="V63">
            <v>360</v>
          </cell>
          <cell r="W63" t="str">
            <v>2025/06/22号离职</v>
          </cell>
          <cell r="X63">
            <v>85</v>
          </cell>
          <cell r="Y63">
            <v>255</v>
          </cell>
          <cell r="Z63" t="e">
            <v>#N/A</v>
          </cell>
          <cell r="AA63">
            <v>0</v>
          </cell>
          <cell r="AB63" t="e">
            <v>#N/A</v>
          </cell>
          <cell r="AC63" t="str">
            <v>赵琦</v>
          </cell>
          <cell r="AD63" t="str">
            <v>赵琦</v>
          </cell>
          <cell r="AE63" t="str">
            <v>赵琦</v>
          </cell>
          <cell r="AF63" t="str">
            <v>赵琦</v>
          </cell>
          <cell r="AG63" t="str">
            <v>赵琦</v>
          </cell>
          <cell r="AH63">
            <v>45830</v>
          </cell>
        </row>
        <row r="64">
          <cell r="B64" t="str">
            <v>戴立娟</v>
          </cell>
          <cell r="C64" t="str">
            <v>发泡</v>
          </cell>
          <cell r="D64">
            <v>44772</v>
          </cell>
          <cell r="E64">
            <v>26</v>
          </cell>
          <cell r="F64">
            <v>18</v>
          </cell>
        </row>
        <row r="64">
          <cell r="T64">
            <v>18</v>
          </cell>
          <cell r="U64">
            <v>18</v>
          </cell>
          <cell r="V64">
            <v>360</v>
          </cell>
          <cell r="W64" t="str">
            <v>2025/06/23号离职</v>
          </cell>
          <cell r="X64">
            <v>94</v>
          </cell>
          <cell r="Y64">
            <v>282</v>
          </cell>
          <cell r="Z64" t="e">
            <v>#N/A</v>
          </cell>
          <cell r="AA64">
            <v>0</v>
          </cell>
          <cell r="AB64" t="e">
            <v>#N/A</v>
          </cell>
          <cell r="AC64" t="str">
            <v>戴立娟</v>
          </cell>
          <cell r="AD64" t="str">
            <v>戴立娟</v>
          </cell>
          <cell r="AE64" t="str">
            <v>戴立娟</v>
          </cell>
          <cell r="AF64" t="str">
            <v>戴立娟</v>
          </cell>
          <cell r="AG64" t="str">
            <v>戴立娟</v>
          </cell>
          <cell r="AH64">
            <v>45830</v>
          </cell>
        </row>
        <row r="65">
          <cell r="B65" t="str">
            <v>申喜华</v>
          </cell>
          <cell r="C65" t="str">
            <v>发泡</v>
          </cell>
          <cell r="D65">
            <v>44772</v>
          </cell>
          <cell r="E65">
            <v>26</v>
          </cell>
          <cell r="F65">
            <v>18</v>
          </cell>
        </row>
        <row r="65">
          <cell r="T65">
            <v>18</v>
          </cell>
          <cell r="U65">
            <v>18</v>
          </cell>
          <cell r="V65">
            <v>360</v>
          </cell>
          <cell r="W65" t="str">
            <v>2025/06/23号离职</v>
          </cell>
          <cell r="X65">
            <v>94</v>
          </cell>
          <cell r="Y65">
            <v>282</v>
          </cell>
          <cell r="Z65" t="e">
            <v>#N/A</v>
          </cell>
          <cell r="AA65">
            <v>0</v>
          </cell>
          <cell r="AB65" t="e">
            <v>#N/A</v>
          </cell>
          <cell r="AC65" t="str">
            <v>申喜华</v>
          </cell>
          <cell r="AD65" t="str">
            <v>申喜华</v>
          </cell>
          <cell r="AE65" t="str">
            <v>申喜华</v>
          </cell>
          <cell r="AF65" t="str">
            <v>申喜华</v>
          </cell>
          <cell r="AG65" t="str">
            <v>申喜华</v>
          </cell>
          <cell r="AH65">
            <v>45830</v>
          </cell>
        </row>
        <row r="66">
          <cell r="B66" t="str">
            <v>张忠宝</v>
          </cell>
          <cell r="C66" t="str">
            <v>发泡</v>
          </cell>
          <cell r="D66">
            <v>45587</v>
          </cell>
          <cell r="E66">
            <v>26</v>
          </cell>
          <cell r="F66">
            <v>28</v>
          </cell>
        </row>
        <row r="66">
          <cell r="T66">
            <v>28</v>
          </cell>
          <cell r="U66">
            <v>28</v>
          </cell>
          <cell r="V66">
            <v>560</v>
          </cell>
        </row>
        <row r="66">
          <cell r="X66">
            <v>96</v>
          </cell>
          <cell r="Y66">
            <v>288</v>
          </cell>
          <cell r="Z66" t="e">
            <v>#N/A</v>
          </cell>
          <cell r="AA66">
            <v>0</v>
          </cell>
          <cell r="AB66" t="str">
            <v>张忠宝</v>
          </cell>
          <cell r="AC66" t="str">
            <v>张忠宝</v>
          </cell>
          <cell r="AD66" t="str">
            <v>张忠宝</v>
          </cell>
          <cell r="AE66" t="str">
            <v>张忠宝</v>
          </cell>
          <cell r="AF66" t="str">
            <v>张忠宝</v>
          </cell>
          <cell r="AG66" t="e">
            <v>#N/A</v>
          </cell>
          <cell r="AH66" t="e">
            <v>#N/A</v>
          </cell>
        </row>
        <row r="67">
          <cell r="B67" t="str">
            <v>刘湘宇</v>
          </cell>
          <cell r="C67" t="str">
            <v>发泡</v>
          </cell>
          <cell r="D67">
            <v>45591</v>
          </cell>
          <cell r="E67">
            <v>23</v>
          </cell>
          <cell r="F67">
            <v>23</v>
          </cell>
        </row>
        <row r="67">
          <cell r="T67">
            <v>23</v>
          </cell>
          <cell r="U67">
            <v>23</v>
          </cell>
          <cell r="V67">
            <v>460</v>
          </cell>
        </row>
        <row r="67">
          <cell r="X67">
            <v>96</v>
          </cell>
          <cell r="Y67">
            <v>288</v>
          </cell>
          <cell r="Z67" t="e">
            <v>#N/A</v>
          </cell>
          <cell r="AA67">
            <v>0</v>
          </cell>
          <cell r="AB67" t="str">
            <v>刘湘宇</v>
          </cell>
          <cell r="AC67" t="str">
            <v>刘湘宇</v>
          </cell>
          <cell r="AD67" t="str">
            <v>刘湘宇</v>
          </cell>
          <cell r="AE67" t="str">
            <v>刘湘宇</v>
          </cell>
          <cell r="AF67" t="str">
            <v>刘湘宇</v>
          </cell>
          <cell r="AG67" t="e">
            <v>#N/A</v>
          </cell>
          <cell r="AH67" t="e">
            <v>#N/A</v>
          </cell>
        </row>
        <row r="68">
          <cell r="B68" t="str">
            <v>谭金祥</v>
          </cell>
          <cell r="C68" t="str">
            <v>发泡</v>
          </cell>
          <cell r="D68">
            <v>45703</v>
          </cell>
          <cell r="E68">
            <v>26</v>
          </cell>
          <cell r="F68">
            <v>25</v>
          </cell>
        </row>
        <row r="68">
          <cell r="T68">
            <v>25</v>
          </cell>
          <cell r="U68">
            <v>25</v>
          </cell>
          <cell r="V68">
            <v>500</v>
          </cell>
        </row>
        <row r="68">
          <cell r="X68">
            <v>91</v>
          </cell>
          <cell r="Y68">
            <v>273</v>
          </cell>
          <cell r="Z68" t="e">
            <v>#N/A</v>
          </cell>
          <cell r="AA68">
            <v>0</v>
          </cell>
          <cell r="AB68" t="str">
            <v>谭金祥</v>
          </cell>
          <cell r="AC68" t="str">
            <v>谭金祥</v>
          </cell>
          <cell r="AD68" t="str">
            <v>谭金祥</v>
          </cell>
          <cell r="AE68" t="str">
            <v>谭金祥</v>
          </cell>
          <cell r="AF68" t="str">
            <v>谭金祥</v>
          </cell>
          <cell r="AG68" t="e">
            <v>#N/A</v>
          </cell>
          <cell r="AH68" t="e">
            <v>#N/A</v>
          </cell>
        </row>
        <row r="69">
          <cell r="B69" t="str">
            <v>王子先</v>
          </cell>
          <cell r="C69" t="str">
            <v>发泡</v>
          </cell>
          <cell r="D69">
            <v>45713</v>
          </cell>
          <cell r="E69">
            <v>26</v>
          </cell>
          <cell r="F69">
            <v>19</v>
          </cell>
        </row>
        <row r="69">
          <cell r="O69">
            <v>2</v>
          </cell>
          <cell r="P69">
            <v>2</v>
          </cell>
        </row>
        <row r="69">
          <cell r="T69">
            <v>19</v>
          </cell>
          <cell r="U69">
            <v>19</v>
          </cell>
          <cell r="V69">
            <v>380</v>
          </cell>
          <cell r="W69" t="str">
            <v>2025/06/26号离职</v>
          </cell>
          <cell r="X69">
            <v>85</v>
          </cell>
          <cell r="Y69">
            <v>255</v>
          </cell>
          <cell r="Z69">
            <v>0</v>
          </cell>
          <cell r="AA69" t="str">
            <v>6月5日上午9点未请假离岗，6月28号安排上班也没来，旷工2天考核；3/13号晚班下班卡；白班23/25/26下班卡</v>
          </cell>
          <cell r="AB69" t="e">
            <v>#N/A</v>
          </cell>
          <cell r="AC69" t="str">
            <v>王子先</v>
          </cell>
          <cell r="AD69" t="str">
            <v>王子先</v>
          </cell>
          <cell r="AE69" t="str">
            <v>王子先</v>
          </cell>
          <cell r="AF69" t="str">
            <v>王子先</v>
          </cell>
          <cell r="AG69" t="str">
            <v>王子先</v>
          </cell>
          <cell r="AH69">
            <v>45834</v>
          </cell>
        </row>
        <row r="70">
          <cell r="B70" t="str">
            <v>凌勤凡</v>
          </cell>
          <cell r="C70" t="str">
            <v>发泡</v>
          </cell>
          <cell r="D70">
            <v>45717</v>
          </cell>
          <cell r="E70">
            <v>26</v>
          </cell>
          <cell r="F70">
            <v>7</v>
          </cell>
        </row>
        <row r="70">
          <cell r="K70">
            <v>6</v>
          </cell>
        </row>
        <row r="70">
          <cell r="T70">
            <v>7</v>
          </cell>
          <cell r="U70">
            <v>7</v>
          </cell>
          <cell r="V70">
            <v>140</v>
          </cell>
          <cell r="W70" t="str">
            <v>2025/06/17号离职</v>
          </cell>
          <cell r="X70">
            <v>91</v>
          </cell>
          <cell r="Y70">
            <v>273</v>
          </cell>
          <cell r="Z70">
            <v>0</v>
          </cell>
          <cell r="AA70" t="str">
            <v>6.1-日20点-6.6号8点事假5天</v>
          </cell>
          <cell r="AB70" t="e">
            <v>#N/A</v>
          </cell>
          <cell r="AC70" t="str">
            <v>凌勤凡</v>
          </cell>
          <cell r="AD70" t="str">
            <v>凌勤凡</v>
          </cell>
          <cell r="AE70" t="str">
            <v>凌勤凡</v>
          </cell>
          <cell r="AF70" t="str">
            <v>凌勤凡</v>
          </cell>
          <cell r="AG70" t="str">
            <v>凌勤凡</v>
          </cell>
          <cell r="AH70">
            <v>45808</v>
          </cell>
        </row>
        <row r="71">
          <cell r="B71" t="str">
            <v>袁登宇</v>
          </cell>
          <cell r="C71" t="str">
            <v>发泡-A班</v>
          </cell>
          <cell r="D71">
            <v>45722</v>
          </cell>
          <cell r="E71">
            <v>26</v>
          </cell>
          <cell r="F71">
            <v>12</v>
          </cell>
        </row>
        <row r="71">
          <cell r="P71">
            <v>2</v>
          </cell>
        </row>
        <row r="71">
          <cell r="T71">
            <v>12</v>
          </cell>
          <cell r="U71">
            <v>12</v>
          </cell>
          <cell r="V71">
            <v>240</v>
          </cell>
          <cell r="W71" t="str">
            <v>2025/06/13号离职</v>
          </cell>
          <cell r="X71">
            <v>93</v>
          </cell>
          <cell r="Y71">
            <v>279</v>
          </cell>
          <cell r="Z71">
            <v>0</v>
          </cell>
          <cell r="AA71" t="str">
            <v>白班9号上班卡，12号下班卡</v>
          </cell>
          <cell r="AB71" t="e">
            <v>#N/A</v>
          </cell>
          <cell r="AC71" t="str">
            <v>袁登宇</v>
          </cell>
          <cell r="AD71" t="str">
            <v>袁登宇</v>
          </cell>
          <cell r="AE71" t="str">
            <v>袁登宇</v>
          </cell>
          <cell r="AF71" t="str">
            <v>袁登宇</v>
          </cell>
          <cell r="AG71" t="str">
            <v>袁登宇</v>
          </cell>
          <cell r="AH71">
            <v>45820</v>
          </cell>
        </row>
        <row r="72">
          <cell r="B72" t="str">
            <v>齐康杰</v>
          </cell>
          <cell r="C72" t="str">
            <v>发泡-A班</v>
          </cell>
          <cell r="D72">
            <v>45733</v>
          </cell>
          <cell r="E72">
            <v>26</v>
          </cell>
          <cell r="F72">
            <v>27</v>
          </cell>
        </row>
        <row r="72">
          <cell r="T72">
            <v>27</v>
          </cell>
          <cell r="U72">
            <v>27</v>
          </cell>
          <cell r="V72">
            <v>540</v>
          </cell>
          <cell r="W72" t="str">
            <v>2025/06/30号离职</v>
          </cell>
          <cell r="X72">
            <v>91</v>
          </cell>
          <cell r="Y72">
            <v>273</v>
          </cell>
          <cell r="Z72" t="e">
            <v>#N/A</v>
          </cell>
          <cell r="AA72">
            <v>0</v>
          </cell>
          <cell r="AB72" t="e">
            <v>#N/A</v>
          </cell>
          <cell r="AC72" t="str">
            <v>齐康杰</v>
          </cell>
          <cell r="AD72" t="str">
            <v>齐康杰</v>
          </cell>
          <cell r="AE72" t="str">
            <v>齐康杰</v>
          </cell>
          <cell r="AF72" t="str">
            <v>齐康杰</v>
          </cell>
          <cell r="AG72" t="str">
            <v>齐康杰</v>
          </cell>
          <cell r="AH72">
            <v>45838</v>
          </cell>
        </row>
        <row r="73">
          <cell r="B73" t="str">
            <v>黄希</v>
          </cell>
          <cell r="C73" t="str">
            <v>发泡-A班</v>
          </cell>
          <cell r="D73">
            <v>45734</v>
          </cell>
          <cell r="E73">
            <v>26</v>
          </cell>
          <cell r="F73">
            <v>9</v>
          </cell>
        </row>
        <row r="73">
          <cell r="T73">
            <v>9</v>
          </cell>
          <cell r="U73">
            <v>9</v>
          </cell>
          <cell r="V73">
            <v>180</v>
          </cell>
          <cell r="W73" t="str">
            <v>2025/06/12离职</v>
          </cell>
          <cell r="X73">
            <v>93</v>
          </cell>
          <cell r="Y73">
            <v>279</v>
          </cell>
          <cell r="Z73" t="e">
            <v>#N/A</v>
          </cell>
          <cell r="AA73">
            <v>0</v>
          </cell>
          <cell r="AB73" t="e">
            <v>#N/A</v>
          </cell>
          <cell r="AC73" t="str">
            <v>黄希</v>
          </cell>
          <cell r="AD73" t="str">
            <v>黄希</v>
          </cell>
          <cell r="AE73" t="str">
            <v>黄希</v>
          </cell>
          <cell r="AF73" t="str">
            <v>黄希</v>
          </cell>
          <cell r="AG73" t="str">
            <v>黄希</v>
          </cell>
          <cell r="AH73">
            <v>45820</v>
          </cell>
        </row>
        <row r="74">
          <cell r="B74" t="str">
            <v>李水平</v>
          </cell>
          <cell r="C74" t="str">
            <v>发泡-A班</v>
          </cell>
          <cell r="D74">
            <v>45734</v>
          </cell>
          <cell r="E74">
            <v>26</v>
          </cell>
          <cell r="F74">
            <v>24</v>
          </cell>
        </row>
        <row r="74">
          <cell r="T74">
            <v>24</v>
          </cell>
          <cell r="U74">
            <v>24</v>
          </cell>
          <cell r="V74">
            <v>480</v>
          </cell>
        </row>
        <row r="74">
          <cell r="X74">
            <v>91</v>
          </cell>
          <cell r="Y74">
            <v>273</v>
          </cell>
          <cell r="Z74" t="e">
            <v>#N/A</v>
          </cell>
          <cell r="AA74">
            <v>0</v>
          </cell>
          <cell r="AB74" t="str">
            <v>李水平</v>
          </cell>
          <cell r="AC74" t="str">
            <v>李水平</v>
          </cell>
          <cell r="AD74" t="str">
            <v>李水平</v>
          </cell>
          <cell r="AE74" t="str">
            <v>李水平</v>
          </cell>
          <cell r="AF74" t="str">
            <v>李水平</v>
          </cell>
          <cell r="AG74" t="e">
            <v>#N/A</v>
          </cell>
          <cell r="AH74" t="e">
            <v>#N/A</v>
          </cell>
        </row>
        <row r="75">
          <cell r="B75" t="str">
            <v>吴明贵</v>
          </cell>
          <cell r="C75" t="str">
            <v>发泡-A班</v>
          </cell>
          <cell r="D75">
            <v>45736</v>
          </cell>
          <cell r="E75">
            <v>26</v>
          </cell>
          <cell r="F75">
            <v>18</v>
          </cell>
        </row>
        <row r="75">
          <cell r="K75">
            <v>7</v>
          </cell>
        </row>
        <row r="75">
          <cell r="T75">
            <v>18</v>
          </cell>
          <cell r="U75">
            <v>18</v>
          </cell>
          <cell r="V75">
            <v>360</v>
          </cell>
        </row>
        <row r="75">
          <cell r="X75">
            <v>90</v>
          </cell>
          <cell r="Y75">
            <v>270</v>
          </cell>
          <cell r="Z75">
            <v>0</v>
          </cell>
          <cell r="AA75" t="str">
            <v>6.10事假1天，6.17-6.21事假6天</v>
          </cell>
          <cell r="AB75" t="str">
            <v>吴明贵</v>
          </cell>
          <cell r="AC75" t="str">
            <v>吴明贵</v>
          </cell>
          <cell r="AD75" t="str">
            <v>吴明贵</v>
          </cell>
          <cell r="AE75" t="str">
            <v>吴明贵</v>
          </cell>
          <cell r="AF75" t="str">
            <v>吴明贵</v>
          </cell>
          <cell r="AG75" t="e">
            <v>#N/A</v>
          </cell>
          <cell r="AH75" t="e">
            <v>#N/A</v>
          </cell>
        </row>
        <row r="76">
          <cell r="B76" t="str">
            <v>刘俊杰</v>
          </cell>
          <cell r="C76" t="str">
            <v>发泡</v>
          </cell>
          <cell r="D76">
            <v>45727</v>
          </cell>
          <cell r="E76">
            <v>26</v>
          </cell>
          <cell r="F76">
            <v>26</v>
          </cell>
        </row>
        <row r="76">
          <cell r="K76">
            <v>1</v>
          </cell>
        </row>
        <row r="76">
          <cell r="P76">
            <v>1</v>
          </cell>
        </row>
        <row r="76">
          <cell r="T76">
            <v>26</v>
          </cell>
          <cell r="U76">
            <v>27</v>
          </cell>
          <cell r="V76">
            <v>528</v>
          </cell>
        </row>
        <row r="76">
          <cell r="X76">
            <v>88</v>
          </cell>
          <cell r="Y76">
            <v>264</v>
          </cell>
          <cell r="Z76">
            <v>0</v>
          </cell>
          <cell r="AA76" t="str">
            <v>22白班下班卡</v>
          </cell>
          <cell r="AB76" t="str">
            <v>刘俊杰</v>
          </cell>
          <cell r="AC76" t="str">
            <v>刘俊杰</v>
          </cell>
          <cell r="AD76" t="str">
            <v>刘俊杰</v>
          </cell>
          <cell r="AE76" t="str">
            <v>刘俊杰</v>
          </cell>
          <cell r="AF76" t="str">
            <v>刘俊杰</v>
          </cell>
          <cell r="AG76" t="e">
            <v>#N/A</v>
          </cell>
          <cell r="AH76" t="e">
            <v>#N/A</v>
          </cell>
        </row>
        <row r="77">
          <cell r="B77" t="str">
            <v>瞿芬</v>
          </cell>
          <cell r="C77" t="str">
            <v>发泡</v>
          </cell>
          <cell r="D77">
            <v>45727</v>
          </cell>
          <cell r="E77">
            <v>26</v>
          </cell>
          <cell r="F77">
            <v>27.5</v>
          </cell>
        </row>
        <row r="77">
          <cell r="K77">
            <v>0.5</v>
          </cell>
        </row>
        <row r="77">
          <cell r="T77">
            <v>27</v>
          </cell>
          <cell r="U77">
            <v>27</v>
          </cell>
          <cell r="V77">
            <v>540</v>
          </cell>
        </row>
        <row r="77">
          <cell r="X77">
            <v>94</v>
          </cell>
          <cell r="Y77">
            <v>282</v>
          </cell>
          <cell r="Z77" t="e">
            <v>#N/A</v>
          </cell>
          <cell r="AA77">
            <v>0</v>
          </cell>
          <cell r="AB77" t="str">
            <v>瞿芬</v>
          </cell>
          <cell r="AC77" t="str">
            <v>瞿芬</v>
          </cell>
          <cell r="AD77" t="str">
            <v>瞿芬</v>
          </cell>
          <cell r="AE77" t="str">
            <v>瞿芬</v>
          </cell>
          <cell r="AF77" t="str">
            <v>瞿芬</v>
          </cell>
          <cell r="AG77" t="e">
            <v>#N/A</v>
          </cell>
          <cell r="AH77" t="e">
            <v>#N/A</v>
          </cell>
        </row>
        <row r="78">
          <cell r="B78" t="str">
            <v>瞿欢</v>
          </cell>
          <cell r="C78" t="str">
            <v>发泡</v>
          </cell>
          <cell r="D78">
            <v>45727</v>
          </cell>
          <cell r="E78">
            <v>26</v>
          </cell>
          <cell r="F78">
            <v>26.5</v>
          </cell>
        </row>
        <row r="78">
          <cell r="K78">
            <v>0.5</v>
          </cell>
        </row>
        <row r="78">
          <cell r="P78">
            <v>2</v>
          </cell>
        </row>
        <row r="78">
          <cell r="T78">
            <v>26</v>
          </cell>
          <cell r="U78">
            <v>26</v>
          </cell>
          <cell r="V78">
            <v>520</v>
          </cell>
        </row>
        <row r="78">
          <cell r="X78">
            <v>94</v>
          </cell>
          <cell r="Y78">
            <v>282</v>
          </cell>
          <cell r="Z78">
            <v>0</v>
          </cell>
          <cell r="AA78" t="str">
            <v>白班20/24下班卡</v>
          </cell>
          <cell r="AB78" t="str">
            <v>瞿欢</v>
          </cell>
          <cell r="AC78" t="str">
            <v>瞿欢</v>
          </cell>
          <cell r="AD78" t="str">
            <v>瞿欢</v>
          </cell>
          <cell r="AE78" t="str">
            <v>瞿欢</v>
          </cell>
          <cell r="AF78" t="str">
            <v>瞿欢</v>
          </cell>
          <cell r="AG78" t="e">
            <v>#N/A</v>
          </cell>
          <cell r="AH78" t="e">
            <v>#N/A</v>
          </cell>
        </row>
        <row r="79">
          <cell r="B79" t="str">
            <v>何杰</v>
          </cell>
          <cell r="C79" t="str">
            <v>发泡-A班</v>
          </cell>
          <cell r="D79">
            <v>45758</v>
          </cell>
          <cell r="E79">
            <v>26</v>
          </cell>
          <cell r="F79">
            <v>23</v>
          </cell>
        </row>
        <row r="79">
          <cell r="K79">
            <v>1</v>
          </cell>
        </row>
        <row r="79">
          <cell r="M79">
            <v>7</v>
          </cell>
          <cell r="N79">
            <v>1</v>
          </cell>
        </row>
        <row r="79">
          <cell r="P79">
            <v>2</v>
          </cell>
        </row>
        <row r="79">
          <cell r="T79">
            <v>23</v>
          </cell>
          <cell r="U79">
            <v>23</v>
          </cell>
          <cell r="V79">
            <v>460</v>
          </cell>
          <cell r="W79" t="str">
            <v>2025/06/28号离职</v>
          </cell>
          <cell r="X79">
            <v>85</v>
          </cell>
          <cell r="Y79">
            <v>255</v>
          </cell>
          <cell r="Z79">
            <v>0</v>
          </cell>
          <cell r="AA79" t="str">
            <v>6.12事假1天；2号白班下班卡，24/28白班下班卡，1-15期间白班基本上早上卡都迟到，14号迟到22分钟</v>
          </cell>
          <cell r="AB79" t="e">
            <v>#N/A</v>
          </cell>
          <cell r="AC79" t="str">
            <v>何杰</v>
          </cell>
          <cell r="AD79" t="str">
            <v>何杰</v>
          </cell>
          <cell r="AE79" t="e">
            <v>#N/A</v>
          </cell>
          <cell r="AF79" t="str">
            <v>何杰</v>
          </cell>
          <cell r="AG79" t="str">
            <v>何杰</v>
          </cell>
          <cell r="AH79">
            <v>45836</v>
          </cell>
        </row>
        <row r="80">
          <cell r="B80" t="str">
            <v>杨文</v>
          </cell>
          <cell r="C80" t="str">
            <v>发泡-A班</v>
          </cell>
          <cell r="D80">
            <v>45785</v>
          </cell>
          <cell r="E80">
            <v>26</v>
          </cell>
          <cell r="F80">
            <v>24</v>
          </cell>
        </row>
        <row r="80">
          <cell r="K80">
            <v>1</v>
          </cell>
        </row>
        <row r="80">
          <cell r="P80">
            <v>1</v>
          </cell>
        </row>
        <row r="80">
          <cell r="T80">
            <v>24</v>
          </cell>
          <cell r="U80">
            <v>24</v>
          </cell>
          <cell r="V80">
            <v>480</v>
          </cell>
          <cell r="W80" t="str">
            <v>2025/06/26号离职</v>
          </cell>
          <cell r="X80">
            <v>85</v>
          </cell>
          <cell r="Y80">
            <v>255</v>
          </cell>
          <cell r="Z80">
            <v>0</v>
          </cell>
          <cell r="AA80" t="str">
            <v>6.5事假1天；26晚班上班卡</v>
          </cell>
          <cell r="AB80" t="e">
            <v>#N/A</v>
          </cell>
          <cell r="AC80" t="str">
            <v>杨文</v>
          </cell>
          <cell r="AD80" t="str">
            <v>杨文</v>
          </cell>
          <cell r="AE80" t="e">
            <v>#N/A</v>
          </cell>
          <cell r="AF80" t="str">
            <v>杨文</v>
          </cell>
          <cell r="AG80" t="str">
            <v>杨文</v>
          </cell>
          <cell r="AH80">
            <v>45836</v>
          </cell>
        </row>
        <row r="81">
          <cell r="B81" t="str">
            <v>彭洪准</v>
          </cell>
          <cell r="C81" t="str">
            <v>发泡-A班</v>
          </cell>
          <cell r="D81">
            <v>45743</v>
          </cell>
          <cell r="E81">
            <v>26</v>
          </cell>
          <cell r="F81">
            <v>24</v>
          </cell>
        </row>
        <row r="81">
          <cell r="P81">
            <v>2</v>
          </cell>
        </row>
        <row r="81">
          <cell r="T81">
            <v>24</v>
          </cell>
          <cell r="U81">
            <v>24</v>
          </cell>
          <cell r="V81">
            <v>480</v>
          </cell>
        </row>
        <row r="81">
          <cell r="X81">
            <v>94</v>
          </cell>
          <cell r="Y81">
            <v>282</v>
          </cell>
          <cell r="Z81">
            <v>0</v>
          </cell>
          <cell r="AA81" t="str">
            <v>12白班上班卡，22晚班下班卡</v>
          </cell>
          <cell r="AB81" t="str">
            <v>彭洪准</v>
          </cell>
          <cell r="AC81" t="str">
            <v>彭洪准</v>
          </cell>
          <cell r="AD81" t="str">
            <v>彭洪准</v>
          </cell>
          <cell r="AE81" t="e">
            <v>#N/A</v>
          </cell>
          <cell r="AF81" t="str">
            <v>彭洪准</v>
          </cell>
          <cell r="AG81" t="e">
            <v>#N/A</v>
          </cell>
          <cell r="AH81" t="e">
            <v>#N/A</v>
          </cell>
        </row>
        <row r="82">
          <cell r="B82" t="str">
            <v>周孝勇</v>
          </cell>
          <cell r="C82" t="str">
            <v>发泡-A班</v>
          </cell>
          <cell r="D82">
            <v>45729</v>
          </cell>
          <cell r="E82">
            <v>26</v>
          </cell>
          <cell r="F82">
            <v>26</v>
          </cell>
        </row>
        <row r="82">
          <cell r="P82">
            <v>1</v>
          </cell>
        </row>
        <row r="82">
          <cell r="T82">
            <v>26</v>
          </cell>
          <cell r="U82">
            <v>26</v>
          </cell>
          <cell r="V82">
            <v>520</v>
          </cell>
        </row>
        <row r="82">
          <cell r="X82">
            <v>91</v>
          </cell>
          <cell r="Y82">
            <v>273</v>
          </cell>
          <cell r="Z82">
            <v>0</v>
          </cell>
          <cell r="AA82" t="str">
            <v>28晚班下班卡</v>
          </cell>
          <cell r="AB82" t="str">
            <v>周孝勇</v>
          </cell>
          <cell r="AC82" t="str">
            <v>周孝勇</v>
          </cell>
          <cell r="AD82" t="str">
            <v>周孝勇</v>
          </cell>
          <cell r="AE82" t="str">
            <v>周孝勇</v>
          </cell>
          <cell r="AF82" t="str">
            <v>周孝勇</v>
          </cell>
          <cell r="AG82" t="e">
            <v>#N/A</v>
          </cell>
          <cell r="AH82" t="e">
            <v>#N/A</v>
          </cell>
        </row>
        <row r="83">
          <cell r="B83" t="str">
            <v>冯新宇</v>
          </cell>
          <cell r="C83" t="str">
            <v>发泡-A班</v>
          </cell>
          <cell r="D83">
            <v>45742</v>
          </cell>
          <cell r="E83">
            <v>26</v>
          </cell>
          <cell r="F83">
            <v>24</v>
          </cell>
        </row>
        <row r="83">
          <cell r="T83">
            <v>24</v>
          </cell>
          <cell r="U83">
            <v>24</v>
          </cell>
          <cell r="V83">
            <v>480</v>
          </cell>
          <cell r="W83" t="str">
            <v>2025/06/28号离职</v>
          </cell>
          <cell r="X83">
            <v>88</v>
          </cell>
          <cell r="Y83">
            <v>264</v>
          </cell>
          <cell r="Z83" t="e">
            <v>#N/A</v>
          </cell>
          <cell r="AA83">
            <v>0</v>
          </cell>
          <cell r="AB83" t="e">
            <v>#N/A</v>
          </cell>
          <cell r="AC83" t="str">
            <v>冯新宇</v>
          </cell>
          <cell r="AD83" t="str">
            <v>冯新宇</v>
          </cell>
          <cell r="AE83" t="str">
            <v>冯新宇</v>
          </cell>
          <cell r="AF83" t="str">
            <v>冯新宇</v>
          </cell>
          <cell r="AG83" t="str">
            <v>冯新宇</v>
          </cell>
          <cell r="AH83">
            <v>45836</v>
          </cell>
        </row>
        <row r="84">
          <cell r="B84" t="str">
            <v>肖星</v>
          </cell>
          <cell r="C84" t="str">
            <v>发泡-A班</v>
          </cell>
          <cell r="D84">
            <v>45789</v>
          </cell>
          <cell r="E84">
            <v>26</v>
          </cell>
          <cell r="F84">
            <v>10.5</v>
          </cell>
        </row>
        <row r="84">
          <cell r="P84">
            <v>1</v>
          </cell>
        </row>
        <row r="84">
          <cell r="T84">
            <v>10</v>
          </cell>
          <cell r="U84">
            <v>10</v>
          </cell>
          <cell r="V84">
            <v>200</v>
          </cell>
          <cell r="W84" t="str">
            <v>2025/06/12号离职</v>
          </cell>
          <cell r="X84">
            <v>94</v>
          </cell>
          <cell r="Y84">
            <v>282</v>
          </cell>
          <cell r="Z84">
            <v>0</v>
          </cell>
          <cell r="AA84" t="str">
            <v>11号下班卡</v>
          </cell>
          <cell r="AB84" t="e">
            <v>#N/A</v>
          </cell>
          <cell r="AC84" t="str">
            <v>肖星</v>
          </cell>
          <cell r="AD84" t="str">
            <v>肖星</v>
          </cell>
          <cell r="AE84" t="e">
            <v>#N/A</v>
          </cell>
          <cell r="AF84" t="str">
            <v>肖星</v>
          </cell>
          <cell r="AG84" t="str">
            <v>肖星</v>
          </cell>
          <cell r="AH84">
            <v>45819</v>
          </cell>
        </row>
        <row r="85">
          <cell r="B85" t="str">
            <v>龙意倩</v>
          </cell>
          <cell r="C85" t="str">
            <v>发泡</v>
          </cell>
          <cell r="D85">
            <v>45790</v>
          </cell>
          <cell r="E85">
            <v>26</v>
          </cell>
          <cell r="F85">
            <v>23</v>
          </cell>
        </row>
        <row r="85">
          <cell r="K85">
            <v>2</v>
          </cell>
        </row>
        <row r="85">
          <cell r="T85">
            <v>23</v>
          </cell>
          <cell r="U85">
            <v>23</v>
          </cell>
          <cell r="V85">
            <v>460</v>
          </cell>
        </row>
        <row r="85">
          <cell r="X85">
            <v>95</v>
          </cell>
          <cell r="Y85">
            <v>285</v>
          </cell>
          <cell r="Z85">
            <v>0</v>
          </cell>
          <cell r="AA85" t="str">
            <v>6.17事假1天；6.21事假1天</v>
          </cell>
          <cell r="AB85" t="str">
            <v>龙意倩</v>
          </cell>
          <cell r="AC85" t="str">
            <v>龙意倩</v>
          </cell>
          <cell r="AD85" t="str">
            <v>龙意倩</v>
          </cell>
          <cell r="AE85" t="e">
            <v>#N/A</v>
          </cell>
          <cell r="AF85" t="str">
            <v>龙意倩</v>
          </cell>
          <cell r="AG85" t="e">
            <v>#N/A</v>
          </cell>
          <cell r="AH85" t="e">
            <v>#N/A</v>
          </cell>
        </row>
        <row r="86">
          <cell r="B86" t="str">
            <v>张超锋</v>
          </cell>
          <cell r="C86" t="str">
            <v>发泡-A班</v>
          </cell>
          <cell r="D86">
            <v>45759</v>
          </cell>
          <cell r="E86">
            <v>26</v>
          </cell>
          <cell r="F86">
            <v>25</v>
          </cell>
        </row>
        <row r="86">
          <cell r="K86">
            <v>2</v>
          </cell>
        </row>
        <row r="86">
          <cell r="P86">
            <v>1</v>
          </cell>
        </row>
        <row r="86">
          <cell r="T86">
            <v>25</v>
          </cell>
          <cell r="U86">
            <v>25</v>
          </cell>
          <cell r="V86">
            <v>500</v>
          </cell>
        </row>
        <row r="86">
          <cell r="X86">
            <v>88</v>
          </cell>
          <cell r="Y86">
            <v>264</v>
          </cell>
          <cell r="Z86">
            <v>0</v>
          </cell>
          <cell r="AA86" t="str">
            <v>1号白班上班卡</v>
          </cell>
          <cell r="AB86" t="str">
            <v>张超锋</v>
          </cell>
          <cell r="AC86" t="str">
            <v>张超锋</v>
          </cell>
          <cell r="AD86" t="str">
            <v>张超锋</v>
          </cell>
          <cell r="AE86" t="e">
            <v>#N/A</v>
          </cell>
          <cell r="AF86" t="str">
            <v>张超锋</v>
          </cell>
          <cell r="AG86" t="e">
            <v>#N/A</v>
          </cell>
          <cell r="AH86" t="e">
            <v>#N/A</v>
          </cell>
        </row>
        <row r="87">
          <cell r="B87" t="str">
            <v>彭梅芳</v>
          </cell>
          <cell r="C87" t="str">
            <v>发泡-A班</v>
          </cell>
          <cell r="D87">
            <v>45805</v>
          </cell>
          <cell r="E87">
            <v>26</v>
          </cell>
          <cell r="F87">
            <v>28</v>
          </cell>
        </row>
        <row r="87">
          <cell r="T87">
            <v>28</v>
          </cell>
          <cell r="U87">
            <v>28</v>
          </cell>
          <cell r="V87">
            <v>560</v>
          </cell>
        </row>
        <row r="87">
          <cell r="X87">
            <v>90</v>
          </cell>
          <cell r="Y87">
            <v>270</v>
          </cell>
          <cell r="Z87" t="e">
            <v>#N/A</v>
          </cell>
          <cell r="AA87">
            <v>0</v>
          </cell>
          <cell r="AB87" t="str">
            <v>彭梅芳</v>
          </cell>
          <cell r="AC87" t="str">
            <v>彭梅芳</v>
          </cell>
          <cell r="AD87" t="str">
            <v>彭梅芳</v>
          </cell>
          <cell r="AE87" t="e">
            <v>#N/A</v>
          </cell>
          <cell r="AF87" t="str">
            <v>彭梅芳</v>
          </cell>
          <cell r="AG87" t="e">
            <v>#N/A</v>
          </cell>
          <cell r="AH87" t="e">
            <v>#N/A</v>
          </cell>
        </row>
        <row r="88">
          <cell r="B88" t="str">
            <v>颜俊杰</v>
          </cell>
          <cell r="C88" t="str">
            <v>发泡-A班</v>
          </cell>
          <cell r="D88">
            <v>45805</v>
          </cell>
          <cell r="E88">
            <v>26</v>
          </cell>
          <cell r="F88">
            <v>7</v>
          </cell>
        </row>
        <row r="88">
          <cell r="T88">
            <v>7</v>
          </cell>
          <cell r="U88">
            <v>7</v>
          </cell>
          <cell r="V88">
            <v>140</v>
          </cell>
          <cell r="W88" t="str">
            <v>2025/06/10号离职</v>
          </cell>
          <cell r="X88">
            <v>88</v>
          </cell>
          <cell r="Y88">
            <v>264</v>
          </cell>
          <cell r="Z88" t="e">
            <v>#N/A</v>
          </cell>
          <cell r="AA88">
            <v>0</v>
          </cell>
          <cell r="AB88" t="e">
            <v>#N/A</v>
          </cell>
          <cell r="AC88" t="str">
            <v>颜俊杰</v>
          </cell>
          <cell r="AD88" t="str">
            <v>颜俊杰</v>
          </cell>
          <cell r="AE88" t="e">
            <v>#N/A</v>
          </cell>
          <cell r="AF88" t="str">
            <v>颜俊杰</v>
          </cell>
          <cell r="AG88" t="str">
            <v>颜俊杰</v>
          </cell>
          <cell r="AH88">
            <v>45817</v>
          </cell>
        </row>
        <row r="89">
          <cell r="B89" t="str">
            <v>唐江山</v>
          </cell>
          <cell r="C89" t="str">
            <v>发泡-A班</v>
          </cell>
          <cell r="D89">
            <v>45806</v>
          </cell>
          <cell r="E89">
            <v>26</v>
          </cell>
          <cell r="F89">
            <v>28</v>
          </cell>
        </row>
        <row r="89">
          <cell r="N89">
            <v>1</v>
          </cell>
        </row>
        <row r="89">
          <cell r="T89">
            <v>28</v>
          </cell>
          <cell r="U89">
            <v>28</v>
          </cell>
          <cell r="V89">
            <v>560</v>
          </cell>
        </row>
        <row r="89">
          <cell r="X89">
            <v>88</v>
          </cell>
          <cell r="Y89">
            <v>264</v>
          </cell>
          <cell r="Z89">
            <v>0</v>
          </cell>
          <cell r="AA89" t="str">
            <v>1-3号无打卡记录，手工上班,4号才录考勤？</v>
          </cell>
          <cell r="AB89" t="str">
            <v>唐江山</v>
          </cell>
          <cell r="AC89" t="str">
            <v>唐江山</v>
          </cell>
          <cell r="AD89" t="str">
            <v>唐江山</v>
          </cell>
          <cell r="AE89" t="e">
            <v>#N/A</v>
          </cell>
          <cell r="AF89" t="str">
            <v>唐江山</v>
          </cell>
          <cell r="AG89" t="e">
            <v>#N/A</v>
          </cell>
          <cell r="AH89" t="e">
            <v>#N/A</v>
          </cell>
        </row>
        <row r="90">
          <cell r="B90" t="str">
            <v>高玉霞</v>
          </cell>
          <cell r="C90" t="str">
            <v>发泡-A班</v>
          </cell>
          <cell r="D90">
            <v>45806</v>
          </cell>
          <cell r="E90">
            <v>26</v>
          </cell>
          <cell r="F90">
            <v>28</v>
          </cell>
        </row>
        <row r="90">
          <cell r="T90">
            <v>28</v>
          </cell>
          <cell r="U90">
            <v>28</v>
          </cell>
          <cell r="V90">
            <v>560</v>
          </cell>
        </row>
        <row r="90">
          <cell r="X90">
            <v>91</v>
          </cell>
          <cell r="Y90">
            <v>273</v>
          </cell>
          <cell r="Z90" t="e">
            <v>#N/A</v>
          </cell>
          <cell r="AA90">
            <v>0</v>
          </cell>
          <cell r="AB90" t="str">
            <v>高玉霞</v>
          </cell>
          <cell r="AC90" t="str">
            <v>高玉霞</v>
          </cell>
          <cell r="AD90" t="str">
            <v>高玉霞</v>
          </cell>
          <cell r="AE90" t="e">
            <v>#N/A</v>
          </cell>
          <cell r="AF90" t="str">
            <v>高玉霞</v>
          </cell>
          <cell r="AG90" t="e">
            <v>#N/A</v>
          </cell>
          <cell r="AH90" t="e">
            <v>#N/A</v>
          </cell>
        </row>
        <row r="91">
          <cell r="B91" t="str">
            <v>郭鹏</v>
          </cell>
          <cell r="C91" t="str">
            <v>发泡-A班</v>
          </cell>
          <cell r="D91">
            <v>45806</v>
          </cell>
          <cell r="E91">
            <v>26</v>
          </cell>
          <cell r="F91">
            <v>16</v>
          </cell>
        </row>
        <row r="91">
          <cell r="K91">
            <v>1</v>
          </cell>
        </row>
        <row r="91">
          <cell r="T91">
            <v>16</v>
          </cell>
          <cell r="U91">
            <v>16</v>
          </cell>
          <cell r="V91">
            <v>320</v>
          </cell>
          <cell r="W91" t="str">
            <v>2025/06/19号离职</v>
          </cell>
          <cell r="X91">
            <v>88</v>
          </cell>
          <cell r="Y91">
            <v>264</v>
          </cell>
          <cell r="Z91">
            <v>0</v>
          </cell>
          <cell r="AA91" t="str">
            <v>6.2事假1天；6.13事假1天</v>
          </cell>
          <cell r="AB91" t="e">
            <v>#N/A</v>
          </cell>
          <cell r="AC91" t="str">
            <v>郭鹏</v>
          </cell>
          <cell r="AD91" t="str">
            <v>郭鹏</v>
          </cell>
          <cell r="AE91" t="e">
            <v>#N/A</v>
          </cell>
          <cell r="AF91" t="str">
            <v>郭鹏</v>
          </cell>
          <cell r="AG91" t="str">
            <v>郭鹏</v>
          </cell>
          <cell r="AH91">
            <v>0</v>
          </cell>
        </row>
        <row r="92">
          <cell r="B92" t="str">
            <v>齐水斌</v>
          </cell>
          <cell r="C92" t="str">
            <v>发泡</v>
          </cell>
          <cell r="D92">
            <v>45805</v>
          </cell>
          <cell r="E92">
            <v>26</v>
          </cell>
          <cell r="F92">
            <v>28</v>
          </cell>
        </row>
        <row r="92">
          <cell r="T92">
            <v>28</v>
          </cell>
          <cell r="U92">
            <v>28</v>
          </cell>
          <cell r="V92">
            <v>560</v>
          </cell>
        </row>
        <row r="92">
          <cell r="X92">
            <v>90</v>
          </cell>
          <cell r="Y92">
            <v>270</v>
          </cell>
          <cell r="Z92" t="e">
            <v>#N/A</v>
          </cell>
          <cell r="AA92">
            <v>0</v>
          </cell>
          <cell r="AB92" t="str">
            <v>齐水斌</v>
          </cell>
          <cell r="AC92" t="str">
            <v>齐水斌</v>
          </cell>
          <cell r="AD92" t="str">
            <v>齐水斌</v>
          </cell>
          <cell r="AE92" t="e">
            <v>#N/A</v>
          </cell>
          <cell r="AF92" t="str">
            <v>齐水斌</v>
          </cell>
          <cell r="AG92" t="e">
            <v>#N/A</v>
          </cell>
          <cell r="AH92" t="e">
            <v>#N/A</v>
          </cell>
        </row>
        <row r="93">
          <cell r="B93" t="str">
            <v>陈波</v>
          </cell>
          <cell r="C93" t="str">
            <v>发泡</v>
          </cell>
          <cell r="D93">
            <v>45804</v>
          </cell>
          <cell r="E93">
            <v>26</v>
          </cell>
          <cell r="F93">
            <v>25</v>
          </cell>
        </row>
        <row r="93">
          <cell r="T93">
            <v>25</v>
          </cell>
          <cell r="U93">
            <v>25</v>
          </cell>
          <cell r="V93">
            <v>500</v>
          </cell>
        </row>
        <row r="93">
          <cell r="X93">
            <v>88</v>
          </cell>
          <cell r="Y93">
            <v>264</v>
          </cell>
          <cell r="Z93" t="e">
            <v>#N/A</v>
          </cell>
          <cell r="AA93">
            <v>0</v>
          </cell>
          <cell r="AB93" t="str">
            <v>陈波</v>
          </cell>
          <cell r="AC93" t="str">
            <v>陈波</v>
          </cell>
          <cell r="AD93" t="str">
            <v>陈波</v>
          </cell>
          <cell r="AE93" t="e">
            <v>#N/A</v>
          </cell>
          <cell r="AF93" t="str">
            <v>陈波</v>
          </cell>
          <cell r="AG93" t="e">
            <v>#N/A</v>
          </cell>
          <cell r="AH93" t="e">
            <v>#N/A</v>
          </cell>
        </row>
        <row r="94">
          <cell r="B94" t="str">
            <v>何林</v>
          </cell>
          <cell r="C94" t="str">
            <v>发泡</v>
          </cell>
          <cell r="D94">
            <v>45804</v>
          </cell>
          <cell r="E94">
            <v>26</v>
          </cell>
          <cell r="F94">
            <v>16</v>
          </cell>
        </row>
        <row r="94">
          <cell r="T94">
            <v>16</v>
          </cell>
          <cell r="U94">
            <v>16</v>
          </cell>
          <cell r="V94">
            <v>320</v>
          </cell>
          <cell r="W94" t="str">
            <v>2025/06/18号离职0</v>
          </cell>
          <cell r="X94">
            <v>85</v>
          </cell>
          <cell r="Y94">
            <v>255</v>
          </cell>
          <cell r="Z94" t="e">
            <v>#N/A</v>
          </cell>
          <cell r="AA94">
            <v>0</v>
          </cell>
          <cell r="AB94" t="e">
            <v>#N/A</v>
          </cell>
          <cell r="AC94" t="str">
            <v>何林</v>
          </cell>
          <cell r="AD94" t="str">
            <v>何林</v>
          </cell>
          <cell r="AE94" t="e">
            <v>#N/A</v>
          </cell>
          <cell r="AF94" t="str">
            <v>何林</v>
          </cell>
          <cell r="AG94" t="str">
            <v>何林</v>
          </cell>
          <cell r="AH94">
            <v>45825</v>
          </cell>
        </row>
        <row r="95">
          <cell r="B95" t="str">
            <v>蒋鹏</v>
          </cell>
          <cell r="C95" t="str">
            <v>发泡</v>
          </cell>
          <cell r="D95">
            <v>45800</v>
          </cell>
          <cell r="E95">
            <v>26</v>
          </cell>
          <cell r="F95">
            <v>23</v>
          </cell>
        </row>
        <row r="95">
          <cell r="T95">
            <v>23</v>
          </cell>
          <cell r="U95">
            <v>23</v>
          </cell>
          <cell r="V95">
            <v>460</v>
          </cell>
        </row>
        <row r="95">
          <cell r="X95">
            <v>92</v>
          </cell>
          <cell r="Y95">
            <v>276</v>
          </cell>
          <cell r="Z95" t="e">
            <v>#N/A</v>
          </cell>
          <cell r="AA95">
            <v>0</v>
          </cell>
          <cell r="AB95" t="str">
            <v>蒋鹏</v>
          </cell>
          <cell r="AC95" t="str">
            <v>蒋鹏</v>
          </cell>
          <cell r="AD95" t="str">
            <v>蒋鹏</v>
          </cell>
          <cell r="AE95" t="e">
            <v>#N/A</v>
          </cell>
          <cell r="AF95" t="str">
            <v>蒋鹏</v>
          </cell>
          <cell r="AG95" t="e">
            <v>#N/A</v>
          </cell>
          <cell r="AH95" t="e">
            <v>#N/A</v>
          </cell>
        </row>
        <row r="96">
          <cell r="B96" t="str">
            <v>刘爱国</v>
          </cell>
          <cell r="C96" t="str">
            <v>发泡</v>
          </cell>
          <cell r="D96">
            <v>45805</v>
          </cell>
          <cell r="E96">
            <v>26</v>
          </cell>
          <cell r="F96">
            <v>27</v>
          </cell>
        </row>
        <row r="96">
          <cell r="T96">
            <v>27</v>
          </cell>
          <cell r="U96">
            <v>27</v>
          </cell>
          <cell r="V96">
            <v>540</v>
          </cell>
        </row>
        <row r="96">
          <cell r="X96">
            <v>92</v>
          </cell>
          <cell r="Y96">
            <v>276</v>
          </cell>
          <cell r="Z96" t="e">
            <v>#N/A</v>
          </cell>
          <cell r="AA96">
            <v>0</v>
          </cell>
          <cell r="AB96" t="str">
            <v>刘爱国</v>
          </cell>
          <cell r="AC96" t="str">
            <v>刘爱国</v>
          </cell>
          <cell r="AD96" t="str">
            <v>刘爱国</v>
          </cell>
          <cell r="AE96" t="e">
            <v>#N/A</v>
          </cell>
          <cell r="AF96" t="str">
            <v>刘爱国</v>
          </cell>
          <cell r="AG96" t="e">
            <v>#N/A</v>
          </cell>
          <cell r="AH96" t="e">
            <v>#N/A</v>
          </cell>
        </row>
        <row r="97">
          <cell r="B97" t="str">
            <v>汤建惟</v>
          </cell>
          <cell r="C97" t="str">
            <v>发泡</v>
          </cell>
          <cell r="D97">
            <v>45799</v>
          </cell>
          <cell r="E97">
            <v>26</v>
          </cell>
          <cell r="F97">
            <v>11.5</v>
          </cell>
        </row>
        <row r="97">
          <cell r="K97">
            <v>9.5</v>
          </cell>
        </row>
        <row r="97">
          <cell r="T97">
            <v>11</v>
          </cell>
          <cell r="U97">
            <v>11</v>
          </cell>
          <cell r="V97">
            <v>220</v>
          </cell>
          <cell r="W97" t="str">
            <v>2025/06/18离职</v>
          </cell>
          <cell r="X97">
            <v>83</v>
          </cell>
          <cell r="Y97">
            <v>249</v>
          </cell>
          <cell r="Z97">
            <v>0</v>
          </cell>
          <cell r="AA97" t="str">
            <v>6.11晚班事假；6.16-6.24意外摔伤事假8.5天</v>
          </cell>
          <cell r="AB97" t="e">
            <v>#N/A</v>
          </cell>
          <cell r="AC97" t="str">
            <v>汤建惟</v>
          </cell>
          <cell r="AD97" t="str">
            <v>汤建惟</v>
          </cell>
          <cell r="AE97" t="e">
            <v>#N/A</v>
          </cell>
          <cell r="AF97" t="str">
            <v>汤建惟</v>
          </cell>
          <cell r="AG97" t="str">
            <v>汤建惟</v>
          </cell>
          <cell r="AH97">
            <v>45833</v>
          </cell>
        </row>
        <row r="98">
          <cell r="B98" t="str">
            <v>黄晚娇</v>
          </cell>
          <cell r="C98" t="str">
            <v>发泡</v>
          </cell>
          <cell r="D98">
            <v>45801</v>
          </cell>
          <cell r="E98">
            <v>26</v>
          </cell>
          <cell r="F98">
            <v>9</v>
          </cell>
        </row>
        <row r="98">
          <cell r="P98">
            <v>1</v>
          </cell>
        </row>
        <row r="98">
          <cell r="T98">
            <v>9</v>
          </cell>
          <cell r="U98">
            <v>9</v>
          </cell>
          <cell r="V98">
            <v>180</v>
          </cell>
          <cell r="W98" t="str">
            <v>2025/06/10号离职</v>
          </cell>
          <cell r="X98">
            <v>85</v>
          </cell>
          <cell r="Y98">
            <v>255</v>
          </cell>
          <cell r="Z98">
            <v>0</v>
          </cell>
          <cell r="AA98" t="str">
            <v>5号晚班下班卡</v>
          </cell>
          <cell r="AB98" t="e">
            <v>#N/A</v>
          </cell>
          <cell r="AC98" t="str">
            <v>黄晚娇</v>
          </cell>
          <cell r="AD98" t="str">
            <v>黄晚娇</v>
          </cell>
          <cell r="AE98" t="e">
            <v>#N/A</v>
          </cell>
          <cell r="AF98" t="str">
            <v>黄晚娇</v>
          </cell>
          <cell r="AG98" t="str">
            <v>黄晚娇</v>
          </cell>
          <cell r="AH98">
            <v>45818</v>
          </cell>
        </row>
        <row r="99">
          <cell r="B99" t="str">
            <v>张永桂</v>
          </cell>
          <cell r="C99" t="str">
            <v>发泡</v>
          </cell>
          <cell r="D99">
            <v>45802</v>
          </cell>
          <cell r="E99">
            <v>26</v>
          </cell>
          <cell r="F99">
            <v>27</v>
          </cell>
        </row>
        <row r="99">
          <cell r="P99">
            <v>2</v>
          </cell>
        </row>
        <row r="99">
          <cell r="T99">
            <v>27</v>
          </cell>
          <cell r="U99">
            <v>27</v>
          </cell>
          <cell r="V99">
            <v>540</v>
          </cell>
        </row>
        <row r="99">
          <cell r="X99">
            <v>88</v>
          </cell>
          <cell r="Y99">
            <v>264</v>
          </cell>
          <cell r="Z99">
            <v>0</v>
          </cell>
          <cell r="AA99" t="str">
            <v>9号晚班上班卡，17白班上班卡</v>
          </cell>
          <cell r="AB99" t="str">
            <v>张永桂</v>
          </cell>
          <cell r="AC99" t="str">
            <v>张永桂</v>
          </cell>
          <cell r="AD99" t="str">
            <v>张永桂</v>
          </cell>
          <cell r="AE99" t="e">
            <v>#N/A</v>
          </cell>
          <cell r="AF99" t="str">
            <v>张永桂</v>
          </cell>
          <cell r="AG99" t="e">
            <v>#N/A</v>
          </cell>
          <cell r="AH99" t="e">
            <v>#N/A</v>
          </cell>
        </row>
        <row r="100">
          <cell r="B100" t="str">
            <v>肖军奇</v>
          </cell>
          <cell r="C100" t="str">
            <v>发泡</v>
          </cell>
          <cell r="D100">
            <v>45801</v>
          </cell>
          <cell r="E100">
            <v>26</v>
          </cell>
          <cell r="F100">
            <v>25</v>
          </cell>
        </row>
        <row r="100">
          <cell r="T100">
            <v>25</v>
          </cell>
          <cell r="U100">
            <v>25</v>
          </cell>
          <cell r="V100">
            <v>500</v>
          </cell>
        </row>
        <row r="100">
          <cell r="X100">
            <v>94</v>
          </cell>
          <cell r="Y100">
            <v>282</v>
          </cell>
          <cell r="Z100" t="e">
            <v>#N/A</v>
          </cell>
          <cell r="AA100">
            <v>0</v>
          </cell>
          <cell r="AB100" t="str">
            <v>肖军奇</v>
          </cell>
          <cell r="AC100" t="str">
            <v>肖军奇</v>
          </cell>
          <cell r="AD100" t="str">
            <v>肖军奇</v>
          </cell>
          <cell r="AE100" t="e">
            <v>#N/A</v>
          </cell>
          <cell r="AF100" t="str">
            <v>肖军奇</v>
          </cell>
          <cell r="AG100" t="e">
            <v>#N/A</v>
          </cell>
          <cell r="AH100" t="e">
            <v>#N/A</v>
          </cell>
        </row>
        <row r="101">
          <cell r="B101" t="str">
            <v>付志勇</v>
          </cell>
          <cell r="C101" t="str">
            <v>发泡</v>
          </cell>
          <cell r="D101">
            <v>45801</v>
          </cell>
          <cell r="E101">
            <v>26</v>
          </cell>
          <cell r="F101">
            <v>23</v>
          </cell>
        </row>
        <row r="101">
          <cell r="P101">
            <v>1</v>
          </cell>
        </row>
        <row r="101">
          <cell r="T101">
            <v>23</v>
          </cell>
          <cell r="U101">
            <v>23</v>
          </cell>
          <cell r="V101">
            <v>460</v>
          </cell>
        </row>
        <row r="101">
          <cell r="X101">
            <v>91</v>
          </cell>
          <cell r="Y101">
            <v>273</v>
          </cell>
          <cell r="Z101">
            <v>0</v>
          </cell>
          <cell r="AA101" t="str">
            <v>4号晚班下班卡</v>
          </cell>
          <cell r="AB101" t="str">
            <v>付志勇</v>
          </cell>
          <cell r="AC101" t="str">
            <v>付志勇</v>
          </cell>
          <cell r="AD101" t="str">
            <v>付志勇</v>
          </cell>
          <cell r="AE101" t="e">
            <v>#N/A</v>
          </cell>
          <cell r="AF101" t="str">
            <v>付志勇</v>
          </cell>
          <cell r="AG101" t="e">
            <v>#N/A</v>
          </cell>
          <cell r="AH101" t="e">
            <v>#N/A</v>
          </cell>
        </row>
        <row r="102">
          <cell r="B102" t="str">
            <v>张小双</v>
          </cell>
          <cell r="C102" t="str">
            <v>发泡</v>
          </cell>
          <cell r="D102">
            <v>45803</v>
          </cell>
          <cell r="E102">
            <v>26</v>
          </cell>
          <cell r="F102">
            <v>16</v>
          </cell>
        </row>
        <row r="102">
          <cell r="T102">
            <v>16</v>
          </cell>
          <cell r="U102">
            <v>16</v>
          </cell>
          <cell r="V102">
            <v>320</v>
          </cell>
          <cell r="W102" t="str">
            <v>2025/06/18号离职</v>
          </cell>
          <cell r="X102">
            <v>87</v>
          </cell>
          <cell r="Y102">
            <v>261</v>
          </cell>
          <cell r="Z102" t="e">
            <v>#N/A</v>
          </cell>
          <cell r="AA102">
            <v>0</v>
          </cell>
          <cell r="AB102" t="e">
            <v>#N/A</v>
          </cell>
          <cell r="AC102" t="str">
            <v>张小双</v>
          </cell>
          <cell r="AD102" t="str">
            <v>张小双</v>
          </cell>
          <cell r="AE102" t="e">
            <v>#N/A</v>
          </cell>
          <cell r="AF102" t="str">
            <v>张小双</v>
          </cell>
          <cell r="AG102" t="str">
            <v>张小双</v>
          </cell>
          <cell r="AH102">
            <v>45825</v>
          </cell>
        </row>
        <row r="103">
          <cell r="B103" t="str">
            <v>卢喜春</v>
          </cell>
          <cell r="C103" t="str">
            <v>发泡</v>
          </cell>
          <cell r="D103">
            <v>45802</v>
          </cell>
          <cell r="E103">
            <v>26</v>
          </cell>
          <cell r="F103">
            <v>24</v>
          </cell>
        </row>
        <row r="103">
          <cell r="T103">
            <v>24</v>
          </cell>
          <cell r="U103">
            <v>24</v>
          </cell>
          <cell r="V103">
            <v>480</v>
          </cell>
        </row>
        <row r="103">
          <cell r="X103">
            <v>93</v>
          </cell>
          <cell r="Y103">
            <v>279</v>
          </cell>
          <cell r="Z103" t="e">
            <v>#N/A</v>
          </cell>
          <cell r="AA103">
            <v>0</v>
          </cell>
          <cell r="AB103" t="str">
            <v>卢喜春</v>
          </cell>
          <cell r="AC103" t="str">
            <v>卢喜春</v>
          </cell>
          <cell r="AD103" t="str">
            <v>卢喜春</v>
          </cell>
          <cell r="AE103" t="e">
            <v>#N/A</v>
          </cell>
          <cell r="AF103" t="str">
            <v>卢喜春</v>
          </cell>
          <cell r="AG103" t="e">
            <v>#N/A</v>
          </cell>
          <cell r="AH103" t="e">
            <v>#N/A</v>
          </cell>
        </row>
        <row r="104">
          <cell r="B104" t="str">
            <v>佘军</v>
          </cell>
          <cell r="C104" t="str">
            <v>发泡</v>
          </cell>
          <cell r="D104">
            <v>45804</v>
          </cell>
          <cell r="E104">
            <v>26</v>
          </cell>
          <cell r="F104">
            <v>22</v>
          </cell>
        </row>
        <row r="104">
          <cell r="K104">
            <v>1</v>
          </cell>
        </row>
        <row r="104">
          <cell r="T104">
            <v>22</v>
          </cell>
          <cell r="U104">
            <v>22</v>
          </cell>
          <cell r="V104">
            <v>440</v>
          </cell>
        </row>
        <row r="104">
          <cell r="X104">
            <v>93</v>
          </cell>
          <cell r="Y104">
            <v>279</v>
          </cell>
          <cell r="Z104" t="e">
            <v>#N/A</v>
          </cell>
          <cell r="AA104">
            <v>0</v>
          </cell>
          <cell r="AB104" t="str">
            <v>佘军</v>
          </cell>
          <cell r="AC104" t="str">
            <v>佘军</v>
          </cell>
          <cell r="AD104" t="str">
            <v>佘军</v>
          </cell>
          <cell r="AE104" t="e">
            <v>#N/A</v>
          </cell>
          <cell r="AF104" t="str">
            <v>佘军</v>
          </cell>
          <cell r="AG104" t="e">
            <v>#N/A</v>
          </cell>
          <cell r="AH104" t="e">
            <v>#N/A</v>
          </cell>
        </row>
        <row r="105">
          <cell r="B105" t="str">
            <v>伍星</v>
          </cell>
          <cell r="C105" t="str">
            <v>发泡</v>
          </cell>
          <cell r="D105">
            <v>45805</v>
          </cell>
          <cell r="E105">
            <v>26</v>
          </cell>
          <cell r="F105">
            <v>9</v>
          </cell>
        </row>
        <row r="105">
          <cell r="T105">
            <v>9</v>
          </cell>
          <cell r="U105">
            <v>9</v>
          </cell>
          <cell r="V105">
            <v>180</v>
          </cell>
          <cell r="W105" t="str">
            <v>2025/06/10号离职</v>
          </cell>
          <cell r="X105">
            <v>78</v>
          </cell>
          <cell r="Y105">
            <v>234</v>
          </cell>
          <cell r="Z105" t="e">
            <v>#N/A</v>
          </cell>
          <cell r="AA105">
            <v>0</v>
          </cell>
          <cell r="AB105" t="e">
            <v>#N/A</v>
          </cell>
          <cell r="AC105" t="str">
            <v>伍星</v>
          </cell>
          <cell r="AD105" t="str">
            <v>伍星</v>
          </cell>
          <cell r="AE105" t="e">
            <v>#N/A</v>
          </cell>
          <cell r="AF105" t="str">
            <v>伍星</v>
          </cell>
          <cell r="AG105" t="str">
            <v>伍星</v>
          </cell>
          <cell r="AH105">
            <v>45818</v>
          </cell>
        </row>
        <row r="106">
          <cell r="B106" t="str">
            <v>聂松华</v>
          </cell>
          <cell r="C106" t="str">
            <v>发泡</v>
          </cell>
          <cell r="D106">
            <v>45789</v>
          </cell>
          <cell r="E106">
            <v>26</v>
          </cell>
          <cell r="F106">
            <v>21</v>
          </cell>
        </row>
        <row r="106">
          <cell r="K106">
            <v>1</v>
          </cell>
        </row>
        <row r="106">
          <cell r="T106">
            <v>21</v>
          </cell>
          <cell r="U106">
            <v>21</v>
          </cell>
          <cell r="V106">
            <v>420</v>
          </cell>
          <cell r="W106" t="str">
            <v>2025/06/28号离职</v>
          </cell>
          <cell r="X106">
            <v>83</v>
          </cell>
          <cell r="Y106">
            <v>249</v>
          </cell>
          <cell r="Z106">
            <v>0</v>
          </cell>
          <cell r="AA106" t="str">
            <v>6.18事假1天</v>
          </cell>
          <cell r="AB106" t="e">
            <v>#N/A</v>
          </cell>
          <cell r="AC106" t="str">
            <v>聂松华</v>
          </cell>
          <cell r="AD106" t="str">
            <v>聂松华</v>
          </cell>
          <cell r="AE106" t="e">
            <v>#N/A</v>
          </cell>
          <cell r="AF106" t="str">
            <v>聂松华</v>
          </cell>
          <cell r="AG106" t="str">
            <v>聂松华</v>
          </cell>
          <cell r="AH106">
            <v>45836</v>
          </cell>
        </row>
        <row r="107">
          <cell r="B107" t="str">
            <v>文志辉</v>
          </cell>
          <cell r="C107" t="str">
            <v>发泡</v>
          </cell>
          <cell r="D107">
            <v>45793</v>
          </cell>
          <cell r="E107">
            <v>26</v>
          </cell>
          <cell r="F107">
            <v>5</v>
          </cell>
        </row>
        <row r="107">
          <cell r="P107">
            <v>1</v>
          </cell>
        </row>
        <row r="107">
          <cell r="T107">
            <v>5</v>
          </cell>
          <cell r="U107">
            <v>5</v>
          </cell>
          <cell r="V107">
            <v>100</v>
          </cell>
          <cell r="W107" t="str">
            <v>2025/06/05离职</v>
          </cell>
          <cell r="X107">
            <v>79</v>
          </cell>
          <cell r="Y107">
            <v>237</v>
          </cell>
          <cell r="Z107">
            <v>0</v>
          </cell>
          <cell r="AA107" t="str">
            <v>2号下班卡</v>
          </cell>
          <cell r="AB107" t="e">
            <v>#N/A</v>
          </cell>
          <cell r="AC107" t="str">
            <v>文志辉</v>
          </cell>
          <cell r="AD107" t="str">
            <v>文志辉</v>
          </cell>
          <cell r="AE107" t="e">
            <v>#N/A</v>
          </cell>
          <cell r="AF107" t="str">
            <v>文志辉</v>
          </cell>
          <cell r="AG107" t="str">
            <v>文志辉</v>
          </cell>
          <cell r="AH107">
            <v>0</v>
          </cell>
        </row>
        <row r="108">
          <cell r="B108" t="str">
            <v>袁建平</v>
          </cell>
          <cell r="C108" t="str">
            <v>发泡</v>
          </cell>
          <cell r="D108">
            <v>45734</v>
          </cell>
          <cell r="E108">
            <v>26</v>
          </cell>
          <cell r="F108">
            <v>27</v>
          </cell>
        </row>
        <row r="108">
          <cell r="P108">
            <v>1</v>
          </cell>
        </row>
        <row r="108">
          <cell r="T108">
            <v>27</v>
          </cell>
          <cell r="U108">
            <v>27</v>
          </cell>
          <cell r="V108">
            <v>540</v>
          </cell>
        </row>
        <row r="108">
          <cell r="X108">
            <v>91</v>
          </cell>
          <cell r="Y108">
            <v>273</v>
          </cell>
          <cell r="Z108">
            <v>0</v>
          </cell>
          <cell r="AA108" t="str">
            <v>24白班下班卡</v>
          </cell>
          <cell r="AB108" t="str">
            <v>袁建平</v>
          </cell>
          <cell r="AC108" t="str">
            <v>袁建平</v>
          </cell>
          <cell r="AD108" t="str">
            <v>袁建平</v>
          </cell>
          <cell r="AE108" t="e">
            <v>#N/A</v>
          </cell>
          <cell r="AF108" t="str">
            <v>袁建平</v>
          </cell>
          <cell r="AG108" t="e">
            <v>#N/A</v>
          </cell>
          <cell r="AH108" t="e">
            <v>#N/A</v>
          </cell>
        </row>
        <row r="109">
          <cell r="B109" t="str">
            <v>向友发</v>
          </cell>
          <cell r="C109" t="str">
            <v>发泡</v>
          </cell>
          <cell r="D109">
            <v>45784</v>
          </cell>
          <cell r="E109">
            <v>26</v>
          </cell>
          <cell r="F109">
            <v>5</v>
          </cell>
        </row>
        <row r="109">
          <cell r="T109">
            <v>5</v>
          </cell>
          <cell r="U109">
            <v>5</v>
          </cell>
          <cell r="V109">
            <v>100</v>
          </cell>
          <cell r="W109" t="str">
            <v>2025/06/6号离职</v>
          </cell>
          <cell r="X109">
            <v>78</v>
          </cell>
          <cell r="Y109">
            <v>234</v>
          </cell>
          <cell r="Z109" t="e">
            <v>#N/A</v>
          </cell>
          <cell r="AA109">
            <v>0</v>
          </cell>
          <cell r="AB109" t="e">
            <v>#N/A</v>
          </cell>
          <cell r="AC109" t="str">
            <v>向友发</v>
          </cell>
          <cell r="AD109" t="str">
            <v>向友发</v>
          </cell>
          <cell r="AE109" t="e">
            <v>#N/A</v>
          </cell>
          <cell r="AF109" t="str">
            <v>向友发</v>
          </cell>
          <cell r="AG109" t="str">
            <v>向友发</v>
          </cell>
          <cell r="AH109">
            <v>45817</v>
          </cell>
        </row>
        <row r="110">
          <cell r="B110" t="str">
            <v>刘军玲</v>
          </cell>
          <cell r="C110" t="str">
            <v>发泡</v>
          </cell>
          <cell r="D110">
            <v>45758</v>
          </cell>
          <cell r="E110">
            <v>26</v>
          </cell>
          <cell r="F110">
            <v>28</v>
          </cell>
        </row>
        <row r="110">
          <cell r="T110">
            <v>28</v>
          </cell>
          <cell r="U110">
            <v>28</v>
          </cell>
          <cell r="V110">
            <v>560</v>
          </cell>
        </row>
        <row r="110">
          <cell r="X110">
            <v>90</v>
          </cell>
          <cell r="Y110">
            <v>270</v>
          </cell>
          <cell r="Z110" t="e">
            <v>#N/A</v>
          </cell>
          <cell r="AA110">
            <v>0</v>
          </cell>
          <cell r="AB110" t="str">
            <v>刘军玲</v>
          </cell>
          <cell r="AC110" t="str">
            <v>刘军玲</v>
          </cell>
          <cell r="AD110" t="str">
            <v>刘军玲</v>
          </cell>
          <cell r="AE110" t="e">
            <v>#N/A</v>
          </cell>
          <cell r="AF110" t="str">
            <v>刘军玲</v>
          </cell>
          <cell r="AG110" t="e">
            <v>#N/A</v>
          </cell>
          <cell r="AH110" t="e">
            <v>#N/A</v>
          </cell>
        </row>
        <row r="111">
          <cell r="B111" t="str">
            <v>贺翌昂</v>
          </cell>
          <cell r="C111" t="str">
            <v>发泡</v>
          </cell>
          <cell r="D111">
            <v>45739</v>
          </cell>
          <cell r="E111">
            <v>26</v>
          </cell>
          <cell r="F111">
            <v>23</v>
          </cell>
        </row>
        <row r="111">
          <cell r="T111">
            <v>23</v>
          </cell>
          <cell r="U111">
            <v>23</v>
          </cell>
          <cell r="V111">
            <v>460</v>
          </cell>
        </row>
        <row r="111">
          <cell r="X111">
            <v>94</v>
          </cell>
          <cell r="Y111">
            <v>282</v>
          </cell>
          <cell r="Z111" t="e">
            <v>#N/A</v>
          </cell>
          <cell r="AA111">
            <v>0</v>
          </cell>
          <cell r="AB111" t="str">
            <v>贺翌昂</v>
          </cell>
          <cell r="AC111" t="str">
            <v>贺翌昂</v>
          </cell>
          <cell r="AD111" t="str">
            <v>贺翌昂</v>
          </cell>
          <cell r="AE111" t="e">
            <v>#N/A</v>
          </cell>
          <cell r="AF111" t="str">
            <v>贺翌昂</v>
          </cell>
          <cell r="AG111" t="e">
            <v>#N/A</v>
          </cell>
          <cell r="AH111" t="e">
            <v>#N/A</v>
          </cell>
        </row>
        <row r="112">
          <cell r="B112" t="str">
            <v>罗铁</v>
          </cell>
          <cell r="C112" t="str">
            <v>发泡</v>
          </cell>
          <cell r="D112">
            <v>45741</v>
          </cell>
          <cell r="E112">
            <v>26</v>
          </cell>
          <cell r="F112">
            <v>23</v>
          </cell>
        </row>
        <row r="112">
          <cell r="K112">
            <v>1</v>
          </cell>
        </row>
        <row r="112">
          <cell r="P112">
            <v>1</v>
          </cell>
        </row>
        <row r="112">
          <cell r="T112">
            <v>23</v>
          </cell>
          <cell r="U112">
            <v>23</v>
          </cell>
          <cell r="V112">
            <v>460</v>
          </cell>
        </row>
        <row r="112">
          <cell r="X112">
            <v>91</v>
          </cell>
          <cell r="Y112">
            <v>273</v>
          </cell>
          <cell r="Z112">
            <v>0</v>
          </cell>
          <cell r="AA112" t="str">
            <v>6.6晚班事假1天；1号晚班下班卡</v>
          </cell>
          <cell r="AB112" t="str">
            <v>罗铁</v>
          </cell>
          <cell r="AC112" t="str">
            <v>罗铁</v>
          </cell>
          <cell r="AD112" t="str">
            <v>罗铁</v>
          </cell>
          <cell r="AE112" t="e">
            <v>#N/A</v>
          </cell>
          <cell r="AF112" t="str">
            <v>罗铁</v>
          </cell>
          <cell r="AG112" t="str">
            <v>罗铁</v>
          </cell>
          <cell r="AH112">
            <v>45796</v>
          </cell>
        </row>
        <row r="113">
          <cell r="B113" t="str">
            <v>袁珊珊</v>
          </cell>
          <cell r="C113" t="str">
            <v>发泡</v>
          </cell>
          <cell r="D113">
            <v>45739</v>
          </cell>
          <cell r="E113">
            <v>26</v>
          </cell>
          <cell r="F113">
            <v>27</v>
          </cell>
        </row>
        <row r="113">
          <cell r="T113">
            <v>27</v>
          </cell>
          <cell r="U113">
            <v>27</v>
          </cell>
          <cell r="V113">
            <v>540</v>
          </cell>
        </row>
        <row r="113">
          <cell r="X113">
            <v>94</v>
          </cell>
          <cell r="Y113">
            <v>282</v>
          </cell>
          <cell r="Z113" t="e">
            <v>#N/A</v>
          </cell>
          <cell r="AA113">
            <v>0</v>
          </cell>
          <cell r="AB113" t="str">
            <v>袁珊珊</v>
          </cell>
          <cell r="AC113" t="str">
            <v>袁珊珊</v>
          </cell>
          <cell r="AD113" t="str">
            <v>袁珊珊</v>
          </cell>
          <cell r="AE113" t="e">
            <v>#N/A</v>
          </cell>
          <cell r="AF113" t="str">
            <v>袁珊珊</v>
          </cell>
          <cell r="AG113" t="e">
            <v>#N/A</v>
          </cell>
          <cell r="AH113" t="e">
            <v>#N/A</v>
          </cell>
        </row>
        <row r="114">
          <cell r="B114" t="str">
            <v>卢舟晖</v>
          </cell>
          <cell r="C114" t="str">
            <v>发泡</v>
          </cell>
          <cell r="D114">
            <v>45744</v>
          </cell>
          <cell r="E114">
            <v>26</v>
          </cell>
          <cell r="F114">
            <v>24</v>
          </cell>
        </row>
        <row r="114">
          <cell r="P114">
            <v>1</v>
          </cell>
        </row>
        <row r="114">
          <cell r="T114">
            <v>24</v>
          </cell>
          <cell r="U114">
            <v>24</v>
          </cell>
          <cell r="V114">
            <v>480</v>
          </cell>
          <cell r="W114" t="str">
            <v>2025/06/28号离职</v>
          </cell>
          <cell r="X114">
            <v>94</v>
          </cell>
          <cell r="Y114">
            <v>282</v>
          </cell>
          <cell r="Z114">
            <v>0</v>
          </cell>
          <cell r="AA114" t="str">
            <v>20白班上班卡</v>
          </cell>
          <cell r="AB114" t="e">
            <v>#N/A</v>
          </cell>
          <cell r="AC114" t="str">
            <v>卢舟晖</v>
          </cell>
          <cell r="AD114" t="str">
            <v>卢舟晖</v>
          </cell>
          <cell r="AE114" t="str">
            <v>卢舟晖</v>
          </cell>
          <cell r="AF114" t="str">
            <v>卢舟晖</v>
          </cell>
          <cell r="AG114" t="str">
            <v>卢舟晖</v>
          </cell>
          <cell r="AH114">
            <v>45836</v>
          </cell>
        </row>
        <row r="115">
          <cell r="B115" t="str">
            <v>游围广</v>
          </cell>
          <cell r="C115" t="str">
            <v>发泡-A班</v>
          </cell>
          <cell r="D115">
            <v>45747</v>
          </cell>
          <cell r="E115">
            <v>26</v>
          </cell>
          <cell r="F115">
            <v>24</v>
          </cell>
        </row>
        <row r="115">
          <cell r="P115">
            <v>1</v>
          </cell>
        </row>
        <row r="115">
          <cell r="T115">
            <v>24</v>
          </cell>
          <cell r="U115">
            <v>24</v>
          </cell>
          <cell r="V115">
            <v>480</v>
          </cell>
        </row>
        <row r="115">
          <cell r="X115">
            <v>91</v>
          </cell>
          <cell r="Y115">
            <v>273</v>
          </cell>
          <cell r="Z115">
            <v>0</v>
          </cell>
          <cell r="AA115" t="str">
            <v>11白班上班卡</v>
          </cell>
          <cell r="AB115" t="str">
            <v>游围广</v>
          </cell>
          <cell r="AC115" t="str">
            <v>游围广</v>
          </cell>
          <cell r="AD115" t="str">
            <v>游围广</v>
          </cell>
          <cell r="AE115" t="str">
            <v>游围广</v>
          </cell>
          <cell r="AF115" t="str">
            <v>游围广</v>
          </cell>
          <cell r="AG115" t="e">
            <v>#N/A</v>
          </cell>
          <cell r="AH115" t="e">
            <v>#N/A</v>
          </cell>
        </row>
        <row r="116">
          <cell r="B116" t="str">
            <v>马战</v>
          </cell>
          <cell r="C116" t="str">
            <v>发泡</v>
          </cell>
          <cell r="D116">
            <v>45758</v>
          </cell>
          <cell r="E116">
            <v>26</v>
          </cell>
          <cell r="F116">
            <v>25</v>
          </cell>
        </row>
        <row r="116">
          <cell r="T116">
            <v>25</v>
          </cell>
          <cell r="U116">
            <v>25</v>
          </cell>
          <cell r="V116">
            <v>500</v>
          </cell>
        </row>
        <row r="116">
          <cell r="X116">
            <v>96</v>
          </cell>
          <cell r="Y116">
            <v>288</v>
          </cell>
          <cell r="Z116" t="e">
            <v>#N/A</v>
          </cell>
          <cell r="AA116">
            <v>0</v>
          </cell>
          <cell r="AB116" t="str">
            <v>马战</v>
          </cell>
          <cell r="AC116" t="str">
            <v>马战</v>
          </cell>
          <cell r="AD116" t="str">
            <v>马战</v>
          </cell>
          <cell r="AE116" t="str">
            <v>马战</v>
          </cell>
          <cell r="AF116" t="str">
            <v>马战</v>
          </cell>
          <cell r="AG116" t="e">
            <v>#N/A</v>
          </cell>
          <cell r="AH116" t="e">
            <v>#N/A</v>
          </cell>
        </row>
        <row r="117">
          <cell r="B117" t="str">
            <v>曾选泽</v>
          </cell>
          <cell r="C117" t="str">
            <v>发泡</v>
          </cell>
          <cell r="D117">
            <v>45759</v>
          </cell>
          <cell r="E117">
            <v>26</v>
          </cell>
          <cell r="F117">
            <v>25</v>
          </cell>
        </row>
        <row r="117">
          <cell r="P117">
            <v>2</v>
          </cell>
        </row>
        <row r="117">
          <cell r="T117">
            <v>25</v>
          </cell>
          <cell r="U117">
            <v>25</v>
          </cell>
          <cell r="V117">
            <v>500</v>
          </cell>
        </row>
        <row r="117">
          <cell r="X117">
            <v>92</v>
          </cell>
          <cell r="Y117">
            <v>276</v>
          </cell>
          <cell r="Z117">
            <v>0</v>
          </cell>
          <cell r="AA117" t="str">
            <v>2号晚班上班卡，27白班上班卡</v>
          </cell>
          <cell r="AB117" t="str">
            <v>曾选泽</v>
          </cell>
          <cell r="AC117" t="str">
            <v>曾选泽</v>
          </cell>
          <cell r="AD117" t="str">
            <v>曾选泽</v>
          </cell>
          <cell r="AE117" t="str">
            <v>曾选泽</v>
          </cell>
          <cell r="AF117" t="str">
            <v>曾选泽</v>
          </cell>
          <cell r="AG117" t="e">
            <v>#N/A</v>
          </cell>
          <cell r="AH117" t="e">
            <v>#N/A</v>
          </cell>
        </row>
        <row r="118">
          <cell r="B118" t="str">
            <v>罗熠鹏</v>
          </cell>
          <cell r="C118" t="str">
            <v>发泡-A班</v>
          </cell>
          <cell r="D118">
            <v>45587</v>
          </cell>
          <cell r="E118">
            <v>26</v>
          </cell>
          <cell r="F118">
            <v>27</v>
          </cell>
        </row>
        <row r="118">
          <cell r="P118">
            <v>1</v>
          </cell>
        </row>
        <row r="118">
          <cell r="T118">
            <v>27</v>
          </cell>
          <cell r="U118">
            <v>27</v>
          </cell>
          <cell r="V118">
            <v>540</v>
          </cell>
          <cell r="W118" t="str">
            <v>2025/06/28号离职</v>
          </cell>
          <cell r="X118">
            <v>91</v>
          </cell>
          <cell r="Y118">
            <v>273</v>
          </cell>
          <cell r="Z118">
            <v>0</v>
          </cell>
          <cell r="AA118" t="str">
            <v>28晚班上班卡</v>
          </cell>
          <cell r="AB118" t="e">
            <v>#N/A</v>
          </cell>
          <cell r="AC118" t="str">
            <v>罗熠鹏</v>
          </cell>
          <cell r="AD118" t="str">
            <v>罗熠鹏</v>
          </cell>
          <cell r="AE118" t="str">
            <v>罗熠鹏</v>
          </cell>
          <cell r="AF118" t="str">
            <v>罗熠鹏</v>
          </cell>
          <cell r="AG118" t="str">
            <v>罗熠鹏</v>
          </cell>
          <cell r="AH118">
            <v>45836</v>
          </cell>
        </row>
        <row r="119">
          <cell r="B119" t="str">
            <v>罗冰</v>
          </cell>
          <cell r="C119" t="str">
            <v>发泡</v>
          </cell>
          <cell r="D119">
            <v>45694</v>
          </cell>
          <cell r="E119">
            <v>26</v>
          </cell>
          <cell r="F119">
            <v>24</v>
          </cell>
        </row>
        <row r="119">
          <cell r="P119">
            <v>2</v>
          </cell>
        </row>
        <row r="119">
          <cell r="T119">
            <v>24</v>
          </cell>
          <cell r="U119">
            <v>24</v>
          </cell>
          <cell r="V119">
            <v>480</v>
          </cell>
          <cell r="W119" t="str">
            <v>2025/06/30号离职</v>
          </cell>
          <cell r="X119">
            <v>85</v>
          </cell>
          <cell r="Y119">
            <v>255</v>
          </cell>
          <cell r="Z119">
            <v>0</v>
          </cell>
          <cell r="AA119" t="str">
            <v>11晚班下班卡，12晚班上班卡，19/23白班上班卡</v>
          </cell>
          <cell r="AB119" t="e">
            <v>#N/A</v>
          </cell>
          <cell r="AC119" t="str">
            <v>罗冰</v>
          </cell>
          <cell r="AD119" t="str">
            <v>罗冰</v>
          </cell>
          <cell r="AE119" t="str">
            <v>罗冰</v>
          </cell>
          <cell r="AF119" t="str">
            <v>罗冰</v>
          </cell>
          <cell r="AG119" t="str">
            <v>罗冰</v>
          </cell>
          <cell r="AH119">
            <v>45838</v>
          </cell>
        </row>
        <row r="120">
          <cell r="B120" t="str">
            <v>马凤</v>
          </cell>
          <cell r="C120" t="str">
            <v>发泡-A班</v>
          </cell>
          <cell r="D120">
            <v>45705</v>
          </cell>
          <cell r="E120">
            <v>26</v>
          </cell>
          <cell r="F120">
            <v>27.4</v>
          </cell>
        </row>
        <row r="120">
          <cell r="T120">
            <v>27</v>
          </cell>
          <cell r="U120">
            <v>27</v>
          </cell>
          <cell r="V120">
            <v>540</v>
          </cell>
        </row>
        <row r="120">
          <cell r="X120">
            <v>94</v>
          </cell>
          <cell r="Y120">
            <v>282</v>
          </cell>
          <cell r="Z120" t="e">
            <v>#N/A</v>
          </cell>
          <cell r="AA120">
            <v>0</v>
          </cell>
          <cell r="AB120" t="str">
            <v>马凤</v>
          </cell>
          <cell r="AC120" t="str">
            <v>马凤</v>
          </cell>
          <cell r="AD120" t="str">
            <v>马凤</v>
          </cell>
          <cell r="AE120" t="str">
            <v>马凤</v>
          </cell>
          <cell r="AF120" t="str">
            <v>马凤</v>
          </cell>
          <cell r="AG120" t="e">
            <v>#N/A</v>
          </cell>
          <cell r="AH120" t="e">
            <v>#N/A</v>
          </cell>
        </row>
        <row r="121">
          <cell r="B121" t="str">
            <v>林新龙</v>
          </cell>
          <cell r="C121" t="str">
            <v>发泡</v>
          </cell>
          <cell r="D121">
            <v>45759</v>
          </cell>
          <cell r="E121">
            <v>26</v>
          </cell>
          <cell r="F121">
            <v>7</v>
          </cell>
        </row>
        <row r="121">
          <cell r="O121">
            <v>1</v>
          </cell>
        </row>
        <row r="121">
          <cell r="T121">
            <v>7</v>
          </cell>
          <cell r="U121">
            <v>7</v>
          </cell>
          <cell r="V121">
            <v>140</v>
          </cell>
          <cell r="W121" t="str">
            <v>2025/06/09号离职</v>
          </cell>
          <cell r="X121">
            <v>94</v>
          </cell>
          <cell r="Y121">
            <v>282</v>
          </cell>
          <cell r="Z121">
            <v>0</v>
          </cell>
          <cell r="AA121" t="str">
            <v>6.9旷工一天安排工作做不了直接下班；6.13反应自己旷工3天自离；1号无打卡记录手工考勤上班</v>
          </cell>
          <cell r="AB121" t="e">
            <v>#N/A</v>
          </cell>
          <cell r="AC121" t="str">
            <v>林新龙</v>
          </cell>
          <cell r="AD121" t="str">
            <v>林新龙</v>
          </cell>
          <cell r="AE121" t="str">
            <v>林新龙</v>
          </cell>
          <cell r="AF121" t="str">
            <v>林新龙</v>
          </cell>
          <cell r="AG121" t="str">
            <v>林新龙</v>
          </cell>
          <cell r="AH121">
            <v>45817</v>
          </cell>
        </row>
        <row r="122">
          <cell r="B122" t="str">
            <v>唐锋</v>
          </cell>
          <cell r="C122" t="str">
            <v>发泡-A班</v>
          </cell>
          <cell r="D122">
            <v>45772</v>
          </cell>
          <cell r="E122">
            <v>26</v>
          </cell>
          <cell r="F122">
            <v>20</v>
          </cell>
        </row>
        <row r="122">
          <cell r="K122">
            <v>5</v>
          </cell>
        </row>
        <row r="122">
          <cell r="P122">
            <v>2</v>
          </cell>
        </row>
        <row r="122">
          <cell r="T122">
            <v>20</v>
          </cell>
          <cell r="U122">
            <v>20</v>
          </cell>
          <cell r="V122">
            <v>400</v>
          </cell>
        </row>
        <row r="122">
          <cell r="X122">
            <v>91</v>
          </cell>
          <cell r="Y122">
            <v>273</v>
          </cell>
          <cell r="Z122">
            <v>0</v>
          </cell>
          <cell r="AA122" t="str">
            <v>6.16-6.20事假5天；23/26晚班上班卡</v>
          </cell>
          <cell r="AB122" t="str">
            <v>唐锋</v>
          </cell>
          <cell r="AC122" t="str">
            <v>唐锋</v>
          </cell>
          <cell r="AD122" t="str">
            <v>唐锋</v>
          </cell>
          <cell r="AE122" t="str">
            <v>唐锋</v>
          </cell>
          <cell r="AF122" t="str">
            <v>唐锋</v>
          </cell>
          <cell r="AG122" t="e">
            <v>#N/A</v>
          </cell>
          <cell r="AH122" t="e">
            <v>#N/A</v>
          </cell>
        </row>
        <row r="123">
          <cell r="B123" t="str">
            <v>刘红勇</v>
          </cell>
          <cell r="C123" t="str">
            <v>发泡-A班</v>
          </cell>
          <cell r="D123">
            <v>45774</v>
          </cell>
          <cell r="E123">
            <v>26</v>
          </cell>
          <cell r="F123">
            <v>22</v>
          </cell>
        </row>
        <row r="123">
          <cell r="K123">
            <v>2</v>
          </cell>
        </row>
        <row r="123">
          <cell r="P123">
            <v>1</v>
          </cell>
        </row>
        <row r="123">
          <cell r="T123">
            <v>22</v>
          </cell>
          <cell r="U123">
            <v>22</v>
          </cell>
          <cell r="V123">
            <v>440</v>
          </cell>
        </row>
        <row r="123">
          <cell r="X123">
            <v>85</v>
          </cell>
          <cell r="Y123">
            <v>255</v>
          </cell>
          <cell r="Z123">
            <v>0</v>
          </cell>
          <cell r="AA123" t="str">
            <v>6.6事假1天；6.14事假1天；3号白班上班卡，14号无打卡记录手工考勤上班</v>
          </cell>
          <cell r="AB123" t="str">
            <v>刘红勇</v>
          </cell>
          <cell r="AC123" t="str">
            <v>刘红勇</v>
          </cell>
          <cell r="AD123" t="str">
            <v>刘红勇</v>
          </cell>
          <cell r="AE123" t="str">
            <v>刘红勇</v>
          </cell>
          <cell r="AF123" t="str">
            <v>刘红勇</v>
          </cell>
          <cell r="AG123" t="e">
            <v>#N/A</v>
          </cell>
          <cell r="AH123" t="e">
            <v>#N/A</v>
          </cell>
        </row>
        <row r="124">
          <cell r="B124" t="str">
            <v>贺钢</v>
          </cell>
          <cell r="C124" t="str">
            <v>发泡</v>
          </cell>
          <cell r="D124">
            <v>45804</v>
          </cell>
          <cell r="E124">
            <v>26</v>
          </cell>
          <cell r="F124">
            <v>3</v>
          </cell>
        </row>
        <row r="124">
          <cell r="T124">
            <v>3</v>
          </cell>
          <cell r="U124">
            <v>3</v>
          </cell>
          <cell r="V124">
            <v>60</v>
          </cell>
          <cell r="W124" t="str">
            <v>2025/06/04号离职</v>
          </cell>
          <cell r="X124">
            <v>85</v>
          </cell>
          <cell r="Y124">
            <v>255</v>
          </cell>
          <cell r="Z124" t="e">
            <v>#N/A</v>
          </cell>
          <cell r="AA124">
            <v>0</v>
          </cell>
          <cell r="AB124" t="e">
            <v>#N/A</v>
          </cell>
          <cell r="AC124" t="str">
            <v>贺钢</v>
          </cell>
          <cell r="AD124" t="str">
            <v>贺钢</v>
          </cell>
          <cell r="AE124" t="e">
            <v>#N/A</v>
          </cell>
          <cell r="AF124" t="str">
            <v>贺钢</v>
          </cell>
          <cell r="AG124" t="str">
            <v>贺钢</v>
          </cell>
          <cell r="AH124">
            <v>45812</v>
          </cell>
        </row>
        <row r="125">
          <cell r="B125" t="str">
            <v>刘顺新</v>
          </cell>
          <cell r="C125" t="str">
            <v>发泡</v>
          </cell>
          <cell r="D125">
            <v>45777</v>
          </cell>
          <cell r="E125">
            <v>26</v>
          </cell>
          <cell r="F125">
            <v>22</v>
          </cell>
        </row>
        <row r="125">
          <cell r="K125">
            <v>0.5</v>
          </cell>
        </row>
        <row r="125">
          <cell r="T125">
            <v>22</v>
          </cell>
          <cell r="U125">
            <v>22</v>
          </cell>
          <cell r="V125">
            <v>440</v>
          </cell>
        </row>
        <row r="125">
          <cell r="X125">
            <v>94</v>
          </cell>
          <cell r="Y125">
            <v>282</v>
          </cell>
          <cell r="Z125">
            <v>0</v>
          </cell>
          <cell r="AA125" t="str">
            <v>17号无打卡记录，手工考勤上班半天</v>
          </cell>
          <cell r="AB125" t="str">
            <v>刘顺新</v>
          </cell>
          <cell r="AC125" t="str">
            <v>刘顺新</v>
          </cell>
          <cell r="AD125" t="str">
            <v>刘顺新</v>
          </cell>
          <cell r="AE125" t="e">
            <v>#N/A</v>
          </cell>
          <cell r="AF125" t="str">
            <v>刘顺新</v>
          </cell>
          <cell r="AG125" t="e">
            <v>#N/A</v>
          </cell>
          <cell r="AH125" t="e">
            <v>#N/A</v>
          </cell>
        </row>
        <row r="126">
          <cell r="B126" t="str">
            <v>谢宗伏</v>
          </cell>
          <cell r="C126" t="str">
            <v>发泡</v>
          </cell>
          <cell r="D126">
            <v>45775</v>
          </cell>
          <cell r="E126">
            <v>26</v>
          </cell>
          <cell r="F126">
            <v>23</v>
          </cell>
        </row>
        <row r="126">
          <cell r="O126">
            <v>1</v>
          </cell>
          <cell r="P126">
            <v>1</v>
          </cell>
        </row>
        <row r="126">
          <cell r="T126">
            <v>23</v>
          </cell>
          <cell r="U126">
            <v>23</v>
          </cell>
          <cell r="V126">
            <v>460</v>
          </cell>
          <cell r="W126" t="str">
            <v>2025/06/25号离职</v>
          </cell>
          <cell r="X126">
            <v>82</v>
          </cell>
          <cell r="Y126">
            <v>246</v>
          </cell>
          <cell r="Z126">
            <v>0</v>
          </cell>
          <cell r="AA126" t="str">
            <v>6.28安排上班未经请假擅自不来上班，旷工1天；10号晚班上班卡</v>
          </cell>
          <cell r="AB126" t="e">
            <v>#N/A</v>
          </cell>
          <cell r="AC126" t="str">
            <v>谢宗伏</v>
          </cell>
          <cell r="AD126" t="str">
            <v>谢宗伏</v>
          </cell>
          <cell r="AE126" t="str">
            <v>谢宗伏</v>
          </cell>
          <cell r="AF126" t="str">
            <v>谢宗伏</v>
          </cell>
          <cell r="AG126" t="str">
            <v>谢宗伏</v>
          </cell>
          <cell r="AH126">
            <v>45833</v>
          </cell>
        </row>
        <row r="127">
          <cell r="B127" t="str">
            <v>张建波</v>
          </cell>
          <cell r="C127" t="str">
            <v>发泡</v>
          </cell>
          <cell r="D127">
            <v>45809</v>
          </cell>
          <cell r="E127">
            <v>26</v>
          </cell>
          <cell r="F127">
            <v>6</v>
          </cell>
        </row>
        <row r="127">
          <cell r="T127">
            <v>6</v>
          </cell>
          <cell r="U127">
            <v>6</v>
          </cell>
          <cell r="V127">
            <v>120</v>
          </cell>
          <cell r="W127" t="str">
            <v>2025/06/07离职</v>
          </cell>
          <cell r="X127">
            <v>87</v>
          </cell>
          <cell r="Y127">
            <v>261</v>
          </cell>
          <cell r="Z127" t="e">
            <v>#N/A</v>
          </cell>
          <cell r="AA127">
            <v>0</v>
          </cell>
          <cell r="AB127" t="e">
            <v>#N/A</v>
          </cell>
          <cell r="AC127" t="str">
            <v>张建波</v>
          </cell>
          <cell r="AD127" t="str">
            <v>张建波</v>
          </cell>
          <cell r="AE127" t="e">
            <v>#N/A</v>
          </cell>
          <cell r="AF127" t="str">
            <v>张建波</v>
          </cell>
          <cell r="AG127" t="str">
            <v>张建波</v>
          </cell>
          <cell r="AH127">
            <v>45817</v>
          </cell>
        </row>
        <row r="128">
          <cell r="B128" t="str">
            <v>陶勇军</v>
          </cell>
          <cell r="C128" t="str">
            <v>发泡</v>
          </cell>
          <cell r="D128">
            <v>45810</v>
          </cell>
          <cell r="E128">
            <v>26</v>
          </cell>
          <cell r="F128">
            <v>27</v>
          </cell>
        </row>
        <row r="128">
          <cell r="T128">
            <v>27</v>
          </cell>
          <cell r="U128">
            <v>27</v>
          </cell>
          <cell r="V128">
            <v>540</v>
          </cell>
        </row>
        <row r="128">
          <cell r="X128">
            <v>92</v>
          </cell>
          <cell r="Y128">
            <v>276</v>
          </cell>
          <cell r="Z128" t="e">
            <v>#N/A</v>
          </cell>
          <cell r="AA128">
            <v>0</v>
          </cell>
          <cell r="AB128" t="str">
            <v>陶勇军</v>
          </cell>
          <cell r="AC128" t="str">
            <v>陶勇军</v>
          </cell>
          <cell r="AD128" t="str">
            <v>陶勇军</v>
          </cell>
          <cell r="AE128" t="e">
            <v>#N/A</v>
          </cell>
          <cell r="AF128" t="str">
            <v>陶勇军</v>
          </cell>
          <cell r="AG128" t="e">
            <v>#N/A</v>
          </cell>
          <cell r="AH128" t="e">
            <v>#N/A</v>
          </cell>
        </row>
        <row r="129">
          <cell r="B129" t="str">
            <v>韩建军</v>
          </cell>
          <cell r="C129" t="str">
            <v>发泡</v>
          </cell>
          <cell r="D129">
            <v>45812</v>
          </cell>
          <cell r="E129">
            <v>26</v>
          </cell>
          <cell r="F129">
            <v>25</v>
          </cell>
        </row>
        <row r="129">
          <cell r="P129">
            <v>1</v>
          </cell>
        </row>
        <row r="129">
          <cell r="T129">
            <v>25</v>
          </cell>
          <cell r="U129">
            <v>25</v>
          </cell>
          <cell r="V129">
            <v>500</v>
          </cell>
          <cell r="W129" t="str">
            <v>2025/6/29离职</v>
          </cell>
          <cell r="X129">
            <v>82</v>
          </cell>
          <cell r="Y129">
            <v>246</v>
          </cell>
          <cell r="Z129">
            <v>0</v>
          </cell>
          <cell r="AA129" t="str">
            <v>23白班上班卡</v>
          </cell>
          <cell r="AB129" t="e">
            <v>#N/A</v>
          </cell>
          <cell r="AC129" t="str">
            <v>韩建军</v>
          </cell>
          <cell r="AD129" t="str">
            <v>韩建军</v>
          </cell>
          <cell r="AE129" t="e">
            <v>#N/A</v>
          </cell>
          <cell r="AF129" t="str">
            <v>韩建军</v>
          </cell>
          <cell r="AG129" t="str">
            <v>韩建军</v>
          </cell>
          <cell r="AH129">
            <v>45837</v>
          </cell>
        </row>
        <row r="130">
          <cell r="B130" t="str">
            <v>黄夏明</v>
          </cell>
          <cell r="C130" t="str">
            <v>发泡</v>
          </cell>
          <cell r="D130">
            <v>45812</v>
          </cell>
          <cell r="E130">
            <v>26</v>
          </cell>
          <cell r="F130">
            <v>19</v>
          </cell>
        </row>
        <row r="130">
          <cell r="K130">
            <v>1</v>
          </cell>
        </row>
        <row r="130">
          <cell r="T130">
            <v>19</v>
          </cell>
          <cell r="U130">
            <v>19</v>
          </cell>
          <cell r="V130">
            <v>380</v>
          </cell>
        </row>
        <row r="130">
          <cell r="X130">
            <v>89</v>
          </cell>
          <cell r="Y130">
            <v>267</v>
          </cell>
          <cell r="Z130">
            <v>0</v>
          </cell>
          <cell r="AA130" t="str">
            <v>6.13晚班事假1天</v>
          </cell>
          <cell r="AB130" t="str">
            <v>黄夏明</v>
          </cell>
          <cell r="AC130" t="str">
            <v>黄夏明</v>
          </cell>
          <cell r="AD130" t="str">
            <v>黄夏明</v>
          </cell>
          <cell r="AE130" t="e">
            <v>#N/A</v>
          </cell>
          <cell r="AF130" t="str">
            <v>黄夏明</v>
          </cell>
          <cell r="AG130" t="e">
            <v>#N/A</v>
          </cell>
          <cell r="AH130" t="e">
            <v>#N/A</v>
          </cell>
        </row>
        <row r="131">
          <cell r="B131" t="str">
            <v>李运泉</v>
          </cell>
          <cell r="C131" t="str">
            <v>发泡</v>
          </cell>
          <cell r="D131">
            <v>45812</v>
          </cell>
          <cell r="E131">
            <v>26</v>
          </cell>
          <cell r="F131">
            <v>11</v>
          </cell>
        </row>
        <row r="131">
          <cell r="T131">
            <v>11</v>
          </cell>
          <cell r="U131">
            <v>11</v>
          </cell>
          <cell r="V131">
            <v>220</v>
          </cell>
          <cell r="W131" t="str">
            <v>2025/06/19号离职</v>
          </cell>
          <cell r="X131">
            <v>91</v>
          </cell>
          <cell r="Y131">
            <v>273</v>
          </cell>
          <cell r="Z131" t="e">
            <v>#N/A</v>
          </cell>
          <cell r="AA131">
            <v>0</v>
          </cell>
          <cell r="AB131" t="e">
            <v>#N/A</v>
          </cell>
          <cell r="AC131" t="str">
            <v>李运泉</v>
          </cell>
          <cell r="AD131" t="str">
            <v>李运泉</v>
          </cell>
          <cell r="AE131" t="e">
            <v>#N/A</v>
          </cell>
          <cell r="AF131" t="str">
            <v>李运泉</v>
          </cell>
          <cell r="AG131" t="str">
            <v>李运泉</v>
          </cell>
          <cell r="AH131">
            <v>0</v>
          </cell>
        </row>
        <row r="132">
          <cell r="B132" t="str">
            <v>曹诗富</v>
          </cell>
          <cell r="C132" t="str">
            <v>发泡</v>
          </cell>
          <cell r="D132">
            <v>45812</v>
          </cell>
          <cell r="E132">
            <v>26</v>
          </cell>
          <cell r="F132">
            <v>22</v>
          </cell>
        </row>
        <row r="132">
          <cell r="T132">
            <v>22</v>
          </cell>
          <cell r="U132">
            <v>22</v>
          </cell>
          <cell r="V132">
            <v>440</v>
          </cell>
          <cell r="W132" t="str">
            <v>2025/7/10要求退回</v>
          </cell>
          <cell r="X132">
            <v>89</v>
          </cell>
          <cell r="Y132">
            <v>267</v>
          </cell>
          <cell r="Z132" t="e">
            <v>#N/A</v>
          </cell>
          <cell r="AA132">
            <v>0</v>
          </cell>
          <cell r="AB132" t="str">
            <v>曹诗富</v>
          </cell>
          <cell r="AC132" t="str">
            <v>曹诗富</v>
          </cell>
          <cell r="AD132" t="str">
            <v>曹诗富</v>
          </cell>
          <cell r="AE132" t="e">
            <v>#N/A</v>
          </cell>
          <cell r="AF132" t="str">
            <v>曹诗富</v>
          </cell>
          <cell r="AG132" t="e">
            <v>#N/A</v>
          </cell>
          <cell r="AH132" t="e">
            <v>#N/A</v>
          </cell>
        </row>
        <row r="133">
          <cell r="B133" t="str">
            <v>汤锦程</v>
          </cell>
          <cell r="C133" t="str">
            <v>发泡</v>
          </cell>
          <cell r="D133">
            <v>45813</v>
          </cell>
          <cell r="E133">
            <v>26</v>
          </cell>
          <cell r="F133">
            <v>16</v>
          </cell>
        </row>
        <row r="133">
          <cell r="O133">
            <v>1</v>
          </cell>
        </row>
        <row r="133">
          <cell r="T133">
            <v>16</v>
          </cell>
          <cell r="U133">
            <v>16</v>
          </cell>
          <cell r="V133">
            <v>320</v>
          </cell>
          <cell r="W133" t="str">
            <v>2025/06/26号离职</v>
          </cell>
          <cell r="X133">
            <v>89</v>
          </cell>
          <cell r="Y133">
            <v>267</v>
          </cell>
          <cell r="Z133">
            <v>0</v>
          </cell>
          <cell r="AA133" t="str">
            <v>6.28安排上班未经请假擅自不来上班，旷工1天</v>
          </cell>
          <cell r="AB133" t="e">
            <v>#N/A</v>
          </cell>
          <cell r="AC133" t="str">
            <v>汤锦程</v>
          </cell>
          <cell r="AD133" t="str">
            <v>汤锦程</v>
          </cell>
          <cell r="AE133" t="e">
            <v>#N/A</v>
          </cell>
          <cell r="AF133" t="str">
            <v>汤锦程</v>
          </cell>
          <cell r="AG133" t="str">
            <v>汤锦程</v>
          </cell>
          <cell r="AH133">
            <v>45834</v>
          </cell>
        </row>
        <row r="134">
          <cell r="B134" t="str">
            <v>李冬阳</v>
          </cell>
          <cell r="C134" t="str">
            <v>发泡</v>
          </cell>
          <cell r="D134">
            <v>45813</v>
          </cell>
          <cell r="E134">
            <v>26</v>
          </cell>
          <cell r="F134">
            <v>17</v>
          </cell>
        </row>
        <row r="134">
          <cell r="T134">
            <v>17</v>
          </cell>
          <cell r="U134">
            <v>17</v>
          </cell>
          <cell r="V134">
            <v>340</v>
          </cell>
          <cell r="W134" t="str">
            <v>2025/7/9离职</v>
          </cell>
          <cell r="X134">
            <v>89</v>
          </cell>
          <cell r="Y134">
            <v>267</v>
          </cell>
          <cell r="Z134" t="e">
            <v>#N/A</v>
          </cell>
          <cell r="AA134">
            <v>0</v>
          </cell>
          <cell r="AB134" t="str">
            <v>李冬阳</v>
          </cell>
          <cell r="AC134" t="str">
            <v>李冬阳</v>
          </cell>
          <cell r="AD134" t="str">
            <v>李冬阳</v>
          </cell>
          <cell r="AE134" t="e">
            <v>#N/A</v>
          </cell>
          <cell r="AF134" t="str">
            <v>李冬阳</v>
          </cell>
          <cell r="AG134" t="e">
            <v>#N/A</v>
          </cell>
          <cell r="AH134" t="e">
            <v>#N/A</v>
          </cell>
        </row>
        <row r="135">
          <cell r="B135" t="str">
            <v>莫芳强</v>
          </cell>
          <cell r="C135" t="str">
            <v>发泡</v>
          </cell>
          <cell r="D135">
            <v>45814</v>
          </cell>
          <cell r="E135">
            <v>26</v>
          </cell>
          <cell r="F135">
            <v>14</v>
          </cell>
        </row>
        <row r="135">
          <cell r="T135">
            <v>14</v>
          </cell>
          <cell r="U135">
            <v>14</v>
          </cell>
          <cell r="V135">
            <v>280</v>
          </cell>
          <cell r="W135" t="str">
            <v>2025/06/25号离职</v>
          </cell>
          <cell r="X135">
            <v>85</v>
          </cell>
          <cell r="Y135">
            <v>255</v>
          </cell>
          <cell r="Z135" t="e">
            <v>#N/A</v>
          </cell>
          <cell r="AA135">
            <v>0</v>
          </cell>
          <cell r="AB135" t="e">
            <v>#N/A</v>
          </cell>
          <cell r="AC135" t="str">
            <v>莫芳强</v>
          </cell>
          <cell r="AD135" t="str">
            <v>莫芳强</v>
          </cell>
          <cell r="AE135" t="e">
            <v>#N/A</v>
          </cell>
          <cell r="AF135" t="str">
            <v>莫芳强</v>
          </cell>
          <cell r="AG135" t="str">
            <v>莫芳强</v>
          </cell>
          <cell r="AH135">
            <v>0</v>
          </cell>
        </row>
        <row r="136">
          <cell r="B136" t="str">
            <v>肖海燕</v>
          </cell>
          <cell r="C136" t="str">
            <v>发泡</v>
          </cell>
          <cell r="D136">
            <v>45814</v>
          </cell>
          <cell r="E136">
            <v>26</v>
          </cell>
          <cell r="F136">
            <v>4</v>
          </cell>
        </row>
        <row r="136">
          <cell r="T136">
            <v>4</v>
          </cell>
          <cell r="U136">
            <v>4</v>
          </cell>
          <cell r="V136">
            <v>80</v>
          </cell>
          <cell r="W136" t="str">
            <v>2025/06/10号离职</v>
          </cell>
          <cell r="X136">
            <v>85</v>
          </cell>
          <cell r="Y136">
            <v>255</v>
          </cell>
          <cell r="Z136" t="e">
            <v>#N/A</v>
          </cell>
          <cell r="AA136">
            <v>0</v>
          </cell>
          <cell r="AB136" t="e">
            <v>#N/A</v>
          </cell>
          <cell r="AC136" t="str">
            <v>肖海燕</v>
          </cell>
          <cell r="AD136" t="str">
            <v>肖海燕</v>
          </cell>
          <cell r="AE136" t="e">
            <v>#N/A</v>
          </cell>
          <cell r="AF136" t="str">
            <v>肖海燕</v>
          </cell>
          <cell r="AG136" t="str">
            <v>肖海燕</v>
          </cell>
          <cell r="AH136">
            <v>45818</v>
          </cell>
        </row>
        <row r="137">
          <cell r="B137" t="str">
            <v>蔡建兵</v>
          </cell>
          <cell r="C137" t="str">
            <v>发泡</v>
          </cell>
          <cell r="D137">
            <v>45814</v>
          </cell>
          <cell r="E137">
            <v>26</v>
          </cell>
          <cell r="F137">
            <v>21</v>
          </cell>
        </row>
        <row r="137">
          <cell r="T137">
            <v>21</v>
          </cell>
          <cell r="U137">
            <v>21</v>
          </cell>
          <cell r="V137">
            <v>420</v>
          </cell>
        </row>
        <row r="137">
          <cell r="X137">
            <v>85</v>
          </cell>
          <cell r="Y137">
            <v>255</v>
          </cell>
          <cell r="Z137" t="e">
            <v>#N/A</v>
          </cell>
          <cell r="AA137">
            <v>0</v>
          </cell>
          <cell r="AB137" t="str">
            <v>蔡建兵</v>
          </cell>
          <cell r="AC137" t="str">
            <v>蔡建兵</v>
          </cell>
          <cell r="AD137" t="str">
            <v>蔡建兵</v>
          </cell>
          <cell r="AE137" t="e">
            <v>#N/A</v>
          </cell>
          <cell r="AF137" t="str">
            <v>蔡建兵</v>
          </cell>
          <cell r="AG137" t="str">
            <v>蔡建兵</v>
          </cell>
          <cell r="AH137">
            <v>0</v>
          </cell>
        </row>
        <row r="138">
          <cell r="B138" t="str">
            <v>曾建伟</v>
          </cell>
          <cell r="C138" t="str">
            <v>发泡</v>
          </cell>
          <cell r="D138">
            <v>45814</v>
          </cell>
          <cell r="E138">
            <v>26</v>
          </cell>
          <cell r="F138">
            <v>24</v>
          </cell>
        </row>
        <row r="138">
          <cell r="K138">
            <v>1</v>
          </cell>
        </row>
        <row r="138">
          <cell r="T138">
            <v>24</v>
          </cell>
          <cell r="U138">
            <v>24</v>
          </cell>
          <cell r="V138">
            <v>480</v>
          </cell>
        </row>
        <row r="138">
          <cell r="X138">
            <v>86</v>
          </cell>
          <cell r="Y138">
            <v>258</v>
          </cell>
          <cell r="Z138">
            <v>0</v>
          </cell>
          <cell r="AA138" t="str">
            <v>6.27事假1天；5号有打卡手工无记录</v>
          </cell>
          <cell r="AB138" t="str">
            <v>曾建伟</v>
          </cell>
          <cell r="AC138" t="str">
            <v>曾建伟</v>
          </cell>
          <cell r="AD138" t="str">
            <v>曾建伟</v>
          </cell>
          <cell r="AE138" t="e">
            <v>#N/A</v>
          </cell>
          <cell r="AF138" t="str">
            <v>曾建伟</v>
          </cell>
          <cell r="AG138" t="e">
            <v>#N/A</v>
          </cell>
          <cell r="AH138" t="e">
            <v>#N/A</v>
          </cell>
        </row>
        <row r="139">
          <cell r="B139" t="str">
            <v>李先文</v>
          </cell>
          <cell r="C139" t="str">
            <v>发泡</v>
          </cell>
          <cell r="D139">
            <v>45817</v>
          </cell>
          <cell r="E139">
            <v>26</v>
          </cell>
          <cell r="F139">
            <v>18</v>
          </cell>
        </row>
        <row r="139">
          <cell r="T139">
            <v>18</v>
          </cell>
          <cell r="U139">
            <v>18</v>
          </cell>
          <cell r="V139">
            <v>360</v>
          </cell>
        </row>
        <row r="139">
          <cell r="X139">
            <v>86</v>
          </cell>
          <cell r="Y139">
            <v>258</v>
          </cell>
          <cell r="Z139" t="e">
            <v>#N/A</v>
          </cell>
          <cell r="AA139">
            <v>0</v>
          </cell>
          <cell r="AB139" t="str">
            <v>李先文</v>
          </cell>
          <cell r="AC139" t="str">
            <v>李先文</v>
          </cell>
          <cell r="AD139" t="str">
            <v>李先文</v>
          </cell>
          <cell r="AE139" t="e">
            <v>#N/A</v>
          </cell>
          <cell r="AF139" t="str">
            <v>李先文</v>
          </cell>
          <cell r="AG139" t="e">
            <v>#N/A</v>
          </cell>
          <cell r="AH139" t="e">
            <v>#N/A</v>
          </cell>
        </row>
        <row r="140">
          <cell r="B140" t="str">
            <v>钟习红</v>
          </cell>
          <cell r="C140" t="str">
            <v>发泡</v>
          </cell>
          <cell r="D140">
            <v>45817</v>
          </cell>
          <cell r="E140">
            <v>26</v>
          </cell>
          <cell r="F140">
            <v>7</v>
          </cell>
        </row>
        <row r="140">
          <cell r="T140">
            <v>7</v>
          </cell>
          <cell r="U140">
            <v>7</v>
          </cell>
          <cell r="V140">
            <v>140</v>
          </cell>
          <cell r="W140" t="str">
            <v>2025/06/17号离职</v>
          </cell>
          <cell r="X140">
            <v>82</v>
          </cell>
          <cell r="Y140">
            <v>246</v>
          </cell>
          <cell r="Z140" t="e">
            <v>#N/A</v>
          </cell>
          <cell r="AA140">
            <v>0</v>
          </cell>
          <cell r="AB140" t="e">
            <v>#N/A</v>
          </cell>
          <cell r="AC140" t="str">
            <v>钟习红</v>
          </cell>
          <cell r="AD140" t="str">
            <v>钟习红</v>
          </cell>
          <cell r="AE140" t="e">
            <v>#N/A</v>
          </cell>
          <cell r="AF140" t="str">
            <v>钟习红</v>
          </cell>
          <cell r="AG140" t="str">
            <v>钟习红</v>
          </cell>
          <cell r="AH140">
            <v>0</v>
          </cell>
        </row>
        <row r="141">
          <cell r="B141" t="str">
            <v>肖志</v>
          </cell>
          <cell r="C141" t="str">
            <v>发泡</v>
          </cell>
          <cell r="D141">
            <v>45813</v>
          </cell>
          <cell r="E141">
            <v>26</v>
          </cell>
          <cell r="F141">
            <v>23</v>
          </cell>
        </row>
        <row r="141">
          <cell r="T141">
            <v>23</v>
          </cell>
          <cell r="U141">
            <v>23</v>
          </cell>
          <cell r="V141">
            <v>460</v>
          </cell>
        </row>
        <row r="141">
          <cell r="X141">
            <v>94</v>
          </cell>
          <cell r="Y141">
            <v>282</v>
          </cell>
          <cell r="Z141" t="e">
            <v>#N/A</v>
          </cell>
          <cell r="AA141">
            <v>0</v>
          </cell>
          <cell r="AB141" t="str">
            <v>肖志</v>
          </cell>
          <cell r="AC141" t="str">
            <v>肖志</v>
          </cell>
          <cell r="AD141" t="str">
            <v>肖志</v>
          </cell>
          <cell r="AE141" t="e">
            <v>#N/A</v>
          </cell>
          <cell r="AF141" t="str">
            <v>肖志</v>
          </cell>
          <cell r="AG141" t="e">
            <v>#N/A</v>
          </cell>
          <cell r="AH141" t="e">
            <v>#N/A</v>
          </cell>
        </row>
        <row r="142">
          <cell r="B142" t="str">
            <v>程跃辉</v>
          </cell>
          <cell r="C142" t="str">
            <v>发泡</v>
          </cell>
          <cell r="D142">
            <v>45818</v>
          </cell>
          <cell r="E142">
            <v>26</v>
          </cell>
          <cell r="F142">
            <v>7</v>
          </cell>
        </row>
        <row r="142">
          <cell r="T142">
            <v>7</v>
          </cell>
          <cell r="U142">
            <v>7</v>
          </cell>
          <cell r="V142">
            <v>140</v>
          </cell>
          <cell r="W142" t="str">
            <v>2025/06/18号离职</v>
          </cell>
          <cell r="X142">
            <v>82</v>
          </cell>
          <cell r="Y142">
            <v>246</v>
          </cell>
          <cell r="Z142" t="e">
            <v>#N/A</v>
          </cell>
          <cell r="AA142">
            <v>0</v>
          </cell>
          <cell r="AB142" t="e">
            <v>#N/A</v>
          </cell>
          <cell r="AC142" t="str">
            <v>程跃辉</v>
          </cell>
          <cell r="AD142" t="str">
            <v>程跃辉</v>
          </cell>
          <cell r="AE142" t="e">
            <v>#N/A</v>
          </cell>
          <cell r="AF142" t="str">
            <v>程跃辉</v>
          </cell>
          <cell r="AG142" t="str">
            <v>程跃辉</v>
          </cell>
          <cell r="AH142">
            <v>0</v>
          </cell>
        </row>
        <row r="143">
          <cell r="B143" t="str">
            <v>李湘泉</v>
          </cell>
          <cell r="C143" t="str">
            <v>发泡</v>
          </cell>
          <cell r="D143">
            <v>45818</v>
          </cell>
          <cell r="E143">
            <v>26</v>
          </cell>
          <cell r="F143">
            <v>19</v>
          </cell>
        </row>
        <row r="143">
          <cell r="P143">
            <v>1</v>
          </cell>
        </row>
        <row r="143">
          <cell r="T143">
            <v>19</v>
          </cell>
          <cell r="U143">
            <v>19</v>
          </cell>
          <cell r="V143">
            <v>380</v>
          </cell>
        </row>
        <row r="143">
          <cell r="X143">
            <v>94</v>
          </cell>
          <cell r="Y143">
            <v>282</v>
          </cell>
          <cell r="Z143">
            <v>0</v>
          </cell>
          <cell r="AA143" t="str">
            <v>16白班上班卡</v>
          </cell>
          <cell r="AB143" t="str">
            <v>李湘泉</v>
          </cell>
          <cell r="AC143" t="str">
            <v>李湘泉</v>
          </cell>
          <cell r="AD143" t="str">
            <v>李湘泉</v>
          </cell>
          <cell r="AE143" t="e">
            <v>#N/A</v>
          </cell>
          <cell r="AF143" t="str">
            <v>李湘泉</v>
          </cell>
          <cell r="AG143" t="e">
            <v>#N/A</v>
          </cell>
          <cell r="AH143" t="e">
            <v>#N/A</v>
          </cell>
        </row>
        <row r="144">
          <cell r="B144" t="str">
            <v>唐国祥</v>
          </cell>
          <cell r="C144" t="str">
            <v>发泡</v>
          </cell>
          <cell r="D144">
            <v>45829</v>
          </cell>
          <cell r="E144">
            <v>26</v>
          </cell>
          <cell r="F144">
            <v>9</v>
          </cell>
        </row>
        <row r="144">
          <cell r="P144">
            <v>2</v>
          </cell>
        </row>
        <row r="144">
          <cell r="T144">
            <v>9</v>
          </cell>
          <cell r="U144">
            <v>9</v>
          </cell>
          <cell r="V144">
            <v>180</v>
          </cell>
        </row>
        <row r="144">
          <cell r="X144">
            <v>88</v>
          </cell>
          <cell r="Y144">
            <v>264</v>
          </cell>
          <cell r="Z144">
            <v>0</v>
          </cell>
          <cell r="AA144" t="str">
            <v>27白班上班卡，28下班卡</v>
          </cell>
          <cell r="AB144" t="str">
            <v>唐国祥</v>
          </cell>
          <cell r="AC144" t="str">
            <v>唐国祥</v>
          </cell>
          <cell r="AD144" t="str">
            <v>唐国祥</v>
          </cell>
          <cell r="AE144" t="e">
            <v>#N/A</v>
          </cell>
          <cell r="AF144" t="str">
            <v>唐国祥</v>
          </cell>
          <cell r="AG144" t="e">
            <v>#N/A</v>
          </cell>
          <cell r="AH144" t="e">
            <v>#N/A</v>
          </cell>
        </row>
        <row r="145">
          <cell r="B145" t="str">
            <v>张桂花</v>
          </cell>
          <cell r="C145" t="str">
            <v>发泡</v>
          </cell>
          <cell r="D145">
            <v>45829</v>
          </cell>
          <cell r="E145">
            <v>26</v>
          </cell>
          <cell r="F145">
            <v>9</v>
          </cell>
        </row>
        <row r="145">
          <cell r="T145">
            <v>9</v>
          </cell>
          <cell r="U145">
            <v>9</v>
          </cell>
          <cell r="V145">
            <v>180</v>
          </cell>
        </row>
        <row r="145">
          <cell r="X145">
            <v>91</v>
          </cell>
          <cell r="Y145">
            <v>273</v>
          </cell>
          <cell r="Z145" t="e">
            <v>#N/A</v>
          </cell>
          <cell r="AA145">
            <v>0</v>
          </cell>
          <cell r="AB145" t="str">
            <v>张桂花</v>
          </cell>
          <cell r="AC145" t="str">
            <v>张桂花</v>
          </cell>
          <cell r="AD145" t="str">
            <v>张桂花</v>
          </cell>
          <cell r="AE145" t="e">
            <v>#N/A</v>
          </cell>
          <cell r="AF145" t="str">
            <v>张桂花</v>
          </cell>
          <cell r="AG145" t="e">
            <v>#N/A</v>
          </cell>
          <cell r="AH145" t="e">
            <v>#N/A</v>
          </cell>
        </row>
        <row r="146">
          <cell r="B146" t="str">
            <v>曹庆华</v>
          </cell>
          <cell r="C146" t="str">
            <v>发泡</v>
          </cell>
          <cell r="D146">
            <v>45830</v>
          </cell>
          <cell r="E146">
            <v>26</v>
          </cell>
          <cell r="F146">
            <v>7</v>
          </cell>
        </row>
        <row r="146">
          <cell r="T146">
            <v>7</v>
          </cell>
          <cell r="U146">
            <v>7</v>
          </cell>
          <cell r="V146">
            <v>140</v>
          </cell>
        </row>
        <row r="146">
          <cell r="X146">
            <v>91</v>
          </cell>
          <cell r="Y146">
            <v>273</v>
          </cell>
          <cell r="Z146" t="e">
            <v>#N/A</v>
          </cell>
          <cell r="AA146">
            <v>0</v>
          </cell>
          <cell r="AB146" t="str">
            <v>曹庆华</v>
          </cell>
          <cell r="AC146" t="str">
            <v>曹庆华</v>
          </cell>
          <cell r="AD146" t="str">
            <v>曹庆华</v>
          </cell>
          <cell r="AE146" t="e">
            <v>#N/A</v>
          </cell>
          <cell r="AF146" t="str">
            <v>曹庆华</v>
          </cell>
          <cell r="AG146" t="e">
            <v>#N/A</v>
          </cell>
          <cell r="AH146" t="e">
            <v>#N/A</v>
          </cell>
        </row>
        <row r="147">
          <cell r="B147" t="str">
            <v>曾丽梅</v>
          </cell>
          <cell r="C147" t="str">
            <v>发泡</v>
          </cell>
          <cell r="D147">
            <v>45811</v>
          </cell>
          <cell r="E147">
            <v>26</v>
          </cell>
          <cell r="F147">
            <v>26</v>
          </cell>
        </row>
        <row r="147">
          <cell r="T147">
            <v>26</v>
          </cell>
          <cell r="U147">
            <v>26</v>
          </cell>
          <cell r="V147">
            <v>520</v>
          </cell>
        </row>
        <row r="147">
          <cell r="X147">
            <v>88</v>
          </cell>
          <cell r="Y147">
            <v>264</v>
          </cell>
          <cell r="Z147" t="e">
            <v>#N/A</v>
          </cell>
          <cell r="AA147">
            <v>0</v>
          </cell>
          <cell r="AB147" t="str">
            <v>曾丽梅</v>
          </cell>
          <cell r="AC147" t="str">
            <v>曾丽梅</v>
          </cell>
          <cell r="AD147" t="str">
            <v>曾丽梅</v>
          </cell>
          <cell r="AE147" t="e">
            <v>#N/A</v>
          </cell>
          <cell r="AF147" t="str">
            <v>曾丽梅</v>
          </cell>
          <cell r="AG147" t="e">
            <v>#N/A</v>
          </cell>
          <cell r="AH147" t="e">
            <v>#N/A</v>
          </cell>
        </row>
        <row r="148">
          <cell r="B148" t="str">
            <v>王攀</v>
          </cell>
          <cell r="C148" t="str">
            <v>发泡-A班</v>
          </cell>
          <cell r="D148">
            <v>45826</v>
          </cell>
          <cell r="E148">
            <v>26</v>
          </cell>
          <cell r="F148">
            <v>9</v>
          </cell>
        </row>
        <row r="148">
          <cell r="T148">
            <v>9</v>
          </cell>
          <cell r="U148">
            <v>9</v>
          </cell>
          <cell r="V148">
            <v>180</v>
          </cell>
        </row>
        <row r="148">
          <cell r="X148">
            <v>88</v>
          </cell>
          <cell r="Y148">
            <v>264</v>
          </cell>
          <cell r="Z148" t="e">
            <v>#N/A</v>
          </cell>
          <cell r="AA148">
            <v>0</v>
          </cell>
          <cell r="AB148" t="str">
            <v>王攀</v>
          </cell>
          <cell r="AC148" t="str">
            <v>王攀</v>
          </cell>
          <cell r="AD148" t="str">
            <v>王攀</v>
          </cell>
          <cell r="AE148" t="e">
            <v>#N/A</v>
          </cell>
          <cell r="AF148" t="str">
            <v>王攀</v>
          </cell>
          <cell r="AG148" t="e">
            <v>#N/A</v>
          </cell>
          <cell r="AH148" t="e">
            <v>#N/A</v>
          </cell>
        </row>
        <row r="149">
          <cell r="B149" t="str">
            <v>刘红卫</v>
          </cell>
          <cell r="C149" t="str">
            <v>发泡-A班</v>
          </cell>
          <cell r="D149">
            <v>45809</v>
          </cell>
          <cell r="E149">
            <v>26</v>
          </cell>
          <cell r="F149">
            <v>28</v>
          </cell>
        </row>
        <row r="149">
          <cell r="P149">
            <v>2</v>
          </cell>
        </row>
        <row r="149">
          <cell r="T149">
            <v>28</v>
          </cell>
          <cell r="U149">
            <v>28</v>
          </cell>
          <cell r="V149">
            <v>560</v>
          </cell>
        </row>
        <row r="149">
          <cell r="X149">
            <v>88</v>
          </cell>
          <cell r="Y149">
            <v>264</v>
          </cell>
          <cell r="Z149">
            <v>0</v>
          </cell>
          <cell r="AA149" t="str">
            <v>18/28晚班上班卡</v>
          </cell>
          <cell r="AB149" t="str">
            <v>刘红卫</v>
          </cell>
          <cell r="AC149" t="str">
            <v>刘红卫</v>
          </cell>
          <cell r="AD149" t="str">
            <v>刘红卫</v>
          </cell>
          <cell r="AE149" t="e">
            <v>#N/A</v>
          </cell>
          <cell r="AF149" t="str">
            <v>刘红卫</v>
          </cell>
          <cell r="AG149" t="e">
            <v>#N/A</v>
          </cell>
          <cell r="AH149" t="e">
            <v>#N/A</v>
          </cell>
        </row>
        <row r="150">
          <cell r="B150" t="str">
            <v>刘戚香</v>
          </cell>
          <cell r="C150" t="str">
            <v>发泡-A班</v>
          </cell>
          <cell r="D150">
            <v>45809</v>
          </cell>
          <cell r="E150">
            <v>26</v>
          </cell>
          <cell r="F150">
            <v>28</v>
          </cell>
        </row>
        <row r="150">
          <cell r="P150">
            <v>1</v>
          </cell>
        </row>
        <row r="150">
          <cell r="T150">
            <v>28</v>
          </cell>
          <cell r="U150">
            <v>28</v>
          </cell>
          <cell r="V150">
            <v>560</v>
          </cell>
        </row>
        <row r="150">
          <cell r="X150">
            <v>88</v>
          </cell>
          <cell r="Y150">
            <v>264</v>
          </cell>
          <cell r="Z150">
            <v>0</v>
          </cell>
          <cell r="AA150" t="str">
            <v>22晚班上班卡</v>
          </cell>
          <cell r="AB150" t="str">
            <v>刘戚香</v>
          </cell>
          <cell r="AC150" t="str">
            <v>刘戚香</v>
          </cell>
          <cell r="AD150" t="str">
            <v>刘戚香</v>
          </cell>
          <cell r="AE150" t="e">
            <v>#N/A</v>
          </cell>
          <cell r="AF150" t="str">
            <v>刘戚香</v>
          </cell>
          <cell r="AG150" t="e">
            <v>#N/A</v>
          </cell>
          <cell r="AH150" t="e">
            <v>#N/A</v>
          </cell>
        </row>
        <row r="151">
          <cell r="B151" t="str">
            <v>张波滔</v>
          </cell>
          <cell r="C151" t="str">
            <v>发泡-A班</v>
          </cell>
          <cell r="D151">
            <v>45825</v>
          </cell>
          <cell r="E151">
            <v>26</v>
          </cell>
          <cell r="F151">
            <v>10</v>
          </cell>
        </row>
        <row r="151">
          <cell r="T151">
            <v>10</v>
          </cell>
          <cell r="U151">
            <v>10</v>
          </cell>
          <cell r="V151">
            <v>200</v>
          </cell>
        </row>
        <row r="151">
          <cell r="X151">
            <v>88</v>
          </cell>
          <cell r="Y151">
            <v>264</v>
          </cell>
          <cell r="Z151" t="e">
            <v>#N/A</v>
          </cell>
          <cell r="AA151">
            <v>0</v>
          </cell>
          <cell r="AB151" t="str">
            <v>张波滔</v>
          </cell>
          <cell r="AC151" t="str">
            <v>张波滔</v>
          </cell>
          <cell r="AD151" t="str">
            <v>张波滔</v>
          </cell>
          <cell r="AE151" t="e">
            <v>#N/A</v>
          </cell>
          <cell r="AF151" t="str">
            <v>张波滔</v>
          </cell>
          <cell r="AG151" t="e">
            <v>#N/A</v>
          </cell>
          <cell r="AH151" t="e">
            <v>#N/A</v>
          </cell>
        </row>
        <row r="152">
          <cell r="B152" t="str">
            <v>谭哲</v>
          </cell>
          <cell r="C152" t="str">
            <v>发泡-A班</v>
          </cell>
          <cell r="D152">
            <v>45825</v>
          </cell>
          <cell r="E152">
            <v>26</v>
          </cell>
          <cell r="F152">
            <v>10</v>
          </cell>
        </row>
        <row r="152">
          <cell r="T152">
            <v>10</v>
          </cell>
          <cell r="U152">
            <v>10</v>
          </cell>
          <cell r="V152">
            <v>200</v>
          </cell>
        </row>
        <row r="152">
          <cell r="X152">
            <v>88</v>
          </cell>
          <cell r="Y152">
            <v>264</v>
          </cell>
          <cell r="Z152" t="e">
            <v>#N/A</v>
          </cell>
          <cell r="AA152">
            <v>0</v>
          </cell>
          <cell r="AB152" t="str">
            <v>谭哲</v>
          </cell>
          <cell r="AC152" t="str">
            <v>谭哲</v>
          </cell>
          <cell r="AD152" t="str">
            <v>谭哲</v>
          </cell>
          <cell r="AE152" t="e">
            <v>#N/A</v>
          </cell>
          <cell r="AF152" t="str">
            <v>谭哲</v>
          </cell>
          <cell r="AG152" t="e">
            <v>#N/A</v>
          </cell>
          <cell r="AH152" t="e">
            <v>#N/A</v>
          </cell>
        </row>
        <row r="153">
          <cell r="B153" t="str">
            <v>邹联忠</v>
          </cell>
          <cell r="C153" t="str">
            <v>发泡-A班</v>
          </cell>
          <cell r="D153">
            <v>45811</v>
          </cell>
          <cell r="E153">
            <v>26</v>
          </cell>
          <cell r="F153">
            <v>4</v>
          </cell>
        </row>
        <row r="153">
          <cell r="T153">
            <v>4</v>
          </cell>
          <cell r="U153">
            <v>4</v>
          </cell>
          <cell r="V153">
            <v>80</v>
          </cell>
          <cell r="W153" t="str">
            <v>2025/06/7号离职</v>
          </cell>
          <cell r="X153">
            <v>0</v>
          </cell>
          <cell r="Y153">
            <v>0</v>
          </cell>
          <cell r="Z153" t="e">
            <v>#N/A</v>
          </cell>
          <cell r="AA153">
            <v>0</v>
          </cell>
          <cell r="AB153" t="e">
            <v>#N/A</v>
          </cell>
          <cell r="AC153" t="str">
            <v>邹联忠</v>
          </cell>
          <cell r="AD153" t="str">
            <v>邹联忠</v>
          </cell>
          <cell r="AE153" t="e">
            <v>#N/A</v>
          </cell>
          <cell r="AF153" t="str">
            <v>邹联忠</v>
          </cell>
          <cell r="AG153" t="str">
            <v>邹联忠</v>
          </cell>
          <cell r="AH153">
            <v>45818</v>
          </cell>
        </row>
        <row r="154">
          <cell r="B154" t="str">
            <v>谭怀风</v>
          </cell>
          <cell r="C154" t="str">
            <v>发泡-A班</v>
          </cell>
          <cell r="D154">
            <v>45812</v>
          </cell>
          <cell r="E154">
            <v>26</v>
          </cell>
          <cell r="F154">
            <v>15</v>
          </cell>
        </row>
        <row r="154">
          <cell r="T154">
            <v>15</v>
          </cell>
          <cell r="U154">
            <v>15</v>
          </cell>
          <cell r="V154">
            <v>300</v>
          </cell>
          <cell r="W154" t="str">
            <v>2025/06/22号离职</v>
          </cell>
          <cell r="X154">
            <v>85</v>
          </cell>
          <cell r="Y154">
            <v>255</v>
          </cell>
          <cell r="Z154" t="e">
            <v>#N/A</v>
          </cell>
          <cell r="AA154">
            <v>0</v>
          </cell>
          <cell r="AB154" t="e">
            <v>#N/A</v>
          </cell>
          <cell r="AC154" t="str">
            <v>谭怀风</v>
          </cell>
          <cell r="AD154" t="str">
            <v>谭怀风</v>
          </cell>
          <cell r="AE154" t="e">
            <v>#N/A</v>
          </cell>
          <cell r="AF154" t="str">
            <v>谭怀风</v>
          </cell>
          <cell r="AG154" t="str">
            <v>谭怀风</v>
          </cell>
          <cell r="AH154">
            <v>45830</v>
          </cell>
        </row>
        <row r="155">
          <cell r="B155" t="str">
            <v>谭桂平</v>
          </cell>
          <cell r="C155" t="str">
            <v>发泡-A班</v>
          </cell>
          <cell r="D155">
            <v>45811</v>
          </cell>
          <cell r="E155">
            <v>26</v>
          </cell>
          <cell r="F155">
            <v>10</v>
          </cell>
        </row>
        <row r="155">
          <cell r="O155">
            <v>1</v>
          </cell>
        </row>
        <row r="155">
          <cell r="T155">
            <v>10</v>
          </cell>
          <cell r="U155">
            <v>10</v>
          </cell>
          <cell r="V155">
            <v>200</v>
          </cell>
          <cell r="W155" t="str">
            <v>2025/06/16号离职</v>
          </cell>
          <cell r="X155">
            <v>88</v>
          </cell>
          <cell r="Y155">
            <v>264</v>
          </cell>
          <cell r="Z155">
            <v>0</v>
          </cell>
          <cell r="AA155" t="str">
            <v>6.16不服从管理人员安排，于晚上11点无故离开岗位下班，给予旷工一天处理</v>
          </cell>
          <cell r="AB155" t="e">
            <v>#N/A</v>
          </cell>
          <cell r="AC155" t="str">
            <v>谭桂平</v>
          </cell>
          <cell r="AD155" t="str">
            <v>谭桂平</v>
          </cell>
          <cell r="AE155" t="e">
            <v>#N/A</v>
          </cell>
          <cell r="AF155" t="str">
            <v>谭桂平</v>
          </cell>
          <cell r="AG155" t="str">
            <v>谭桂平</v>
          </cell>
          <cell r="AH155">
            <v>45824</v>
          </cell>
        </row>
        <row r="156">
          <cell r="B156" t="str">
            <v>朱新良</v>
          </cell>
          <cell r="C156" t="str">
            <v>发泡-A班</v>
          </cell>
          <cell r="D156">
            <v>45825</v>
          </cell>
          <cell r="E156">
            <v>26</v>
          </cell>
          <cell r="F156">
            <v>6</v>
          </cell>
        </row>
        <row r="156">
          <cell r="T156">
            <v>6</v>
          </cell>
          <cell r="U156">
            <v>6</v>
          </cell>
          <cell r="V156">
            <v>120</v>
          </cell>
          <cell r="W156" t="str">
            <v>2025/06/23号离职</v>
          </cell>
          <cell r="X156">
            <v>76</v>
          </cell>
          <cell r="Y156">
            <v>228</v>
          </cell>
          <cell r="Z156" t="e">
            <v>#N/A</v>
          </cell>
          <cell r="AA156">
            <v>0</v>
          </cell>
          <cell r="AB156" t="e">
            <v>#N/A</v>
          </cell>
          <cell r="AC156" t="str">
            <v>朱新良</v>
          </cell>
          <cell r="AD156" t="str">
            <v>朱新良</v>
          </cell>
          <cell r="AE156" t="e">
            <v>#N/A</v>
          </cell>
          <cell r="AF156" t="str">
            <v>朱新良</v>
          </cell>
          <cell r="AG156" t="str">
            <v>朱新良</v>
          </cell>
          <cell r="AH156">
            <v>45832</v>
          </cell>
        </row>
        <row r="157">
          <cell r="B157" t="str">
            <v>黄翠兰</v>
          </cell>
          <cell r="C157" t="str">
            <v>发泡-A班</v>
          </cell>
          <cell r="D157">
            <v>45811</v>
          </cell>
          <cell r="E157">
            <v>26</v>
          </cell>
          <cell r="F157">
            <v>26</v>
          </cell>
        </row>
        <row r="157">
          <cell r="T157">
            <v>26</v>
          </cell>
          <cell r="U157">
            <v>26</v>
          </cell>
          <cell r="V157">
            <v>520</v>
          </cell>
        </row>
        <row r="157">
          <cell r="X157">
            <v>88</v>
          </cell>
          <cell r="Y157">
            <v>264</v>
          </cell>
          <cell r="Z157" t="e">
            <v>#N/A</v>
          </cell>
          <cell r="AA157">
            <v>0</v>
          </cell>
          <cell r="AB157" t="str">
            <v>黄翠兰</v>
          </cell>
          <cell r="AC157" t="str">
            <v>黄翠兰</v>
          </cell>
          <cell r="AD157" t="str">
            <v>黄翠兰</v>
          </cell>
          <cell r="AE157" t="e">
            <v>#N/A</v>
          </cell>
          <cell r="AF157" t="str">
            <v>黄翠兰</v>
          </cell>
          <cell r="AG157" t="e">
            <v>#N/A</v>
          </cell>
          <cell r="AH157" t="e">
            <v>#N/A</v>
          </cell>
        </row>
        <row r="158">
          <cell r="B158" t="str">
            <v>诸葛启发</v>
          </cell>
          <cell r="C158" t="str">
            <v>发泡-A班</v>
          </cell>
          <cell r="D158">
            <v>45811</v>
          </cell>
          <cell r="E158">
            <v>26</v>
          </cell>
          <cell r="F158">
            <v>25</v>
          </cell>
        </row>
        <row r="158">
          <cell r="P158">
            <v>2</v>
          </cell>
        </row>
        <row r="158">
          <cell r="T158">
            <v>25</v>
          </cell>
          <cell r="U158">
            <v>25</v>
          </cell>
          <cell r="V158">
            <v>500</v>
          </cell>
        </row>
        <row r="158">
          <cell r="X158">
            <v>88</v>
          </cell>
          <cell r="Y158">
            <v>264</v>
          </cell>
          <cell r="Z158">
            <v>0</v>
          </cell>
          <cell r="AA158" t="str">
            <v>7号白班下班卡，25晚班上班卡；8号无打卡记录手工考勤上班</v>
          </cell>
          <cell r="AB158" t="e">
            <v>#N/A</v>
          </cell>
          <cell r="AC158" t="str">
            <v>诸葛启发</v>
          </cell>
          <cell r="AD158" t="str">
            <v>诸葛启发</v>
          </cell>
          <cell r="AE158" t="e">
            <v>#N/A</v>
          </cell>
          <cell r="AF158" t="str">
            <v>诸葛启发</v>
          </cell>
          <cell r="AG158" t="e">
            <v>#N/A</v>
          </cell>
          <cell r="AH158" t="e">
            <v>#N/A</v>
          </cell>
        </row>
        <row r="159">
          <cell r="B159" t="str">
            <v>陈元庆</v>
          </cell>
          <cell r="C159" t="str">
            <v>发泡-A班</v>
          </cell>
          <cell r="D159">
            <v>45695</v>
          </cell>
          <cell r="E159">
            <v>26</v>
          </cell>
          <cell r="F159">
            <v>26</v>
          </cell>
        </row>
        <row r="159">
          <cell r="T159">
            <v>26</v>
          </cell>
          <cell r="U159">
            <v>26</v>
          </cell>
          <cell r="V159">
            <v>520</v>
          </cell>
        </row>
        <row r="159">
          <cell r="X159">
            <v>88</v>
          </cell>
          <cell r="Y159">
            <v>264</v>
          </cell>
          <cell r="Z159" t="e">
            <v>#N/A</v>
          </cell>
          <cell r="AA159">
            <v>0</v>
          </cell>
          <cell r="AB159" t="str">
            <v>陈元庆</v>
          </cell>
          <cell r="AC159" t="str">
            <v>陈元庆</v>
          </cell>
          <cell r="AD159" t="str">
            <v>陈元庆</v>
          </cell>
          <cell r="AE159" t="e">
            <v>#N/A</v>
          </cell>
          <cell r="AF159" t="str">
            <v>陈元庆</v>
          </cell>
          <cell r="AG159" t="e">
            <v>#N/A</v>
          </cell>
          <cell r="AH159" t="e">
            <v>#N/A</v>
          </cell>
        </row>
        <row r="160">
          <cell r="B160" t="str">
            <v>黄槿喆</v>
          </cell>
          <cell r="C160" t="str">
            <v>发泡-A班</v>
          </cell>
          <cell r="D160">
            <v>45812</v>
          </cell>
          <cell r="E160">
            <v>26</v>
          </cell>
          <cell r="F160">
            <v>20</v>
          </cell>
        </row>
        <row r="160">
          <cell r="K160">
            <v>1</v>
          </cell>
        </row>
        <row r="160">
          <cell r="P160">
            <v>1</v>
          </cell>
        </row>
        <row r="160">
          <cell r="T160">
            <v>20</v>
          </cell>
          <cell r="U160">
            <v>20</v>
          </cell>
          <cell r="V160">
            <v>400</v>
          </cell>
        </row>
        <row r="160">
          <cell r="X160">
            <v>85</v>
          </cell>
          <cell r="Y160">
            <v>255</v>
          </cell>
          <cell r="Z160">
            <v>0</v>
          </cell>
          <cell r="AA160" t="str">
            <v>6.14事假1天；7号白班下班卡；4号和8号无打卡记录手工上班-4号没录卡？</v>
          </cell>
          <cell r="AB160" t="str">
            <v>黄槿喆</v>
          </cell>
          <cell r="AC160" t="str">
            <v>黄槿喆</v>
          </cell>
          <cell r="AD160" t="str">
            <v>黄槿喆</v>
          </cell>
          <cell r="AE160" t="e">
            <v>#N/A</v>
          </cell>
          <cell r="AF160" t="str">
            <v>黄槿喆</v>
          </cell>
          <cell r="AG160" t="e">
            <v>#N/A</v>
          </cell>
          <cell r="AH160" t="e">
            <v>#N/A</v>
          </cell>
        </row>
        <row r="161">
          <cell r="B161" t="str">
            <v>赖金龙</v>
          </cell>
          <cell r="C161" t="str">
            <v>发泡-A班</v>
          </cell>
          <cell r="D161">
            <v>45810</v>
          </cell>
          <cell r="E161">
            <v>26</v>
          </cell>
          <cell r="F161">
            <v>24</v>
          </cell>
        </row>
        <row r="161">
          <cell r="K161">
            <v>1</v>
          </cell>
        </row>
        <row r="161">
          <cell r="T161">
            <v>24</v>
          </cell>
          <cell r="U161">
            <v>24</v>
          </cell>
          <cell r="V161">
            <v>480</v>
          </cell>
        </row>
        <row r="161">
          <cell r="X161">
            <v>94</v>
          </cell>
          <cell r="Y161">
            <v>282</v>
          </cell>
          <cell r="Z161">
            <v>0</v>
          </cell>
          <cell r="AA161" t="str">
            <v>6.15严重感冒事假1天；15/23号无打卡记录手工上班；15号有写事假单</v>
          </cell>
          <cell r="AB161" t="str">
            <v>赖金龙</v>
          </cell>
          <cell r="AC161" t="str">
            <v>赖金龙</v>
          </cell>
          <cell r="AD161" t="str">
            <v>赖金龙</v>
          </cell>
          <cell r="AE161" t="e">
            <v>#N/A</v>
          </cell>
          <cell r="AF161" t="str">
            <v>赖金龙</v>
          </cell>
          <cell r="AG161" t="e">
            <v>#N/A</v>
          </cell>
          <cell r="AH161" t="e">
            <v>#N/A</v>
          </cell>
        </row>
        <row r="162">
          <cell r="B162" t="str">
            <v>陶巨喜</v>
          </cell>
          <cell r="C162" t="str">
            <v>发泡-A班</v>
          </cell>
          <cell r="D162">
            <v>45814</v>
          </cell>
          <cell r="E162">
            <v>26</v>
          </cell>
          <cell r="F162">
            <v>19</v>
          </cell>
        </row>
        <row r="162">
          <cell r="P162">
            <v>1</v>
          </cell>
        </row>
        <row r="162">
          <cell r="T162">
            <v>19</v>
          </cell>
          <cell r="U162">
            <v>19</v>
          </cell>
          <cell r="V162">
            <v>380</v>
          </cell>
        </row>
        <row r="162">
          <cell r="X162">
            <v>90</v>
          </cell>
          <cell r="Y162">
            <v>270</v>
          </cell>
          <cell r="Z162">
            <v>0</v>
          </cell>
          <cell r="AA162" t="str">
            <v>26晚班上班卡</v>
          </cell>
          <cell r="AB162" t="str">
            <v>陶巨喜</v>
          </cell>
          <cell r="AC162" t="str">
            <v>陶巨喜</v>
          </cell>
          <cell r="AD162" t="str">
            <v>陶巨喜</v>
          </cell>
          <cell r="AE162" t="e">
            <v>#N/A</v>
          </cell>
          <cell r="AF162" t="str">
            <v>陶巨喜</v>
          </cell>
          <cell r="AG162" t="e">
            <v>#N/A</v>
          </cell>
          <cell r="AH162" t="e">
            <v>#N/A</v>
          </cell>
        </row>
        <row r="163">
          <cell r="B163" t="str">
            <v>唐相健</v>
          </cell>
          <cell r="C163" t="str">
            <v>发泡-A班</v>
          </cell>
          <cell r="D163">
            <v>45818</v>
          </cell>
          <cell r="E163">
            <v>26</v>
          </cell>
          <cell r="F163">
            <v>17</v>
          </cell>
        </row>
        <row r="163">
          <cell r="P163">
            <v>1</v>
          </cell>
        </row>
        <row r="163">
          <cell r="T163">
            <v>17</v>
          </cell>
          <cell r="U163">
            <v>17</v>
          </cell>
          <cell r="V163">
            <v>340</v>
          </cell>
        </row>
        <row r="163">
          <cell r="X163">
            <v>88</v>
          </cell>
          <cell r="Y163">
            <v>264</v>
          </cell>
          <cell r="Z163">
            <v>0</v>
          </cell>
          <cell r="AA163" t="str">
            <v>6.12晚上20点的卡</v>
          </cell>
          <cell r="AB163" t="str">
            <v>唐相健</v>
          </cell>
          <cell r="AC163" t="str">
            <v>唐相健</v>
          </cell>
          <cell r="AD163" t="str">
            <v>唐相健</v>
          </cell>
          <cell r="AE163" t="e">
            <v>#N/A</v>
          </cell>
          <cell r="AF163" t="str">
            <v>唐相健</v>
          </cell>
          <cell r="AG163" t="e">
            <v>#N/A</v>
          </cell>
          <cell r="AH163" t="e">
            <v>#N/A</v>
          </cell>
        </row>
        <row r="164">
          <cell r="B164" t="str">
            <v>马立香</v>
          </cell>
          <cell r="C164" t="str">
            <v>发泡-A班</v>
          </cell>
          <cell r="D164">
            <v>45818</v>
          </cell>
          <cell r="E164">
            <v>26</v>
          </cell>
          <cell r="F164">
            <v>14</v>
          </cell>
        </row>
        <row r="164">
          <cell r="P164">
            <v>1</v>
          </cell>
        </row>
        <row r="164">
          <cell r="T164">
            <v>14</v>
          </cell>
          <cell r="U164">
            <v>14</v>
          </cell>
          <cell r="V164">
            <v>280</v>
          </cell>
          <cell r="W164" t="str">
            <v>2025/06/25号离职</v>
          </cell>
          <cell r="X164">
            <v>80</v>
          </cell>
          <cell r="Y164">
            <v>240</v>
          </cell>
          <cell r="Z164">
            <v>0</v>
          </cell>
          <cell r="AA164" t="str">
            <v>17晚班上班卡</v>
          </cell>
          <cell r="AB164" t="e">
            <v>#N/A</v>
          </cell>
          <cell r="AC164" t="str">
            <v>马立香</v>
          </cell>
          <cell r="AD164" t="str">
            <v>马立香</v>
          </cell>
          <cell r="AE164" t="e">
            <v>#N/A</v>
          </cell>
          <cell r="AF164" t="str">
            <v>马立香</v>
          </cell>
          <cell r="AG164" t="str">
            <v>马立香</v>
          </cell>
          <cell r="AH164">
            <v>0</v>
          </cell>
        </row>
        <row r="165">
          <cell r="B165" t="str">
            <v>包文彬</v>
          </cell>
          <cell r="C165" t="str">
            <v>发泡-A班</v>
          </cell>
          <cell r="D165">
            <v>45818</v>
          </cell>
          <cell r="E165">
            <v>26</v>
          </cell>
          <cell r="F165">
            <v>16</v>
          </cell>
        </row>
        <row r="165">
          <cell r="K165">
            <v>1</v>
          </cell>
        </row>
        <row r="165">
          <cell r="T165">
            <v>16</v>
          </cell>
          <cell r="U165">
            <v>16</v>
          </cell>
          <cell r="V165">
            <v>320</v>
          </cell>
        </row>
        <row r="165">
          <cell r="X165">
            <v>85</v>
          </cell>
          <cell r="Y165">
            <v>255</v>
          </cell>
          <cell r="Z165">
            <v>0</v>
          </cell>
          <cell r="AA165" t="str">
            <v>6.14事假1天</v>
          </cell>
          <cell r="AB165" t="str">
            <v>包文彬</v>
          </cell>
          <cell r="AC165" t="str">
            <v>包文彬</v>
          </cell>
          <cell r="AD165" t="str">
            <v>包文彬</v>
          </cell>
          <cell r="AE165" t="e">
            <v>#N/A</v>
          </cell>
          <cell r="AF165" t="str">
            <v>包文彬</v>
          </cell>
          <cell r="AG165" t="e">
            <v>#N/A</v>
          </cell>
          <cell r="AH165" t="e">
            <v>#N/A</v>
          </cell>
        </row>
        <row r="166">
          <cell r="B166" t="str">
            <v>李孟泉</v>
          </cell>
          <cell r="C166" t="str">
            <v>发泡-A班</v>
          </cell>
          <cell r="D166">
            <v>45818</v>
          </cell>
          <cell r="E166">
            <v>26</v>
          </cell>
          <cell r="F166">
            <v>7</v>
          </cell>
        </row>
        <row r="166">
          <cell r="P166">
            <v>2</v>
          </cell>
        </row>
        <row r="166">
          <cell r="T166">
            <v>7</v>
          </cell>
          <cell r="U166">
            <v>7</v>
          </cell>
          <cell r="V166">
            <v>140</v>
          </cell>
          <cell r="W166" t="str">
            <v>2025/06/18号离职</v>
          </cell>
          <cell r="X166">
            <v>76</v>
          </cell>
          <cell r="Y166">
            <v>228</v>
          </cell>
          <cell r="Z166">
            <v>0</v>
          </cell>
          <cell r="AA166" t="str">
            <v>13白班上班卡，15白班下班卡；17晚班没有上下班卡，手工考勤上班</v>
          </cell>
          <cell r="AB166" t="e">
            <v>#N/A</v>
          </cell>
          <cell r="AC166" t="str">
            <v>李孟泉</v>
          </cell>
          <cell r="AD166" t="str">
            <v>李孟泉</v>
          </cell>
          <cell r="AE166" t="e">
            <v>#N/A</v>
          </cell>
          <cell r="AF166" t="str">
            <v>李孟泉</v>
          </cell>
          <cell r="AG166" t="str">
            <v>李孟泉</v>
          </cell>
          <cell r="AH166">
            <v>45825</v>
          </cell>
        </row>
        <row r="167">
          <cell r="B167" t="str">
            <v>张智杰</v>
          </cell>
          <cell r="C167" t="str">
            <v>发泡-A班</v>
          </cell>
          <cell r="D167">
            <v>45818</v>
          </cell>
          <cell r="E167">
            <v>26</v>
          </cell>
          <cell r="F167">
            <v>10</v>
          </cell>
        </row>
        <row r="167">
          <cell r="T167">
            <v>10</v>
          </cell>
          <cell r="U167">
            <v>10</v>
          </cell>
          <cell r="V167">
            <v>200</v>
          </cell>
          <cell r="W167" t="str">
            <v>2025/06/22号离职</v>
          </cell>
          <cell r="X167">
            <v>76</v>
          </cell>
          <cell r="Y167">
            <v>228</v>
          </cell>
          <cell r="Z167" t="e">
            <v>#N/A</v>
          </cell>
          <cell r="AA167">
            <v>0</v>
          </cell>
          <cell r="AB167" t="e">
            <v>#N/A</v>
          </cell>
          <cell r="AC167" t="str">
            <v>张智杰</v>
          </cell>
          <cell r="AD167" t="str">
            <v>张智杰</v>
          </cell>
          <cell r="AE167" t="e">
            <v>#N/A</v>
          </cell>
          <cell r="AF167" t="str">
            <v>张智杰</v>
          </cell>
          <cell r="AG167" t="str">
            <v>张智杰</v>
          </cell>
          <cell r="AH167">
            <v>0</v>
          </cell>
        </row>
        <row r="168">
          <cell r="B168" t="str">
            <v>袁后平</v>
          </cell>
          <cell r="C168" t="str">
            <v>发泡-A班</v>
          </cell>
          <cell r="D168">
            <v>45818</v>
          </cell>
          <cell r="E168">
            <v>26</v>
          </cell>
          <cell r="F168">
            <v>8</v>
          </cell>
        </row>
        <row r="168">
          <cell r="P168">
            <v>2</v>
          </cell>
        </row>
        <row r="168">
          <cell r="T168">
            <v>8</v>
          </cell>
          <cell r="U168">
            <v>8</v>
          </cell>
          <cell r="V168">
            <v>160</v>
          </cell>
          <cell r="W168" t="str">
            <v>2025/06/18号离职</v>
          </cell>
          <cell r="X168">
            <v>76</v>
          </cell>
          <cell r="Y168">
            <v>228</v>
          </cell>
          <cell r="Z168">
            <v>0</v>
          </cell>
          <cell r="AA168" t="str">
            <v>17晚班下班卡</v>
          </cell>
          <cell r="AB168" t="e">
            <v>#N/A</v>
          </cell>
          <cell r="AC168" t="str">
            <v>袁后平</v>
          </cell>
          <cell r="AD168" t="str">
            <v>袁后平</v>
          </cell>
          <cell r="AE168" t="e">
            <v>#N/A</v>
          </cell>
          <cell r="AF168" t="str">
            <v>袁后平</v>
          </cell>
          <cell r="AG168" t="str">
            <v>袁后平</v>
          </cell>
          <cell r="AH168">
            <v>45825</v>
          </cell>
        </row>
        <row r="169">
          <cell r="B169" t="str">
            <v>谢素平</v>
          </cell>
          <cell r="C169" t="str">
            <v>发泡-A班</v>
          </cell>
          <cell r="D169">
            <v>45812</v>
          </cell>
          <cell r="E169">
            <v>26</v>
          </cell>
          <cell r="F169">
            <v>7</v>
          </cell>
        </row>
        <row r="169">
          <cell r="T169">
            <v>7</v>
          </cell>
          <cell r="U169">
            <v>7</v>
          </cell>
          <cell r="V169">
            <v>140</v>
          </cell>
          <cell r="W169" t="str">
            <v>2025/06/12号离职</v>
          </cell>
          <cell r="X169">
            <v>76</v>
          </cell>
          <cell r="Y169">
            <v>228</v>
          </cell>
          <cell r="Z169" t="e">
            <v>#N/A</v>
          </cell>
          <cell r="AA169">
            <v>0</v>
          </cell>
          <cell r="AB169" t="e">
            <v>#N/A</v>
          </cell>
          <cell r="AC169" t="str">
            <v>谢素平</v>
          </cell>
          <cell r="AD169" t="str">
            <v>谢素平</v>
          </cell>
          <cell r="AE169" t="e">
            <v>#N/A</v>
          </cell>
          <cell r="AF169" t="str">
            <v>谢素平</v>
          </cell>
          <cell r="AG169" t="str">
            <v>谢素平</v>
          </cell>
          <cell r="AH169">
            <v>0</v>
          </cell>
        </row>
        <row r="170">
          <cell r="B170" t="str">
            <v>张子望</v>
          </cell>
          <cell r="C170" t="str">
            <v>发泡-A班</v>
          </cell>
          <cell r="D170">
            <v>45830</v>
          </cell>
          <cell r="E170">
            <v>26</v>
          </cell>
          <cell r="F170">
            <v>6</v>
          </cell>
        </row>
        <row r="170">
          <cell r="T170">
            <v>6</v>
          </cell>
          <cell r="U170">
            <v>6</v>
          </cell>
          <cell r="V170">
            <v>120</v>
          </cell>
        </row>
        <row r="170">
          <cell r="X170">
            <v>85</v>
          </cell>
          <cell r="Y170">
            <v>255</v>
          </cell>
          <cell r="Z170" t="e">
            <v>#N/A</v>
          </cell>
          <cell r="AA170">
            <v>0</v>
          </cell>
          <cell r="AB170" t="str">
            <v>张子望</v>
          </cell>
          <cell r="AC170" t="str">
            <v>张子望</v>
          </cell>
          <cell r="AD170" t="str">
            <v>张子望</v>
          </cell>
          <cell r="AE170" t="e">
            <v>#N/A</v>
          </cell>
          <cell r="AF170" t="str">
            <v>张子望</v>
          </cell>
          <cell r="AG170" t="e">
            <v>#N/A</v>
          </cell>
          <cell r="AH170" t="e">
            <v>#N/A</v>
          </cell>
        </row>
        <row r="171">
          <cell r="B171" t="str">
            <v>陈钰</v>
          </cell>
          <cell r="C171" t="str">
            <v>发泡-A班</v>
          </cell>
          <cell r="D171">
            <v>45830</v>
          </cell>
          <cell r="E171">
            <v>26</v>
          </cell>
          <cell r="F171">
            <v>6</v>
          </cell>
        </row>
        <row r="171">
          <cell r="T171">
            <v>6</v>
          </cell>
          <cell r="U171">
            <v>6</v>
          </cell>
          <cell r="V171">
            <v>120</v>
          </cell>
        </row>
        <row r="171">
          <cell r="Y171">
            <v>0</v>
          </cell>
          <cell r="Z171" t="e">
            <v>#N/A</v>
          </cell>
          <cell r="AA171">
            <v>0</v>
          </cell>
          <cell r="AB171" t="str">
            <v>陈钰</v>
          </cell>
          <cell r="AC171" t="str">
            <v>陈钰</v>
          </cell>
          <cell r="AD171" t="str">
            <v>陈钰</v>
          </cell>
          <cell r="AE171" t="e">
            <v>#N/A</v>
          </cell>
          <cell r="AF171" t="str">
            <v>陈钰</v>
          </cell>
          <cell r="AG171" t="e">
            <v>#N/A</v>
          </cell>
          <cell r="AH171" t="e">
            <v>#N/A</v>
          </cell>
        </row>
        <row r="172">
          <cell r="B172" t="str">
            <v>罗石连</v>
          </cell>
          <cell r="C172" t="str">
            <v>发泡-A班</v>
          </cell>
          <cell r="D172">
            <v>45811</v>
          </cell>
          <cell r="E172">
            <v>26</v>
          </cell>
          <cell r="F172">
            <v>7</v>
          </cell>
        </row>
        <row r="172">
          <cell r="T172">
            <v>7</v>
          </cell>
          <cell r="U172">
            <v>7</v>
          </cell>
          <cell r="V172">
            <v>140</v>
          </cell>
          <cell r="W172" t="str">
            <v>2025/06/10号离职</v>
          </cell>
          <cell r="X172">
            <v>85</v>
          </cell>
          <cell r="Y172">
            <v>255</v>
          </cell>
          <cell r="Z172" t="e">
            <v>#N/A</v>
          </cell>
          <cell r="AA172">
            <v>0</v>
          </cell>
          <cell r="AB172" t="e">
            <v>#N/A</v>
          </cell>
          <cell r="AC172" t="str">
            <v>罗石连</v>
          </cell>
          <cell r="AD172" t="str">
            <v>罗石连</v>
          </cell>
          <cell r="AE172" t="e">
            <v>#N/A</v>
          </cell>
          <cell r="AF172" t="str">
            <v>罗石连</v>
          </cell>
          <cell r="AG172" t="str">
            <v>罗石连</v>
          </cell>
          <cell r="AH172">
            <v>45818</v>
          </cell>
        </row>
        <row r="173">
          <cell r="B173" t="str">
            <v>罗军灿</v>
          </cell>
          <cell r="C173" t="str">
            <v>发泡-A班</v>
          </cell>
          <cell r="D173">
            <v>45809</v>
          </cell>
          <cell r="E173">
            <v>26</v>
          </cell>
          <cell r="F173">
            <v>15</v>
          </cell>
        </row>
        <row r="173">
          <cell r="K173">
            <v>1</v>
          </cell>
        </row>
        <row r="173">
          <cell r="T173">
            <v>15</v>
          </cell>
          <cell r="U173">
            <v>15</v>
          </cell>
          <cell r="V173">
            <v>300</v>
          </cell>
          <cell r="W173" t="str">
            <v>2025/06/17号离职</v>
          </cell>
          <cell r="X173">
            <v>76</v>
          </cell>
          <cell r="Y173">
            <v>228</v>
          </cell>
          <cell r="Z173">
            <v>0</v>
          </cell>
          <cell r="AA173" t="str">
            <v>6.10晚班事假1天</v>
          </cell>
          <cell r="AB173" t="e">
            <v>#N/A</v>
          </cell>
          <cell r="AC173" t="str">
            <v>罗军灿</v>
          </cell>
          <cell r="AD173" t="str">
            <v>罗军灿</v>
          </cell>
          <cell r="AE173" t="e">
            <v>#N/A</v>
          </cell>
          <cell r="AF173" t="str">
            <v>罗军灿</v>
          </cell>
          <cell r="AG173" t="str">
            <v>罗军灿</v>
          </cell>
          <cell r="AH173">
            <v>45826</v>
          </cell>
        </row>
        <row r="174">
          <cell r="B174" t="str">
            <v>雍期望</v>
          </cell>
          <cell r="C174" t="str">
            <v>焊接车间</v>
          </cell>
          <cell r="D174">
            <v>42602</v>
          </cell>
          <cell r="E174">
            <v>21</v>
          </cell>
          <cell r="F174">
            <v>21</v>
          </cell>
        </row>
        <row r="174">
          <cell r="T174">
            <v>21</v>
          </cell>
          <cell r="U174">
            <v>4</v>
          </cell>
          <cell r="V174">
            <v>284</v>
          </cell>
        </row>
        <row r="174">
          <cell r="X174">
            <v>96</v>
          </cell>
          <cell r="Y174">
            <v>288</v>
          </cell>
          <cell r="Z174" t="e">
            <v>#N/A</v>
          </cell>
          <cell r="AA174">
            <v>0</v>
          </cell>
          <cell r="AB174" t="str">
            <v>雍期望</v>
          </cell>
          <cell r="AC174" t="str">
            <v>雍期望</v>
          </cell>
          <cell r="AD174" t="str">
            <v>雍期望</v>
          </cell>
          <cell r="AE174" t="str">
            <v>雍期望</v>
          </cell>
          <cell r="AF174" t="e">
            <v>#N/A</v>
          </cell>
          <cell r="AG174" t="e">
            <v>#N/A</v>
          </cell>
          <cell r="AH174" t="e">
            <v>#N/A</v>
          </cell>
        </row>
        <row r="175">
          <cell r="B175" t="str">
            <v>邹文祥</v>
          </cell>
          <cell r="C175" t="str">
            <v>焊接车间</v>
          </cell>
          <cell r="D175">
            <v>42262</v>
          </cell>
          <cell r="E175">
            <v>21</v>
          </cell>
          <cell r="F175">
            <v>20</v>
          </cell>
        </row>
        <row r="175">
          <cell r="K175">
            <v>1</v>
          </cell>
        </row>
        <row r="175">
          <cell r="T175">
            <v>20</v>
          </cell>
          <cell r="U175">
            <v>2</v>
          </cell>
          <cell r="V175">
            <v>256</v>
          </cell>
        </row>
        <row r="175">
          <cell r="X175">
            <v>96</v>
          </cell>
          <cell r="Y175">
            <v>288</v>
          </cell>
          <cell r="Z175">
            <v>0</v>
          </cell>
          <cell r="AA175" t="str">
            <v>6.1事假1天-爸爸60岁生日</v>
          </cell>
          <cell r="AB175" t="str">
            <v>邹文祥</v>
          </cell>
          <cell r="AC175" t="str">
            <v>邹文祥</v>
          </cell>
          <cell r="AD175" t="str">
            <v>邹文祥</v>
          </cell>
          <cell r="AE175" t="str">
            <v>邹文祥</v>
          </cell>
          <cell r="AF175" t="e">
            <v>#N/A</v>
          </cell>
          <cell r="AG175" t="e">
            <v>#N/A</v>
          </cell>
          <cell r="AH175" t="e">
            <v>#N/A</v>
          </cell>
        </row>
        <row r="176">
          <cell r="B176" t="str">
            <v>张周</v>
          </cell>
          <cell r="C176" t="str">
            <v>焊接车间</v>
          </cell>
          <cell r="D176">
            <v>42665</v>
          </cell>
          <cell r="E176">
            <v>22</v>
          </cell>
          <cell r="F176">
            <v>21</v>
          </cell>
        </row>
        <row r="176">
          <cell r="K176">
            <v>1</v>
          </cell>
        </row>
        <row r="176">
          <cell r="P176">
            <v>1</v>
          </cell>
        </row>
        <row r="176">
          <cell r="T176">
            <v>21</v>
          </cell>
          <cell r="U176">
            <v>3</v>
          </cell>
          <cell r="V176">
            <v>276</v>
          </cell>
        </row>
        <row r="176">
          <cell r="X176">
            <v>96</v>
          </cell>
          <cell r="Y176">
            <v>288</v>
          </cell>
          <cell r="Z176">
            <v>0</v>
          </cell>
          <cell r="AA176" t="str">
            <v>6.1事假1天-哥哥结婚；4号下班卡</v>
          </cell>
          <cell r="AB176" t="str">
            <v>张周</v>
          </cell>
          <cell r="AC176" t="str">
            <v>张周</v>
          </cell>
          <cell r="AD176" t="str">
            <v>张周</v>
          </cell>
          <cell r="AE176" t="str">
            <v>张周</v>
          </cell>
          <cell r="AF176" t="e">
            <v>#N/A</v>
          </cell>
          <cell r="AG176" t="e">
            <v>#N/A</v>
          </cell>
          <cell r="AH176" t="e">
            <v>#N/A</v>
          </cell>
        </row>
        <row r="177">
          <cell r="B177" t="str">
            <v>霍海涛</v>
          </cell>
          <cell r="C177" t="str">
            <v>焊接车间</v>
          </cell>
          <cell r="D177">
            <v>41463</v>
          </cell>
          <cell r="E177">
            <v>17.5</v>
          </cell>
          <cell r="F177">
            <v>17.5</v>
          </cell>
        </row>
        <row r="177">
          <cell r="P177">
            <v>1</v>
          </cell>
        </row>
        <row r="177">
          <cell r="T177">
            <v>17</v>
          </cell>
          <cell r="U177">
            <v>4</v>
          </cell>
          <cell r="V177">
            <v>236</v>
          </cell>
        </row>
        <row r="177">
          <cell r="X177">
            <v>95</v>
          </cell>
          <cell r="Y177">
            <v>285</v>
          </cell>
          <cell r="Z177">
            <v>0</v>
          </cell>
          <cell r="AA177" t="str">
            <v>17下班卡</v>
          </cell>
          <cell r="AB177" t="str">
            <v>霍海涛</v>
          </cell>
          <cell r="AC177" t="str">
            <v>霍海涛</v>
          </cell>
          <cell r="AD177" t="str">
            <v>霍海涛</v>
          </cell>
          <cell r="AE177" t="str">
            <v>霍海涛</v>
          </cell>
          <cell r="AF177" t="e">
            <v>#N/A</v>
          </cell>
          <cell r="AG177" t="e">
            <v>#N/A</v>
          </cell>
          <cell r="AH177" t="e">
            <v>#N/A</v>
          </cell>
        </row>
        <row r="178">
          <cell r="B178" t="str">
            <v>谭刚</v>
          </cell>
          <cell r="C178" t="str">
            <v>焊接车间</v>
          </cell>
          <cell r="D178">
            <v>43292</v>
          </cell>
          <cell r="E178">
            <v>20</v>
          </cell>
          <cell r="F178">
            <v>19</v>
          </cell>
        </row>
        <row r="178">
          <cell r="K178">
            <v>1</v>
          </cell>
        </row>
        <row r="178">
          <cell r="T178">
            <v>19</v>
          </cell>
          <cell r="U178">
            <v>2</v>
          </cell>
          <cell r="V178">
            <v>244</v>
          </cell>
        </row>
        <row r="178">
          <cell r="X178">
            <v>96</v>
          </cell>
          <cell r="Y178">
            <v>288</v>
          </cell>
          <cell r="Z178">
            <v>0</v>
          </cell>
          <cell r="AA178" t="str">
            <v>6.1事假1天</v>
          </cell>
          <cell r="AB178" t="str">
            <v>谭刚</v>
          </cell>
          <cell r="AC178" t="str">
            <v>谭刚</v>
          </cell>
          <cell r="AD178" t="str">
            <v>谭刚</v>
          </cell>
          <cell r="AE178" t="str">
            <v>谭刚</v>
          </cell>
          <cell r="AF178" t="e">
            <v>#N/A</v>
          </cell>
          <cell r="AG178" t="e">
            <v>#N/A</v>
          </cell>
          <cell r="AH178" t="e">
            <v>#N/A</v>
          </cell>
        </row>
        <row r="179">
          <cell r="B179" t="str">
            <v>伍志强</v>
          </cell>
          <cell r="C179" t="str">
            <v>焊接车间</v>
          </cell>
          <cell r="D179">
            <v>43242</v>
          </cell>
          <cell r="E179">
            <v>19</v>
          </cell>
          <cell r="F179">
            <v>19</v>
          </cell>
        </row>
        <row r="179">
          <cell r="T179">
            <v>19</v>
          </cell>
          <cell r="U179">
            <v>3</v>
          </cell>
          <cell r="V179">
            <v>252</v>
          </cell>
        </row>
        <row r="179">
          <cell r="X179">
            <v>91</v>
          </cell>
          <cell r="Y179">
            <v>273</v>
          </cell>
          <cell r="Z179" t="e">
            <v>#N/A</v>
          </cell>
          <cell r="AA179">
            <v>0</v>
          </cell>
          <cell r="AB179" t="str">
            <v>伍志强</v>
          </cell>
          <cell r="AC179" t="str">
            <v>伍志强</v>
          </cell>
          <cell r="AD179" t="str">
            <v>伍志强</v>
          </cell>
          <cell r="AE179" t="str">
            <v>伍志强</v>
          </cell>
          <cell r="AF179" t="e">
            <v>#N/A</v>
          </cell>
          <cell r="AG179" t="e">
            <v>#N/A</v>
          </cell>
          <cell r="AH179" t="e">
            <v>#N/A</v>
          </cell>
        </row>
        <row r="180">
          <cell r="B180" t="str">
            <v>邹明旺</v>
          </cell>
          <cell r="C180" t="str">
            <v>焊接车间</v>
          </cell>
          <cell r="D180">
            <v>43551</v>
          </cell>
          <cell r="E180">
            <v>19</v>
          </cell>
          <cell r="F180">
            <v>18</v>
          </cell>
        </row>
        <row r="180">
          <cell r="K180">
            <v>1</v>
          </cell>
        </row>
        <row r="180">
          <cell r="T180">
            <v>18</v>
          </cell>
          <cell r="U180">
            <v>4</v>
          </cell>
          <cell r="V180">
            <v>248</v>
          </cell>
        </row>
        <row r="180">
          <cell r="X180">
            <v>95</v>
          </cell>
          <cell r="Y180">
            <v>285</v>
          </cell>
          <cell r="Z180">
            <v>0</v>
          </cell>
          <cell r="AA180" t="str">
            <v>6.1事假1天-家中幼弟结婚</v>
          </cell>
          <cell r="AB180" t="str">
            <v>邹明旺</v>
          </cell>
          <cell r="AC180" t="str">
            <v>邹明旺</v>
          </cell>
          <cell r="AD180" t="str">
            <v>邹明旺</v>
          </cell>
          <cell r="AE180" t="str">
            <v>邹明旺</v>
          </cell>
          <cell r="AF180" t="e">
            <v>#N/A</v>
          </cell>
          <cell r="AG180" t="e">
            <v>#N/A</v>
          </cell>
          <cell r="AH180" t="e">
            <v>#N/A</v>
          </cell>
        </row>
        <row r="181">
          <cell r="B181" t="str">
            <v>彭孜刚</v>
          </cell>
          <cell r="C181" t="str">
            <v>焊接车间</v>
          </cell>
          <cell r="D181">
            <v>43675</v>
          </cell>
          <cell r="E181">
            <v>22</v>
          </cell>
          <cell r="F181">
            <v>22</v>
          </cell>
        </row>
        <row r="181">
          <cell r="T181">
            <v>22</v>
          </cell>
          <cell r="U181">
            <v>3</v>
          </cell>
          <cell r="V181">
            <v>288</v>
          </cell>
        </row>
        <row r="181">
          <cell r="X181">
            <v>96</v>
          </cell>
          <cell r="Y181">
            <v>288</v>
          </cell>
          <cell r="Z181" t="e">
            <v>#N/A</v>
          </cell>
          <cell r="AA181">
            <v>0</v>
          </cell>
          <cell r="AB181" t="str">
            <v>彭孜刚</v>
          </cell>
          <cell r="AC181" t="str">
            <v>彭孜刚</v>
          </cell>
          <cell r="AD181" t="str">
            <v>彭孜刚</v>
          </cell>
          <cell r="AE181" t="str">
            <v>彭孜刚</v>
          </cell>
          <cell r="AF181" t="e">
            <v>#N/A</v>
          </cell>
          <cell r="AG181" t="e">
            <v>#N/A</v>
          </cell>
          <cell r="AH181" t="e">
            <v>#N/A</v>
          </cell>
        </row>
        <row r="182">
          <cell r="B182" t="str">
            <v>吴朗</v>
          </cell>
          <cell r="C182" t="str">
            <v>焊接车间</v>
          </cell>
          <cell r="D182">
            <v>44730</v>
          </cell>
          <cell r="E182">
            <v>19</v>
          </cell>
          <cell r="F182">
            <v>19</v>
          </cell>
        </row>
        <row r="182">
          <cell r="P182">
            <v>1</v>
          </cell>
        </row>
        <row r="182">
          <cell r="T182">
            <v>19</v>
          </cell>
          <cell r="U182">
            <v>3</v>
          </cell>
          <cell r="V182">
            <v>252</v>
          </cell>
        </row>
        <row r="182">
          <cell r="X182">
            <v>94</v>
          </cell>
          <cell r="Y182">
            <v>282</v>
          </cell>
          <cell r="Z182">
            <v>0</v>
          </cell>
          <cell r="AA182" t="str">
            <v>10号下班卡</v>
          </cell>
          <cell r="AB182" t="str">
            <v>吴朗</v>
          </cell>
          <cell r="AC182" t="str">
            <v>吴朗</v>
          </cell>
          <cell r="AD182" t="str">
            <v>吴朗</v>
          </cell>
          <cell r="AE182" t="str">
            <v>吴朗</v>
          </cell>
          <cell r="AF182" t="e">
            <v>#N/A</v>
          </cell>
          <cell r="AG182" t="e">
            <v>#N/A</v>
          </cell>
          <cell r="AH182" t="e">
            <v>#N/A</v>
          </cell>
        </row>
        <row r="183">
          <cell r="B183" t="str">
            <v>刘辉兵</v>
          </cell>
          <cell r="C183" t="str">
            <v>焊接车间</v>
          </cell>
          <cell r="D183">
            <v>41856</v>
          </cell>
          <cell r="E183">
            <v>23</v>
          </cell>
          <cell r="F183">
            <v>22</v>
          </cell>
        </row>
        <row r="183">
          <cell r="K183">
            <v>1</v>
          </cell>
        </row>
        <row r="183">
          <cell r="T183">
            <v>22</v>
          </cell>
          <cell r="U183">
            <v>10</v>
          </cell>
          <cell r="V183">
            <v>344</v>
          </cell>
        </row>
        <row r="183">
          <cell r="X183">
            <v>95</v>
          </cell>
          <cell r="Y183">
            <v>285</v>
          </cell>
          <cell r="Z183">
            <v>0</v>
          </cell>
          <cell r="AA183" t="str">
            <v>6.2事假1天</v>
          </cell>
          <cell r="AB183" t="str">
            <v>刘辉兵</v>
          </cell>
          <cell r="AC183" t="str">
            <v>刘辉兵</v>
          </cell>
          <cell r="AD183" t="str">
            <v>刘辉兵</v>
          </cell>
          <cell r="AE183" t="str">
            <v>刘辉兵</v>
          </cell>
          <cell r="AF183" t="str">
            <v>刘辉兵</v>
          </cell>
          <cell r="AG183" t="e">
            <v>#N/A</v>
          </cell>
          <cell r="AH183" t="e">
            <v>#N/A</v>
          </cell>
        </row>
        <row r="184">
          <cell r="B184" t="str">
            <v>范文榜</v>
          </cell>
          <cell r="C184" t="str">
            <v>焊接车间</v>
          </cell>
          <cell r="D184">
            <v>42070</v>
          </cell>
          <cell r="E184">
            <v>23</v>
          </cell>
          <cell r="F184">
            <v>23</v>
          </cell>
        </row>
        <row r="184">
          <cell r="T184">
            <v>23</v>
          </cell>
          <cell r="U184">
            <v>11</v>
          </cell>
          <cell r="V184">
            <v>364</v>
          </cell>
        </row>
        <row r="184">
          <cell r="X184">
            <v>95</v>
          </cell>
          <cell r="Y184">
            <v>285</v>
          </cell>
          <cell r="Z184" t="e">
            <v>#N/A</v>
          </cell>
          <cell r="AA184">
            <v>0</v>
          </cell>
          <cell r="AB184" t="str">
            <v>范文榜</v>
          </cell>
          <cell r="AC184" t="str">
            <v>范文榜</v>
          </cell>
          <cell r="AD184" t="str">
            <v>范文榜</v>
          </cell>
          <cell r="AE184" t="str">
            <v>范文榜</v>
          </cell>
          <cell r="AF184" t="str">
            <v>范文榜</v>
          </cell>
          <cell r="AG184" t="e">
            <v>#N/A</v>
          </cell>
          <cell r="AH184" t="e">
            <v>#N/A</v>
          </cell>
        </row>
        <row r="185">
          <cell r="B185" t="str">
            <v>彭光宏</v>
          </cell>
          <cell r="C185" t="str">
            <v>焊接车间</v>
          </cell>
          <cell r="D185">
            <v>44805</v>
          </cell>
          <cell r="E185">
            <v>21.75</v>
          </cell>
          <cell r="F185">
            <v>0</v>
          </cell>
        </row>
        <row r="185">
          <cell r="V185">
            <v>0</v>
          </cell>
        </row>
        <row r="185">
          <cell r="X185">
            <v>0</v>
          </cell>
          <cell r="Y185">
            <v>0</v>
          </cell>
        </row>
        <row r="186">
          <cell r="B186" t="str">
            <v>付雄</v>
          </cell>
          <cell r="C186" t="str">
            <v>焊接车间</v>
          </cell>
          <cell r="D186">
            <v>44826</v>
          </cell>
          <cell r="E186">
            <v>21.75</v>
          </cell>
          <cell r="F186">
            <v>0</v>
          </cell>
        </row>
        <row r="186">
          <cell r="V186">
            <v>0</v>
          </cell>
          <cell r="W186" t="str">
            <v>2025/7/7优化离职</v>
          </cell>
          <cell r="X186">
            <v>0</v>
          </cell>
          <cell r="Y186">
            <v>0</v>
          </cell>
        </row>
        <row r="187">
          <cell r="B187" t="str">
            <v>罗亚南</v>
          </cell>
          <cell r="C187" t="str">
            <v>总装车间</v>
          </cell>
          <cell r="D187">
            <v>41612</v>
          </cell>
          <cell r="E187">
            <v>17.5</v>
          </cell>
          <cell r="F187">
            <v>17.5</v>
          </cell>
        </row>
        <row r="187">
          <cell r="H187">
            <v>2</v>
          </cell>
        </row>
        <row r="187">
          <cell r="P187">
            <v>1</v>
          </cell>
        </row>
        <row r="187">
          <cell r="T187">
            <v>12</v>
          </cell>
          <cell r="U187">
            <v>2</v>
          </cell>
          <cell r="V187">
            <v>160</v>
          </cell>
        </row>
        <row r="187">
          <cell r="X187">
            <v>96</v>
          </cell>
          <cell r="Y187">
            <v>288</v>
          </cell>
          <cell r="Z187">
            <v>0</v>
          </cell>
          <cell r="AA187" t="str">
            <v>11号下班卡；2号有打卡手工休-包头枕</v>
          </cell>
          <cell r="AB187" t="str">
            <v>罗亚南</v>
          </cell>
          <cell r="AC187" t="str">
            <v>罗亚南</v>
          </cell>
          <cell r="AD187" t="str">
            <v>罗亚南</v>
          </cell>
          <cell r="AE187" t="str">
            <v>罗亚南</v>
          </cell>
          <cell r="AF187" t="e">
            <v>#N/A</v>
          </cell>
          <cell r="AG187" t="e">
            <v>#N/A</v>
          </cell>
          <cell r="AH187" t="e">
            <v>#N/A</v>
          </cell>
        </row>
        <row r="188">
          <cell r="B188" t="str">
            <v>欧响亮</v>
          </cell>
          <cell r="C188" t="str">
            <v>总装前排</v>
          </cell>
          <cell r="D188">
            <v>43595</v>
          </cell>
          <cell r="E188">
            <v>18</v>
          </cell>
          <cell r="F188">
            <v>18</v>
          </cell>
        </row>
        <row r="188">
          <cell r="H188">
            <v>3.65</v>
          </cell>
        </row>
        <row r="188">
          <cell r="T188">
            <v>13</v>
          </cell>
          <cell r="U188">
            <v>3</v>
          </cell>
          <cell r="V188">
            <v>180</v>
          </cell>
        </row>
        <row r="188">
          <cell r="X188">
            <v>95</v>
          </cell>
          <cell r="Y188">
            <v>285</v>
          </cell>
          <cell r="Z188" t="e">
            <v>#N/A</v>
          </cell>
          <cell r="AA188">
            <v>0</v>
          </cell>
          <cell r="AB188" t="str">
            <v>欧响亮</v>
          </cell>
          <cell r="AC188" t="str">
            <v>欧响亮</v>
          </cell>
          <cell r="AD188" t="str">
            <v>欧响亮</v>
          </cell>
          <cell r="AE188" t="str">
            <v>欧响亮</v>
          </cell>
          <cell r="AF188" t="e">
            <v>#N/A</v>
          </cell>
          <cell r="AG188" t="e">
            <v>#N/A</v>
          </cell>
          <cell r="AH188" t="e">
            <v>#N/A</v>
          </cell>
        </row>
        <row r="189">
          <cell r="B189" t="str">
            <v>刘明</v>
          </cell>
          <cell r="C189" t="str">
            <v>总装前排</v>
          </cell>
          <cell r="D189">
            <v>44306</v>
          </cell>
          <cell r="E189">
            <v>15</v>
          </cell>
          <cell r="F189">
            <v>15</v>
          </cell>
        </row>
        <row r="189">
          <cell r="H189">
            <v>0</v>
          </cell>
        </row>
        <row r="189">
          <cell r="T189">
            <v>7</v>
          </cell>
          <cell r="U189">
            <v>2</v>
          </cell>
          <cell r="V189">
            <v>100</v>
          </cell>
        </row>
        <row r="189">
          <cell r="X189">
            <v>94</v>
          </cell>
          <cell r="Y189">
            <v>282</v>
          </cell>
          <cell r="Z189">
            <v>0</v>
          </cell>
          <cell r="AA189" t="str">
            <v>2号有打卡手工休-包头枕</v>
          </cell>
          <cell r="AB189" t="str">
            <v>刘明</v>
          </cell>
          <cell r="AC189" t="str">
            <v>刘明</v>
          </cell>
          <cell r="AD189" t="str">
            <v>刘明</v>
          </cell>
          <cell r="AE189" t="str">
            <v>刘明</v>
          </cell>
          <cell r="AF189" t="e">
            <v>#N/A</v>
          </cell>
          <cell r="AG189" t="e">
            <v>#N/A</v>
          </cell>
          <cell r="AH189" t="e">
            <v>#N/A</v>
          </cell>
        </row>
        <row r="190">
          <cell r="B190" t="str">
            <v>苏超</v>
          </cell>
          <cell r="C190" t="str">
            <v>总装前排</v>
          </cell>
          <cell r="D190">
            <v>41884</v>
          </cell>
          <cell r="E190">
            <v>18</v>
          </cell>
          <cell r="F190">
            <v>18</v>
          </cell>
        </row>
        <row r="190">
          <cell r="H190">
            <v>4.55</v>
          </cell>
        </row>
        <row r="190">
          <cell r="T190">
            <v>12</v>
          </cell>
          <cell r="U190">
            <v>3</v>
          </cell>
          <cell r="V190">
            <v>168</v>
          </cell>
        </row>
        <row r="190">
          <cell r="X190">
            <v>92</v>
          </cell>
          <cell r="Y190">
            <v>276</v>
          </cell>
          <cell r="Z190" t="e">
            <v>#N/A</v>
          </cell>
          <cell r="AA190">
            <v>0</v>
          </cell>
          <cell r="AB190" t="str">
            <v>苏超</v>
          </cell>
          <cell r="AC190" t="str">
            <v>苏超</v>
          </cell>
          <cell r="AD190" t="str">
            <v>苏超</v>
          </cell>
          <cell r="AE190" t="str">
            <v>苏超</v>
          </cell>
          <cell r="AF190" t="e">
            <v>#N/A</v>
          </cell>
          <cell r="AG190" t="e">
            <v>#N/A</v>
          </cell>
          <cell r="AH190" t="e">
            <v>#N/A</v>
          </cell>
        </row>
        <row r="191">
          <cell r="B191" t="str">
            <v>吴陈</v>
          </cell>
          <cell r="C191" t="str">
            <v>总装前排</v>
          </cell>
          <cell r="D191">
            <v>42107</v>
          </cell>
          <cell r="E191">
            <v>16</v>
          </cell>
          <cell r="F191">
            <v>16</v>
          </cell>
        </row>
        <row r="191">
          <cell r="H191">
            <v>2.5</v>
          </cell>
        </row>
        <row r="191">
          <cell r="T191">
            <v>9</v>
          </cell>
          <cell r="U191">
            <v>2</v>
          </cell>
          <cell r="V191">
            <v>124</v>
          </cell>
        </row>
        <row r="191">
          <cell r="X191">
            <v>90</v>
          </cell>
          <cell r="Y191">
            <v>270</v>
          </cell>
          <cell r="Z191" t="e">
            <v>#N/A</v>
          </cell>
          <cell r="AA191">
            <v>0</v>
          </cell>
          <cell r="AB191" t="str">
            <v>吴陈</v>
          </cell>
          <cell r="AC191" t="str">
            <v>吴陈</v>
          </cell>
          <cell r="AD191" t="str">
            <v>吴陈</v>
          </cell>
          <cell r="AE191" t="str">
            <v>吴陈</v>
          </cell>
          <cell r="AF191" t="e">
            <v>#N/A</v>
          </cell>
          <cell r="AG191" t="e">
            <v>#N/A</v>
          </cell>
          <cell r="AH191" t="e">
            <v>#N/A</v>
          </cell>
        </row>
        <row r="192">
          <cell r="B192" t="str">
            <v>李亦斌</v>
          </cell>
          <cell r="C192" t="str">
            <v>总装前排</v>
          </cell>
          <cell r="D192">
            <v>41718</v>
          </cell>
          <cell r="E192">
            <v>16</v>
          </cell>
          <cell r="F192">
            <v>16</v>
          </cell>
        </row>
        <row r="192">
          <cell r="H192">
            <v>2.5</v>
          </cell>
        </row>
        <row r="192">
          <cell r="P192">
            <v>1</v>
          </cell>
        </row>
        <row r="192">
          <cell r="T192">
            <v>9</v>
          </cell>
          <cell r="U192">
            <v>3</v>
          </cell>
          <cell r="V192">
            <v>132</v>
          </cell>
        </row>
        <row r="192">
          <cell r="X192">
            <v>87</v>
          </cell>
          <cell r="Y192">
            <v>261</v>
          </cell>
          <cell r="Z192">
            <v>0</v>
          </cell>
          <cell r="AA192" t="str">
            <v>23上班卡</v>
          </cell>
          <cell r="AB192" t="str">
            <v>李亦斌</v>
          </cell>
          <cell r="AC192" t="str">
            <v>李亦斌</v>
          </cell>
          <cell r="AD192" t="str">
            <v>李亦斌</v>
          </cell>
          <cell r="AE192" t="str">
            <v>李亦斌</v>
          </cell>
          <cell r="AF192" t="e">
            <v>#N/A</v>
          </cell>
          <cell r="AG192" t="e">
            <v>#N/A</v>
          </cell>
          <cell r="AH192" t="e">
            <v>#N/A</v>
          </cell>
        </row>
        <row r="193">
          <cell r="B193" t="str">
            <v>刘文强</v>
          </cell>
          <cell r="C193" t="str">
            <v>总装前排</v>
          </cell>
          <cell r="D193">
            <v>42554</v>
          </cell>
          <cell r="E193">
            <v>15</v>
          </cell>
          <cell r="F193">
            <v>15</v>
          </cell>
        </row>
        <row r="193">
          <cell r="H193">
            <v>1.5</v>
          </cell>
        </row>
        <row r="193">
          <cell r="T193">
            <v>8</v>
          </cell>
          <cell r="U193">
            <v>3</v>
          </cell>
          <cell r="V193">
            <v>120</v>
          </cell>
        </row>
        <row r="193">
          <cell r="X193">
            <v>86</v>
          </cell>
          <cell r="Y193">
            <v>258</v>
          </cell>
          <cell r="Z193" t="e">
            <v>#N/A</v>
          </cell>
          <cell r="AA193">
            <v>0</v>
          </cell>
          <cell r="AB193" t="str">
            <v>刘文强</v>
          </cell>
          <cell r="AC193" t="str">
            <v>刘文强</v>
          </cell>
          <cell r="AD193" t="str">
            <v>刘文强</v>
          </cell>
          <cell r="AE193" t="str">
            <v>刘文强</v>
          </cell>
          <cell r="AF193" t="e">
            <v>#N/A</v>
          </cell>
          <cell r="AG193" t="e">
            <v>#N/A</v>
          </cell>
          <cell r="AH193" t="e">
            <v>#N/A</v>
          </cell>
        </row>
        <row r="194">
          <cell r="B194" t="str">
            <v>罗鹏</v>
          </cell>
          <cell r="C194" t="str">
            <v>总装前排</v>
          </cell>
          <cell r="D194">
            <v>41213</v>
          </cell>
          <cell r="E194">
            <v>17</v>
          </cell>
          <cell r="F194">
            <v>17</v>
          </cell>
        </row>
        <row r="194">
          <cell r="H194">
            <v>3.5</v>
          </cell>
        </row>
        <row r="194">
          <cell r="T194">
            <v>10</v>
          </cell>
          <cell r="U194">
            <v>3</v>
          </cell>
          <cell r="V194">
            <v>144</v>
          </cell>
        </row>
        <row r="194">
          <cell r="X194">
            <v>94</v>
          </cell>
          <cell r="Y194">
            <v>282</v>
          </cell>
          <cell r="Z194" t="e">
            <v>#N/A</v>
          </cell>
          <cell r="AA194">
            <v>0</v>
          </cell>
          <cell r="AB194" t="str">
            <v>罗鹏</v>
          </cell>
          <cell r="AC194" t="str">
            <v>罗鹏</v>
          </cell>
          <cell r="AD194" t="str">
            <v>罗鹏</v>
          </cell>
          <cell r="AE194" t="str">
            <v>罗鹏</v>
          </cell>
          <cell r="AF194" t="e">
            <v>#N/A</v>
          </cell>
          <cell r="AG194" t="e">
            <v>#N/A</v>
          </cell>
          <cell r="AH194" t="e">
            <v>#N/A</v>
          </cell>
        </row>
        <row r="195">
          <cell r="B195" t="str">
            <v>易任红</v>
          </cell>
          <cell r="C195" t="str">
            <v>总装前排</v>
          </cell>
          <cell r="D195">
            <v>41332</v>
          </cell>
          <cell r="E195">
            <v>16</v>
          </cell>
          <cell r="F195">
            <v>16</v>
          </cell>
        </row>
        <row r="195">
          <cell r="H195">
            <v>2.5</v>
          </cell>
        </row>
        <row r="195">
          <cell r="T195">
            <v>9</v>
          </cell>
          <cell r="U195">
            <v>3</v>
          </cell>
          <cell r="V195">
            <v>132</v>
          </cell>
        </row>
        <row r="195">
          <cell r="X195">
            <v>93</v>
          </cell>
          <cell r="Y195">
            <v>279</v>
          </cell>
          <cell r="Z195" t="e">
            <v>#N/A</v>
          </cell>
          <cell r="AA195">
            <v>0</v>
          </cell>
          <cell r="AB195" t="str">
            <v>易任红</v>
          </cell>
          <cell r="AC195" t="str">
            <v>易任红</v>
          </cell>
          <cell r="AD195" t="str">
            <v>易任红</v>
          </cell>
          <cell r="AE195" t="str">
            <v>易任红</v>
          </cell>
          <cell r="AF195" t="e">
            <v>#N/A</v>
          </cell>
          <cell r="AG195" t="e">
            <v>#N/A</v>
          </cell>
          <cell r="AH195" t="e">
            <v>#N/A</v>
          </cell>
        </row>
        <row r="196">
          <cell r="B196" t="str">
            <v>邓日顺</v>
          </cell>
          <cell r="C196" t="str">
            <v>总装前排</v>
          </cell>
          <cell r="D196">
            <v>41881</v>
          </cell>
          <cell r="E196">
            <v>16.5</v>
          </cell>
          <cell r="F196">
            <v>16.5</v>
          </cell>
        </row>
        <row r="196">
          <cell r="H196">
            <v>2.5</v>
          </cell>
        </row>
        <row r="196">
          <cell r="P196">
            <v>1</v>
          </cell>
        </row>
        <row r="196">
          <cell r="T196">
            <v>10</v>
          </cell>
          <cell r="U196">
            <v>3</v>
          </cell>
          <cell r="V196">
            <v>144</v>
          </cell>
        </row>
        <row r="196">
          <cell r="X196">
            <v>90</v>
          </cell>
          <cell r="Y196">
            <v>270</v>
          </cell>
          <cell r="Z196">
            <v>0</v>
          </cell>
          <cell r="AA196" t="str">
            <v>3号上班卡</v>
          </cell>
          <cell r="AB196" t="str">
            <v>邓日顺</v>
          </cell>
          <cell r="AC196" t="str">
            <v>邓日顺</v>
          </cell>
          <cell r="AD196" t="str">
            <v>邓日顺</v>
          </cell>
          <cell r="AE196" t="str">
            <v>邓日顺</v>
          </cell>
          <cell r="AF196" t="e">
            <v>#N/A</v>
          </cell>
          <cell r="AG196" t="e">
            <v>#N/A</v>
          </cell>
          <cell r="AH196" t="e">
            <v>#N/A</v>
          </cell>
        </row>
        <row r="197">
          <cell r="B197" t="str">
            <v>曹卫清</v>
          </cell>
          <cell r="C197" t="str">
            <v>总装前排</v>
          </cell>
          <cell r="D197">
            <v>44753</v>
          </cell>
          <cell r="E197">
            <v>20</v>
          </cell>
          <cell r="F197">
            <v>19</v>
          </cell>
        </row>
        <row r="197">
          <cell r="H197">
            <v>5.05</v>
          </cell>
        </row>
        <row r="197">
          <cell r="O197">
            <v>1</v>
          </cell>
        </row>
        <row r="197">
          <cell r="T197">
            <v>15</v>
          </cell>
          <cell r="U197">
            <v>2</v>
          </cell>
          <cell r="V197">
            <v>196</v>
          </cell>
          <cell r="W197" t="str">
            <v>2025/7/7退休</v>
          </cell>
          <cell r="X197">
            <v>83</v>
          </cell>
          <cell r="Y197">
            <v>249</v>
          </cell>
          <cell r="Z197">
            <v>0</v>
          </cell>
          <cell r="AA197" t="str">
            <v>6.1通知发泡支援，因个人原因未到岗，旷工1天</v>
          </cell>
          <cell r="AB197" t="str">
            <v>曹卫清</v>
          </cell>
          <cell r="AC197" t="str">
            <v>曹卫清</v>
          </cell>
          <cell r="AD197" t="str">
            <v>曹卫清</v>
          </cell>
          <cell r="AE197" t="str">
            <v>曹卫清</v>
          </cell>
          <cell r="AF197" t="e">
            <v>#N/A</v>
          </cell>
          <cell r="AG197" t="str">
            <v>曹卫清</v>
          </cell>
          <cell r="AH197">
            <v>45845</v>
          </cell>
        </row>
        <row r="198">
          <cell r="B198" t="str">
            <v>胡荣华</v>
          </cell>
          <cell r="C198" t="str">
            <v>总装前排</v>
          </cell>
          <cell r="D198">
            <v>41518</v>
          </cell>
          <cell r="E198">
            <v>17.5</v>
          </cell>
          <cell r="F198">
            <v>17.5</v>
          </cell>
        </row>
        <row r="198">
          <cell r="H198">
            <v>4.1</v>
          </cell>
        </row>
        <row r="198">
          <cell r="T198">
            <v>11</v>
          </cell>
          <cell r="U198">
            <v>3</v>
          </cell>
          <cell r="V198">
            <v>156</v>
          </cell>
        </row>
        <row r="198">
          <cell r="X198">
            <v>83</v>
          </cell>
          <cell r="Y198">
            <v>249</v>
          </cell>
          <cell r="Z198" t="e">
            <v>#N/A</v>
          </cell>
          <cell r="AA198">
            <v>0</v>
          </cell>
          <cell r="AB198" t="str">
            <v>胡荣华</v>
          </cell>
          <cell r="AC198" t="str">
            <v>胡荣华</v>
          </cell>
          <cell r="AD198" t="str">
            <v>胡荣华</v>
          </cell>
          <cell r="AE198" t="str">
            <v>胡荣华</v>
          </cell>
          <cell r="AF198" t="e">
            <v>#N/A</v>
          </cell>
          <cell r="AG198" t="e">
            <v>#N/A</v>
          </cell>
          <cell r="AH198" t="e">
            <v>#N/A</v>
          </cell>
        </row>
        <row r="199">
          <cell r="B199" t="str">
            <v>杨亮亮</v>
          </cell>
          <cell r="C199" t="str">
            <v>总装前排</v>
          </cell>
          <cell r="D199">
            <v>43685</v>
          </cell>
          <cell r="E199">
            <v>18</v>
          </cell>
          <cell r="F199">
            <v>18</v>
          </cell>
        </row>
        <row r="199">
          <cell r="H199">
            <v>4.6</v>
          </cell>
        </row>
        <row r="199">
          <cell r="P199">
            <v>1</v>
          </cell>
        </row>
        <row r="199">
          <cell r="T199">
            <v>12</v>
          </cell>
          <cell r="U199">
            <v>3</v>
          </cell>
          <cell r="V199">
            <v>168</v>
          </cell>
        </row>
        <row r="199">
          <cell r="X199">
            <v>88</v>
          </cell>
          <cell r="Y199">
            <v>264</v>
          </cell>
          <cell r="Z199">
            <v>0</v>
          </cell>
          <cell r="AA199" t="str">
            <v>8号上班卡</v>
          </cell>
          <cell r="AB199" t="str">
            <v>杨亮亮</v>
          </cell>
          <cell r="AC199" t="str">
            <v>杨亮亮</v>
          </cell>
          <cell r="AD199" t="str">
            <v>杨亮亮</v>
          </cell>
          <cell r="AE199" t="str">
            <v>杨亮亮</v>
          </cell>
          <cell r="AF199" t="e">
            <v>#N/A</v>
          </cell>
          <cell r="AG199" t="e">
            <v>#N/A</v>
          </cell>
          <cell r="AH199" t="e">
            <v>#N/A</v>
          </cell>
        </row>
        <row r="200">
          <cell r="B200" t="str">
            <v>李知洋</v>
          </cell>
          <cell r="C200" t="str">
            <v>总装前排</v>
          </cell>
          <cell r="D200">
            <v>44788</v>
          </cell>
          <cell r="E200">
            <v>16</v>
          </cell>
          <cell r="F200">
            <v>16</v>
          </cell>
        </row>
        <row r="200">
          <cell r="H200">
            <v>2.6</v>
          </cell>
        </row>
        <row r="200">
          <cell r="T200">
            <v>10</v>
          </cell>
          <cell r="U200">
            <v>3</v>
          </cell>
          <cell r="V200">
            <v>144</v>
          </cell>
        </row>
        <row r="200">
          <cell r="X200">
            <v>90</v>
          </cell>
          <cell r="Y200">
            <v>270</v>
          </cell>
          <cell r="Z200" t="e">
            <v>#N/A</v>
          </cell>
          <cell r="AA200">
            <v>0</v>
          </cell>
          <cell r="AB200" t="str">
            <v>李知洋</v>
          </cell>
          <cell r="AC200" t="str">
            <v>李知洋</v>
          </cell>
          <cell r="AD200" t="str">
            <v>李知洋</v>
          </cell>
          <cell r="AE200" t="str">
            <v>李知洋</v>
          </cell>
          <cell r="AF200" t="e">
            <v>#N/A</v>
          </cell>
          <cell r="AG200" t="e">
            <v>#N/A</v>
          </cell>
          <cell r="AH200" t="e">
            <v>#N/A</v>
          </cell>
        </row>
        <row r="201">
          <cell r="B201" t="str">
            <v>曾李文</v>
          </cell>
          <cell r="C201" t="str">
            <v>总装前排</v>
          </cell>
          <cell r="D201">
            <v>45116</v>
          </cell>
          <cell r="E201">
            <v>16</v>
          </cell>
          <cell r="F201">
            <v>16</v>
          </cell>
        </row>
        <row r="201">
          <cell r="H201">
            <v>2.6</v>
          </cell>
        </row>
        <row r="201">
          <cell r="T201">
            <v>10</v>
          </cell>
          <cell r="U201">
            <v>3</v>
          </cell>
          <cell r="V201">
            <v>144</v>
          </cell>
        </row>
        <row r="201">
          <cell r="X201">
            <v>90</v>
          </cell>
          <cell r="Y201">
            <v>270</v>
          </cell>
          <cell r="Z201" t="e">
            <v>#N/A</v>
          </cell>
          <cell r="AA201">
            <v>0</v>
          </cell>
          <cell r="AB201" t="str">
            <v>曾李文</v>
          </cell>
          <cell r="AC201" t="str">
            <v>曾李文</v>
          </cell>
          <cell r="AD201" t="str">
            <v>曾李文</v>
          </cell>
          <cell r="AE201" t="str">
            <v>曾李文</v>
          </cell>
          <cell r="AF201" t="e">
            <v>#N/A</v>
          </cell>
          <cell r="AG201" t="e">
            <v>#N/A</v>
          </cell>
          <cell r="AH201" t="e">
            <v>#N/A</v>
          </cell>
        </row>
        <row r="202">
          <cell r="B202" t="str">
            <v>刘谦</v>
          </cell>
          <cell r="C202" t="str">
            <v>总装前排</v>
          </cell>
          <cell r="D202">
            <v>42783</v>
          </cell>
          <cell r="E202">
            <v>16</v>
          </cell>
          <cell r="F202">
            <v>15</v>
          </cell>
        </row>
        <row r="202">
          <cell r="H202">
            <v>2.6</v>
          </cell>
        </row>
        <row r="202">
          <cell r="K202">
            <v>1</v>
          </cell>
        </row>
        <row r="202">
          <cell r="T202">
            <v>10</v>
          </cell>
          <cell r="U202">
            <v>3</v>
          </cell>
          <cell r="V202">
            <v>144</v>
          </cell>
        </row>
        <row r="202">
          <cell r="X202">
            <v>90</v>
          </cell>
          <cell r="Y202">
            <v>270</v>
          </cell>
          <cell r="Z202">
            <v>0</v>
          </cell>
          <cell r="AA202" t="str">
            <v>6.14事假1天</v>
          </cell>
          <cell r="AB202" t="str">
            <v>刘谦</v>
          </cell>
          <cell r="AC202" t="str">
            <v>刘谦</v>
          </cell>
          <cell r="AD202" t="str">
            <v>刘谦</v>
          </cell>
          <cell r="AE202" t="str">
            <v>刘谦</v>
          </cell>
          <cell r="AF202" t="e">
            <v>#N/A</v>
          </cell>
          <cell r="AG202" t="e">
            <v>#N/A</v>
          </cell>
          <cell r="AH202" t="e">
            <v>#N/A</v>
          </cell>
        </row>
        <row r="203">
          <cell r="B203" t="str">
            <v>王锋卡</v>
          </cell>
          <cell r="C203" t="str">
            <v>总装前排</v>
          </cell>
          <cell r="D203">
            <v>45102</v>
          </cell>
          <cell r="E203">
            <v>17</v>
          </cell>
          <cell r="F203">
            <v>17</v>
          </cell>
        </row>
        <row r="203">
          <cell r="H203">
            <v>3.6</v>
          </cell>
        </row>
        <row r="203">
          <cell r="P203">
            <v>2</v>
          </cell>
        </row>
        <row r="203">
          <cell r="T203">
            <v>9</v>
          </cell>
          <cell r="U203">
            <v>3</v>
          </cell>
          <cell r="V203">
            <v>132</v>
          </cell>
        </row>
        <row r="203">
          <cell r="X203">
            <v>93</v>
          </cell>
          <cell r="Y203">
            <v>279</v>
          </cell>
          <cell r="Z203">
            <v>0</v>
          </cell>
          <cell r="AA203" t="str">
            <v>6/12号下班卡</v>
          </cell>
          <cell r="AB203" t="str">
            <v>王锋卡</v>
          </cell>
          <cell r="AC203" t="str">
            <v>王锋卡</v>
          </cell>
          <cell r="AD203" t="str">
            <v>王锋卡</v>
          </cell>
          <cell r="AE203" t="str">
            <v>王锋卡</v>
          </cell>
          <cell r="AF203" t="e">
            <v>#N/A</v>
          </cell>
          <cell r="AG203" t="e">
            <v>#N/A</v>
          </cell>
          <cell r="AH203" t="e">
            <v>#N/A</v>
          </cell>
        </row>
        <row r="204">
          <cell r="B204" t="str">
            <v>蒋正林</v>
          </cell>
          <cell r="C204" t="str">
            <v>总装后排-发泡</v>
          </cell>
          <cell r="D204">
            <v>41520</v>
          </cell>
          <cell r="E204">
            <v>26</v>
          </cell>
          <cell r="F204">
            <v>16</v>
          </cell>
        </row>
        <row r="204">
          <cell r="K204">
            <v>2</v>
          </cell>
          <cell r="L204">
            <v>9</v>
          </cell>
        </row>
        <row r="204">
          <cell r="O204">
            <v>1</v>
          </cell>
        </row>
        <row r="204">
          <cell r="T204">
            <v>16</v>
          </cell>
          <cell r="U204">
            <v>16</v>
          </cell>
          <cell r="V204">
            <v>320</v>
          </cell>
        </row>
        <row r="204">
          <cell r="X204">
            <v>82</v>
          </cell>
          <cell r="Y204">
            <v>246</v>
          </cell>
          <cell r="Z204">
            <v>0</v>
          </cell>
          <cell r="AA204" t="str">
            <v>6月7日未经请假擅自不来上班，旷工一天；6.16事假1天</v>
          </cell>
          <cell r="AB204" t="str">
            <v>蒋正林</v>
          </cell>
          <cell r="AC204" t="str">
            <v>蒋正林</v>
          </cell>
          <cell r="AD204" t="str">
            <v>蒋正林</v>
          </cell>
          <cell r="AE204" t="str">
            <v>蒋正林</v>
          </cell>
          <cell r="AF204" t="str">
            <v>蒋正林</v>
          </cell>
          <cell r="AG204" t="e">
            <v>#N/A</v>
          </cell>
          <cell r="AH204" t="e">
            <v>#N/A</v>
          </cell>
        </row>
        <row r="205">
          <cell r="B205" t="str">
            <v>刘孝其</v>
          </cell>
          <cell r="C205" t="str">
            <v>支援发泡A班</v>
          </cell>
          <cell r="D205">
            <v>41325</v>
          </cell>
          <cell r="E205">
            <v>26</v>
          </cell>
          <cell r="F205">
            <v>13</v>
          </cell>
        </row>
        <row r="205">
          <cell r="K205">
            <v>1</v>
          </cell>
          <cell r="L205">
            <v>13</v>
          </cell>
        </row>
        <row r="205">
          <cell r="T205">
            <v>13</v>
          </cell>
          <cell r="U205">
            <v>11</v>
          </cell>
          <cell r="V205">
            <v>244</v>
          </cell>
        </row>
        <row r="205">
          <cell r="X205">
            <v>88</v>
          </cell>
          <cell r="Y205">
            <v>264</v>
          </cell>
          <cell r="Z205">
            <v>0</v>
          </cell>
          <cell r="AA205" t="str">
            <v>6.2-6.9事假7天，1号晚上下班回家摔跤受伤；6.13-6.15事假3天；6.10-12下班路上受伤缝8针休息7天后，续假3天；6.26事假1天</v>
          </cell>
          <cell r="AB205" t="str">
            <v>刘孝其</v>
          </cell>
          <cell r="AC205" t="str">
            <v>刘孝其</v>
          </cell>
          <cell r="AD205" t="str">
            <v>刘孝其</v>
          </cell>
          <cell r="AE205" t="str">
            <v>刘孝其</v>
          </cell>
          <cell r="AF205" t="str">
            <v>刘孝其</v>
          </cell>
          <cell r="AG205" t="e">
            <v>#N/A</v>
          </cell>
          <cell r="AH205" t="e">
            <v>#N/A</v>
          </cell>
        </row>
        <row r="206">
          <cell r="B206" t="str">
            <v>冉景斌</v>
          </cell>
          <cell r="C206" t="str">
            <v>支援发泡</v>
          </cell>
          <cell r="D206">
            <v>41396</v>
          </cell>
          <cell r="E206">
            <v>26</v>
          </cell>
          <cell r="F206">
            <v>26</v>
          </cell>
        </row>
        <row r="206">
          <cell r="O206">
            <v>1</v>
          </cell>
        </row>
        <row r="206">
          <cell r="T206">
            <v>26</v>
          </cell>
          <cell r="U206">
            <v>17</v>
          </cell>
          <cell r="V206">
            <v>448</v>
          </cell>
        </row>
        <row r="206">
          <cell r="X206">
            <v>82</v>
          </cell>
          <cell r="Y206">
            <v>246</v>
          </cell>
          <cell r="Z206">
            <v>0</v>
          </cell>
          <cell r="AA206" t="str">
            <v>6.15无故不来上班，并且没有与管理人员请假，旷工一天处理</v>
          </cell>
          <cell r="AB206" t="str">
            <v>冉景斌</v>
          </cell>
          <cell r="AC206" t="str">
            <v>冉景斌</v>
          </cell>
          <cell r="AD206" t="str">
            <v>冉景斌</v>
          </cell>
          <cell r="AE206" t="str">
            <v>冉景斌</v>
          </cell>
          <cell r="AF206" t="str">
            <v>冉景斌</v>
          </cell>
          <cell r="AG206" t="e">
            <v>#N/A</v>
          </cell>
          <cell r="AH206" t="e">
            <v>#N/A</v>
          </cell>
        </row>
        <row r="207">
          <cell r="B207" t="str">
            <v>林虎</v>
          </cell>
          <cell r="C207" t="str">
            <v>支援发泡</v>
          </cell>
          <cell r="D207">
            <v>41904</v>
          </cell>
          <cell r="E207">
            <v>23</v>
          </cell>
          <cell r="F207">
            <v>23</v>
          </cell>
        </row>
        <row r="207">
          <cell r="T207">
            <v>23</v>
          </cell>
          <cell r="U207">
            <v>23</v>
          </cell>
          <cell r="V207">
            <v>460</v>
          </cell>
        </row>
        <row r="207">
          <cell r="X207">
            <v>96</v>
          </cell>
          <cell r="Y207">
            <v>288</v>
          </cell>
          <cell r="Z207" t="e">
            <v>#N/A</v>
          </cell>
          <cell r="AA207">
            <v>0</v>
          </cell>
          <cell r="AB207" t="str">
            <v>林虎</v>
          </cell>
          <cell r="AC207" t="str">
            <v>林虎</v>
          </cell>
          <cell r="AD207" t="str">
            <v>林虎</v>
          </cell>
          <cell r="AE207" t="str">
            <v>林虎</v>
          </cell>
          <cell r="AF207" t="str">
            <v>林虎</v>
          </cell>
          <cell r="AG207" t="e">
            <v>#N/A</v>
          </cell>
          <cell r="AH207" t="e">
            <v>#N/A</v>
          </cell>
        </row>
        <row r="208">
          <cell r="B208" t="str">
            <v>郭正军</v>
          </cell>
          <cell r="C208" t="str">
            <v>支援发泡A班</v>
          </cell>
          <cell r="D208">
            <v>44712</v>
          </cell>
          <cell r="E208">
            <v>24</v>
          </cell>
          <cell r="F208">
            <v>24</v>
          </cell>
        </row>
        <row r="208">
          <cell r="T208">
            <v>24</v>
          </cell>
          <cell r="U208">
            <v>24</v>
          </cell>
          <cell r="V208">
            <v>480</v>
          </cell>
        </row>
        <row r="208">
          <cell r="X208">
            <v>92</v>
          </cell>
          <cell r="Y208">
            <v>276</v>
          </cell>
          <cell r="Z208" t="e">
            <v>#N/A</v>
          </cell>
          <cell r="AA208">
            <v>0</v>
          </cell>
          <cell r="AB208" t="str">
            <v>郭正军</v>
          </cell>
          <cell r="AC208" t="str">
            <v>郭正军</v>
          </cell>
          <cell r="AD208" t="str">
            <v>郭正军</v>
          </cell>
          <cell r="AE208" t="str">
            <v>郭正军</v>
          </cell>
          <cell r="AF208" t="str">
            <v>郭正军</v>
          </cell>
          <cell r="AG208" t="e">
            <v>#N/A</v>
          </cell>
          <cell r="AH208" t="e">
            <v>#N/A</v>
          </cell>
        </row>
        <row r="209">
          <cell r="B209" t="str">
            <v>刘志平</v>
          </cell>
          <cell r="C209" t="str">
            <v>支援发泡A班</v>
          </cell>
          <cell r="D209">
            <v>41253</v>
          </cell>
          <cell r="E209">
            <v>26</v>
          </cell>
          <cell r="F209">
            <v>28</v>
          </cell>
        </row>
        <row r="209">
          <cell r="T209">
            <v>28</v>
          </cell>
          <cell r="U209">
            <v>28</v>
          </cell>
          <cell r="V209">
            <v>560</v>
          </cell>
        </row>
        <row r="209">
          <cell r="X209">
            <v>91</v>
          </cell>
          <cell r="Y209">
            <v>273</v>
          </cell>
          <cell r="Z209" t="e">
            <v>#N/A</v>
          </cell>
          <cell r="AA209">
            <v>0</v>
          </cell>
          <cell r="AB209" t="str">
            <v>刘志平</v>
          </cell>
          <cell r="AC209" t="str">
            <v>刘志平</v>
          </cell>
          <cell r="AD209" t="str">
            <v>刘志平</v>
          </cell>
          <cell r="AE209" t="str">
            <v>刘志平</v>
          </cell>
          <cell r="AF209" t="str">
            <v>刘志平</v>
          </cell>
          <cell r="AG209" t="e">
            <v>#N/A</v>
          </cell>
          <cell r="AH209" t="e">
            <v>#N/A</v>
          </cell>
        </row>
        <row r="210">
          <cell r="B210" t="str">
            <v>高万</v>
          </cell>
        </row>
        <row r="210">
          <cell r="D210">
            <v>45309</v>
          </cell>
          <cell r="E210">
            <v>21</v>
          </cell>
          <cell r="F210">
            <v>21</v>
          </cell>
        </row>
        <row r="210">
          <cell r="T210">
            <v>0</v>
          </cell>
          <cell r="U210">
            <v>0</v>
          </cell>
          <cell r="V210">
            <v>0</v>
          </cell>
          <cell r="W210" t="str">
            <v>残疾人安置</v>
          </cell>
        </row>
        <row r="210">
          <cell r="Z210" t="e">
            <v>#N/A</v>
          </cell>
          <cell r="AA210">
            <v>0</v>
          </cell>
          <cell r="AB210" t="str">
            <v>高万</v>
          </cell>
          <cell r="AC210" t="str">
            <v>高万</v>
          </cell>
          <cell r="AD210" t="str">
            <v>高万</v>
          </cell>
          <cell r="AE210" t="str">
            <v>高万</v>
          </cell>
          <cell r="AF210" t="e">
            <v>#N/A</v>
          </cell>
          <cell r="AG210" t="e">
            <v>#N/A</v>
          </cell>
          <cell r="AH210" t="e">
            <v>#N/A</v>
          </cell>
        </row>
        <row r="211">
          <cell r="H211">
            <v>33.65</v>
          </cell>
          <cell r="I211">
            <v>0</v>
          </cell>
        </row>
        <row r="212">
          <cell r="B212" t="str">
            <v>考勤人数</v>
          </cell>
          <cell r="C212">
            <v>207</v>
          </cell>
          <cell r="D212" t="str">
            <v>含离职59人</v>
          </cell>
        </row>
        <row r="212">
          <cell r="H212" t="str">
            <v>A线</v>
          </cell>
          <cell r="I212" t="str">
            <v>打杂其他</v>
          </cell>
        </row>
        <row r="213">
          <cell r="B213" t="str">
            <v>工资表人数</v>
          </cell>
          <cell r="C213">
            <v>208</v>
          </cell>
          <cell r="D213" t="str">
            <v>赵平无考勤</v>
          </cell>
          <cell r="E213">
            <v>211</v>
          </cell>
        </row>
        <row r="214">
          <cell r="B214" t="str">
            <v>长沙现服</v>
          </cell>
          <cell r="C214">
            <v>1</v>
          </cell>
          <cell r="D214" t="str">
            <v>11月转公司</v>
          </cell>
        </row>
        <row r="215">
          <cell r="B215" t="str">
            <v>在职花名册</v>
          </cell>
          <cell r="C215">
            <v>152</v>
          </cell>
          <cell r="D215" t="str">
            <v>不含59人离职</v>
          </cell>
        </row>
        <row r="215">
          <cell r="G215">
            <v>0</v>
          </cell>
          <cell r="H215">
            <v>74.5</v>
          </cell>
          <cell r="I215">
            <v>0</v>
          </cell>
          <cell r="J215">
            <v>0</v>
          </cell>
          <cell r="K215">
            <v>77</v>
          </cell>
          <cell r="L215">
            <v>22</v>
          </cell>
          <cell r="M215">
            <v>7</v>
          </cell>
          <cell r="N215">
            <v>2</v>
          </cell>
          <cell r="O215">
            <v>9</v>
          </cell>
          <cell r="P215">
            <v>93</v>
          </cell>
          <cell r="Q215">
            <v>0</v>
          </cell>
          <cell r="R215">
            <v>33.5</v>
          </cell>
          <cell r="S215">
            <v>174.5</v>
          </cell>
          <cell r="T215">
            <v>3889.5</v>
          </cell>
          <cell r="U215">
            <v>3048</v>
          </cell>
          <cell r="V215">
            <v>71058</v>
          </cell>
        </row>
        <row r="216">
          <cell r="B216" t="str">
            <v>不含</v>
          </cell>
          <cell r="C216">
            <v>59</v>
          </cell>
          <cell r="D216" t="str">
            <v>离职含陈纪龙5月已经发放</v>
          </cell>
        </row>
        <row r="217">
          <cell r="M217">
            <v>7</v>
          </cell>
          <cell r="N217">
            <v>2</v>
          </cell>
          <cell r="O217" t="str">
            <v>一线</v>
          </cell>
          <cell r="P217">
            <v>85</v>
          </cell>
        </row>
        <row r="218">
          <cell r="B218" t="str">
            <v>社保人数</v>
          </cell>
        </row>
        <row r="218">
          <cell r="D218" t="str">
            <v>李开阳重复</v>
          </cell>
        </row>
        <row r="218">
          <cell r="O218" t="str">
            <v>销售</v>
          </cell>
          <cell r="P218">
            <v>0</v>
          </cell>
        </row>
        <row r="219">
          <cell r="D219" t="str">
            <v>李开阳退休返聘诚展交商业工伤</v>
          </cell>
        </row>
        <row r="219">
          <cell r="O219" t="str">
            <v>研发</v>
          </cell>
          <cell r="P219">
            <v>0</v>
          </cell>
        </row>
        <row r="220">
          <cell r="M220">
            <v>0</v>
          </cell>
        </row>
        <row r="220">
          <cell r="O220" t="str">
            <v>科室</v>
          </cell>
          <cell r="P220">
            <v>8</v>
          </cell>
        </row>
        <row r="221">
          <cell r="B221" t="str">
            <v>7.11李子祥社保明细中无此人不核算工资</v>
          </cell>
        </row>
        <row r="221">
          <cell r="M221">
            <v>0</v>
          </cell>
          <cell r="N221">
            <v>0</v>
          </cell>
        </row>
        <row r="221">
          <cell r="P221">
            <v>0</v>
          </cell>
        </row>
        <row r="222">
          <cell r="C222" t="str">
            <v>发泡-A班</v>
          </cell>
          <cell r="D222">
            <v>45809</v>
          </cell>
          <cell r="E222">
            <v>26</v>
          </cell>
          <cell r="F222">
            <v>3</v>
          </cell>
        </row>
        <row r="222">
          <cell r="H222" t="str">
            <v>李子祥</v>
          </cell>
        </row>
        <row r="222">
          <cell r="T222">
            <v>3</v>
          </cell>
          <cell r="U222">
            <v>3</v>
          </cell>
          <cell r="V222">
            <v>60</v>
          </cell>
          <cell r="W222" t="str">
            <v>2025/06/4号离职</v>
          </cell>
          <cell r="X222">
            <v>0</v>
          </cell>
          <cell r="Y222">
            <v>0</v>
          </cell>
          <cell r="Z222" t="e">
            <v>#N/A</v>
          </cell>
          <cell r="AA222">
            <v>0</v>
          </cell>
          <cell r="AB222" t="e">
            <v>#N/A</v>
          </cell>
          <cell r="AC222" t="e">
            <v>#N/A</v>
          </cell>
          <cell r="AD222" t="str">
            <v>李子祥</v>
          </cell>
          <cell r="AE222" t="e">
            <v>#N/A</v>
          </cell>
          <cell r="AF222" t="str">
            <v>李子祥</v>
          </cell>
          <cell r="AG222" t="str">
            <v>李子祥</v>
          </cell>
          <cell r="AH222">
            <v>0</v>
          </cell>
        </row>
        <row r="224">
          <cell r="B224" t="str">
            <v>5月已经发放</v>
          </cell>
          <cell r="C224" t="str">
            <v>发泡</v>
          </cell>
          <cell r="D224">
            <v>45775</v>
          </cell>
          <cell r="E224">
            <v>26</v>
          </cell>
          <cell r="F224">
            <v>1</v>
          </cell>
        </row>
        <row r="224">
          <cell r="H224" t="str">
            <v>周忠有</v>
          </cell>
        </row>
        <row r="224">
          <cell r="T224">
            <v>1</v>
          </cell>
          <cell r="U224">
            <v>1</v>
          </cell>
          <cell r="V224">
            <v>20</v>
          </cell>
          <cell r="W224" t="str">
            <v>2025/06/02退回</v>
          </cell>
        </row>
        <row r="224">
          <cell r="Y224">
            <v>0</v>
          </cell>
          <cell r="Z224" t="e">
            <v>#N/A</v>
          </cell>
          <cell r="AA224">
            <v>0</v>
          </cell>
          <cell r="AB224" t="e">
            <v>#N/A</v>
          </cell>
          <cell r="AC224" t="e">
            <v>#N/A</v>
          </cell>
          <cell r="AD224" t="str">
            <v>周忠有</v>
          </cell>
          <cell r="AE224" t="str">
            <v>周忠有</v>
          </cell>
          <cell r="AF224" t="str">
            <v>周忠有</v>
          </cell>
          <cell r="AG224" t="str">
            <v>周忠有</v>
          </cell>
          <cell r="AH224">
            <v>45810</v>
          </cell>
        </row>
        <row r="225">
          <cell r="D225">
            <v>45803</v>
          </cell>
          <cell r="E225">
            <v>26</v>
          </cell>
          <cell r="F225">
            <v>1</v>
          </cell>
        </row>
        <row r="225">
          <cell r="H225" t="str">
            <v>郭庆</v>
          </cell>
        </row>
        <row r="225">
          <cell r="S225" t="str">
            <v>2025/06/02号退回</v>
          </cell>
          <cell r="T225">
            <v>1</v>
          </cell>
          <cell r="U225">
            <v>1</v>
          </cell>
          <cell r="V225">
            <v>20</v>
          </cell>
        </row>
        <row r="225">
          <cell r="Z225" t="e">
            <v>#N/A</v>
          </cell>
          <cell r="AA225">
            <v>0</v>
          </cell>
          <cell r="AB225" t="e">
            <v>#N/A</v>
          </cell>
          <cell r="AC225" t="e">
            <v>#N/A</v>
          </cell>
          <cell r="AD225" t="e">
            <v>#N/A</v>
          </cell>
          <cell r="AE225" t="e">
            <v>#N/A</v>
          </cell>
          <cell r="AF225" t="str">
            <v>郭庆</v>
          </cell>
          <cell r="AG225" t="e">
            <v>#N/A</v>
          </cell>
          <cell r="AH225" t="e">
            <v>#N/A</v>
          </cell>
        </row>
        <row r="226">
          <cell r="D226">
            <v>45804</v>
          </cell>
          <cell r="E226">
            <v>26</v>
          </cell>
          <cell r="F226">
            <v>4</v>
          </cell>
        </row>
        <row r="226">
          <cell r="H226" t="str">
            <v>陈纪龙</v>
          </cell>
        </row>
        <row r="226">
          <cell r="T226">
            <v>4</v>
          </cell>
          <cell r="U226">
            <v>4</v>
          </cell>
          <cell r="V226">
            <v>80</v>
          </cell>
          <cell r="W226" t="str">
            <v>2025/06/05退回</v>
          </cell>
        </row>
        <row r="226">
          <cell r="Z226" t="e">
            <v>#N/A</v>
          </cell>
          <cell r="AA226">
            <v>0</v>
          </cell>
          <cell r="AB226" t="e">
            <v>#N/A</v>
          </cell>
          <cell r="AC226" t="e">
            <v>#N/A</v>
          </cell>
          <cell r="AD226" t="str">
            <v>陈纪龙</v>
          </cell>
          <cell r="AE226" t="e">
            <v>#N/A</v>
          </cell>
          <cell r="AF226" t="str">
            <v>陈纪龙</v>
          </cell>
          <cell r="AG226" t="str">
            <v>陈纪龙</v>
          </cell>
          <cell r="AH226">
            <v>45818</v>
          </cell>
        </row>
        <row r="227">
          <cell r="B227" t="str">
            <v>重复</v>
          </cell>
        </row>
        <row r="227">
          <cell r="D227">
            <v>45821</v>
          </cell>
          <cell r="E227">
            <v>26</v>
          </cell>
          <cell r="F227">
            <v>16</v>
          </cell>
        </row>
        <row r="227">
          <cell r="H227" t="str">
            <v>彭智勇</v>
          </cell>
        </row>
        <row r="227">
          <cell r="T227">
            <v>16</v>
          </cell>
          <cell r="U227">
            <v>16</v>
          </cell>
          <cell r="V227" t="e">
            <v>#REF!</v>
          </cell>
        </row>
        <row r="227">
          <cell r="Z227">
            <v>0</v>
          </cell>
          <cell r="AA227" t="str">
            <v>1号白班上班卡，12号白班下班卡</v>
          </cell>
          <cell r="AB227" t="str">
            <v>彭智勇</v>
          </cell>
          <cell r="AC227" t="str">
            <v>彭智勇</v>
          </cell>
          <cell r="AD227" t="str">
            <v>彭智勇</v>
          </cell>
          <cell r="AE227" t="str">
            <v>彭智勇</v>
          </cell>
          <cell r="AF227" t="str">
            <v>彭智勇</v>
          </cell>
          <cell r="AG227" t="e">
            <v>#N/A</v>
          </cell>
          <cell r="AH227" t="e">
            <v>#N/A</v>
          </cell>
        </row>
        <row r="228">
          <cell r="B228" t="str">
            <v>7.10上班2天不核算</v>
          </cell>
          <cell r="C228" t="str">
            <v>发泡</v>
          </cell>
          <cell r="D228">
            <v>45817</v>
          </cell>
          <cell r="E228">
            <v>26</v>
          </cell>
          <cell r="F228">
            <v>2</v>
          </cell>
        </row>
        <row r="228">
          <cell r="H228" t="str">
            <v>聂孟冬</v>
          </cell>
        </row>
        <row r="228">
          <cell r="T228">
            <v>2</v>
          </cell>
          <cell r="U228">
            <v>2</v>
          </cell>
          <cell r="V228">
            <v>40</v>
          </cell>
          <cell r="W228" t="str">
            <v>2025/06/11号离职</v>
          </cell>
        </row>
        <row r="228">
          <cell r="Z228" t="e">
            <v>#N/A</v>
          </cell>
          <cell r="AA228">
            <v>0</v>
          </cell>
          <cell r="AB228" t="e">
            <v>#N/A</v>
          </cell>
          <cell r="AC228" t="e">
            <v>#N/A</v>
          </cell>
          <cell r="AD228" t="str">
            <v>聂孟冬</v>
          </cell>
          <cell r="AE228" t="e">
            <v>#N/A</v>
          </cell>
          <cell r="AF228" t="str">
            <v>聂孟冬</v>
          </cell>
          <cell r="AG228" t="str">
            <v>聂孟冬</v>
          </cell>
          <cell r="AH228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研发人员"/>
      <sheetName val="一线员工"/>
      <sheetName val="销售人员"/>
      <sheetName val="小时工"/>
    </sheetNames>
    <sheetDataSet>
      <sheetData sheetId="0">
        <row r="16">
          <cell r="L16">
            <v>78786.24</v>
          </cell>
        </row>
        <row r="24">
          <cell r="L24">
            <v>590023.55</v>
          </cell>
        </row>
      </sheetData>
      <sheetData sheetId="1">
        <row r="5">
          <cell r="H5">
            <v>264</v>
          </cell>
        </row>
        <row r="5">
          <cell r="L5">
            <v>12464</v>
          </cell>
        </row>
        <row r="8">
          <cell r="L8">
            <v>9540</v>
          </cell>
        </row>
        <row r="9">
          <cell r="H9">
            <v>620</v>
          </cell>
        </row>
        <row r="15">
          <cell r="H15">
            <v>3672</v>
          </cell>
        </row>
        <row r="15">
          <cell r="J15">
            <v>0</v>
          </cell>
        </row>
        <row r="15">
          <cell r="L15">
            <v>69346.27</v>
          </cell>
        </row>
        <row r="15">
          <cell r="Z15">
            <v>0</v>
          </cell>
        </row>
        <row r="15">
          <cell r="AD15">
            <v>0</v>
          </cell>
          <cell r="AE15">
            <v>0</v>
          </cell>
        </row>
        <row r="15">
          <cell r="AP15">
            <v>8412.7</v>
          </cell>
        </row>
      </sheetData>
      <sheetData sheetId="2">
        <row r="67">
          <cell r="L67">
            <v>3063.46</v>
          </cell>
        </row>
        <row r="69">
          <cell r="H69">
            <v>26920</v>
          </cell>
        </row>
        <row r="69">
          <cell r="J69">
            <v>0</v>
          </cell>
        </row>
        <row r="69">
          <cell r="L69">
            <v>393130.11</v>
          </cell>
        </row>
        <row r="69">
          <cell r="Z69">
            <v>0</v>
          </cell>
        </row>
        <row r="69">
          <cell r="AD69">
            <v>0</v>
          </cell>
          <cell r="AE69">
            <v>0</v>
          </cell>
          <cell r="AF69">
            <v>0</v>
          </cell>
        </row>
        <row r="69">
          <cell r="AO69">
            <v>34695.086</v>
          </cell>
        </row>
        <row r="70">
          <cell r="L70">
            <v>619327.93</v>
          </cell>
        </row>
      </sheetData>
      <sheetData sheetId="3">
        <row r="5">
          <cell r="L5">
            <v>6650.9</v>
          </cell>
        </row>
        <row r="6">
          <cell r="L6">
            <v>8766</v>
          </cell>
        </row>
        <row r="7">
          <cell r="L7">
            <v>4810</v>
          </cell>
        </row>
        <row r="8">
          <cell r="L8">
            <v>7562.31</v>
          </cell>
        </row>
        <row r="9">
          <cell r="L9">
            <v>6838.46</v>
          </cell>
        </row>
        <row r="10">
          <cell r="L10">
            <v>4545.08</v>
          </cell>
        </row>
        <row r="11">
          <cell r="L11">
            <v>3780</v>
          </cell>
        </row>
        <row r="12">
          <cell r="H12">
            <v>2360</v>
          </cell>
        </row>
        <row r="12">
          <cell r="J12">
            <v>0</v>
          </cell>
        </row>
        <row r="12">
          <cell r="L12">
            <v>42952.75</v>
          </cell>
        </row>
        <row r="12">
          <cell r="AD12">
            <v>0</v>
          </cell>
          <cell r="AE12">
            <v>0</v>
          </cell>
        </row>
        <row r="12">
          <cell r="AO12">
            <v>3063.444</v>
          </cell>
        </row>
      </sheetData>
      <sheetData sheetId="4">
        <row r="6">
          <cell r="L6">
            <v>5808.18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25.4（初版）"/>
      <sheetName val="小时工"/>
      <sheetName val="Sheet1"/>
    </sheetNames>
    <sheetDataSet>
      <sheetData sheetId="0"/>
      <sheetData sheetId="1">
        <row r="2">
          <cell r="D2" t="str">
            <v>姓名</v>
          </cell>
          <cell r="E2" t="str">
            <v>所属劳务</v>
          </cell>
          <cell r="F2">
            <v>1</v>
          </cell>
          <cell r="G2">
            <v>2</v>
          </cell>
          <cell r="H2">
            <v>3</v>
          </cell>
          <cell r="I2">
            <v>4</v>
          </cell>
          <cell r="J2">
            <v>5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13</v>
          </cell>
          <cell r="S2">
            <v>14</v>
          </cell>
          <cell r="T2">
            <v>15</v>
          </cell>
          <cell r="U2">
            <v>16</v>
          </cell>
          <cell r="V2">
            <v>17</v>
          </cell>
          <cell r="W2">
            <v>18</v>
          </cell>
          <cell r="X2">
            <v>19</v>
          </cell>
          <cell r="Y2">
            <v>20</v>
          </cell>
          <cell r="Z2">
            <v>21</v>
          </cell>
          <cell r="AA2">
            <v>22</v>
          </cell>
          <cell r="AB2">
            <v>23</v>
          </cell>
          <cell r="AC2">
            <v>24</v>
          </cell>
          <cell r="AD2">
            <v>25</v>
          </cell>
          <cell r="AE2">
            <v>26</v>
          </cell>
          <cell r="AF2">
            <v>27</v>
          </cell>
          <cell r="AG2">
            <v>28</v>
          </cell>
          <cell r="AH2">
            <v>29</v>
          </cell>
          <cell r="AI2">
            <v>30</v>
          </cell>
          <cell r="AJ2">
            <v>31</v>
          </cell>
          <cell r="AK2" t="str">
            <v>总计工时</v>
          </cell>
          <cell r="AL2" t="str">
            <v>备注</v>
          </cell>
          <cell r="AM2" t="str">
            <v>入职日期</v>
          </cell>
          <cell r="AN2" t="str">
            <v>离职日期</v>
          </cell>
          <cell r="AO2" t="str">
            <v>补卡</v>
          </cell>
          <cell r="AP2" t="str">
            <v>迟到</v>
          </cell>
        </row>
        <row r="2">
          <cell r="AR2">
            <v>18</v>
          </cell>
          <cell r="AS2">
            <v>24.5</v>
          </cell>
          <cell r="AT2" t="str">
            <v>差异</v>
          </cell>
        </row>
        <row r="3">
          <cell r="D3" t="str">
            <v>陈元庆</v>
          </cell>
          <cell r="E3" t="str">
            <v>东方人才</v>
          </cell>
          <cell r="F3">
            <v>10.5</v>
          </cell>
          <cell r="G3">
            <v>10.5</v>
          </cell>
          <cell r="H3">
            <v>10.5</v>
          </cell>
          <cell r="I3">
            <v>0</v>
          </cell>
          <cell r="J3">
            <v>10.5</v>
          </cell>
          <cell r="K3">
            <v>10.5</v>
          </cell>
          <cell r="L3">
            <v>10.5</v>
          </cell>
          <cell r="M3">
            <v>10.5</v>
          </cell>
          <cell r="N3">
            <v>10.5</v>
          </cell>
          <cell r="O3">
            <v>10.5</v>
          </cell>
          <cell r="P3">
            <v>10.5</v>
          </cell>
          <cell r="Q3">
            <v>10.5</v>
          </cell>
          <cell r="R3">
            <v>10.5</v>
          </cell>
          <cell r="S3">
            <v>10.5</v>
          </cell>
          <cell r="T3">
            <v>10.5</v>
          </cell>
          <cell r="U3">
            <v>10.5</v>
          </cell>
          <cell r="V3">
            <v>10.5</v>
          </cell>
          <cell r="W3">
            <v>10.5</v>
          </cell>
          <cell r="X3">
            <v>10.5</v>
          </cell>
          <cell r="Y3">
            <v>10.5</v>
          </cell>
          <cell r="Z3">
            <v>10.5</v>
          </cell>
          <cell r="AA3">
            <v>10.5</v>
          </cell>
          <cell r="AB3">
            <v>10.5</v>
          </cell>
          <cell r="AC3">
            <v>10.5</v>
          </cell>
          <cell r="AD3">
            <v>10.5</v>
          </cell>
          <cell r="AE3">
            <v>10.5</v>
          </cell>
          <cell r="AF3">
            <v>10.5</v>
          </cell>
          <cell r="AG3">
            <v>10.5</v>
          </cell>
          <cell r="AH3">
            <v>10.5</v>
          </cell>
          <cell r="AI3">
            <v>10.5</v>
          </cell>
          <cell r="AJ3">
            <v>0</v>
          </cell>
          <cell r="AK3">
            <v>304.5</v>
          </cell>
        </row>
        <row r="3">
          <cell r="AM3" t="str">
            <v>2025年02月07号</v>
          </cell>
        </row>
        <row r="3">
          <cell r="AO3">
            <v>4</v>
          </cell>
        </row>
        <row r="4">
          <cell r="D4" t="str">
            <v>王伟</v>
          </cell>
          <cell r="E4" t="str">
            <v>东方人才</v>
          </cell>
          <cell r="F4">
            <v>10.5</v>
          </cell>
          <cell r="G4">
            <v>10.5</v>
          </cell>
          <cell r="H4">
            <v>10.5</v>
          </cell>
          <cell r="I4">
            <v>0</v>
          </cell>
          <cell r="J4">
            <v>10.5</v>
          </cell>
          <cell r="K4">
            <v>10.5</v>
          </cell>
          <cell r="L4">
            <v>10.5</v>
          </cell>
          <cell r="M4">
            <v>10.5</v>
          </cell>
          <cell r="N4">
            <v>10.5</v>
          </cell>
          <cell r="O4">
            <v>10.5</v>
          </cell>
          <cell r="P4">
            <v>10.5</v>
          </cell>
          <cell r="Q4">
            <v>10.5</v>
          </cell>
          <cell r="R4">
            <v>10.5</v>
          </cell>
          <cell r="S4">
            <v>10.5</v>
          </cell>
          <cell r="T4">
            <v>10.5</v>
          </cell>
          <cell r="U4">
            <v>10.5</v>
          </cell>
          <cell r="V4">
            <v>10.5</v>
          </cell>
          <cell r="W4">
            <v>10.5</v>
          </cell>
          <cell r="X4">
            <v>10.5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189</v>
          </cell>
        </row>
        <row r="4">
          <cell r="AM4" t="str">
            <v>2025年02月07号</v>
          </cell>
          <cell r="AN4">
            <v>45766</v>
          </cell>
        </row>
        <row r="5">
          <cell r="D5" t="str">
            <v>袁建平</v>
          </cell>
          <cell r="E5" t="str">
            <v>德顺</v>
          </cell>
          <cell r="F5">
            <v>10.5</v>
          </cell>
          <cell r="G5">
            <v>10.5</v>
          </cell>
          <cell r="H5">
            <v>10.5</v>
          </cell>
          <cell r="I5">
            <v>0</v>
          </cell>
          <cell r="J5">
            <v>10.5</v>
          </cell>
          <cell r="K5">
            <v>10.5</v>
          </cell>
          <cell r="L5">
            <v>10.5</v>
          </cell>
          <cell r="M5">
            <v>10.5</v>
          </cell>
          <cell r="N5">
            <v>10.5</v>
          </cell>
          <cell r="O5">
            <v>10.5</v>
          </cell>
          <cell r="P5">
            <v>10.5</v>
          </cell>
          <cell r="Q5">
            <v>10.5</v>
          </cell>
          <cell r="R5">
            <v>10.5</v>
          </cell>
          <cell r="S5">
            <v>10.5</v>
          </cell>
          <cell r="T5">
            <v>10.5</v>
          </cell>
          <cell r="U5">
            <v>10.5</v>
          </cell>
          <cell r="V5">
            <v>10.5</v>
          </cell>
          <cell r="W5">
            <v>10.5</v>
          </cell>
          <cell r="X5">
            <v>10.5</v>
          </cell>
          <cell r="Y5">
            <v>10.5</v>
          </cell>
          <cell r="Z5">
            <v>10.5</v>
          </cell>
          <cell r="AA5">
            <v>10.5</v>
          </cell>
          <cell r="AB5">
            <v>10.5</v>
          </cell>
          <cell r="AC5">
            <v>10.5</v>
          </cell>
          <cell r="AD5">
            <v>10.5</v>
          </cell>
          <cell r="AE5">
            <v>10.5</v>
          </cell>
          <cell r="AF5">
            <v>10.5</v>
          </cell>
          <cell r="AG5">
            <v>10.5</v>
          </cell>
          <cell r="AH5">
            <v>10.5</v>
          </cell>
          <cell r="AI5">
            <v>10.5</v>
          </cell>
          <cell r="AJ5">
            <v>0</v>
          </cell>
          <cell r="AK5">
            <v>304.5</v>
          </cell>
        </row>
        <row r="5">
          <cell r="AM5">
            <v>45734</v>
          </cell>
        </row>
        <row r="5">
          <cell r="AO5">
            <v>2</v>
          </cell>
        </row>
        <row r="5">
          <cell r="AQ5">
            <v>38.0625</v>
          </cell>
          <cell r="AR5">
            <v>5481</v>
          </cell>
          <cell r="AS5">
            <v>7460.25</v>
          </cell>
          <cell r="AT5">
            <v>1979.25</v>
          </cell>
        </row>
        <row r="6">
          <cell r="D6" t="str">
            <v>戴新亮</v>
          </cell>
          <cell r="E6" t="str">
            <v>德顺</v>
          </cell>
          <cell r="F6">
            <v>10.5</v>
          </cell>
          <cell r="G6">
            <v>10.5</v>
          </cell>
          <cell r="H6">
            <v>10.5</v>
          </cell>
          <cell r="I6">
            <v>0</v>
          </cell>
          <cell r="J6">
            <v>0</v>
          </cell>
          <cell r="K6">
            <v>10.5</v>
          </cell>
          <cell r="L6">
            <v>10.5</v>
          </cell>
          <cell r="M6">
            <v>10.5</v>
          </cell>
          <cell r="N6">
            <v>10.5</v>
          </cell>
          <cell r="O6">
            <v>10.5</v>
          </cell>
          <cell r="P6">
            <v>10.5</v>
          </cell>
          <cell r="Q6">
            <v>10.5</v>
          </cell>
          <cell r="R6">
            <v>10.5</v>
          </cell>
          <cell r="S6">
            <v>10.5</v>
          </cell>
          <cell r="T6">
            <v>10.5</v>
          </cell>
          <cell r="U6">
            <v>0</v>
          </cell>
          <cell r="V6">
            <v>10.5</v>
          </cell>
          <cell r="W6">
            <v>10.5</v>
          </cell>
          <cell r="X6">
            <v>10.5</v>
          </cell>
          <cell r="Y6">
            <v>10.5</v>
          </cell>
          <cell r="Z6">
            <v>10.5</v>
          </cell>
          <cell r="AA6">
            <v>10.5</v>
          </cell>
          <cell r="AB6">
            <v>10.5</v>
          </cell>
          <cell r="AC6">
            <v>10.5</v>
          </cell>
          <cell r="AD6">
            <v>10.5</v>
          </cell>
          <cell r="AE6">
            <v>10.5</v>
          </cell>
          <cell r="AF6">
            <v>10.5</v>
          </cell>
          <cell r="AG6">
            <v>10.5</v>
          </cell>
          <cell r="AH6">
            <v>10.5</v>
          </cell>
          <cell r="AI6">
            <v>10.5</v>
          </cell>
          <cell r="AJ6">
            <v>0</v>
          </cell>
          <cell r="AK6">
            <v>283.5</v>
          </cell>
        </row>
        <row r="6">
          <cell r="AM6">
            <v>45734</v>
          </cell>
        </row>
        <row r="6">
          <cell r="AO6">
            <v>5</v>
          </cell>
        </row>
        <row r="6">
          <cell r="AQ6">
            <v>35.4375</v>
          </cell>
          <cell r="AR6">
            <v>5103</v>
          </cell>
          <cell r="AS6">
            <v>6945.75</v>
          </cell>
          <cell r="AT6">
            <v>1842.75</v>
          </cell>
        </row>
        <row r="7">
          <cell r="D7" t="str">
            <v>罗业勋</v>
          </cell>
          <cell r="E7" t="str">
            <v>德顺</v>
          </cell>
          <cell r="F7">
            <v>10.5</v>
          </cell>
          <cell r="G7">
            <v>10.5</v>
          </cell>
          <cell r="H7">
            <v>10.5</v>
          </cell>
          <cell r="I7">
            <v>0</v>
          </cell>
          <cell r="J7">
            <v>10.5</v>
          </cell>
          <cell r="K7">
            <v>10.5</v>
          </cell>
          <cell r="L7">
            <v>0</v>
          </cell>
          <cell r="M7">
            <v>10.5</v>
          </cell>
          <cell r="N7">
            <v>10.5</v>
          </cell>
          <cell r="O7">
            <v>10.5</v>
          </cell>
          <cell r="P7">
            <v>10.5</v>
          </cell>
          <cell r="Q7">
            <v>10.5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105</v>
          </cell>
        </row>
        <row r="7">
          <cell r="AM7">
            <v>45735</v>
          </cell>
          <cell r="AN7">
            <v>45760</v>
          </cell>
        </row>
        <row r="7">
          <cell r="AQ7">
            <v>13.125</v>
          </cell>
          <cell r="AR7">
            <v>1890</v>
          </cell>
          <cell r="AS7">
            <v>2572.5</v>
          </cell>
          <cell r="AT7">
            <v>682.5</v>
          </cell>
        </row>
        <row r="8">
          <cell r="D8" t="str">
            <v>陈德文</v>
          </cell>
          <cell r="E8" t="str">
            <v>德顺</v>
          </cell>
          <cell r="F8">
            <v>10.5</v>
          </cell>
          <cell r="G8">
            <v>10.5</v>
          </cell>
          <cell r="H8">
            <v>10.5</v>
          </cell>
          <cell r="I8">
            <v>0</v>
          </cell>
          <cell r="J8">
            <v>10.5</v>
          </cell>
          <cell r="K8">
            <v>10.5</v>
          </cell>
          <cell r="L8">
            <v>10.5</v>
          </cell>
          <cell r="M8">
            <v>0</v>
          </cell>
          <cell r="N8">
            <v>10.5</v>
          </cell>
          <cell r="O8">
            <v>10.5</v>
          </cell>
          <cell r="P8">
            <v>10.5</v>
          </cell>
          <cell r="Q8">
            <v>10.5</v>
          </cell>
          <cell r="R8">
            <v>10.5</v>
          </cell>
          <cell r="S8">
            <v>10.5</v>
          </cell>
          <cell r="T8">
            <v>10.5</v>
          </cell>
          <cell r="U8">
            <v>0</v>
          </cell>
          <cell r="V8">
            <v>10.5</v>
          </cell>
          <cell r="W8">
            <v>10.5</v>
          </cell>
          <cell r="X8">
            <v>10.5</v>
          </cell>
          <cell r="Y8">
            <v>10.5</v>
          </cell>
          <cell r="Z8">
            <v>10.5</v>
          </cell>
          <cell r="AA8">
            <v>10.5</v>
          </cell>
          <cell r="AB8">
            <v>10.5</v>
          </cell>
          <cell r="AC8">
            <v>10.5</v>
          </cell>
          <cell r="AD8">
            <v>0</v>
          </cell>
          <cell r="AE8">
            <v>10.5</v>
          </cell>
          <cell r="AF8">
            <v>10.5</v>
          </cell>
          <cell r="AG8">
            <v>10.5</v>
          </cell>
          <cell r="AH8">
            <v>10.5</v>
          </cell>
          <cell r="AI8">
            <v>10.5</v>
          </cell>
          <cell r="AJ8">
            <v>0</v>
          </cell>
          <cell r="AK8">
            <v>273</v>
          </cell>
        </row>
        <row r="8">
          <cell r="AM8">
            <v>45737</v>
          </cell>
        </row>
        <row r="8">
          <cell r="AO8">
            <v>2</v>
          </cell>
        </row>
        <row r="8">
          <cell r="AQ8">
            <v>34.125</v>
          </cell>
          <cell r="AR8">
            <v>4914</v>
          </cell>
          <cell r="AS8">
            <v>6688.5</v>
          </cell>
          <cell r="AT8">
            <v>1774.5</v>
          </cell>
        </row>
        <row r="9">
          <cell r="D9" t="str">
            <v>修秀兰</v>
          </cell>
          <cell r="E9" t="str">
            <v>德顺</v>
          </cell>
          <cell r="F9">
            <v>10.5</v>
          </cell>
          <cell r="G9">
            <v>10.5</v>
          </cell>
          <cell r="H9">
            <v>10.5</v>
          </cell>
          <cell r="I9">
            <v>0</v>
          </cell>
          <cell r="J9">
            <v>10.5</v>
          </cell>
          <cell r="K9">
            <v>10.5</v>
          </cell>
          <cell r="L9">
            <v>10.5</v>
          </cell>
          <cell r="M9">
            <v>10.5</v>
          </cell>
          <cell r="N9">
            <v>10.5</v>
          </cell>
          <cell r="O9">
            <v>10.5</v>
          </cell>
          <cell r="P9">
            <v>10.5</v>
          </cell>
          <cell r="Q9">
            <v>10.5</v>
          </cell>
          <cell r="R9">
            <v>10.5</v>
          </cell>
          <cell r="S9">
            <v>10.5</v>
          </cell>
          <cell r="T9">
            <v>7.5</v>
          </cell>
          <cell r="U9">
            <v>10.5</v>
          </cell>
          <cell r="V9">
            <v>10.5</v>
          </cell>
          <cell r="W9">
            <v>10.5</v>
          </cell>
          <cell r="X9">
            <v>10.5</v>
          </cell>
          <cell r="Y9">
            <v>10.5</v>
          </cell>
          <cell r="Z9">
            <v>10.5</v>
          </cell>
          <cell r="AA9">
            <v>10.5</v>
          </cell>
          <cell r="AB9">
            <v>10.5</v>
          </cell>
          <cell r="AC9">
            <v>0</v>
          </cell>
          <cell r="AD9">
            <v>10.5</v>
          </cell>
          <cell r="AE9">
            <v>10.5</v>
          </cell>
          <cell r="AF9">
            <v>10.5</v>
          </cell>
          <cell r="AG9">
            <v>10.5</v>
          </cell>
          <cell r="AH9">
            <v>10.5</v>
          </cell>
          <cell r="AI9">
            <v>10.5</v>
          </cell>
          <cell r="AJ9">
            <v>0</v>
          </cell>
          <cell r="AK9">
            <v>291</v>
          </cell>
        </row>
        <row r="9">
          <cell r="AM9">
            <v>45739</v>
          </cell>
        </row>
        <row r="9">
          <cell r="AQ9">
            <v>36.375</v>
          </cell>
          <cell r="AR9">
            <v>5238</v>
          </cell>
          <cell r="AS9">
            <v>7129.5</v>
          </cell>
          <cell r="AT9">
            <v>1891.5</v>
          </cell>
        </row>
        <row r="10">
          <cell r="D10" t="str">
            <v>袁珊珊</v>
          </cell>
          <cell r="E10" t="str">
            <v>德顺</v>
          </cell>
          <cell r="F10">
            <v>10.5</v>
          </cell>
          <cell r="G10">
            <v>10.5</v>
          </cell>
          <cell r="H10">
            <v>10.5</v>
          </cell>
          <cell r="I10">
            <v>0</v>
          </cell>
          <cell r="J10">
            <v>10.5</v>
          </cell>
          <cell r="K10">
            <v>10.5</v>
          </cell>
          <cell r="L10">
            <v>10.5</v>
          </cell>
          <cell r="M10">
            <v>10.5</v>
          </cell>
          <cell r="N10">
            <v>10.5</v>
          </cell>
          <cell r="O10">
            <v>10.5</v>
          </cell>
          <cell r="P10">
            <v>10.5</v>
          </cell>
          <cell r="Q10">
            <v>10.5</v>
          </cell>
          <cell r="R10">
            <v>10.5</v>
          </cell>
          <cell r="S10">
            <v>10.5</v>
          </cell>
          <cell r="T10">
            <v>10.5</v>
          </cell>
          <cell r="U10">
            <v>10.5</v>
          </cell>
          <cell r="V10">
            <v>10.5</v>
          </cell>
          <cell r="W10">
            <v>0</v>
          </cell>
          <cell r="X10">
            <v>10.5</v>
          </cell>
          <cell r="Y10">
            <v>10.5</v>
          </cell>
          <cell r="Z10">
            <v>10.5</v>
          </cell>
          <cell r="AA10">
            <v>10.5</v>
          </cell>
          <cell r="AB10">
            <v>10.5</v>
          </cell>
          <cell r="AC10">
            <v>10.5</v>
          </cell>
          <cell r="AD10">
            <v>10.5</v>
          </cell>
          <cell r="AE10">
            <v>10.5</v>
          </cell>
          <cell r="AF10">
            <v>0</v>
          </cell>
          <cell r="AG10">
            <v>10.5</v>
          </cell>
          <cell r="AH10">
            <v>10.5</v>
          </cell>
          <cell r="AI10">
            <v>10.5</v>
          </cell>
          <cell r="AJ10">
            <v>0</v>
          </cell>
          <cell r="AK10">
            <v>283.5</v>
          </cell>
        </row>
        <row r="10">
          <cell r="AM10">
            <v>45739</v>
          </cell>
        </row>
        <row r="10">
          <cell r="AO10">
            <v>4</v>
          </cell>
        </row>
        <row r="10">
          <cell r="AQ10">
            <v>35.4375</v>
          </cell>
          <cell r="AR10">
            <v>5103</v>
          </cell>
          <cell r="AS10">
            <v>6945.75</v>
          </cell>
          <cell r="AT10">
            <v>1842.75</v>
          </cell>
        </row>
        <row r="11">
          <cell r="D11" t="str">
            <v>肖米溪</v>
          </cell>
          <cell r="E11" t="str">
            <v>德顺</v>
          </cell>
          <cell r="F11">
            <v>10.5</v>
          </cell>
          <cell r="G11">
            <v>10.5</v>
          </cell>
          <cell r="H11">
            <v>10.5</v>
          </cell>
          <cell r="I11">
            <v>0</v>
          </cell>
          <cell r="J11">
            <v>10.5</v>
          </cell>
          <cell r="K11">
            <v>10.5</v>
          </cell>
          <cell r="L11">
            <v>10.5</v>
          </cell>
          <cell r="M11">
            <v>10.5</v>
          </cell>
          <cell r="N11">
            <v>10.5</v>
          </cell>
          <cell r="O11">
            <v>10.5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94.5</v>
          </cell>
        </row>
        <row r="11">
          <cell r="AM11">
            <v>45739</v>
          </cell>
          <cell r="AN11">
            <v>45758</v>
          </cell>
        </row>
        <row r="11">
          <cell r="AQ11">
            <v>11.8125</v>
          </cell>
          <cell r="AR11">
            <v>1701</v>
          </cell>
          <cell r="AS11">
            <v>2315.25</v>
          </cell>
          <cell r="AT11">
            <v>614.25</v>
          </cell>
        </row>
        <row r="12">
          <cell r="D12" t="str">
            <v>汤子玉</v>
          </cell>
          <cell r="E12" t="str">
            <v>德顺</v>
          </cell>
          <cell r="F12">
            <v>10.5</v>
          </cell>
          <cell r="G12">
            <v>10.5</v>
          </cell>
          <cell r="H12">
            <v>6.5</v>
          </cell>
          <cell r="I12">
            <v>0</v>
          </cell>
          <cell r="J12">
            <v>10.5</v>
          </cell>
          <cell r="K12">
            <v>10.5</v>
          </cell>
          <cell r="L12">
            <v>10.5</v>
          </cell>
          <cell r="M12">
            <v>10.5</v>
          </cell>
          <cell r="N12">
            <v>10.5</v>
          </cell>
          <cell r="O12">
            <v>10.5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90.5</v>
          </cell>
        </row>
        <row r="12">
          <cell r="AM12">
            <v>45739</v>
          </cell>
          <cell r="AN12">
            <v>45758</v>
          </cell>
          <cell r="AO12">
            <v>1</v>
          </cell>
        </row>
        <row r="12">
          <cell r="AQ12">
            <v>11.3125</v>
          </cell>
          <cell r="AR12">
            <v>1629</v>
          </cell>
          <cell r="AS12">
            <v>2217.25</v>
          </cell>
          <cell r="AT12">
            <v>588.25</v>
          </cell>
        </row>
        <row r="13">
          <cell r="D13" t="str">
            <v>贺翌昴</v>
          </cell>
          <cell r="E13" t="str">
            <v>德顺</v>
          </cell>
          <cell r="F13">
            <v>10.5</v>
          </cell>
          <cell r="G13">
            <v>10.5</v>
          </cell>
          <cell r="H13">
            <v>10.5</v>
          </cell>
          <cell r="I13">
            <v>0</v>
          </cell>
          <cell r="J13">
            <v>10.5</v>
          </cell>
          <cell r="K13">
            <v>10.5</v>
          </cell>
          <cell r="L13">
            <v>10.5</v>
          </cell>
          <cell r="M13">
            <v>10.5</v>
          </cell>
          <cell r="N13">
            <v>10.5</v>
          </cell>
          <cell r="O13">
            <v>10.5</v>
          </cell>
          <cell r="P13">
            <v>10.5</v>
          </cell>
          <cell r="Q13">
            <v>10.5</v>
          </cell>
          <cell r="R13">
            <v>4</v>
          </cell>
          <cell r="S13">
            <v>10.5</v>
          </cell>
          <cell r="T13">
            <v>10.5</v>
          </cell>
          <cell r="U13">
            <v>10.5</v>
          </cell>
          <cell r="V13">
            <v>0</v>
          </cell>
          <cell r="W13">
            <v>10.5</v>
          </cell>
          <cell r="X13">
            <v>10.5</v>
          </cell>
          <cell r="Y13">
            <v>10.5</v>
          </cell>
          <cell r="Z13">
            <v>10.5</v>
          </cell>
          <cell r="AA13">
            <v>10.5</v>
          </cell>
          <cell r="AB13">
            <v>10.5</v>
          </cell>
          <cell r="AC13">
            <v>10.5</v>
          </cell>
          <cell r="AD13">
            <v>10.5</v>
          </cell>
          <cell r="AE13">
            <v>10.5</v>
          </cell>
          <cell r="AF13">
            <v>10.5</v>
          </cell>
          <cell r="AG13">
            <v>0</v>
          </cell>
          <cell r="AH13">
            <v>10.5</v>
          </cell>
          <cell r="AI13">
            <v>10.5</v>
          </cell>
          <cell r="AJ13">
            <v>0</v>
          </cell>
          <cell r="AK13">
            <v>277</v>
          </cell>
        </row>
        <row r="13">
          <cell r="AM13">
            <v>45739</v>
          </cell>
        </row>
        <row r="13">
          <cell r="AO13">
            <v>4</v>
          </cell>
        </row>
        <row r="13">
          <cell r="AQ13">
            <v>34.625</v>
          </cell>
          <cell r="AR13">
            <v>4986</v>
          </cell>
          <cell r="AS13">
            <v>6786.5</v>
          </cell>
          <cell r="AT13">
            <v>1800.5</v>
          </cell>
        </row>
        <row r="14">
          <cell r="D14" t="str">
            <v>吴升黄</v>
          </cell>
          <cell r="E14" t="str">
            <v>德顺</v>
          </cell>
          <cell r="F14">
            <v>10.5</v>
          </cell>
          <cell r="G14">
            <v>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18.5</v>
          </cell>
        </row>
        <row r="14">
          <cell r="AM14">
            <v>45740</v>
          </cell>
          <cell r="AN14">
            <v>45749</v>
          </cell>
        </row>
        <row r="14">
          <cell r="AQ14">
            <v>2.3125</v>
          </cell>
          <cell r="AR14">
            <v>333</v>
          </cell>
          <cell r="AS14">
            <v>453.25</v>
          </cell>
          <cell r="AT14">
            <v>120.25</v>
          </cell>
        </row>
        <row r="15">
          <cell r="D15" t="str">
            <v>罗铁</v>
          </cell>
          <cell r="E15" t="str">
            <v>德顺</v>
          </cell>
          <cell r="F15">
            <v>10.5</v>
          </cell>
          <cell r="G15">
            <v>10.5</v>
          </cell>
          <cell r="H15">
            <v>10.5</v>
          </cell>
          <cell r="I15">
            <v>0</v>
          </cell>
          <cell r="J15">
            <v>10.5</v>
          </cell>
          <cell r="K15">
            <v>10.5</v>
          </cell>
          <cell r="L15">
            <v>10.5</v>
          </cell>
          <cell r="M15">
            <v>10.5</v>
          </cell>
          <cell r="N15">
            <v>10.5</v>
          </cell>
          <cell r="O15">
            <v>10.5</v>
          </cell>
          <cell r="P15">
            <v>10.5</v>
          </cell>
          <cell r="Q15">
            <v>10.5</v>
          </cell>
          <cell r="R15">
            <v>10.5</v>
          </cell>
          <cell r="S15">
            <v>10.5</v>
          </cell>
          <cell r="T15">
            <v>10.5</v>
          </cell>
          <cell r="U15">
            <v>10.5</v>
          </cell>
          <cell r="V15">
            <v>4</v>
          </cell>
          <cell r="W15">
            <v>10.5</v>
          </cell>
          <cell r="X15">
            <v>10.5</v>
          </cell>
          <cell r="Y15">
            <v>10.5</v>
          </cell>
          <cell r="Z15">
            <v>10.5</v>
          </cell>
          <cell r="AA15">
            <v>10.5</v>
          </cell>
          <cell r="AB15">
            <v>10.5</v>
          </cell>
          <cell r="AC15">
            <v>10.5</v>
          </cell>
          <cell r="AD15">
            <v>10.5</v>
          </cell>
          <cell r="AE15">
            <v>10.5</v>
          </cell>
          <cell r="AF15">
            <v>10.5</v>
          </cell>
          <cell r="AG15">
            <v>10.5</v>
          </cell>
          <cell r="AH15">
            <v>10.5</v>
          </cell>
          <cell r="AI15">
            <v>10.5</v>
          </cell>
          <cell r="AJ15">
            <v>0</v>
          </cell>
          <cell r="AK15">
            <v>298</v>
          </cell>
        </row>
        <row r="15">
          <cell r="AM15">
            <v>45741</v>
          </cell>
        </row>
        <row r="15">
          <cell r="AO15">
            <v>13</v>
          </cell>
        </row>
        <row r="15">
          <cell r="AQ15">
            <v>37.25</v>
          </cell>
          <cell r="AR15">
            <v>5364</v>
          </cell>
          <cell r="AS15">
            <v>7301</v>
          </cell>
          <cell r="AT15">
            <v>1937</v>
          </cell>
        </row>
        <row r="16">
          <cell r="D16" t="str">
            <v>宋先锋</v>
          </cell>
          <cell r="E16" t="str">
            <v>德顺</v>
          </cell>
          <cell r="F16">
            <v>10.5</v>
          </cell>
          <cell r="G16">
            <v>10.5</v>
          </cell>
          <cell r="H16">
            <v>10.5</v>
          </cell>
          <cell r="I16">
            <v>0</v>
          </cell>
          <cell r="J16">
            <v>10.5</v>
          </cell>
          <cell r="K16">
            <v>10.5</v>
          </cell>
          <cell r="L16">
            <v>10.5</v>
          </cell>
          <cell r="M16">
            <v>10.5</v>
          </cell>
          <cell r="N16">
            <v>10.5</v>
          </cell>
          <cell r="O16">
            <v>10.5</v>
          </cell>
          <cell r="P16">
            <v>10.5</v>
          </cell>
          <cell r="Q16">
            <v>10.5</v>
          </cell>
          <cell r="R16">
            <v>10.5</v>
          </cell>
          <cell r="S16">
            <v>10.5</v>
          </cell>
          <cell r="T16">
            <v>10.5</v>
          </cell>
          <cell r="U16">
            <v>10.5</v>
          </cell>
          <cell r="V16">
            <v>10.5</v>
          </cell>
          <cell r="W16">
            <v>10.5</v>
          </cell>
          <cell r="X16">
            <v>0</v>
          </cell>
          <cell r="Y16">
            <v>10.5</v>
          </cell>
          <cell r="Z16">
            <v>10.5</v>
          </cell>
          <cell r="AA16">
            <v>10.5</v>
          </cell>
          <cell r="AB16">
            <v>10.5</v>
          </cell>
          <cell r="AC16">
            <v>10.5</v>
          </cell>
          <cell r="AD16">
            <v>10.5</v>
          </cell>
          <cell r="AE16">
            <v>10.5</v>
          </cell>
          <cell r="AF16">
            <v>10.5</v>
          </cell>
          <cell r="AG16">
            <v>10.5</v>
          </cell>
          <cell r="AH16">
            <v>10.5</v>
          </cell>
          <cell r="AI16">
            <v>10.5</v>
          </cell>
          <cell r="AJ16">
            <v>0</v>
          </cell>
          <cell r="AK16">
            <v>294</v>
          </cell>
        </row>
        <row r="16">
          <cell r="AM16">
            <v>45743</v>
          </cell>
        </row>
        <row r="16">
          <cell r="AO16">
            <v>1</v>
          </cell>
        </row>
        <row r="16">
          <cell r="AQ16">
            <v>36.75</v>
          </cell>
          <cell r="AR16">
            <v>5292</v>
          </cell>
          <cell r="AS16">
            <v>7203</v>
          </cell>
          <cell r="AT16">
            <v>1911</v>
          </cell>
        </row>
        <row r="17">
          <cell r="D17" t="str">
            <v>彭洪准</v>
          </cell>
          <cell r="E17" t="str">
            <v>德顺</v>
          </cell>
          <cell r="F17">
            <v>10.5</v>
          </cell>
          <cell r="G17">
            <v>10.5</v>
          </cell>
          <cell r="H17">
            <v>10.5</v>
          </cell>
          <cell r="I17">
            <v>0</v>
          </cell>
          <cell r="J17">
            <v>10.5</v>
          </cell>
          <cell r="K17">
            <v>10.5</v>
          </cell>
          <cell r="L17">
            <v>10.5</v>
          </cell>
          <cell r="M17">
            <v>10.5</v>
          </cell>
          <cell r="N17">
            <v>10.5</v>
          </cell>
          <cell r="O17">
            <v>10.5</v>
          </cell>
          <cell r="P17">
            <v>10.5</v>
          </cell>
          <cell r="Q17">
            <v>10.5</v>
          </cell>
          <cell r="R17">
            <v>10.5</v>
          </cell>
          <cell r="S17">
            <v>10.5</v>
          </cell>
          <cell r="T17">
            <v>10.5</v>
          </cell>
          <cell r="U17">
            <v>10.5</v>
          </cell>
          <cell r="V17">
            <v>10.5</v>
          </cell>
          <cell r="W17">
            <v>10.5</v>
          </cell>
          <cell r="X17">
            <v>10.5</v>
          </cell>
          <cell r="Y17">
            <v>10.5</v>
          </cell>
          <cell r="Z17">
            <v>10.5</v>
          </cell>
          <cell r="AA17">
            <v>10.5</v>
          </cell>
          <cell r="AB17">
            <v>10.5</v>
          </cell>
          <cell r="AC17">
            <v>10.5</v>
          </cell>
          <cell r="AD17">
            <v>10.5</v>
          </cell>
          <cell r="AE17">
            <v>10.5</v>
          </cell>
          <cell r="AF17">
            <v>10.5</v>
          </cell>
          <cell r="AG17">
            <v>10.5</v>
          </cell>
          <cell r="AH17">
            <v>10.5</v>
          </cell>
          <cell r="AI17">
            <v>10.5</v>
          </cell>
          <cell r="AJ17">
            <v>0</v>
          </cell>
          <cell r="AK17">
            <v>304.5</v>
          </cell>
        </row>
        <row r="17">
          <cell r="AM17">
            <v>45743</v>
          </cell>
        </row>
        <row r="17">
          <cell r="AO17">
            <v>2</v>
          </cell>
        </row>
        <row r="17">
          <cell r="AQ17">
            <v>38.0625</v>
          </cell>
          <cell r="AR17">
            <v>5481</v>
          </cell>
          <cell r="AS17">
            <v>7460.25</v>
          </cell>
          <cell r="AT17">
            <v>1979.25</v>
          </cell>
        </row>
        <row r="18">
          <cell r="D18" t="str">
            <v>张立</v>
          </cell>
          <cell r="E18" t="str">
            <v>德顺</v>
          </cell>
          <cell r="F18">
            <v>10.5</v>
          </cell>
          <cell r="G18">
            <v>10.5</v>
          </cell>
          <cell r="H18">
            <v>10.5</v>
          </cell>
          <cell r="I18">
            <v>0</v>
          </cell>
          <cell r="J18">
            <v>10.5</v>
          </cell>
          <cell r="K18">
            <v>10.5</v>
          </cell>
          <cell r="L18">
            <v>0</v>
          </cell>
          <cell r="M18">
            <v>10.5</v>
          </cell>
          <cell r="N18">
            <v>10.5</v>
          </cell>
          <cell r="O18">
            <v>10.5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84</v>
          </cell>
        </row>
        <row r="18">
          <cell r="AM18">
            <v>45743</v>
          </cell>
          <cell r="AN18">
            <v>45758</v>
          </cell>
        </row>
        <row r="18">
          <cell r="AQ18">
            <v>10.5</v>
          </cell>
          <cell r="AR18">
            <v>1512</v>
          </cell>
          <cell r="AS18">
            <v>2058</v>
          </cell>
          <cell r="AT18">
            <v>546</v>
          </cell>
        </row>
        <row r="19">
          <cell r="D19" t="str">
            <v>和佳兰</v>
          </cell>
          <cell r="E19" t="str">
            <v>德顺</v>
          </cell>
          <cell r="F19">
            <v>10.5</v>
          </cell>
          <cell r="G19">
            <v>10.5</v>
          </cell>
          <cell r="H19">
            <v>10.5</v>
          </cell>
          <cell r="I19">
            <v>0</v>
          </cell>
          <cell r="J19">
            <v>10.5</v>
          </cell>
          <cell r="K19">
            <v>10.5</v>
          </cell>
          <cell r="L19">
            <v>10.5</v>
          </cell>
          <cell r="M19">
            <v>10.5</v>
          </cell>
          <cell r="N19">
            <v>10.5</v>
          </cell>
          <cell r="O19">
            <v>10.5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94.5</v>
          </cell>
        </row>
        <row r="19">
          <cell r="AM19">
            <v>45744</v>
          </cell>
          <cell r="AN19">
            <v>45758</v>
          </cell>
        </row>
        <row r="19">
          <cell r="AQ19">
            <v>11.8125</v>
          </cell>
          <cell r="AR19">
            <v>1701</v>
          </cell>
          <cell r="AS19">
            <v>2315.25</v>
          </cell>
          <cell r="AT19">
            <v>614.25</v>
          </cell>
        </row>
        <row r="20">
          <cell r="D20" t="str">
            <v>王富民</v>
          </cell>
          <cell r="E20" t="str">
            <v>德顺</v>
          </cell>
          <cell r="F20">
            <v>10.5</v>
          </cell>
          <cell r="G20">
            <v>10.5</v>
          </cell>
          <cell r="H20">
            <v>10.5</v>
          </cell>
          <cell r="I20">
            <v>0</v>
          </cell>
          <cell r="J20">
            <v>10.5</v>
          </cell>
          <cell r="K20">
            <v>10.5</v>
          </cell>
          <cell r="L20">
            <v>10.5</v>
          </cell>
          <cell r="M20">
            <v>10.5</v>
          </cell>
          <cell r="N20">
            <v>0</v>
          </cell>
          <cell r="O20">
            <v>10.5</v>
          </cell>
          <cell r="P20">
            <v>10.5</v>
          </cell>
          <cell r="Q20">
            <v>10.5</v>
          </cell>
          <cell r="R20">
            <v>10.5</v>
          </cell>
          <cell r="S20">
            <v>10.5</v>
          </cell>
          <cell r="T20">
            <v>10.5</v>
          </cell>
          <cell r="U20">
            <v>10.5</v>
          </cell>
          <cell r="V20">
            <v>0</v>
          </cell>
          <cell r="W20">
            <v>10.5</v>
          </cell>
          <cell r="X20">
            <v>10.5</v>
          </cell>
          <cell r="Y20">
            <v>10.5</v>
          </cell>
          <cell r="Z20">
            <v>10.5</v>
          </cell>
          <cell r="AA20">
            <v>10.5</v>
          </cell>
          <cell r="AB20">
            <v>10.5</v>
          </cell>
          <cell r="AC20">
            <v>10.5</v>
          </cell>
          <cell r="AD20">
            <v>10.5</v>
          </cell>
          <cell r="AE20">
            <v>10.5</v>
          </cell>
          <cell r="AF20">
            <v>10.5</v>
          </cell>
          <cell r="AG20">
            <v>10.5</v>
          </cell>
          <cell r="AH20">
            <v>10.5</v>
          </cell>
          <cell r="AI20">
            <v>10.5</v>
          </cell>
        </row>
        <row r="20">
          <cell r="AK20">
            <v>283.5</v>
          </cell>
        </row>
        <row r="20">
          <cell r="AM20">
            <v>45744</v>
          </cell>
        </row>
        <row r="20">
          <cell r="AQ20">
            <v>35.4375</v>
          </cell>
          <cell r="AR20">
            <v>5103</v>
          </cell>
          <cell r="AS20">
            <v>6945.75</v>
          </cell>
          <cell r="AT20">
            <v>1842.75</v>
          </cell>
        </row>
        <row r="21">
          <cell r="D21" t="str">
            <v>丁晓玲</v>
          </cell>
          <cell r="E21" t="str">
            <v>德顺</v>
          </cell>
          <cell r="F21">
            <v>10.5</v>
          </cell>
          <cell r="G21">
            <v>10.5</v>
          </cell>
          <cell r="H21">
            <v>10.5</v>
          </cell>
          <cell r="I21">
            <v>0</v>
          </cell>
          <cell r="J21">
            <v>10.5</v>
          </cell>
          <cell r="K21">
            <v>0</v>
          </cell>
          <cell r="L21">
            <v>10.5</v>
          </cell>
          <cell r="M21">
            <v>10.5</v>
          </cell>
          <cell r="N21">
            <v>10.5</v>
          </cell>
          <cell r="O21">
            <v>10.5</v>
          </cell>
          <cell r="P21">
            <v>10.5</v>
          </cell>
          <cell r="Q21">
            <v>10.5</v>
          </cell>
          <cell r="R21">
            <v>10.5</v>
          </cell>
          <cell r="S21">
            <v>10.5</v>
          </cell>
          <cell r="T21">
            <v>10.5</v>
          </cell>
          <cell r="U21">
            <v>0</v>
          </cell>
          <cell r="V21">
            <v>10.5</v>
          </cell>
          <cell r="W21">
            <v>10.5</v>
          </cell>
          <cell r="X21">
            <v>10.5</v>
          </cell>
          <cell r="Y21">
            <v>10.5</v>
          </cell>
          <cell r="Z21">
            <v>10.5</v>
          </cell>
          <cell r="AA21">
            <v>10.5</v>
          </cell>
          <cell r="AB21">
            <v>10.5</v>
          </cell>
          <cell r="AC21">
            <v>10.5</v>
          </cell>
          <cell r="AD21">
            <v>10.5</v>
          </cell>
          <cell r="AE21">
            <v>10.5</v>
          </cell>
          <cell r="AF21">
            <v>10.5</v>
          </cell>
          <cell r="AG21">
            <v>10.5</v>
          </cell>
          <cell r="AH21">
            <v>10.5</v>
          </cell>
          <cell r="AI21">
            <v>10.5</v>
          </cell>
          <cell r="AJ21">
            <v>0</v>
          </cell>
          <cell r="AK21">
            <v>283.5</v>
          </cell>
        </row>
        <row r="21">
          <cell r="AM21">
            <v>45744</v>
          </cell>
        </row>
        <row r="21">
          <cell r="AQ21">
            <v>35.4375</v>
          </cell>
          <cell r="AR21">
            <v>5103</v>
          </cell>
          <cell r="AS21">
            <v>6945.75</v>
          </cell>
          <cell r="AT21">
            <v>1842.75</v>
          </cell>
        </row>
        <row r="22">
          <cell r="D22" t="str">
            <v>贺勇</v>
          </cell>
          <cell r="E22" t="str">
            <v>德顺</v>
          </cell>
          <cell r="F22">
            <v>10.5</v>
          </cell>
          <cell r="G22">
            <v>10.5</v>
          </cell>
          <cell r="H22">
            <v>10.5</v>
          </cell>
          <cell r="I22">
            <v>0</v>
          </cell>
          <cell r="J22">
            <v>10.5</v>
          </cell>
          <cell r="K22">
            <v>10.5</v>
          </cell>
          <cell r="L22">
            <v>10.5</v>
          </cell>
          <cell r="M22">
            <v>10.5</v>
          </cell>
          <cell r="N22">
            <v>10.5</v>
          </cell>
          <cell r="O22">
            <v>10.5</v>
          </cell>
          <cell r="P22">
            <v>10.5</v>
          </cell>
          <cell r="Q22">
            <v>10.5</v>
          </cell>
          <cell r="R22">
            <v>10.5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126</v>
          </cell>
        </row>
        <row r="22">
          <cell r="AM22">
            <v>45744</v>
          </cell>
          <cell r="AN22">
            <v>45761</v>
          </cell>
        </row>
        <row r="22">
          <cell r="AQ22">
            <v>15.75</v>
          </cell>
          <cell r="AR22">
            <v>2268</v>
          </cell>
          <cell r="AS22">
            <v>3087</v>
          </cell>
          <cell r="AT22">
            <v>819</v>
          </cell>
        </row>
        <row r="23">
          <cell r="D23" t="str">
            <v>韩海</v>
          </cell>
          <cell r="E23" t="str">
            <v>德顺</v>
          </cell>
          <cell r="F23">
            <v>10.5</v>
          </cell>
          <cell r="G23">
            <v>10.5</v>
          </cell>
          <cell r="H23">
            <v>10.5</v>
          </cell>
          <cell r="I23">
            <v>0</v>
          </cell>
          <cell r="J23">
            <v>10.5</v>
          </cell>
          <cell r="K23">
            <v>10.5</v>
          </cell>
          <cell r="L23">
            <v>10.5</v>
          </cell>
          <cell r="M23">
            <v>6.5</v>
          </cell>
          <cell r="N23">
            <v>10.5</v>
          </cell>
          <cell r="O23">
            <v>10.5</v>
          </cell>
          <cell r="P23">
            <v>10.5</v>
          </cell>
          <cell r="Q23">
            <v>10.5</v>
          </cell>
          <cell r="R23">
            <v>10.5</v>
          </cell>
          <cell r="S23">
            <v>10.5</v>
          </cell>
          <cell r="T23">
            <v>0</v>
          </cell>
          <cell r="U23">
            <v>10.5</v>
          </cell>
          <cell r="V23">
            <v>10.5</v>
          </cell>
          <cell r="W23">
            <v>10.5</v>
          </cell>
          <cell r="X23">
            <v>10.5</v>
          </cell>
          <cell r="Y23">
            <v>10.5</v>
          </cell>
          <cell r="Z23">
            <v>10.5</v>
          </cell>
          <cell r="AA23">
            <v>10.5</v>
          </cell>
          <cell r="AB23">
            <v>10.5</v>
          </cell>
          <cell r="AC23">
            <v>0</v>
          </cell>
          <cell r="AD23">
            <v>10.5</v>
          </cell>
          <cell r="AE23">
            <v>10.5</v>
          </cell>
          <cell r="AF23">
            <v>10.5</v>
          </cell>
          <cell r="AG23">
            <v>10.5</v>
          </cell>
          <cell r="AH23">
            <v>10.5</v>
          </cell>
          <cell r="AI23">
            <v>10.5</v>
          </cell>
          <cell r="AJ23">
            <v>0</v>
          </cell>
          <cell r="AK23">
            <v>279.5</v>
          </cell>
        </row>
        <row r="23">
          <cell r="AM23">
            <v>45744</v>
          </cell>
        </row>
        <row r="23">
          <cell r="AO23">
            <v>2</v>
          </cell>
        </row>
        <row r="23">
          <cell r="AQ23">
            <v>34.9375</v>
          </cell>
          <cell r="AR23">
            <v>5031</v>
          </cell>
          <cell r="AS23">
            <v>6847.75</v>
          </cell>
          <cell r="AT23">
            <v>1816.75</v>
          </cell>
        </row>
        <row r="24">
          <cell r="D24" t="str">
            <v>雷成意</v>
          </cell>
          <cell r="E24" t="str">
            <v>德顺</v>
          </cell>
          <cell r="F24">
            <v>10.5</v>
          </cell>
          <cell r="G24">
            <v>10.5</v>
          </cell>
          <cell r="H24">
            <v>10.5</v>
          </cell>
          <cell r="I24">
            <v>0</v>
          </cell>
          <cell r="J24">
            <v>10.5</v>
          </cell>
          <cell r="K24">
            <v>10.5</v>
          </cell>
          <cell r="L24">
            <v>10.5</v>
          </cell>
          <cell r="M24">
            <v>10.5</v>
          </cell>
          <cell r="N24">
            <v>10.5</v>
          </cell>
          <cell r="O24">
            <v>10.5</v>
          </cell>
          <cell r="P24">
            <v>10.5</v>
          </cell>
          <cell r="Q24">
            <v>10.5</v>
          </cell>
          <cell r="R24">
            <v>10.5</v>
          </cell>
          <cell r="S24">
            <v>0</v>
          </cell>
          <cell r="T24">
            <v>0</v>
          </cell>
          <cell r="U24">
            <v>10.5</v>
          </cell>
          <cell r="V24">
            <v>10.5</v>
          </cell>
          <cell r="W24">
            <v>10.5</v>
          </cell>
          <cell r="X24">
            <v>10.5</v>
          </cell>
          <cell r="Y24">
            <v>10.5</v>
          </cell>
          <cell r="Z24">
            <v>10.5</v>
          </cell>
          <cell r="AA24">
            <v>10.5</v>
          </cell>
          <cell r="AB24">
            <v>10.5</v>
          </cell>
          <cell r="AC24">
            <v>10.5</v>
          </cell>
          <cell r="AD24">
            <v>10.5</v>
          </cell>
          <cell r="AE24">
            <v>10.5</v>
          </cell>
          <cell r="AF24">
            <v>10.5</v>
          </cell>
          <cell r="AG24">
            <v>10.5</v>
          </cell>
          <cell r="AH24">
            <v>10.5</v>
          </cell>
          <cell r="AI24">
            <v>10.5</v>
          </cell>
          <cell r="AJ24">
            <v>0</v>
          </cell>
          <cell r="AK24">
            <v>283.5</v>
          </cell>
        </row>
        <row r="24">
          <cell r="AM24">
            <v>45745</v>
          </cell>
        </row>
        <row r="24">
          <cell r="AQ24">
            <v>35.4375</v>
          </cell>
          <cell r="AR24">
            <v>5103</v>
          </cell>
          <cell r="AS24">
            <v>6945.75</v>
          </cell>
          <cell r="AT24">
            <v>1842.75</v>
          </cell>
        </row>
        <row r="25">
          <cell r="D25" t="str">
            <v>陈君涛</v>
          </cell>
          <cell r="E25" t="str">
            <v>德顺</v>
          </cell>
          <cell r="F25">
            <v>10.5</v>
          </cell>
          <cell r="G25">
            <v>10.5</v>
          </cell>
          <cell r="H25">
            <v>10.5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31.5</v>
          </cell>
        </row>
        <row r="25">
          <cell r="AM25">
            <v>45745</v>
          </cell>
          <cell r="AN25">
            <v>45750</v>
          </cell>
        </row>
        <row r="25">
          <cell r="AQ25">
            <v>3.9375</v>
          </cell>
          <cell r="AR25">
            <v>567</v>
          </cell>
          <cell r="AS25">
            <v>771.75</v>
          </cell>
          <cell r="AT25">
            <v>204.75</v>
          </cell>
        </row>
        <row r="26">
          <cell r="D26" t="str">
            <v>袁建利</v>
          </cell>
          <cell r="E26" t="str">
            <v>德顺</v>
          </cell>
          <cell r="F26">
            <v>10.5</v>
          </cell>
          <cell r="G26">
            <v>10.5</v>
          </cell>
          <cell r="H26">
            <v>10.5</v>
          </cell>
          <cell r="I26">
            <v>0</v>
          </cell>
          <cell r="J26">
            <v>10.5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42</v>
          </cell>
        </row>
        <row r="26">
          <cell r="AM26">
            <v>45741</v>
          </cell>
          <cell r="AN26">
            <v>45752</v>
          </cell>
        </row>
        <row r="26">
          <cell r="AQ26">
            <v>5.25</v>
          </cell>
          <cell r="AR26">
            <v>756</v>
          </cell>
          <cell r="AS26">
            <v>1029</v>
          </cell>
          <cell r="AT26">
            <v>273</v>
          </cell>
        </row>
        <row r="27">
          <cell r="D27" t="str">
            <v>刘军玲</v>
          </cell>
          <cell r="E27" t="str">
            <v>德顺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10.5</v>
          </cell>
          <cell r="Q27">
            <v>10.5</v>
          </cell>
          <cell r="R27">
            <v>10.5</v>
          </cell>
          <cell r="S27">
            <v>10.5</v>
          </cell>
          <cell r="T27">
            <v>10.5</v>
          </cell>
          <cell r="U27">
            <v>10.5</v>
          </cell>
          <cell r="V27">
            <v>10.5</v>
          </cell>
          <cell r="W27">
            <v>10.5</v>
          </cell>
          <cell r="X27">
            <v>10.5</v>
          </cell>
          <cell r="Y27">
            <v>10.5</v>
          </cell>
          <cell r="Z27">
            <v>10.5</v>
          </cell>
          <cell r="AA27">
            <v>10.5</v>
          </cell>
          <cell r="AB27">
            <v>10.5</v>
          </cell>
          <cell r="AC27">
            <v>10.5</v>
          </cell>
          <cell r="AD27">
            <v>10.5</v>
          </cell>
          <cell r="AE27">
            <v>10.5</v>
          </cell>
          <cell r="AF27">
            <v>10.5</v>
          </cell>
          <cell r="AG27">
            <v>10.5</v>
          </cell>
          <cell r="AH27">
            <v>10.5</v>
          </cell>
          <cell r="AI27">
            <v>10.5</v>
          </cell>
        </row>
        <row r="27">
          <cell r="AK27">
            <v>210</v>
          </cell>
        </row>
        <row r="27">
          <cell r="AM27">
            <v>45758</v>
          </cell>
        </row>
        <row r="27">
          <cell r="AQ27">
            <v>26.25</v>
          </cell>
          <cell r="AR27">
            <v>3780</v>
          </cell>
          <cell r="AS27">
            <v>5145</v>
          </cell>
          <cell r="AT27">
            <v>1365</v>
          </cell>
        </row>
        <row r="28">
          <cell r="D28" t="str">
            <v>何杰</v>
          </cell>
          <cell r="E28" t="str">
            <v>德顺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10.5</v>
          </cell>
          <cell r="Q28">
            <v>10.5</v>
          </cell>
          <cell r="R28">
            <v>10.5</v>
          </cell>
          <cell r="S28">
            <v>10.5</v>
          </cell>
          <cell r="T28">
            <v>10.5</v>
          </cell>
          <cell r="U28">
            <v>10.5</v>
          </cell>
          <cell r="V28">
            <v>10.5</v>
          </cell>
          <cell r="W28">
            <v>0</v>
          </cell>
          <cell r="X28">
            <v>10.5</v>
          </cell>
          <cell r="Y28">
            <v>10.5</v>
          </cell>
          <cell r="Z28">
            <v>10.5</v>
          </cell>
          <cell r="AA28">
            <v>10.5</v>
          </cell>
          <cell r="AB28">
            <v>10.5</v>
          </cell>
          <cell r="AC28">
            <v>10.5</v>
          </cell>
          <cell r="AD28">
            <v>10.5</v>
          </cell>
          <cell r="AE28">
            <v>10.5</v>
          </cell>
          <cell r="AF28">
            <v>10.5</v>
          </cell>
          <cell r="AG28">
            <v>10.5</v>
          </cell>
          <cell r="AH28">
            <v>10.5</v>
          </cell>
          <cell r="AI28">
            <v>10.5</v>
          </cell>
          <cell r="AJ28">
            <v>0</v>
          </cell>
          <cell r="AK28">
            <v>199.5</v>
          </cell>
        </row>
        <row r="28">
          <cell r="AM28">
            <v>45758</v>
          </cell>
        </row>
        <row r="28">
          <cell r="AQ28">
            <v>24.9375</v>
          </cell>
          <cell r="AR28">
            <v>3591</v>
          </cell>
          <cell r="AS28">
            <v>4887.75</v>
          </cell>
          <cell r="AT28">
            <v>1296.75</v>
          </cell>
        </row>
        <row r="29">
          <cell r="D29" t="str">
            <v>张超锋</v>
          </cell>
          <cell r="E29" t="str">
            <v>德顺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10.5</v>
          </cell>
          <cell r="R29">
            <v>10.5</v>
          </cell>
          <cell r="S29">
            <v>10.5</v>
          </cell>
          <cell r="T29">
            <v>10.5</v>
          </cell>
          <cell r="U29">
            <v>10.5</v>
          </cell>
          <cell r="V29">
            <v>10.5</v>
          </cell>
          <cell r="W29">
            <v>10.5</v>
          </cell>
          <cell r="X29">
            <v>10.5</v>
          </cell>
          <cell r="Y29">
            <v>10.5</v>
          </cell>
          <cell r="Z29">
            <v>10.5</v>
          </cell>
          <cell r="AA29">
            <v>10.5</v>
          </cell>
          <cell r="AB29">
            <v>10.5</v>
          </cell>
          <cell r="AC29">
            <v>10.5</v>
          </cell>
          <cell r="AD29">
            <v>10.5</v>
          </cell>
          <cell r="AE29">
            <v>10.5</v>
          </cell>
          <cell r="AF29">
            <v>4</v>
          </cell>
          <cell r="AG29">
            <v>10.5</v>
          </cell>
          <cell r="AH29">
            <v>10.5</v>
          </cell>
          <cell r="AI29">
            <v>10.5</v>
          </cell>
          <cell r="AJ29">
            <v>0</v>
          </cell>
          <cell r="AK29">
            <v>193</v>
          </cell>
        </row>
        <row r="29">
          <cell r="AM29">
            <v>45758</v>
          </cell>
        </row>
        <row r="29">
          <cell r="AO29">
            <v>4</v>
          </cell>
        </row>
        <row r="29">
          <cell r="AQ29">
            <v>24.125</v>
          </cell>
          <cell r="AR29">
            <v>3474</v>
          </cell>
          <cell r="AS29">
            <v>4728.5</v>
          </cell>
          <cell r="AT29">
            <v>1254.5</v>
          </cell>
        </row>
        <row r="30">
          <cell r="D30" t="str">
            <v>朱孟希</v>
          </cell>
          <cell r="E30" t="str">
            <v>德顺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10.5</v>
          </cell>
          <cell r="R30">
            <v>10.5</v>
          </cell>
          <cell r="S30">
            <v>10.5</v>
          </cell>
          <cell r="T30">
            <v>10.5</v>
          </cell>
          <cell r="U30">
            <v>10.5</v>
          </cell>
          <cell r="V30">
            <v>10.5</v>
          </cell>
          <cell r="W30">
            <v>10.5</v>
          </cell>
          <cell r="X30">
            <v>10.5</v>
          </cell>
          <cell r="Y30">
            <v>10.5</v>
          </cell>
          <cell r="Z30">
            <v>10.5</v>
          </cell>
          <cell r="AA30">
            <v>10.5</v>
          </cell>
          <cell r="AB30">
            <v>10.5</v>
          </cell>
          <cell r="AC30">
            <v>10.5</v>
          </cell>
          <cell r="AD30">
            <v>10.5</v>
          </cell>
          <cell r="AE30">
            <v>10.5</v>
          </cell>
          <cell r="AF30">
            <v>10.5</v>
          </cell>
          <cell r="AG30">
            <v>10.5</v>
          </cell>
          <cell r="AH30">
            <v>10.5</v>
          </cell>
          <cell r="AI30">
            <v>10.5</v>
          </cell>
        </row>
        <row r="30">
          <cell r="AK30">
            <v>199.5</v>
          </cell>
        </row>
        <row r="30">
          <cell r="AM30">
            <v>45758</v>
          </cell>
        </row>
        <row r="30">
          <cell r="AQ30">
            <v>24.9375</v>
          </cell>
          <cell r="AR30">
            <v>3591</v>
          </cell>
          <cell r="AS30">
            <v>4887.75</v>
          </cell>
          <cell r="AT30">
            <v>1296.75</v>
          </cell>
        </row>
        <row r="31">
          <cell r="D31" t="str">
            <v>黎湘云</v>
          </cell>
          <cell r="E31" t="str">
            <v>德顺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10.5</v>
          </cell>
          <cell r="R31">
            <v>10.5</v>
          </cell>
          <cell r="S31">
            <v>10.5</v>
          </cell>
          <cell r="T31">
            <v>10.5</v>
          </cell>
          <cell r="U31">
            <v>10.5</v>
          </cell>
          <cell r="V31">
            <v>10.5</v>
          </cell>
          <cell r="W31">
            <v>10.5</v>
          </cell>
          <cell r="X31">
            <v>10.5</v>
          </cell>
          <cell r="Y31">
            <v>6.5</v>
          </cell>
          <cell r="Z31">
            <v>10.5</v>
          </cell>
          <cell r="AA31">
            <v>10.5</v>
          </cell>
          <cell r="AB31">
            <v>10.5</v>
          </cell>
          <cell r="AC31">
            <v>10.5</v>
          </cell>
          <cell r="AD31">
            <v>10.5</v>
          </cell>
          <cell r="AE31">
            <v>10.5</v>
          </cell>
          <cell r="AF31">
            <v>10.5</v>
          </cell>
          <cell r="AG31">
            <v>10.5</v>
          </cell>
          <cell r="AH31">
            <v>10.5</v>
          </cell>
          <cell r="AI31">
            <v>10.5</v>
          </cell>
        </row>
        <row r="31">
          <cell r="AK31">
            <v>195.5</v>
          </cell>
        </row>
        <row r="31">
          <cell r="AM31">
            <v>45758</v>
          </cell>
        </row>
        <row r="31">
          <cell r="AO31">
            <v>1</v>
          </cell>
        </row>
        <row r="31">
          <cell r="AQ31">
            <v>24.4375</v>
          </cell>
          <cell r="AR31">
            <v>3519</v>
          </cell>
          <cell r="AS31">
            <v>4789.75</v>
          </cell>
          <cell r="AT31">
            <v>1270.75</v>
          </cell>
        </row>
        <row r="32">
          <cell r="D32" t="str">
            <v>刘晓鹏</v>
          </cell>
          <cell r="E32" t="str">
            <v>德顺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10.5</v>
          </cell>
          <cell r="R32">
            <v>10.5</v>
          </cell>
          <cell r="S32">
            <v>10.5</v>
          </cell>
          <cell r="T32">
            <v>10.5</v>
          </cell>
          <cell r="U32">
            <v>10.5</v>
          </cell>
          <cell r="V32">
            <v>10.5</v>
          </cell>
          <cell r="W32">
            <v>10.5</v>
          </cell>
          <cell r="X32">
            <v>10.5</v>
          </cell>
          <cell r="Y32">
            <v>10.5</v>
          </cell>
          <cell r="Z32">
            <v>10.5</v>
          </cell>
          <cell r="AA32">
            <v>10.5</v>
          </cell>
          <cell r="AB32">
            <v>10.5</v>
          </cell>
          <cell r="AC32">
            <v>10.5</v>
          </cell>
          <cell r="AD32">
            <v>10.5</v>
          </cell>
          <cell r="AE32">
            <v>10.5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2">
          <cell r="AK32">
            <v>157.5</v>
          </cell>
        </row>
        <row r="32">
          <cell r="AM32">
            <v>45758</v>
          </cell>
          <cell r="AN32">
            <v>45773</v>
          </cell>
          <cell r="AO32">
            <v>1</v>
          </cell>
        </row>
        <row r="32">
          <cell r="AQ32">
            <v>19.6875</v>
          </cell>
          <cell r="AR32">
            <v>2835</v>
          </cell>
          <cell r="AS32">
            <v>3858.75</v>
          </cell>
          <cell r="AT32">
            <v>1023.75</v>
          </cell>
        </row>
        <row r="33">
          <cell r="D33" t="str">
            <v>刘金文</v>
          </cell>
          <cell r="E33" t="str">
            <v>德顺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10.5</v>
          </cell>
          <cell r="Q33">
            <v>10.5</v>
          </cell>
          <cell r="R33">
            <v>10.5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31.5</v>
          </cell>
        </row>
        <row r="33">
          <cell r="AM33">
            <v>45758</v>
          </cell>
        </row>
        <row r="33">
          <cell r="AQ33">
            <v>3.9375</v>
          </cell>
          <cell r="AR33">
            <v>567</v>
          </cell>
          <cell r="AS33">
            <v>771.75</v>
          </cell>
          <cell r="AT33">
            <v>204.75</v>
          </cell>
        </row>
        <row r="34">
          <cell r="D34" t="str">
            <v>李荣</v>
          </cell>
          <cell r="E34" t="str">
            <v>德顺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10.5</v>
          </cell>
          <cell r="Q34">
            <v>10.5</v>
          </cell>
          <cell r="R34">
            <v>10.5</v>
          </cell>
          <cell r="S34">
            <v>10.5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42</v>
          </cell>
        </row>
        <row r="34">
          <cell r="AM34">
            <v>45758</v>
          </cell>
          <cell r="AN34">
            <v>45761</v>
          </cell>
        </row>
        <row r="35">
          <cell r="D35" t="str">
            <v>陈章华</v>
          </cell>
          <cell r="E35" t="str">
            <v>德顺</v>
          </cell>
          <cell r="F35">
            <v>10.5</v>
          </cell>
          <cell r="G35">
            <v>10.5</v>
          </cell>
          <cell r="H35">
            <v>10.5</v>
          </cell>
          <cell r="I35">
            <v>0</v>
          </cell>
          <cell r="J35">
            <v>10.5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42</v>
          </cell>
        </row>
        <row r="35">
          <cell r="AM35">
            <v>45741</v>
          </cell>
          <cell r="AN35">
            <v>45752</v>
          </cell>
        </row>
        <row r="35">
          <cell r="AQ35">
            <v>5.25</v>
          </cell>
          <cell r="AR35">
            <v>756</v>
          </cell>
          <cell r="AS35">
            <v>1029</v>
          </cell>
          <cell r="AT35">
            <v>273</v>
          </cell>
        </row>
        <row r="36">
          <cell r="F36">
            <v>262.5</v>
          </cell>
          <cell r="G36">
            <v>239</v>
          </cell>
          <cell r="H36">
            <v>227</v>
          </cell>
          <cell r="I36">
            <v>0</v>
          </cell>
          <cell r="J36">
            <v>210</v>
          </cell>
          <cell r="K36">
            <v>189</v>
          </cell>
          <cell r="L36">
            <v>178.5</v>
          </cell>
          <cell r="M36">
            <v>185</v>
          </cell>
          <cell r="N36">
            <v>189</v>
          </cell>
          <cell r="O36">
            <v>199.5</v>
          </cell>
          <cell r="P36">
            <v>199.5</v>
          </cell>
          <cell r="Q36">
            <v>241.5</v>
          </cell>
          <cell r="R36">
            <v>224.5</v>
          </cell>
          <cell r="S36">
            <v>199.5</v>
          </cell>
          <cell r="T36">
            <v>175.5</v>
          </cell>
          <cell r="U36">
            <v>168</v>
          </cell>
          <cell r="V36">
            <v>172</v>
          </cell>
          <cell r="W36">
            <v>178.5</v>
          </cell>
          <cell r="X36">
            <v>189</v>
          </cell>
          <cell r="Y36">
            <v>195.5</v>
          </cell>
          <cell r="Z36">
            <v>210</v>
          </cell>
          <cell r="AA36">
            <v>210</v>
          </cell>
          <cell r="AB36">
            <v>210</v>
          </cell>
          <cell r="AC36">
            <v>189</v>
          </cell>
          <cell r="AD36">
            <v>199.5</v>
          </cell>
          <cell r="AE36">
            <v>210</v>
          </cell>
          <cell r="AF36">
            <v>182.5</v>
          </cell>
          <cell r="AG36">
            <v>189</v>
          </cell>
          <cell r="AH36">
            <v>199.5</v>
          </cell>
          <cell r="AI36">
            <v>199.5</v>
          </cell>
          <cell r="AJ36">
            <v>0</v>
          </cell>
          <cell r="AK36">
            <v>6189.5</v>
          </cell>
        </row>
        <row r="36">
          <cell r="AQ36">
            <v>773.6875</v>
          </cell>
          <cell r="AR36">
            <v>111411</v>
          </cell>
          <cell r="AS36">
            <v>151642.75</v>
          </cell>
          <cell r="AT36">
            <v>40231.75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一线员工"/>
      <sheetName val="销售人员"/>
      <sheetName val="临时用工"/>
      <sheetName val="单个工资"/>
    </sheetNames>
    <sheetDataSet>
      <sheetData sheetId="0" refreshError="1"/>
      <sheetData sheetId="1" refreshError="1"/>
      <sheetData sheetId="2" refreshError="1"/>
      <sheetData sheetId="3" refreshError="1">
        <row r="3">
          <cell r="C3" t="str">
            <v>姓名</v>
          </cell>
        </row>
        <row r="3">
          <cell r="L3" t="str">
            <v>劳务费用</v>
          </cell>
        </row>
        <row r="4">
          <cell r="C4" t="str">
            <v>陈元庆</v>
          </cell>
        </row>
        <row r="4">
          <cell r="L4">
            <v>7420.25</v>
          </cell>
        </row>
        <row r="5">
          <cell r="C5" t="str">
            <v>王伟</v>
          </cell>
        </row>
        <row r="5">
          <cell r="L5">
            <v>4611.7</v>
          </cell>
        </row>
        <row r="6">
          <cell r="C6" t="str">
            <v>袁建平</v>
          </cell>
        </row>
        <row r="6">
          <cell r="L6">
            <v>7422.08</v>
          </cell>
        </row>
        <row r="7">
          <cell r="C7" t="str">
            <v>戴新亮</v>
          </cell>
        </row>
        <row r="7">
          <cell r="L7">
            <v>6895.75</v>
          </cell>
        </row>
        <row r="8">
          <cell r="C8" t="str">
            <v>罗业勋</v>
          </cell>
        </row>
        <row r="8">
          <cell r="L8">
            <v>2560.62</v>
          </cell>
        </row>
        <row r="9">
          <cell r="C9" t="str">
            <v>陈德文</v>
          </cell>
        </row>
        <row r="9">
          <cell r="L9">
            <v>6668.5</v>
          </cell>
        </row>
        <row r="10">
          <cell r="C10" t="str">
            <v>修秀兰</v>
          </cell>
        </row>
        <row r="10">
          <cell r="L10">
            <v>7129.5</v>
          </cell>
        </row>
        <row r="11">
          <cell r="C11" t="str">
            <v>袁珊珊</v>
          </cell>
        </row>
        <row r="11">
          <cell r="L11">
            <v>6867.55</v>
          </cell>
        </row>
        <row r="12">
          <cell r="C12" t="str">
            <v>肖米溪</v>
          </cell>
        </row>
        <row r="12">
          <cell r="L12">
            <v>2315.25</v>
          </cell>
        </row>
        <row r="13">
          <cell r="C13" t="str">
            <v>汤子玉</v>
          </cell>
        </row>
        <row r="13">
          <cell r="L13">
            <v>2207.25</v>
          </cell>
        </row>
        <row r="14">
          <cell r="C14" t="str">
            <v>贺翌昴</v>
          </cell>
        </row>
        <row r="14">
          <cell r="L14">
            <v>6746.5</v>
          </cell>
        </row>
        <row r="15">
          <cell r="C15" t="str">
            <v>吴升黄</v>
          </cell>
        </row>
        <row r="15">
          <cell r="L15">
            <v>453.25</v>
          </cell>
        </row>
        <row r="16">
          <cell r="C16" t="str">
            <v>罗铁</v>
          </cell>
        </row>
        <row r="16">
          <cell r="L16">
            <v>7171</v>
          </cell>
        </row>
        <row r="17">
          <cell r="C17" t="str">
            <v>宋先锋</v>
          </cell>
        </row>
        <row r="17">
          <cell r="L17">
            <v>7168.17</v>
          </cell>
        </row>
        <row r="18">
          <cell r="C18" t="str">
            <v>彭洪准</v>
          </cell>
        </row>
        <row r="18">
          <cell r="L18">
            <v>7414.75</v>
          </cell>
        </row>
        <row r="19">
          <cell r="C19" t="str">
            <v>张立</v>
          </cell>
        </row>
        <row r="19">
          <cell r="L19">
            <v>2058</v>
          </cell>
        </row>
        <row r="20">
          <cell r="C20" t="str">
            <v>和佳兰</v>
          </cell>
        </row>
        <row r="20">
          <cell r="L20">
            <v>2315.25</v>
          </cell>
        </row>
        <row r="21">
          <cell r="C21" t="str">
            <v>王富民</v>
          </cell>
        </row>
        <row r="21">
          <cell r="L21">
            <v>6920.92</v>
          </cell>
        </row>
        <row r="22">
          <cell r="C22" t="str">
            <v>丁晓玲</v>
          </cell>
        </row>
        <row r="22">
          <cell r="L22">
            <v>6907.55</v>
          </cell>
        </row>
        <row r="23">
          <cell r="C23" t="str">
            <v>贺勇</v>
          </cell>
        </row>
        <row r="23">
          <cell r="L23">
            <v>3087</v>
          </cell>
        </row>
        <row r="24">
          <cell r="C24" t="str">
            <v>韩海</v>
          </cell>
        </row>
        <row r="24">
          <cell r="L24">
            <v>6827.75</v>
          </cell>
        </row>
        <row r="25">
          <cell r="C25" t="str">
            <v>雷成意</v>
          </cell>
        </row>
        <row r="25">
          <cell r="L25">
            <v>6945.75</v>
          </cell>
        </row>
        <row r="26">
          <cell r="C26" t="str">
            <v>陈君涛</v>
          </cell>
        </row>
        <row r="26">
          <cell r="L26">
            <v>771.75</v>
          </cell>
        </row>
        <row r="27">
          <cell r="C27" t="str">
            <v>袁建利</v>
          </cell>
        </row>
        <row r="27">
          <cell r="L27">
            <v>1029</v>
          </cell>
        </row>
        <row r="28">
          <cell r="C28" t="str">
            <v>刘军玲</v>
          </cell>
        </row>
        <row r="28">
          <cell r="L28">
            <v>5145</v>
          </cell>
        </row>
        <row r="29">
          <cell r="C29" t="str">
            <v>何杰</v>
          </cell>
        </row>
        <row r="29">
          <cell r="L29">
            <v>4868.95</v>
          </cell>
        </row>
        <row r="30">
          <cell r="C30" t="str">
            <v>张超锋</v>
          </cell>
        </row>
        <row r="30">
          <cell r="L30">
            <v>4688.5</v>
          </cell>
        </row>
        <row r="31">
          <cell r="C31" t="str">
            <v>朱孟希</v>
          </cell>
        </row>
        <row r="31">
          <cell r="L31">
            <v>4867.75</v>
          </cell>
        </row>
        <row r="32">
          <cell r="C32" t="str">
            <v>黎湘云</v>
          </cell>
        </row>
        <row r="32">
          <cell r="L32">
            <v>4779.75</v>
          </cell>
        </row>
        <row r="33">
          <cell r="C33" t="str">
            <v>刘晓鹏</v>
          </cell>
        </row>
        <row r="33">
          <cell r="L33">
            <v>3829.95</v>
          </cell>
        </row>
        <row r="34">
          <cell r="C34" t="str">
            <v>刘金文</v>
          </cell>
        </row>
        <row r="34">
          <cell r="L34">
            <v>771.75</v>
          </cell>
        </row>
        <row r="35">
          <cell r="C35" t="str">
            <v>李荣</v>
          </cell>
        </row>
        <row r="35">
          <cell r="L35">
            <v>1029</v>
          </cell>
        </row>
        <row r="36">
          <cell r="C36" t="str">
            <v>陈章华</v>
          </cell>
        </row>
        <row r="36">
          <cell r="L36">
            <v>1010.83</v>
          </cell>
        </row>
        <row r="37">
          <cell r="C37" t="str">
            <v>合计</v>
          </cell>
        </row>
        <row r="37">
          <cell r="L37">
            <v>150906.57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30</v>
          </cell>
        </row>
        <row r="43">
          <cell r="L43">
            <v>2</v>
          </cell>
        </row>
        <row r="44">
          <cell r="L44">
            <v>0</v>
          </cell>
        </row>
        <row r="45">
          <cell r="L45">
            <v>32</v>
          </cell>
        </row>
      </sheetData>
      <sheetData sheetId="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2025.01"/>
      <sheetName val="2025.02"/>
      <sheetName val="2025.03"/>
      <sheetName val="2025.04"/>
      <sheetName val="2025.05"/>
      <sheetName val="2025.06"/>
    </sheetNames>
    <sheetDataSet>
      <sheetData sheetId="0"/>
      <sheetData sheetId="1"/>
      <sheetData sheetId="2"/>
      <sheetData sheetId="3"/>
      <sheetData sheetId="4"/>
      <sheetData sheetId="5">
        <row r="3">
          <cell r="B3" t="str">
            <v>姓名</v>
          </cell>
          <cell r="C3" t="str">
            <v>性别</v>
          </cell>
          <cell r="D3" t="str">
            <v>身份证号码</v>
          </cell>
          <cell r="E3" t="str">
            <v>参保时间</v>
          </cell>
          <cell r="F3" t="str">
            <v>社保基数</v>
          </cell>
        </row>
        <row r="3">
          <cell r="P3" t="str">
            <v>单位承担社保部分</v>
          </cell>
        </row>
        <row r="3">
          <cell r="Z3" t="str">
            <v>重疾(单位出）</v>
          </cell>
          <cell r="AA3" t="str">
            <v>单位合计</v>
          </cell>
          <cell r="AB3" t="str">
            <v>个人承担社保部分</v>
          </cell>
        </row>
        <row r="3">
          <cell r="AI3" t="str">
            <v>重疾（个人出）</v>
          </cell>
          <cell r="AJ3" t="str">
            <v>个人合计</v>
          </cell>
          <cell r="AK3" t="str">
            <v>社保合计</v>
          </cell>
          <cell r="AL3" t="str">
            <v>备注</v>
          </cell>
        </row>
        <row r="3">
          <cell r="AN3">
            <v>45</v>
          </cell>
        </row>
        <row r="3">
          <cell r="AP3" t="str">
            <v>考勤表天数</v>
          </cell>
        </row>
        <row r="4">
          <cell r="F4" t="str">
            <v>光荣参保</v>
          </cell>
        </row>
        <row r="4">
          <cell r="J4" t="str">
            <v>劳务参保</v>
          </cell>
        </row>
        <row r="5">
          <cell r="F5" t="str">
            <v>养老基数</v>
          </cell>
          <cell r="G5" t="str">
            <v>失业基数</v>
          </cell>
          <cell r="H5" t="str">
            <v>医疗生育基数</v>
          </cell>
          <cell r="I5" t="str">
            <v>工伤基数（0.96%）</v>
          </cell>
          <cell r="J5" t="str">
            <v>养老基数</v>
          </cell>
          <cell r="K5" t="str">
            <v>失业基数</v>
          </cell>
          <cell r="L5" t="str">
            <v>医疗生育基数</v>
          </cell>
          <cell r="M5" t="str">
            <v>工伤基数（1.23%）</v>
          </cell>
        </row>
        <row r="5">
          <cell r="O5" t="str">
            <v>服务费</v>
          </cell>
          <cell r="P5" t="str">
            <v>养老(16%)</v>
          </cell>
          <cell r="Q5" t="str">
            <v>养老减免/补退</v>
          </cell>
          <cell r="R5" t="str">
            <v>养老补退补收</v>
          </cell>
          <cell r="S5" t="str">
            <v>失业(0.7%)</v>
          </cell>
          <cell r="T5" t="str">
            <v>失业补退补收</v>
          </cell>
          <cell r="U5" t="str">
            <v>医疗(8.7%)</v>
          </cell>
          <cell r="V5" t="str">
            <v>医疗补退补收</v>
          </cell>
          <cell r="W5" t="str">
            <v>工伤(1.2%)</v>
          </cell>
          <cell r="X5" t="str">
            <v>工伤补退补收</v>
          </cell>
          <cell r="Y5" t="str">
            <v>基数调整补收（单位出）</v>
          </cell>
        </row>
        <row r="5">
          <cell r="AB5" t="str">
            <v>养老(8%)</v>
          </cell>
          <cell r="AC5" t="str">
            <v>养老补收补退</v>
          </cell>
          <cell r="AD5" t="str">
            <v>失业(0.7%)</v>
          </cell>
          <cell r="AE5" t="str">
            <v>失业补收补退</v>
          </cell>
          <cell r="AF5" t="str">
            <v>医疗(2%)</v>
          </cell>
          <cell r="AG5" t="str">
            <v>医疗补收补退</v>
          </cell>
          <cell r="AH5" t="str">
            <v>基数调整补收（个人出）</v>
          </cell>
        </row>
        <row r="5">
          <cell r="AR5" t="str">
            <v>人员核对-勿删</v>
          </cell>
        </row>
        <row r="6">
          <cell r="B6" t="str">
            <v>曹蜜</v>
          </cell>
          <cell r="C6" t="str">
            <v>男</v>
          </cell>
          <cell r="D6" t="str">
            <v>432524198406256417</v>
          </cell>
          <cell r="E6">
            <v>42064</v>
          </cell>
          <cell r="F6">
            <v>8960</v>
          </cell>
          <cell r="G6">
            <v>8960</v>
          </cell>
          <cell r="H6">
            <v>8960</v>
          </cell>
          <cell r="I6">
            <v>8960</v>
          </cell>
        </row>
        <row r="6">
          <cell r="P6">
            <v>1433.6</v>
          </cell>
        </row>
        <row r="6">
          <cell r="S6">
            <v>62.72</v>
          </cell>
        </row>
        <row r="6">
          <cell r="U6">
            <v>779.52</v>
          </cell>
        </row>
        <row r="6">
          <cell r="W6">
            <v>107.52</v>
          </cell>
        </row>
        <row r="6">
          <cell r="AA6">
            <v>2383.36</v>
          </cell>
          <cell r="AB6">
            <v>716.8</v>
          </cell>
        </row>
        <row r="6">
          <cell r="AD6">
            <v>26.88</v>
          </cell>
        </row>
        <row r="6">
          <cell r="AF6">
            <v>179.2</v>
          </cell>
        </row>
        <row r="6">
          <cell r="AI6">
            <v>15</v>
          </cell>
          <cell r="AJ6">
            <v>937.88</v>
          </cell>
          <cell r="AK6">
            <v>3321.24</v>
          </cell>
        </row>
        <row r="6">
          <cell r="AM6" t="str">
            <v>光华荣昌</v>
          </cell>
          <cell r="AN6" t="str">
            <v>合同工</v>
          </cell>
          <cell r="AO6" t="str">
            <v>光华荣昌</v>
          </cell>
          <cell r="AP6">
            <v>21.5</v>
          </cell>
          <cell r="AQ6">
            <v>0</v>
          </cell>
          <cell r="AR6" t="e">
            <v>#N/A</v>
          </cell>
        </row>
        <row r="6">
          <cell r="AT6" t="str">
            <v>曹蜜</v>
          </cell>
        </row>
        <row r="7">
          <cell r="B7" t="str">
            <v>刘心</v>
          </cell>
          <cell r="C7" t="str">
            <v>女</v>
          </cell>
          <cell r="D7" t="str">
            <v>430702198510205223</v>
          </cell>
          <cell r="E7">
            <v>42064</v>
          </cell>
          <cell r="F7">
            <v>5160</v>
          </cell>
          <cell r="G7">
            <v>5160</v>
          </cell>
          <cell r="H7">
            <v>5160</v>
          </cell>
          <cell r="I7">
            <v>5160</v>
          </cell>
        </row>
        <row r="7">
          <cell r="P7">
            <v>825.6</v>
          </cell>
        </row>
        <row r="7">
          <cell r="S7">
            <v>36.12</v>
          </cell>
        </row>
        <row r="7">
          <cell r="U7">
            <v>448.92</v>
          </cell>
        </row>
        <row r="7">
          <cell r="W7">
            <v>61.92</v>
          </cell>
        </row>
        <row r="7">
          <cell r="AA7">
            <v>1372.56</v>
          </cell>
          <cell r="AB7">
            <v>412.8</v>
          </cell>
        </row>
        <row r="7">
          <cell r="AD7">
            <v>15.48</v>
          </cell>
        </row>
        <row r="7">
          <cell r="AF7">
            <v>103.2</v>
          </cell>
        </row>
        <row r="7">
          <cell r="AI7">
            <v>15</v>
          </cell>
          <cell r="AJ7">
            <v>546.48</v>
          </cell>
          <cell r="AK7">
            <v>1919.04</v>
          </cell>
        </row>
        <row r="7">
          <cell r="AM7" t="str">
            <v>光华荣昌</v>
          </cell>
          <cell r="AN7" t="str">
            <v>合同工</v>
          </cell>
          <cell r="AO7" t="str">
            <v>光华荣昌</v>
          </cell>
          <cell r="AP7">
            <v>22</v>
          </cell>
          <cell r="AQ7">
            <v>0</v>
          </cell>
          <cell r="AR7" t="e">
            <v>#N/A</v>
          </cell>
        </row>
        <row r="7">
          <cell r="AT7" t="str">
            <v>刘心</v>
          </cell>
        </row>
        <row r="8">
          <cell r="B8" t="str">
            <v>李开阳</v>
          </cell>
          <cell r="C8" t="str">
            <v>男</v>
          </cell>
          <cell r="D8" t="str">
            <v>422426196407203858</v>
          </cell>
          <cell r="E8">
            <v>42125</v>
          </cell>
          <cell r="F8">
            <v>0</v>
          </cell>
          <cell r="G8">
            <v>0</v>
          </cell>
          <cell r="H8">
            <v>13000</v>
          </cell>
          <cell r="I8">
            <v>0</v>
          </cell>
        </row>
        <row r="8">
          <cell r="P8">
            <v>0</v>
          </cell>
        </row>
        <row r="8">
          <cell r="S8">
            <v>0</v>
          </cell>
        </row>
        <row r="8">
          <cell r="U8">
            <v>1131</v>
          </cell>
        </row>
        <row r="8">
          <cell r="W8">
            <v>0</v>
          </cell>
        </row>
        <row r="8">
          <cell r="AA8">
            <v>1131</v>
          </cell>
          <cell r="AB8">
            <v>0</v>
          </cell>
        </row>
        <row r="8">
          <cell r="AD8">
            <v>0</v>
          </cell>
        </row>
        <row r="8">
          <cell r="AF8">
            <v>260</v>
          </cell>
        </row>
        <row r="8">
          <cell r="AI8">
            <v>15</v>
          </cell>
          <cell r="AJ8">
            <v>275</v>
          </cell>
          <cell r="AK8">
            <v>1406</v>
          </cell>
        </row>
        <row r="8">
          <cell r="AM8" t="str">
            <v>光华荣昌</v>
          </cell>
          <cell r="AN8" t="str">
            <v>合同工</v>
          </cell>
          <cell r="AO8" t="str">
            <v>光华荣昌</v>
          </cell>
          <cell r="AP8">
            <v>24</v>
          </cell>
          <cell r="AQ8">
            <v>0</v>
          </cell>
          <cell r="AR8" t="e">
            <v>#N/A</v>
          </cell>
        </row>
        <row r="8">
          <cell r="AT8" t="str">
            <v>李开阳</v>
          </cell>
        </row>
        <row r="9">
          <cell r="B9" t="str">
            <v>马英</v>
          </cell>
          <cell r="C9" t="str">
            <v>男</v>
          </cell>
          <cell r="D9" t="str">
            <v>430203198510146015</v>
          </cell>
          <cell r="E9">
            <v>42125</v>
          </cell>
          <cell r="F9">
            <v>7420</v>
          </cell>
          <cell r="G9">
            <v>7420</v>
          </cell>
          <cell r="H9">
            <v>7420</v>
          </cell>
          <cell r="I9">
            <v>7420</v>
          </cell>
        </row>
        <row r="9">
          <cell r="P9">
            <v>1187.2</v>
          </cell>
        </row>
        <row r="9">
          <cell r="S9">
            <v>51.94</v>
          </cell>
        </row>
        <row r="9">
          <cell r="U9">
            <v>645.54</v>
          </cell>
        </row>
        <row r="9">
          <cell r="W9">
            <v>89.04</v>
          </cell>
        </row>
        <row r="9">
          <cell r="AA9">
            <v>1973.72</v>
          </cell>
          <cell r="AB9">
            <v>593.6</v>
          </cell>
        </row>
        <row r="9">
          <cell r="AD9">
            <v>22.26</v>
          </cell>
        </row>
        <row r="9">
          <cell r="AF9">
            <v>148.4</v>
          </cell>
        </row>
        <row r="9">
          <cell r="AI9">
            <v>15</v>
          </cell>
          <cell r="AJ9">
            <v>779.26</v>
          </cell>
          <cell r="AK9">
            <v>2752.98</v>
          </cell>
        </row>
        <row r="9">
          <cell r="AM9" t="str">
            <v>光华荣昌</v>
          </cell>
          <cell r="AN9" t="str">
            <v>合同工</v>
          </cell>
          <cell r="AO9" t="str">
            <v>光华荣昌</v>
          </cell>
          <cell r="AP9">
            <v>20</v>
          </cell>
          <cell r="AQ9">
            <v>0</v>
          </cell>
          <cell r="AR9" t="e">
            <v>#N/A</v>
          </cell>
        </row>
        <row r="9">
          <cell r="AT9" t="str">
            <v>马英</v>
          </cell>
        </row>
        <row r="10">
          <cell r="B10" t="str">
            <v>曾琼</v>
          </cell>
          <cell r="C10" t="str">
            <v>女</v>
          </cell>
          <cell r="D10" t="str">
            <v>432524199110091427</v>
          </cell>
          <cell r="E10">
            <v>42125</v>
          </cell>
          <cell r="F10">
            <v>6280</v>
          </cell>
          <cell r="G10">
            <v>6280</v>
          </cell>
          <cell r="H10">
            <v>6280</v>
          </cell>
          <cell r="I10">
            <v>6280</v>
          </cell>
        </row>
        <row r="10">
          <cell r="P10">
            <v>1004.8</v>
          </cell>
        </row>
        <row r="10">
          <cell r="S10">
            <v>43.96</v>
          </cell>
        </row>
        <row r="10">
          <cell r="U10">
            <v>546.36</v>
          </cell>
        </row>
        <row r="10">
          <cell r="W10">
            <v>75.36</v>
          </cell>
        </row>
        <row r="10">
          <cell r="AA10">
            <v>1670.48</v>
          </cell>
          <cell r="AB10">
            <v>502.4</v>
          </cell>
        </row>
        <row r="10">
          <cell r="AD10">
            <v>18.84</v>
          </cell>
        </row>
        <row r="10">
          <cell r="AF10">
            <v>125.6</v>
          </cell>
        </row>
        <row r="10">
          <cell r="AI10">
            <v>15</v>
          </cell>
          <cell r="AJ10">
            <v>661.84</v>
          </cell>
          <cell r="AK10">
            <v>2332.32</v>
          </cell>
        </row>
        <row r="10">
          <cell r="AM10" t="str">
            <v>光华荣昌</v>
          </cell>
          <cell r="AN10" t="str">
            <v>合同工</v>
          </cell>
          <cell r="AO10" t="str">
            <v>光华荣昌</v>
          </cell>
          <cell r="AP10">
            <v>20</v>
          </cell>
          <cell r="AQ10">
            <v>0</v>
          </cell>
          <cell r="AR10" t="e">
            <v>#N/A</v>
          </cell>
        </row>
        <row r="10">
          <cell r="AT10" t="str">
            <v>曾琼</v>
          </cell>
        </row>
        <row r="11">
          <cell r="B11" t="str">
            <v>赵新辉</v>
          </cell>
          <cell r="C11" t="str">
            <v>男</v>
          </cell>
          <cell r="D11" t="str">
            <v>430423198210115811</v>
          </cell>
          <cell r="E11">
            <v>42156</v>
          </cell>
          <cell r="F11">
            <v>4308</v>
          </cell>
          <cell r="G11">
            <v>4308</v>
          </cell>
          <cell r="H11">
            <v>4308</v>
          </cell>
          <cell r="I11">
            <v>4308</v>
          </cell>
        </row>
        <row r="11">
          <cell r="P11">
            <v>689.28</v>
          </cell>
        </row>
        <row r="11">
          <cell r="S11">
            <v>30.16</v>
          </cell>
        </row>
        <row r="11">
          <cell r="U11">
            <v>374.8</v>
          </cell>
        </row>
        <row r="11">
          <cell r="W11">
            <v>51.7</v>
          </cell>
        </row>
        <row r="11">
          <cell r="AA11">
            <v>1145.94</v>
          </cell>
          <cell r="AB11">
            <v>344.64</v>
          </cell>
        </row>
        <row r="11">
          <cell r="AD11">
            <v>12.92</v>
          </cell>
        </row>
        <row r="11">
          <cell r="AF11">
            <v>86.16</v>
          </cell>
        </row>
        <row r="11">
          <cell r="AI11">
            <v>15</v>
          </cell>
          <cell r="AJ11">
            <v>458.72</v>
          </cell>
          <cell r="AK11">
            <v>1604.66</v>
          </cell>
        </row>
        <row r="11">
          <cell r="AM11" t="str">
            <v>光华荣昌</v>
          </cell>
          <cell r="AN11" t="str">
            <v>合同工</v>
          </cell>
          <cell r="AO11" t="str">
            <v>湖南鑫起</v>
          </cell>
          <cell r="AP11">
            <v>28</v>
          </cell>
          <cell r="AQ11">
            <v>0</v>
          </cell>
          <cell r="AR11" t="e">
            <v>#N/A</v>
          </cell>
        </row>
        <row r="11">
          <cell r="AT11" t="str">
            <v>赵新辉</v>
          </cell>
        </row>
        <row r="12">
          <cell r="B12" t="str">
            <v>霍海涛</v>
          </cell>
          <cell r="C12" t="str">
            <v>男</v>
          </cell>
          <cell r="D12" t="str">
            <v>230834197309170879</v>
          </cell>
          <cell r="E12">
            <v>42186</v>
          </cell>
          <cell r="F12">
            <v>5740</v>
          </cell>
          <cell r="G12">
            <v>5740</v>
          </cell>
          <cell r="H12">
            <v>5740</v>
          </cell>
          <cell r="I12">
            <v>5740</v>
          </cell>
        </row>
        <row r="12">
          <cell r="P12">
            <v>918.4</v>
          </cell>
        </row>
        <row r="12">
          <cell r="S12">
            <v>40.18</v>
          </cell>
        </row>
        <row r="12">
          <cell r="U12">
            <v>499.38</v>
          </cell>
        </row>
        <row r="12">
          <cell r="W12">
            <v>68.88</v>
          </cell>
        </row>
        <row r="12">
          <cell r="AA12">
            <v>1526.84</v>
          </cell>
          <cell r="AB12">
            <v>459.2</v>
          </cell>
        </row>
        <row r="12">
          <cell r="AD12">
            <v>17.22</v>
          </cell>
        </row>
        <row r="12">
          <cell r="AF12">
            <v>114.8</v>
          </cell>
        </row>
        <row r="12">
          <cell r="AI12">
            <v>15</v>
          </cell>
          <cell r="AJ12">
            <v>606.22</v>
          </cell>
          <cell r="AK12">
            <v>2133.06</v>
          </cell>
        </row>
        <row r="12">
          <cell r="AM12" t="str">
            <v>光华荣昌</v>
          </cell>
          <cell r="AN12" t="str">
            <v>合同工</v>
          </cell>
          <cell r="AO12" t="str">
            <v>湖南红海</v>
          </cell>
          <cell r="AP12">
            <v>17.5</v>
          </cell>
          <cell r="AQ12">
            <v>0</v>
          </cell>
          <cell r="AR12" t="e">
            <v>#N/A</v>
          </cell>
        </row>
        <row r="12">
          <cell r="AT12" t="str">
            <v>霍海涛</v>
          </cell>
        </row>
        <row r="13">
          <cell r="B13" t="str">
            <v>张海波</v>
          </cell>
          <cell r="C13" t="str">
            <v>男</v>
          </cell>
          <cell r="D13" t="str">
            <v>430124198209127970</v>
          </cell>
          <cell r="E13">
            <v>42217</v>
          </cell>
          <cell r="F13">
            <v>8500</v>
          </cell>
          <cell r="G13">
            <v>8500</v>
          </cell>
          <cell r="H13">
            <v>8500</v>
          </cell>
          <cell r="I13">
            <v>8500</v>
          </cell>
        </row>
        <row r="13">
          <cell r="P13">
            <v>1360</v>
          </cell>
        </row>
        <row r="13">
          <cell r="S13">
            <v>59.5</v>
          </cell>
        </row>
        <row r="13">
          <cell r="U13">
            <v>739.5</v>
          </cell>
        </row>
        <row r="13">
          <cell r="W13">
            <v>102</v>
          </cell>
        </row>
        <row r="13">
          <cell r="AA13">
            <v>2261</v>
          </cell>
          <cell r="AB13">
            <v>680</v>
          </cell>
        </row>
        <row r="13">
          <cell r="AD13">
            <v>25.5</v>
          </cell>
        </row>
        <row r="13">
          <cell r="AF13">
            <v>170</v>
          </cell>
        </row>
        <row r="13">
          <cell r="AI13">
            <v>15</v>
          </cell>
          <cell r="AJ13">
            <v>890.5</v>
          </cell>
          <cell r="AK13">
            <v>3151.5</v>
          </cell>
        </row>
        <row r="13">
          <cell r="AM13" t="str">
            <v>光华荣昌</v>
          </cell>
          <cell r="AN13" t="str">
            <v>合同工</v>
          </cell>
          <cell r="AO13" t="str">
            <v>光华荣昌</v>
          </cell>
          <cell r="AP13">
            <v>20</v>
          </cell>
          <cell r="AQ13">
            <v>0</v>
          </cell>
          <cell r="AR13" t="e">
            <v>#N/A</v>
          </cell>
        </row>
        <row r="13">
          <cell r="AT13" t="str">
            <v>张海波</v>
          </cell>
        </row>
        <row r="14">
          <cell r="B14" t="str">
            <v>罗亚南</v>
          </cell>
          <cell r="C14" t="str">
            <v>男</v>
          </cell>
          <cell r="D14" t="str">
            <v>430202197709246071</v>
          </cell>
          <cell r="E14">
            <v>42309</v>
          </cell>
          <cell r="F14">
            <v>5580</v>
          </cell>
          <cell r="G14">
            <v>5580</v>
          </cell>
          <cell r="H14">
            <v>5580</v>
          </cell>
          <cell r="I14">
            <v>5580</v>
          </cell>
        </row>
        <row r="14">
          <cell r="P14">
            <v>892.8</v>
          </cell>
        </row>
        <row r="14">
          <cell r="S14">
            <v>39.06</v>
          </cell>
        </row>
        <row r="14">
          <cell r="U14">
            <v>485.46</v>
          </cell>
        </row>
        <row r="14">
          <cell r="W14">
            <v>66.96</v>
          </cell>
        </row>
        <row r="14">
          <cell r="AA14">
            <v>1484.28</v>
          </cell>
          <cell r="AB14">
            <v>446.4</v>
          </cell>
        </row>
        <row r="14">
          <cell r="AD14">
            <v>16.74</v>
          </cell>
        </row>
        <row r="14">
          <cell r="AF14">
            <v>111.6</v>
          </cell>
        </row>
        <row r="14">
          <cell r="AI14">
            <v>15</v>
          </cell>
          <cell r="AJ14">
            <v>589.74</v>
          </cell>
          <cell r="AK14">
            <v>2074.02</v>
          </cell>
        </row>
        <row r="14">
          <cell r="AM14" t="str">
            <v>光华荣昌</v>
          </cell>
          <cell r="AN14" t="str">
            <v>合同工</v>
          </cell>
          <cell r="AO14" t="str">
            <v>湖南鑫起</v>
          </cell>
          <cell r="AP14">
            <v>17.5</v>
          </cell>
          <cell r="AQ14">
            <v>0</v>
          </cell>
          <cell r="AR14" t="e">
            <v>#N/A</v>
          </cell>
        </row>
        <row r="14">
          <cell r="AT14" t="str">
            <v>罗亚南</v>
          </cell>
        </row>
        <row r="15">
          <cell r="B15" t="str">
            <v>刘辉兵</v>
          </cell>
          <cell r="C15" t="str">
            <v>男</v>
          </cell>
          <cell r="D15" t="str">
            <v>43021119701215451X</v>
          </cell>
          <cell r="E15">
            <v>42309</v>
          </cell>
          <cell r="F15">
            <v>4560</v>
          </cell>
          <cell r="G15">
            <v>4560</v>
          </cell>
          <cell r="H15">
            <v>4560</v>
          </cell>
          <cell r="I15">
            <v>4560</v>
          </cell>
        </row>
        <row r="15">
          <cell r="P15">
            <v>729.6</v>
          </cell>
        </row>
        <row r="15">
          <cell r="S15">
            <v>31.92</v>
          </cell>
        </row>
        <row r="15">
          <cell r="U15">
            <v>396.72</v>
          </cell>
        </row>
        <row r="15">
          <cell r="W15">
            <v>54.72</v>
          </cell>
        </row>
        <row r="15">
          <cell r="AA15">
            <v>1212.96</v>
          </cell>
          <cell r="AB15">
            <v>364.8</v>
          </cell>
        </row>
        <row r="15">
          <cell r="AD15">
            <v>13.68</v>
          </cell>
        </row>
        <row r="15">
          <cell r="AF15">
            <v>91.2</v>
          </cell>
        </row>
        <row r="15">
          <cell r="AI15">
            <v>15</v>
          </cell>
          <cell r="AJ15">
            <v>484.68</v>
          </cell>
          <cell r="AK15">
            <v>1697.64</v>
          </cell>
        </row>
        <row r="15">
          <cell r="AM15" t="str">
            <v>光华荣昌</v>
          </cell>
          <cell r="AN15" t="str">
            <v>合同工</v>
          </cell>
          <cell r="AO15" t="str">
            <v>光华荣昌</v>
          </cell>
          <cell r="AP15">
            <v>22</v>
          </cell>
          <cell r="AQ15">
            <v>0</v>
          </cell>
          <cell r="AR15" t="e">
            <v>#N/A</v>
          </cell>
        </row>
        <row r="15">
          <cell r="AT15" t="str">
            <v>刘辉兵</v>
          </cell>
        </row>
        <row r="16">
          <cell r="B16" t="str">
            <v>殷胜</v>
          </cell>
          <cell r="C16" t="str">
            <v>男</v>
          </cell>
          <cell r="D16" t="str">
            <v>430211199107030412</v>
          </cell>
          <cell r="E16">
            <v>42339</v>
          </cell>
          <cell r="F16">
            <v>4308</v>
          </cell>
          <cell r="G16">
            <v>4308</v>
          </cell>
          <cell r="H16">
            <v>4100</v>
          </cell>
          <cell r="I16">
            <v>4308</v>
          </cell>
        </row>
        <row r="16">
          <cell r="P16">
            <v>689.28</v>
          </cell>
        </row>
        <row r="16">
          <cell r="S16">
            <v>30.16</v>
          </cell>
        </row>
        <row r="16">
          <cell r="U16">
            <v>356.7</v>
          </cell>
        </row>
        <row r="16">
          <cell r="W16">
            <v>51.7</v>
          </cell>
        </row>
        <row r="16">
          <cell r="AA16">
            <v>1127.84</v>
          </cell>
          <cell r="AB16">
            <v>344.64</v>
          </cell>
        </row>
        <row r="16">
          <cell r="AD16">
            <v>12.92</v>
          </cell>
        </row>
        <row r="16">
          <cell r="AF16">
            <v>82</v>
          </cell>
        </row>
        <row r="16">
          <cell r="AI16">
            <v>15</v>
          </cell>
          <cell r="AJ16">
            <v>454.56</v>
          </cell>
          <cell r="AK16">
            <v>1582.4</v>
          </cell>
        </row>
        <row r="16">
          <cell r="AM16" t="str">
            <v>光华荣昌</v>
          </cell>
          <cell r="AN16" t="str">
            <v>合同工</v>
          </cell>
          <cell r="AO16" t="str">
            <v>湖南红海</v>
          </cell>
          <cell r="AP16">
            <v>25</v>
          </cell>
          <cell r="AQ16">
            <v>0</v>
          </cell>
          <cell r="AR16" t="e">
            <v>#N/A</v>
          </cell>
        </row>
        <row r="16">
          <cell r="AT16" t="str">
            <v>殷胜</v>
          </cell>
        </row>
        <row r="17">
          <cell r="B17" t="str">
            <v>苏超</v>
          </cell>
          <cell r="C17" t="str">
            <v>男</v>
          </cell>
          <cell r="D17" t="str">
            <v>432502198409158371</v>
          </cell>
          <cell r="E17">
            <v>42370</v>
          </cell>
          <cell r="F17">
            <v>5000</v>
          </cell>
          <cell r="G17">
            <v>5000</v>
          </cell>
          <cell r="H17">
            <v>5000</v>
          </cell>
          <cell r="I17">
            <v>5000</v>
          </cell>
        </row>
        <row r="17">
          <cell r="P17">
            <v>800</v>
          </cell>
        </row>
        <row r="17">
          <cell r="S17">
            <v>35</v>
          </cell>
        </row>
        <row r="17">
          <cell r="U17">
            <v>435</v>
          </cell>
        </row>
        <row r="17">
          <cell r="W17">
            <v>60</v>
          </cell>
        </row>
        <row r="17">
          <cell r="AA17">
            <v>1330</v>
          </cell>
          <cell r="AB17">
            <v>400</v>
          </cell>
        </row>
        <row r="17">
          <cell r="AD17">
            <v>15</v>
          </cell>
        </row>
        <row r="17">
          <cell r="AF17">
            <v>100</v>
          </cell>
        </row>
        <row r="17">
          <cell r="AI17">
            <v>15</v>
          </cell>
          <cell r="AJ17">
            <v>530</v>
          </cell>
          <cell r="AK17">
            <v>1860</v>
          </cell>
        </row>
        <row r="17">
          <cell r="AM17" t="str">
            <v>光华荣昌</v>
          </cell>
          <cell r="AN17" t="str">
            <v>合同工</v>
          </cell>
          <cell r="AO17" t="str">
            <v>湖南鑫起</v>
          </cell>
          <cell r="AP17">
            <v>18</v>
          </cell>
          <cell r="AQ17">
            <v>0</v>
          </cell>
          <cell r="AR17" t="e">
            <v>#N/A</v>
          </cell>
        </row>
        <row r="17">
          <cell r="AT17" t="str">
            <v>苏超</v>
          </cell>
        </row>
        <row r="18">
          <cell r="B18" t="str">
            <v>胡荣华</v>
          </cell>
          <cell r="C18" t="str">
            <v>男</v>
          </cell>
          <cell r="D18" t="str">
            <v>430219197407087017</v>
          </cell>
          <cell r="E18">
            <v>42370</v>
          </cell>
          <cell r="F18">
            <v>4760</v>
          </cell>
          <cell r="G18">
            <v>4760</v>
          </cell>
          <cell r="H18">
            <v>4760</v>
          </cell>
          <cell r="I18">
            <v>4760</v>
          </cell>
        </row>
        <row r="18">
          <cell r="P18">
            <v>761.6</v>
          </cell>
        </row>
        <row r="18">
          <cell r="S18">
            <v>33.32</v>
          </cell>
        </row>
        <row r="18">
          <cell r="U18">
            <v>414.12</v>
          </cell>
        </row>
        <row r="18">
          <cell r="W18">
            <v>57.12</v>
          </cell>
        </row>
        <row r="18">
          <cell r="AA18">
            <v>1266.16</v>
          </cell>
          <cell r="AB18">
            <v>380.8</v>
          </cell>
        </row>
        <row r="18">
          <cell r="AD18">
            <v>14.28</v>
          </cell>
        </row>
        <row r="18">
          <cell r="AF18">
            <v>95.2</v>
          </cell>
        </row>
        <row r="18">
          <cell r="AI18">
            <v>15</v>
          </cell>
          <cell r="AJ18">
            <v>505.28</v>
          </cell>
          <cell r="AK18">
            <v>1771.44</v>
          </cell>
        </row>
        <row r="18">
          <cell r="AM18" t="str">
            <v>光华荣昌</v>
          </cell>
          <cell r="AN18" t="str">
            <v>合同工</v>
          </cell>
          <cell r="AO18" t="str">
            <v>湖南鑫起</v>
          </cell>
          <cell r="AP18">
            <v>17.5</v>
          </cell>
          <cell r="AQ18">
            <v>0</v>
          </cell>
          <cell r="AR18" t="e">
            <v>#N/A</v>
          </cell>
        </row>
        <row r="18">
          <cell r="AT18" t="str">
            <v>胡荣华</v>
          </cell>
        </row>
        <row r="19">
          <cell r="B19" t="str">
            <v>贺王瑜</v>
          </cell>
          <cell r="C19" t="str">
            <v>男</v>
          </cell>
          <cell r="D19" t="str">
            <v>430203197207186036</v>
          </cell>
          <cell r="E19">
            <v>42401</v>
          </cell>
          <cell r="F19">
            <v>4520</v>
          </cell>
          <cell r="G19">
            <v>4520</v>
          </cell>
          <cell r="H19">
            <v>4520</v>
          </cell>
          <cell r="I19">
            <v>4520</v>
          </cell>
        </row>
        <row r="19">
          <cell r="P19">
            <v>723.2</v>
          </cell>
        </row>
        <row r="19">
          <cell r="S19">
            <v>31.64</v>
          </cell>
        </row>
        <row r="19">
          <cell r="U19">
            <v>393.24</v>
          </cell>
        </row>
        <row r="19">
          <cell r="W19">
            <v>54.24</v>
          </cell>
        </row>
        <row r="19">
          <cell r="AA19">
            <v>1202.32</v>
          </cell>
          <cell r="AB19">
            <v>361.6</v>
          </cell>
        </row>
        <row r="19">
          <cell r="AD19">
            <v>13.56</v>
          </cell>
        </row>
        <row r="19">
          <cell r="AF19">
            <v>90.4</v>
          </cell>
        </row>
        <row r="19">
          <cell r="AI19">
            <v>15</v>
          </cell>
          <cell r="AJ19">
            <v>480.56</v>
          </cell>
          <cell r="AK19">
            <v>1682.88</v>
          </cell>
        </row>
        <row r="19">
          <cell r="AM19" t="str">
            <v>光华荣昌</v>
          </cell>
          <cell r="AN19" t="str">
            <v>合同工</v>
          </cell>
          <cell r="AO19" t="str">
            <v>光华荣昌</v>
          </cell>
          <cell r="AP19">
            <v>23</v>
          </cell>
          <cell r="AQ19">
            <v>0</v>
          </cell>
          <cell r="AR19" t="e">
            <v>#N/A</v>
          </cell>
        </row>
        <row r="19">
          <cell r="AT19" t="str">
            <v>贺王瑜</v>
          </cell>
        </row>
        <row r="20">
          <cell r="B20" t="str">
            <v>刘孝其</v>
          </cell>
          <cell r="C20" t="str">
            <v>男</v>
          </cell>
          <cell r="D20" t="str">
            <v>430221196508206879</v>
          </cell>
          <cell r="E20">
            <v>42401</v>
          </cell>
          <cell r="F20">
            <v>4820</v>
          </cell>
          <cell r="G20">
            <v>4820</v>
          </cell>
          <cell r="H20">
            <v>4820</v>
          </cell>
          <cell r="I20">
            <v>4820</v>
          </cell>
        </row>
        <row r="20">
          <cell r="P20">
            <v>771.2</v>
          </cell>
        </row>
        <row r="20">
          <cell r="S20">
            <v>33.74</v>
          </cell>
        </row>
        <row r="20">
          <cell r="U20">
            <v>419.34</v>
          </cell>
        </row>
        <row r="20">
          <cell r="W20">
            <v>57.84</v>
          </cell>
        </row>
        <row r="20">
          <cell r="AA20">
            <v>1282.12</v>
          </cell>
          <cell r="AB20">
            <v>385.6</v>
          </cell>
        </row>
        <row r="20">
          <cell r="AD20">
            <v>14.46</v>
          </cell>
        </row>
        <row r="20">
          <cell r="AF20">
            <v>96.4</v>
          </cell>
        </row>
        <row r="20">
          <cell r="AI20">
            <v>15</v>
          </cell>
          <cell r="AJ20">
            <v>511.46</v>
          </cell>
          <cell r="AK20">
            <v>1793.58</v>
          </cell>
        </row>
        <row r="20">
          <cell r="AM20" t="str">
            <v>光华荣昌</v>
          </cell>
          <cell r="AN20" t="str">
            <v>合同工</v>
          </cell>
          <cell r="AO20" t="str">
            <v>湖南红海</v>
          </cell>
          <cell r="AP20">
            <v>13</v>
          </cell>
          <cell r="AQ20">
            <v>0</v>
          </cell>
          <cell r="AR20" t="e">
            <v>#N/A</v>
          </cell>
        </row>
        <row r="20">
          <cell r="AT20" t="str">
            <v>刘孝其</v>
          </cell>
        </row>
        <row r="21">
          <cell r="B21" t="str">
            <v>文洪亮</v>
          </cell>
          <cell r="C21" t="str">
            <v>男</v>
          </cell>
          <cell r="D21" t="str">
            <v>430221197911288119</v>
          </cell>
          <cell r="E21">
            <v>42401</v>
          </cell>
          <cell r="F21">
            <v>4308</v>
          </cell>
          <cell r="G21">
            <v>4308</v>
          </cell>
          <cell r="H21">
            <v>4308</v>
          </cell>
          <cell r="I21">
            <v>4308</v>
          </cell>
        </row>
        <row r="21">
          <cell r="P21">
            <v>689.28</v>
          </cell>
        </row>
        <row r="21">
          <cell r="S21">
            <v>30.16</v>
          </cell>
        </row>
        <row r="21">
          <cell r="U21">
            <v>374.8</v>
          </cell>
        </row>
        <row r="21">
          <cell r="W21">
            <v>51.7</v>
          </cell>
        </row>
        <row r="21">
          <cell r="AA21">
            <v>1145.94</v>
          </cell>
          <cell r="AB21">
            <v>344.64</v>
          </cell>
        </row>
        <row r="21">
          <cell r="AD21">
            <v>12.92</v>
          </cell>
        </row>
        <row r="21">
          <cell r="AF21">
            <v>86.16</v>
          </cell>
        </row>
        <row r="21">
          <cell r="AI21">
            <v>15</v>
          </cell>
          <cell r="AJ21">
            <v>458.72</v>
          </cell>
          <cell r="AK21">
            <v>1604.66</v>
          </cell>
        </row>
        <row r="21">
          <cell r="AM21" t="str">
            <v>光华荣昌</v>
          </cell>
          <cell r="AN21" t="str">
            <v>合同工</v>
          </cell>
          <cell r="AO21" t="str">
            <v>光华荣昌</v>
          </cell>
          <cell r="AP21">
            <v>21</v>
          </cell>
          <cell r="AQ21">
            <v>0</v>
          </cell>
          <cell r="AR21" t="e">
            <v>#N/A</v>
          </cell>
        </row>
        <row r="21">
          <cell r="AT21" t="str">
            <v>文洪亮</v>
          </cell>
        </row>
        <row r="22">
          <cell r="B22" t="str">
            <v>林虎</v>
          </cell>
          <cell r="C22" t="str">
            <v>男</v>
          </cell>
          <cell r="D22" t="str">
            <v>430321197201117871</v>
          </cell>
          <cell r="E22">
            <v>42401</v>
          </cell>
          <cell r="F22">
            <v>4360</v>
          </cell>
          <cell r="G22">
            <v>4360</v>
          </cell>
          <cell r="H22">
            <v>4360</v>
          </cell>
          <cell r="I22">
            <v>4360</v>
          </cell>
        </row>
        <row r="22">
          <cell r="P22">
            <v>697.6</v>
          </cell>
        </row>
        <row r="22">
          <cell r="S22">
            <v>30.52</v>
          </cell>
        </row>
        <row r="22">
          <cell r="U22">
            <v>379.32</v>
          </cell>
        </row>
        <row r="22">
          <cell r="W22">
            <v>52.32</v>
          </cell>
        </row>
        <row r="22">
          <cell r="AA22">
            <v>1159.76</v>
          </cell>
          <cell r="AB22">
            <v>348.8</v>
          </cell>
        </row>
        <row r="22">
          <cell r="AD22">
            <v>13.08</v>
          </cell>
        </row>
        <row r="22">
          <cell r="AF22">
            <v>87.2</v>
          </cell>
        </row>
        <row r="22">
          <cell r="AI22">
            <v>15</v>
          </cell>
          <cell r="AJ22">
            <v>464.08</v>
          </cell>
          <cell r="AK22">
            <v>1623.84</v>
          </cell>
        </row>
        <row r="22">
          <cell r="AM22" t="str">
            <v>光华荣昌</v>
          </cell>
          <cell r="AN22" t="str">
            <v>合同工</v>
          </cell>
          <cell r="AO22" t="str">
            <v>光华荣昌</v>
          </cell>
          <cell r="AP22">
            <v>23</v>
          </cell>
          <cell r="AQ22">
            <v>0</v>
          </cell>
          <cell r="AR22" t="e">
            <v>#N/A</v>
          </cell>
        </row>
        <row r="22">
          <cell r="AT22" t="str">
            <v>林虎</v>
          </cell>
        </row>
        <row r="23">
          <cell r="B23" t="str">
            <v>范文榜</v>
          </cell>
          <cell r="C23" t="str">
            <v>男</v>
          </cell>
          <cell r="D23" t="str">
            <v>429006198105306331</v>
          </cell>
          <cell r="E23">
            <v>42491</v>
          </cell>
          <cell r="F23">
            <v>5680</v>
          </cell>
          <cell r="G23">
            <v>5680</v>
          </cell>
          <cell r="H23">
            <v>5680</v>
          </cell>
          <cell r="I23">
            <v>5680</v>
          </cell>
        </row>
        <row r="23">
          <cell r="P23">
            <v>908.8</v>
          </cell>
        </row>
        <row r="23">
          <cell r="S23">
            <v>39.76</v>
          </cell>
        </row>
        <row r="23">
          <cell r="U23">
            <v>494.16</v>
          </cell>
        </row>
        <row r="23">
          <cell r="W23">
            <v>68.16</v>
          </cell>
        </row>
        <row r="23">
          <cell r="AA23">
            <v>1510.88</v>
          </cell>
          <cell r="AB23">
            <v>454.4</v>
          </cell>
        </row>
        <row r="23">
          <cell r="AD23">
            <v>17.04</v>
          </cell>
        </row>
        <row r="23">
          <cell r="AF23">
            <v>113.6</v>
          </cell>
        </row>
        <row r="23">
          <cell r="AI23">
            <v>15</v>
          </cell>
          <cell r="AJ23">
            <v>600.04</v>
          </cell>
          <cell r="AK23">
            <v>2110.92</v>
          </cell>
        </row>
        <row r="23">
          <cell r="AM23" t="str">
            <v>光华荣昌</v>
          </cell>
          <cell r="AN23" t="str">
            <v>合同工</v>
          </cell>
          <cell r="AO23" t="str">
            <v>湖南鑫起</v>
          </cell>
          <cell r="AP23">
            <v>23</v>
          </cell>
          <cell r="AQ23">
            <v>0</v>
          </cell>
          <cell r="AR23" t="e">
            <v>#N/A</v>
          </cell>
        </row>
        <row r="23">
          <cell r="AT23" t="str">
            <v>范文榜</v>
          </cell>
        </row>
        <row r="24">
          <cell r="B24" t="str">
            <v>邹文祥</v>
          </cell>
          <cell r="C24" t="str">
            <v>男</v>
          </cell>
          <cell r="D24" t="str">
            <v>430221198907110814</v>
          </cell>
          <cell r="E24">
            <v>42491</v>
          </cell>
          <cell r="F24">
            <v>6180</v>
          </cell>
          <cell r="G24">
            <v>6180</v>
          </cell>
          <cell r="H24">
            <v>6180</v>
          </cell>
          <cell r="I24">
            <v>6180</v>
          </cell>
        </row>
        <row r="24">
          <cell r="P24">
            <v>988.8</v>
          </cell>
        </row>
        <row r="24">
          <cell r="S24">
            <v>43.26</v>
          </cell>
        </row>
        <row r="24">
          <cell r="U24">
            <v>537.66</v>
          </cell>
        </row>
        <row r="24">
          <cell r="W24">
            <v>74.16</v>
          </cell>
        </row>
        <row r="24">
          <cell r="AA24">
            <v>1643.88</v>
          </cell>
          <cell r="AB24">
            <v>494.4</v>
          </cell>
        </row>
        <row r="24">
          <cell r="AD24">
            <v>18.54</v>
          </cell>
        </row>
        <row r="24">
          <cell r="AF24">
            <v>123.6</v>
          </cell>
        </row>
        <row r="24">
          <cell r="AI24">
            <v>15</v>
          </cell>
          <cell r="AJ24">
            <v>651.54</v>
          </cell>
          <cell r="AK24">
            <v>2295.42</v>
          </cell>
        </row>
        <row r="24">
          <cell r="AM24" t="str">
            <v>光华荣昌</v>
          </cell>
          <cell r="AN24" t="str">
            <v>合同工</v>
          </cell>
          <cell r="AO24" t="str">
            <v>湖南鑫起</v>
          </cell>
          <cell r="AP24">
            <v>20</v>
          </cell>
          <cell r="AQ24">
            <v>0</v>
          </cell>
          <cell r="AR24" t="e">
            <v>#N/A</v>
          </cell>
        </row>
        <row r="24">
          <cell r="AT24" t="str">
            <v>邹文祥</v>
          </cell>
        </row>
        <row r="25">
          <cell r="B25" t="str">
            <v>吴陈</v>
          </cell>
          <cell r="C25" t="str">
            <v>男</v>
          </cell>
          <cell r="D25" t="str">
            <v>430203199001137035</v>
          </cell>
          <cell r="E25">
            <v>42552</v>
          </cell>
          <cell r="F25">
            <v>4560</v>
          </cell>
          <cell r="G25">
            <v>4560</v>
          </cell>
          <cell r="H25">
            <v>4560</v>
          </cell>
          <cell r="I25">
            <v>4560</v>
          </cell>
        </row>
        <row r="25">
          <cell r="P25">
            <v>729.6</v>
          </cell>
        </row>
        <row r="25">
          <cell r="S25">
            <v>31.92</v>
          </cell>
        </row>
        <row r="25">
          <cell r="U25">
            <v>396.72</v>
          </cell>
        </row>
        <row r="25">
          <cell r="W25">
            <v>54.72</v>
          </cell>
        </row>
        <row r="25">
          <cell r="AA25">
            <v>1212.96</v>
          </cell>
          <cell r="AB25">
            <v>364.8</v>
          </cell>
        </row>
        <row r="25">
          <cell r="AD25">
            <v>13.68</v>
          </cell>
        </row>
        <row r="25">
          <cell r="AF25">
            <v>91.2</v>
          </cell>
        </row>
        <row r="25">
          <cell r="AI25">
            <v>15</v>
          </cell>
          <cell r="AJ25">
            <v>484.68</v>
          </cell>
          <cell r="AK25">
            <v>1697.64</v>
          </cell>
        </row>
        <row r="25">
          <cell r="AM25" t="str">
            <v>光华荣昌</v>
          </cell>
          <cell r="AN25" t="str">
            <v>合同工</v>
          </cell>
          <cell r="AO25" t="str">
            <v>光华荣昌</v>
          </cell>
          <cell r="AP25">
            <v>16</v>
          </cell>
          <cell r="AQ25">
            <v>0</v>
          </cell>
          <cell r="AR25" t="e">
            <v>#N/A</v>
          </cell>
        </row>
        <row r="25">
          <cell r="AT25" t="str">
            <v>吴陈</v>
          </cell>
        </row>
        <row r="26">
          <cell r="B26" t="str">
            <v>彭健</v>
          </cell>
          <cell r="C26" t="str">
            <v>男</v>
          </cell>
          <cell r="D26" t="str">
            <v>430281198712019195</v>
          </cell>
          <cell r="E26">
            <v>42583</v>
          </cell>
          <cell r="F26">
            <v>4308</v>
          </cell>
          <cell r="G26">
            <v>4308</v>
          </cell>
          <cell r="H26">
            <v>4308</v>
          </cell>
          <cell r="I26">
            <v>4308</v>
          </cell>
        </row>
        <row r="26">
          <cell r="P26">
            <v>689.28</v>
          </cell>
        </row>
        <row r="26">
          <cell r="S26">
            <v>30.16</v>
          </cell>
        </row>
        <row r="26">
          <cell r="U26">
            <v>374.8</v>
          </cell>
        </row>
        <row r="26">
          <cell r="W26">
            <v>51.7</v>
          </cell>
        </row>
        <row r="26">
          <cell r="AA26">
            <v>1145.94</v>
          </cell>
          <cell r="AB26">
            <v>344.64</v>
          </cell>
        </row>
        <row r="26">
          <cell r="AD26">
            <v>12.92</v>
          </cell>
        </row>
        <row r="26">
          <cell r="AF26">
            <v>86.16</v>
          </cell>
        </row>
        <row r="26">
          <cell r="AI26">
            <v>15</v>
          </cell>
          <cell r="AJ26">
            <v>458.72</v>
          </cell>
          <cell r="AK26">
            <v>1604.66</v>
          </cell>
        </row>
        <row r="26">
          <cell r="AM26" t="str">
            <v>光华荣昌</v>
          </cell>
          <cell r="AN26" t="str">
            <v>合同工</v>
          </cell>
          <cell r="AO26" t="str">
            <v>光华荣昌</v>
          </cell>
          <cell r="AP26">
            <v>28</v>
          </cell>
          <cell r="AQ26">
            <v>0</v>
          </cell>
          <cell r="AR26" t="e">
            <v>#N/A</v>
          </cell>
        </row>
        <row r="26">
          <cell r="AT26" t="str">
            <v>彭健</v>
          </cell>
        </row>
        <row r="27">
          <cell r="B27" t="str">
            <v>何胜春</v>
          </cell>
          <cell r="C27" t="str">
            <v>男</v>
          </cell>
          <cell r="D27" t="str">
            <v>430221198602281137</v>
          </cell>
          <cell r="E27">
            <v>42614</v>
          </cell>
          <cell r="F27">
            <v>6340</v>
          </cell>
          <cell r="G27">
            <v>6340</v>
          </cell>
          <cell r="H27">
            <v>6340</v>
          </cell>
          <cell r="I27">
            <v>6340</v>
          </cell>
        </row>
        <row r="27">
          <cell r="P27">
            <v>1014.4</v>
          </cell>
        </row>
        <row r="27">
          <cell r="S27">
            <v>44.38</v>
          </cell>
        </row>
        <row r="27">
          <cell r="U27">
            <v>551.58</v>
          </cell>
        </row>
        <row r="27">
          <cell r="W27">
            <v>76.08</v>
          </cell>
        </row>
        <row r="27">
          <cell r="AA27">
            <v>1686.44</v>
          </cell>
          <cell r="AB27">
            <v>507.2</v>
          </cell>
        </row>
        <row r="27">
          <cell r="AD27">
            <v>19.02</v>
          </cell>
        </row>
        <row r="27">
          <cell r="AF27">
            <v>126.8</v>
          </cell>
        </row>
        <row r="27">
          <cell r="AI27">
            <v>15</v>
          </cell>
          <cell r="AJ27">
            <v>668.02</v>
          </cell>
          <cell r="AK27">
            <v>2354.46</v>
          </cell>
        </row>
        <row r="27">
          <cell r="AM27" t="str">
            <v>光华荣昌</v>
          </cell>
          <cell r="AN27" t="str">
            <v>合同工</v>
          </cell>
          <cell r="AO27" t="str">
            <v>湖南鑫起</v>
          </cell>
          <cell r="AP27">
            <v>22</v>
          </cell>
          <cell r="AQ27">
            <v>0</v>
          </cell>
          <cell r="AR27" t="e">
            <v>#N/A</v>
          </cell>
        </row>
        <row r="27">
          <cell r="AT27" t="str">
            <v>何胜春</v>
          </cell>
        </row>
        <row r="28">
          <cell r="B28" t="str">
            <v>冉景斌</v>
          </cell>
          <cell r="C28" t="str">
            <v>男</v>
          </cell>
          <cell r="D28" t="str">
            <v>522128196705130837</v>
          </cell>
          <cell r="E28">
            <v>42614</v>
          </cell>
          <cell r="F28">
            <v>4380</v>
          </cell>
          <cell r="G28">
            <v>4380</v>
          </cell>
          <cell r="H28">
            <v>4380</v>
          </cell>
          <cell r="I28">
            <v>4380</v>
          </cell>
        </row>
        <row r="28">
          <cell r="P28">
            <v>700.8</v>
          </cell>
        </row>
        <row r="28">
          <cell r="S28">
            <v>30.66</v>
          </cell>
        </row>
        <row r="28">
          <cell r="U28">
            <v>381.06</v>
          </cell>
        </row>
        <row r="28">
          <cell r="W28">
            <v>52.56</v>
          </cell>
        </row>
        <row r="28">
          <cell r="AA28">
            <v>1165.08</v>
          </cell>
          <cell r="AB28">
            <v>350.4</v>
          </cell>
        </row>
        <row r="28">
          <cell r="AD28">
            <v>13.14</v>
          </cell>
        </row>
        <row r="28">
          <cell r="AF28">
            <v>87.6</v>
          </cell>
        </row>
        <row r="28">
          <cell r="AI28">
            <v>15</v>
          </cell>
          <cell r="AJ28">
            <v>466.14</v>
          </cell>
          <cell r="AK28">
            <v>1631.22</v>
          </cell>
        </row>
        <row r="28">
          <cell r="AM28" t="str">
            <v>光华荣昌</v>
          </cell>
          <cell r="AN28" t="str">
            <v>合同工</v>
          </cell>
          <cell r="AO28" t="str">
            <v>湖南红海</v>
          </cell>
          <cell r="AP28">
            <v>26</v>
          </cell>
          <cell r="AQ28">
            <v>0</v>
          </cell>
          <cell r="AR28" t="e">
            <v>#N/A</v>
          </cell>
        </row>
        <row r="28">
          <cell r="AT28" t="str">
            <v>冉景斌</v>
          </cell>
        </row>
        <row r="29">
          <cell r="B29" t="str">
            <v>邓日顺</v>
          </cell>
          <cell r="C29" t="str">
            <v>男</v>
          </cell>
          <cell r="D29" t="str">
            <v>430204199302173239</v>
          </cell>
          <cell r="E29">
            <v>42644</v>
          </cell>
          <cell r="F29">
            <v>4460</v>
          </cell>
          <cell r="G29">
            <v>4460</v>
          </cell>
          <cell r="H29">
            <v>4460</v>
          </cell>
          <cell r="I29">
            <v>4460</v>
          </cell>
        </row>
        <row r="29">
          <cell r="P29">
            <v>713.6</v>
          </cell>
        </row>
        <row r="29">
          <cell r="S29">
            <v>31.22</v>
          </cell>
        </row>
        <row r="29">
          <cell r="U29">
            <v>388.02</v>
          </cell>
        </row>
        <row r="29">
          <cell r="W29">
            <v>53.52</v>
          </cell>
        </row>
        <row r="29">
          <cell r="AA29">
            <v>1186.36</v>
          </cell>
          <cell r="AB29">
            <v>356.8</v>
          </cell>
        </row>
        <row r="29">
          <cell r="AD29">
            <v>13.38</v>
          </cell>
        </row>
        <row r="29">
          <cell r="AF29">
            <v>89.2</v>
          </cell>
        </row>
        <row r="29">
          <cell r="AI29">
            <v>15</v>
          </cell>
          <cell r="AJ29">
            <v>474.38</v>
          </cell>
          <cell r="AK29">
            <v>1660.74</v>
          </cell>
        </row>
        <row r="29">
          <cell r="AM29" t="str">
            <v>光华荣昌</v>
          </cell>
          <cell r="AN29" t="str">
            <v>合同工</v>
          </cell>
          <cell r="AO29" t="str">
            <v>湖南红海</v>
          </cell>
          <cell r="AP29">
            <v>16.5</v>
          </cell>
          <cell r="AQ29">
            <v>0</v>
          </cell>
          <cell r="AR29" t="e">
            <v>#N/A</v>
          </cell>
        </row>
        <row r="29">
          <cell r="AT29" t="str">
            <v>邓日顺</v>
          </cell>
        </row>
        <row r="30">
          <cell r="B30" t="str">
            <v>齐承平</v>
          </cell>
          <cell r="C30" t="str">
            <v>男</v>
          </cell>
          <cell r="D30" t="str">
            <v>430221199005141712</v>
          </cell>
          <cell r="E30">
            <v>42705</v>
          </cell>
          <cell r="F30">
            <v>4308</v>
          </cell>
          <cell r="G30">
            <v>4308</v>
          </cell>
          <cell r="H30">
            <v>4308</v>
          </cell>
          <cell r="I30">
            <v>4308</v>
          </cell>
        </row>
        <row r="30">
          <cell r="P30">
            <v>689.28</v>
          </cell>
        </row>
        <row r="30">
          <cell r="S30">
            <v>30.16</v>
          </cell>
        </row>
        <row r="30">
          <cell r="U30">
            <v>374.8</v>
          </cell>
        </row>
        <row r="30">
          <cell r="W30">
            <v>51.7</v>
          </cell>
        </row>
        <row r="30">
          <cell r="AA30">
            <v>1145.94</v>
          </cell>
          <cell r="AB30">
            <v>344.64</v>
          </cell>
        </row>
        <row r="30">
          <cell r="AD30">
            <v>12.92</v>
          </cell>
        </row>
        <row r="30">
          <cell r="AF30">
            <v>86.16</v>
          </cell>
        </row>
        <row r="30">
          <cell r="AI30">
            <v>15</v>
          </cell>
          <cell r="AJ30">
            <v>458.72</v>
          </cell>
          <cell r="AK30">
            <v>1604.66</v>
          </cell>
        </row>
        <row r="30">
          <cell r="AM30" t="str">
            <v>光华荣昌</v>
          </cell>
          <cell r="AN30" t="str">
            <v>合同工</v>
          </cell>
          <cell r="AO30" t="str">
            <v>光华荣昌</v>
          </cell>
          <cell r="AP30">
            <v>21</v>
          </cell>
          <cell r="AQ30">
            <v>0</v>
          </cell>
          <cell r="AR30" t="e">
            <v>#N/A</v>
          </cell>
        </row>
        <row r="30">
          <cell r="AT30" t="str">
            <v>齐承平</v>
          </cell>
        </row>
        <row r="31">
          <cell r="B31" t="str">
            <v>吴国秋</v>
          </cell>
          <cell r="C31" t="str">
            <v>男</v>
          </cell>
          <cell r="D31" t="str">
            <v>430221198608302314</v>
          </cell>
          <cell r="E31">
            <v>42705</v>
          </cell>
          <cell r="F31">
            <v>4308</v>
          </cell>
          <cell r="G31">
            <v>4308</v>
          </cell>
          <cell r="H31">
            <v>4308</v>
          </cell>
          <cell r="I31">
            <v>4308</v>
          </cell>
        </row>
        <row r="31">
          <cell r="P31">
            <v>689.28</v>
          </cell>
        </row>
        <row r="31">
          <cell r="S31">
            <v>30.16</v>
          </cell>
        </row>
        <row r="31">
          <cell r="U31">
            <v>374.8</v>
          </cell>
        </row>
        <row r="31">
          <cell r="W31">
            <v>51.7</v>
          </cell>
        </row>
        <row r="31">
          <cell r="AA31">
            <v>1145.94</v>
          </cell>
          <cell r="AB31">
            <v>344.64</v>
          </cell>
        </row>
        <row r="31">
          <cell r="AD31">
            <v>12.92</v>
          </cell>
        </row>
        <row r="31">
          <cell r="AF31">
            <v>86.16</v>
          </cell>
        </row>
        <row r="31">
          <cell r="AI31">
            <v>15</v>
          </cell>
          <cell r="AJ31">
            <v>458.72</v>
          </cell>
          <cell r="AK31">
            <v>1604.66</v>
          </cell>
        </row>
        <row r="31">
          <cell r="AM31" t="str">
            <v>光华荣昌</v>
          </cell>
          <cell r="AN31" t="str">
            <v>合同工</v>
          </cell>
          <cell r="AO31" t="str">
            <v>湖南鑫起</v>
          </cell>
          <cell r="AP31">
            <v>24</v>
          </cell>
          <cell r="AQ31">
            <v>0</v>
          </cell>
          <cell r="AR31" t="e">
            <v>#N/A</v>
          </cell>
        </row>
        <row r="31">
          <cell r="AT31" t="str">
            <v>吴国秋</v>
          </cell>
        </row>
        <row r="32">
          <cell r="B32" t="str">
            <v>雍期望</v>
          </cell>
          <cell r="C32" t="str">
            <v>男</v>
          </cell>
          <cell r="D32" t="str">
            <v>43032119801119001X</v>
          </cell>
          <cell r="E32">
            <v>42887</v>
          </cell>
          <cell r="F32">
            <v>5140</v>
          </cell>
          <cell r="G32">
            <v>5140</v>
          </cell>
          <cell r="H32">
            <v>5140</v>
          </cell>
          <cell r="I32">
            <v>5140</v>
          </cell>
        </row>
        <row r="32">
          <cell r="P32">
            <v>822.4</v>
          </cell>
        </row>
        <row r="32">
          <cell r="S32">
            <v>35.98</v>
          </cell>
        </row>
        <row r="32">
          <cell r="U32">
            <v>447.18</v>
          </cell>
        </row>
        <row r="32">
          <cell r="W32">
            <v>61.68</v>
          </cell>
        </row>
        <row r="32">
          <cell r="AA32">
            <v>1367.24</v>
          </cell>
          <cell r="AB32">
            <v>411.2</v>
          </cell>
        </row>
        <row r="32">
          <cell r="AD32">
            <v>15.42</v>
          </cell>
        </row>
        <row r="32">
          <cell r="AF32">
            <v>102.8</v>
          </cell>
        </row>
        <row r="32">
          <cell r="AI32">
            <v>15</v>
          </cell>
          <cell r="AJ32">
            <v>544.42</v>
          </cell>
          <cell r="AK32">
            <v>1911.66</v>
          </cell>
        </row>
        <row r="32">
          <cell r="AM32" t="str">
            <v>光华荣昌</v>
          </cell>
          <cell r="AN32" t="str">
            <v>合同工</v>
          </cell>
          <cell r="AO32" t="str">
            <v>光华荣昌</v>
          </cell>
          <cell r="AP32">
            <v>21</v>
          </cell>
          <cell r="AQ32">
            <v>0</v>
          </cell>
          <cell r="AR32" t="e">
            <v>#N/A</v>
          </cell>
        </row>
        <row r="32">
          <cell r="AT32" t="str">
            <v>雍期望</v>
          </cell>
        </row>
        <row r="33">
          <cell r="B33" t="str">
            <v>易兰</v>
          </cell>
          <cell r="C33" t="str">
            <v>女</v>
          </cell>
          <cell r="D33" t="str">
            <v>430203198304104025</v>
          </cell>
          <cell r="E33">
            <v>42979</v>
          </cell>
          <cell r="F33">
            <v>5500</v>
          </cell>
          <cell r="G33">
            <v>5500</v>
          </cell>
          <cell r="H33">
            <v>5500</v>
          </cell>
          <cell r="I33">
            <v>5500</v>
          </cell>
        </row>
        <row r="33">
          <cell r="P33">
            <v>880</v>
          </cell>
        </row>
        <row r="33">
          <cell r="S33">
            <v>38.5</v>
          </cell>
        </row>
        <row r="33">
          <cell r="U33">
            <v>478.5</v>
          </cell>
        </row>
        <row r="33">
          <cell r="W33">
            <v>66</v>
          </cell>
        </row>
        <row r="33">
          <cell r="AA33">
            <v>1463</v>
          </cell>
          <cell r="AB33">
            <v>440</v>
          </cell>
        </row>
        <row r="33">
          <cell r="AD33">
            <v>16.5</v>
          </cell>
        </row>
        <row r="33">
          <cell r="AF33">
            <v>110</v>
          </cell>
        </row>
        <row r="33">
          <cell r="AI33">
            <v>15</v>
          </cell>
          <cell r="AJ33">
            <v>581.5</v>
          </cell>
          <cell r="AK33">
            <v>2044.5</v>
          </cell>
        </row>
        <row r="33">
          <cell r="AM33" t="str">
            <v>光华荣昌</v>
          </cell>
          <cell r="AN33" t="str">
            <v>合同工</v>
          </cell>
          <cell r="AO33" t="str">
            <v>光华荣昌</v>
          </cell>
          <cell r="AP33">
            <v>21</v>
          </cell>
          <cell r="AQ33">
            <v>0</v>
          </cell>
          <cell r="AR33" t="e">
            <v>#N/A</v>
          </cell>
        </row>
        <row r="33">
          <cell r="AT33" t="str">
            <v>易兰</v>
          </cell>
        </row>
        <row r="34">
          <cell r="B34" t="str">
            <v>刘志平</v>
          </cell>
          <cell r="C34" t="str">
            <v>男</v>
          </cell>
          <cell r="D34" t="str">
            <v>430481199112246971</v>
          </cell>
          <cell r="E34">
            <v>43101</v>
          </cell>
          <cell r="F34">
            <v>5020</v>
          </cell>
          <cell r="G34">
            <v>5020</v>
          </cell>
          <cell r="H34">
            <v>5020</v>
          </cell>
          <cell r="I34">
            <v>5020</v>
          </cell>
        </row>
        <row r="34">
          <cell r="P34">
            <v>803.2</v>
          </cell>
        </row>
        <row r="34">
          <cell r="S34">
            <v>35.14</v>
          </cell>
        </row>
        <row r="34">
          <cell r="U34">
            <v>436.74</v>
          </cell>
        </row>
        <row r="34">
          <cell r="W34">
            <v>60.24</v>
          </cell>
        </row>
        <row r="34">
          <cell r="AA34">
            <v>1335.32</v>
          </cell>
          <cell r="AB34">
            <v>401.6</v>
          </cell>
        </row>
        <row r="34">
          <cell r="AD34">
            <v>15.06</v>
          </cell>
        </row>
        <row r="34">
          <cell r="AF34">
            <v>100.4</v>
          </cell>
        </row>
        <row r="34">
          <cell r="AI34">
            <v>15</v>
          </cell>
          <cell r="AJ34">
            <v>532.06</v>
          </cell>
          <cell r="AK34">
            <v>1867.38</v>
          </cell>
        </row>
        <row r="34">
          <cell r="AM34" t="str">
            <v>光华荣昌</v>
          </cell>
          <cell r="AN34" t="str">
            <v>合同工</v>
          </cell>
          <cell r="AO34" t="str">
            <v>湖南红海</v>
          </cell>
          <cell r="AP34">
            <v>28</v>
          </cell>
          <cell r="AQ34">
            <v>0</v>
          </cell>
          <cell r="AR34" t="e">
            <v>#N/A</v>
          </cell>
        </row>
        <row r="34">
          <cell r="AT34" t="str">
            <v>刘志平</v>
          </cell>
        </row>
        <row r="35">
          <cell r="B35" t="str">
            <v>李亦斌</v>
          </cell>
          <cell r="C35" t="str">
            <v>男</v>
          </cell>
          <cell r="D35" t="str">
            <v>430223197710281810</v>
          </cell>
          <cell r="E35">
            <v>43132</v>
          </cell>
          <cell r="F35">
            <v>4540</v>
          </cell>
          <cell r="G35">
            <v>4540</v>
          </cell>
          <cell r="H35">
            <v>4540</v>
          </cell>
          <cell r="I35">
            <v>4540</v>
          </cell>
        </row>
        <row r="35">
          <cell r="P35">
            <v>726.4</v>
          </cell>
        </row>
        <row r="35">
          <cell r="S35">
            <v>31.78</v>
          </cell>
        </row>
        <row r="35">
          <cell r="U35">
            <v>394.98</v>
          </cell>
        </row>
        <row r="35">
          <cell r="W35">
            <v>54.48</v>
          </cell>
        </row>
        <row r="35">
          <cell r="AA35">
            <v>1207.64</v>
          </cell>
          <cell r="AB35">
            <v>363.2</v>
          </cell>
        </row>
        <row r="35">
          <cell r="AD35">
            <v>13.62</v>
          </cell>
        </row>
        <row r="35">
          <cell r="AF35">
            <v>90.8</v>
          </cell>
        </row>
        <row r="35">
          <cell r="AI35">
            <v>15</v>
          </cell>
          <cell r="AJ35">
            <v>482.62</v>
          </cell>
          <cell r="AK35">
            <v>1690.26</v>
          </cell>
        </row>
        <row r="35">
          <cell r="AM35" t="str">
            <v>光华荣昌</v>
          </cell>
          <cell r="AN35" t="str">
            <v>合同工</v>
          </cell>
          <cell r="AO35" t="str">
            <v>湖南红海</v>
          </cell>
          <cell r="AP35">
            <v>16</v>
          </cell>
          <cell r="AQ35">
            <v>0</v>
          </cell>
          <cell r="AR35" t="e">
            <v>#N/A</v>
          </cell>
        </row>
        <row r="35">
          <cell r="AT35" t="str">
            <v>李亦斌</v>
          </cell>
        </row>
        <row r="36">
          <cell r="B36" t="str">
            <v>张周</v>
          </cell>
          <cell r="C36" t="str">
            <v>男</v>
          </cell>
          <cell r="D36" t="str">
            <v>430321199908306237</v>
          </cell>
          <cell r="E36">
            <v>43132</v>
          </cell>
          <cell r="F36">
            <v>6320</v>
          </cell>
          <cell r="G36">
            <v>6320</v>
          </cell>
          <cell r="H36">
            <v>6320</v>
          </cell>
          <cell r="I36">
            <v>6320</v>
          </cell>
        </row>
        <row r="36">
          <cell r="P36">
            <v>1011.2</v>
          </cell>
        </row>
        <row r="36">
          <cell r="S36">
            <v>44.24</v>
          </cell>
        </row>
        <row r="36">
          <cell r="U36">
            <v>549.84</v>
          </cell>
        </row>
        <row r="36">
          <cell r="W36">
            <v>75.84</v>
          </cell>
        </row>
        <row r="36">
          <cell r="AA36">
            <v>1681.12</v>
          </cell>
          <cell r="AB36">
            <v>505.6</v>
          </cell>
        </row>
        <row r="36">
          <cell r="AD36">
            <v>18.96</v>
          </cell>
        </row>
        <row r="36">
          <cell r="AF36">
            <v>126.4</v>
          </cell>
        </row>
        <row r="36">
          <cell r="AI36">
            <v>15</v>
          </cell>
          <cell r="AJ36">
            <v>665.96</v>
          </cell>
          <cell r="AK36">
            <v>2347.08</v>
          </cell>
        </row>
        <row r="36">
          <cell r="AM36" t="str">
            <v>光华荣昌</v>
          </cell>
          <cell r="AN36" t="str">
            <v>合同工</v>
          </cell>
          <cell r="AO36" t="str">
            <v>湖南鑫起</v>
          </cell>
          <cell r="AP36">
            <v>21</v>
          </cell>
          <cell r="AQ36">
            <v>0</v>
          </cell>
          <cell r="AR36" t="e">
            <v>#N/A</v>
          </cell>
        </row>
        <row r="36">
          <cell r="AT36" t="str">
            <v>张周</v>
          </cell>
        </row>
        <row r="37">
          <cell r="B37" t="str">
            <v>卢中华</v>
          </cell>
          <cell r="C37" t="str">
            <v>男</v>
          </cell>
          <cell r="D37" t="str">
            <v>430321198306291571</v>
          </cell>
          <cell r="E37">
            <v>42583</v>
          </cell>
          <cell r="F37">
            <v>13000</v>
          </cell>
          <cell r="G37">
            <v>13000</v>
          </cell>
          <cell r="H37">
            <v>13000</v>
          </cell>
          <cell r="I37">
            <v>13000</v>
          </cell>
        </row>
        <row r="37">
          <cell r="P37">
            <v>2080</v>
          </cell>
        </row>
        <row r="37">
          <cell r="S37">
            <v>91</v>
          </cell>
        </row>
        <row r="37">
          <cell r="U37">
            <v>1131</v>
          </cell>
        </row>
        <row r="37">
          <cell r="W37">
            <v>156</v>
          </cell>
        </row>
        <row r="37">
          <cell r="AA37">
            <v>3458</v>
          </cell>
          <cell r="AB37">
            <v>1040</v>
          </cell>
        </row>
        <row r="37">
          <cell r="AD37">
            <v>39</v>
          </cell>
        </row>
        <row r="37">
          <cell r="AF37">
            <v>260</v>
          </cell>
        </row>
        <row r="37">
          <cell r="AI37">
            <v>15</v>
          </cell>
          <cell r="AJ37">
            <v>1354</v>
          </cell>
          <cell r="AK37">
            <v>4812</v>
          </cell>
        </row>
        <row r="37">
          <cell r="AM37" t="str">
            <v>光华荣昌</v>
          </cell>
          <cell r="AN37" t="str">
            <v>合同工</v>
          </cell>
          <cell r="AO37" t="str">
            <v>光华荣昌</v>
          </cell>
          <cell r="AP37">
            <v>21</v>
          </cell>
          <cell r="AQ37">
            <v>0</v>
          </cell>
          <cell r="AR37" t="e">
            <v>#N/A</v>
          </cell>
        </row>
        <row r="37">
          <cell r="AT37" t="str">
            <v>卢中华</v>
          </cell>
        </row>
        <row r="38">
          <cell r="B38" t="str">
            <v>赵五祥</v>
          </cell>
          <cell r="C38" t="str">
            <v>男</v>
          </cell>
          <cell r="D38" t="str">
            <v>43252419910529545X</v>
          </cell>
          <cell r="E38">
            <v>43282</v>
          </cell>
          <cell r="F38">
            <v>4760</v>
          </cell>
          <cell r="G38">
            <v>4760</v>
          </cell>
          <cell r="H38">
            <v>4760</v>
          </cell>
          <cell r="I38">
            <v>4760</v>
          </cell>
        </row>
        <row r="38">
          <cell r="P38">
            <v>761.6</v>
          </cell>
        </row>
        <row r="38">
          <cell r="S38">
            <v>33.32</v>
          </cell>
        </row>
        <row r="38">
          <cell r="U38">
            <v>414.12</v>
          </cell>
        </row>
        <row r="38">
          <cell r="W38">
            <v>57.12</v>
          </cell>
        </row>
        <row r="38">
          <cell r="AA38">
            <v>1266.16</v>
          </cell>
          <cell r="AB38">
            <v>380.8</v>
          </cell>
        </row>
        <row r="38">
          <cell r="AD38">
            <v>14.28</v>
          </cell>
        </row>
        <row r="38">
          <cell r="AF38">
            <v>95.2</v>
          </cell>
        </row>
        <row r="38">
          <cell r="AI38">
            <v>15</v>
          </cell>
          <cell r="AJ38">
            <v>505.28</v>
          </cell>
          <cell r="AK38">
            <v>1771.44</v>
          </cell>
        </row>
        <row r="38">
          <cell r="AM38" t="str">
            <v>光华荣昌</v>
          </cell>
          <cell r="AN38" t="str">
            <v>合同工</v>
          </cell>
          <cell r="AO38" t="str">
            <v>光华荣昌</v>
          </cell>
          <cell r="AP38">
            <v>21</v>
          </cell>
          <cell r="AQ38">
            <v>0</v>
          </cell>
          <cell r="AR38" t="e">
            <v>#N/A</v>
          </cell>
        </row>
        <row r="38">
          <cell r="AT38" t="str">
            <v>赵五祥</v>
          </cell>
        </row>
        <row r="39">
          <cell r="B39" t="str">
            <v>肖玲</v>
          </cell>
          <cell r="C39" t="str">
            <v>女</v>
          </cell>
          <cell r="D39" t="str">
            <v>431123199108060024</v>
          </cell>
          <cell r="E39">
            <v>43709</v>
          </cell>
          <cell r="F39">
            <v>4600</v>
          </cell>
          <cell r="G39">
            <v>4600</v>
          </cell>
          <cell r="H39">
            <v>4600</v>
          </cell>
          <cell r="I39">
            <v>4600</v>
          </cell>
        </row>
        <row r="39">
          <cell r="P39">
            <v>736</v>
          </cell>
        </row>
        <row r="39">
          <cell r="S39">
            <v>32.2</v>
          </cell>
        </row>
        <row r="39">
          <cell r="U39">
            <v>400.2</v>
          </cell>
        </row>
        <row r="39">
          <cell r="W39">
            <v>55.2</v>
          </cell>
        </row>
        <row r="39">
          <cell r="AA39">
            <v>1223.6</v>
          </cell>
          <cell r="AB39">
            <v>368</v>
          </cell>
        </row>
        <row r="39">
          <cell r="AD39">
            <v>13.8</v>
          </cell>
        </row>
        <row r="39">
          <cell r="AF39">
            <v>92</v>
          </cell>
        </row>
        <row r="39">
          <cell r="AI39">
            <v>15</v>
          </cell>
          <cell r="AJ39">
            <v>488.8</v>
          </cell>
          <cell r="AK39">
            <v>1712.4</v>
          </cell>
        </row>
        <row r="39">
          <cell r="AM39" t="str">
            <v>光华荣昌</v>
          </cell>
          <cell r="AN39" t="str">
            <v>合同工</v>
          </cell>
          <cell r="AO39" t="str">
            <v>光华荣昌</v>
          </cell>
          <cell r="AP39">
            <v>21</v>
          </cell>
          <cell r="AQ39">
            <v>0</v>
          </cell>
          <cell r="AR39" t="e">
            <v>#N/A</v>
          </cell>
        </row>
        <row r="39">
          <cell r="AT39" t="str">
            <v>肖玲</v>
          </cell>
        </row>
        <row r="40">
          <cell r="B40" t="str">
            <v>伍赤诚</v>
          </cell>
          <cell r="C40" t="str">
            <v>男</v>
          </cell>
          <cell r="D40" t="str">
            <v>430321199804192212</v>
          </cell>
          <cell r="E40">
            <v>43800</v>
          </cell>
          <cell r="F40">
            <v>4380</v>
          </cell>
          <cell r="G40">
            <v>4380</v>
          </cell>
          <cell r="H40">
            <v>4380</v>
          </cell>
          <cell r="I40">
            <v>4380</v>
          </cell>
        </row>
        <row r="40">
          <cell r="P40">
            <v>700.8</v>
          </cell>
        </row>
        <row r="40">
          <cell r="S40">
            <v>30.66</v>
          </cell>
        </row>
        <row r="40">
          <cell r="U40">
            <v>381.06</v>
          </cell>
        </row>
        <row r="40">
          <cell r="W40">
            <v>52.56</v>
          </cell>
        </row>
        <row r="40">
          <cell r="AA40">
            <v>1165.08</v>
          </cell>
          <cell r="AB40">
            <v>350.4</v>
          </cell>
        </row>
        <row r="40">
          <cell r="AD40">
            <v>13.14</v>
          </cell>
        </row>
        <row r="40">
          <cell r="AF40">
            <v>87.6</v>
          </cell>
        </row>
        <row r="40">
          <cell r="AI40">
            <v>15</v>
          </cell>
          <cell r="AJ40">
            <v>466.14</v>
          </cell>
          <cell r="AK40">
            <v>1631.22</v>
          </cell>
        </row>
        <row r="40">
          <cell r="AM40" t="str">
            <v>光华荣昌</v>
          </cell>
          <cell r="AN40" t="str">
            <v>合同工</v>
          </cell>
          <cell r="AO40" t="str">
            <v>光华荣昌</v>
          </cell>
          <cell r="AP40">
            <v>20.5</v>
          </cell>
          <cell r="AQ40">
            <v>0</v>
          </cell>
          <cell r="AR40" t="e">
            <v>#N/A</v>
          </cell>
        </row>
        <row r="40">
          <cell r="AT40" t="str">
            <v>伍赤诚</v>
          </cell>
        </row>
        <row r="41">
          <cell r="B41" t="str">
            <v>刘文强</v>
          </cell>
          <cell r="C41" t="str">
            <v>男</v>
          </cell>
          <cell r="D41" t="str">
            <v>430921198101045118</v>
          </cell>
          <cell r="E41">
            <v>43800</v>
          </cell>
          <cell r="F41">
            <v>4440</v>
          </cell>
          <cell r="G41">
            <v>4440</v>
          </cell>
          <cell r="H41">
            <v>4440</v>
          </cell>
          <cell r="I41">
            <v>4440</v>
          </cell>
        </row>
        <row r="41">
          <cell r="P41">
            <v>710.4</v>
          </cell>
        </row>
        <row r="41">
          <cell r="S41">
            <v>31.08</v>
          </cell>
        </row>
        <row r="41">
          <cell r="U41">
            <v>386.28</v>
          </cell>
        </row>
        <row r="41">
          <cell r="W41">
            <v>53.28</v>
          </cell>
        </row>
        <row r="41">
          <cell r="AA41">
            <v>1181.04</v>
          </cell>
          <cell r="AB41">
            <v>355.2</v>
          </cell>
        </row>
        <row r="41">
          <cell r="AD41">
            <v>13.32</v>
          </cell>
        </row>
        <row r="41">
          <cell r="AF41">
            <v>88.8</v>
          </cell>
        </row>
        <row r="41">
          <cell r="AI41">
            <v>15</v>
          </cell>
          <cell r="AJ41">
            <v>472.32</v>
          </cell>
          <cell r="AK41">
            <v>1653.36</v>
          </cell>
        </row>
        <row r="41">
          <cell r="AM41" t="str">
            <v>光华荣昌</v>
          </cell>
          <cell r="AN41" t="str">
            <v>合同工</v>
          </cell>
          <cell r="AO41" t="str">
            <v>光华荣昌</v>
          </cell>
          <cell r="AP41">
            <v>15</v>
          </cell>
          <cell r="AQ41">
            <v>0</v>
          </cell>
          <cell r="AR41" t="e">
            <v>#N/A</v>
          </cell>
        </row>
        <row r="41">
          <cell r="AT41" t="str">
            <v>刘文强</v>
          </cell>
        </row>
        <row r="42">
          <cell r="B42" t="str">
            <v>刘谦</v>
          </cell>
          <cell r="C42" t="str">
            <v>男</v>
          </cell>
          <cell r="D42" t="str">
            <v>43028119810403683X</v>
          </cell>
          <cell r="E42">
            <v>43800</v>
          </cell>
          <cell r="F42">
            <v>4440</v>
          </cell>
          <cell r="G42">
            <v>4440</v>
          </cell>
          <cell r="H42">
            <v>4440</v>
          </cell>
          <cell r="I42">
            <v>4440</v>
          </cell>
        </row>
        <row r="42">
          <cell r="P42">
            <v>710.4</v>
          </cell>
        </row>
        <row r="42">
          <cell r="S42">
            <v>31.08</v>
          </cell>
        </row>
        <row r="42">
          <cell r="U42">
            <v>386.28</v>
          </cell>
        </row>
        <row r="42">
          <cell r="W42">
            <v>53.28</v>
          </cell>
        </row>
        <row r="42">
          <cell r="AA42">
            <v>1181.04</v>
          </cell>
          <cell r="AB42">
            <v>355.2</v>
          </cell>
        </row>
        <row r="42">
          <cell r="AD42">
            <v>13.32</v>
          </cell>
        </row>
        <row r="42">
          <cell r="AF42">
            <v>88.8</v>
          </cell>
        </row>
        <row r="42">
          <cell r="AI42">
            <v>15</v>
          </cell>
          <cell r="AJ42">
            <v>472.32</v>
          </cell>
          <cell r="AK42">
            <v>1653.36</v>
          </cell>
        </row>
        <row r="42">
          <cell r="AM42" t="str">
            <v>光华荣昌</v>
          </cell>
          <cell r="AN42" t="str">
            <v>合同工</v>
          </cell>
          <cell r="AO42" t="str">
            <v>光华荣昌</v>
          </cell>
          <cell r="AP42">
            <v>15</v>
          </cell>
          <cell r="AQ42">
            <v>0</v>
          </cell>
          <cell r="AR42" t="e">
            <v>#N/A</v>
          </cell>
        </row>
        <row r="42">
          <cell r="AT42" t="str">
            <v>刘谦</v>
          </cell>
        </row>
        <row r="43">
          <cell r="B43" t="str">
            <v>谭刚</v>
          </cell>
          <cell r="C43" t="str">
            <v>男</v>
          </cell>
          <cell r="D43" t="str">
            <v>430223199310026510</v>
          </cell>
          <cell r="E43">
            <v>43800</v>
          </cell>
          <cell r="F43">
            <v>5820</v>
          </cell>
          <cell r="G43">
            <v>5820</v>
          </cell>
          <cell r="H43">
            <v>5820</v>
          </cell>
          <cell r="I43">
            <v>5820</v>
          </cell>
        </row>
        <row r="43">
          <cell r="P43">
            <v>931.2</v>
          </cell>
        </row>
        <row r="43">
          <cell r="S43">
            <v>40.74</v>
          </cell>
        </row>
        <row r="43">
          <cell r="U43">
            <v>506.34</v>
          </cell>
        </row>
        <row r="43">
          <cell r="W43">
            <v>69.84</v>
          </cell>
        </row>
        <row r="43">
          <cell r="AA43">
            <v>1548.12</v>
          </cell>
          <cell r="AB43">
            <v>465.6</v>
          </cell>
        </row>
        <row r="43">
          <cell r="AD43">
            <v>17.46</v>
          </cell>
        </row>
        <row r="43">
          <cell r="AF43">
            <v>116.4</v>
          </cell>
        </row>
        <row r="43">
          <cell r="AI43">
            <v>15</v>
          </cell>
          <cell r="AJ43">
            <v>614.46</v>
          </cell>
          <cell r="AK43">
            <v>2162.58</v>
          </cell>
        </row>
        <row r="43">
          <cell r="AM43" t="str">
            <v>光华荣昌</v>
          </cell>
          <cell r="AN43" t="str">
            <v>合同工</v>
          </cell>
          <cell r="AO43" t="str">
            <v>光华荣昌</v>
          </cell>
          <cell r="AP43">
            <v>19</v>
          </cell>
          <cell r="AQ43">
            <v>0</v>
          </cell>
          <cell r="AR43" t="e">
            <v>#N/A</v>
          </cell>
        </row>
        <row r="43">
          <cell r="AT43" t="str">
            <v>谭刚</v>
          </cell>
        </row>
        <row r="44">
          <cell r="B44" t="str">
            <v>邹明旺</v>
          </cell>
          <cell r="C44" t="str">
            <v>男</v>
          </cell>
          <cell r="D44" t="str">
            <v>43022119871212081X</v>
          </cell>
          <cell r="E44">
            <v>43800</v>
          </cell>
          <cell r="F44">
            <v>6100</v>
          </cell>
          <cell r="G44">
            <v>6100</v>
          </cell>
          <cell r="H44">
            <v>6100</v>
          </cell>
          <cell r="I44">
            <v>6100</v>
          </cell>
        </row>
        <row r="44">
          <cell r="P44">
            <v>976</v>
          </cell>
        </row>
        <row r="44">
          <cell r="S44">
            <v>42.7</v>
          </cell>
        </row>
        <row r="44">
          <cell r="U44">
            <v>530.7</v>
          </cell>
        </row>
        <row r="44">
          <cell r="W44">
            <v>73.2</v>
          </cell>
        </row>
        <row r="44">
          <cell r="AA44">
            <v>1622.6</v>
          </cell>
          <cell r="AB44">
            <v>488</v>
          </cell>
        </row>
        <row r="44">
          <cell r="AD44">
            <v>18.3</v>
          </cell>
        </row>
        <row r="44">
          <cell r="AF44">
            <v>122</v>
          </cell>
        </row>
        <row r="44">
          <cell r="AI44">
            <v>15</v>
          </cell>
          <cell r="AJ44">
            <v>643.3</v>
          </cell>
          <cell r="AK44">
            <v>2265.9</v>
          </cell>
        </row>
        <row r="44">
          <cell r="AM44" t="str">
            <v>光华荣昌</v>
          </cell>
          <cell r="AN44" t="str">
            <v>合同工</v>
          </cell>
          <cell r="AO44" t="str">
            <v>光华荣昌</v>
          </cell>
          <cell r="AP44">
            <v>18</v>
          </cell>
          <cell r="AQ44">
            <v>0</v>
          </cell>
          <cell r="AR44" t="e">
            <v>#N/A</v>
          </cell>
        </row>
        <row r="44">
          <cell r="AT44" t="str">
            <v>邹明旺</v>
          </cell>
        </row>
        <row r="45">
          <cell r="B45" t="str">
            <v>左昌福</v>
          </cell>
          <cell r="C45" t="str">
            <v>男</v>
          </cell>
          <cell r="D45" t="str">
            <v>430281199707024314</v>
          </cell>
          <cell r="E45">
            <v>43800</v>
          </cell>
          <cell r="F45">
            <v>4308</v>
          </cell>
          <cell r="G45">
            <v>4308</v>
          </cell>
          <cell r="H45">
            <v>4308</v>
          </cell>
          <cell r="I45">
            <v>4308</v>
          </cell>
        </row>
        <row r="45">
          <cell r="P45">
            <v>689.28</v>
          </cell>
        </row>
        <row r="45">
          <cell r="S45">
            <v>30.16</v>
          </cell>
        </row>
        <row r="45">
          <cell r="U45">
            <v>374.8</v>
          </cell>
        </row>
        <row r="45">
          <cell r="W45">
            <v>51.7</v>
          </cell>
        </row>
        <row r="45">
          <cell r="AA45">
            <v>1145.94</v>
          </cell>
          <cell r="AB45">
            <v>344.64</v>
          </cell>
        </row>
        <row r="45">
          <cell r="AD45">
            <v>12.92</v>
          </cell>
        </row>
        <row r="45">
          <cell r="AF45">
            <v>86.16</v>
          </cell>
        </row>
        <row r="45">
          <cell r="AI45">
            <v>15</v>
          </cell>
          <cell r="AJ45">
            <v>458.72</v>
          </cell>
          <cell r="AK45">
            <v>1604.66</v>
          </cell>
        </row>
        <row r="45">
          <cell r="AM45" t="str">
            <v>光华荣昌</v>
          </cell>
          <cell r="AN45" t="str">
            <v>合同工</v>
          </cell>
          <cell r="AO45" t="str">
            <v>光华荣昌</v>
          </cell>
          <cell r="AP45">
            <v>27</v>
          </cell>
          <cell r="AQ45">
            <v>0</v>
          </cell>
          <cell r="AR45" t="e">
            <v>#N/A</v>
          </cell>
        </row>
        <row r="45">
          <cell r="AT45" t="str">
            <v>左昌福</v>
          </cell>
        </row>
        <row r="46">
          <cell r="B46" t="str">
            <v>欧响亮</v>
          </cell>
          <cell r="C46" t="str">
            <v>男</v>
          </cell>
          <cell r="D46" t="str">
            <v>430221199006283835</v>
          </cell>
          <cell r="E46">
            <v>43800</v>
          </cell>
          <cell r="F46">
            <v>4360</v>
          </cell>
          <cell r="G46">
            <v>4360</v>
          </cell>
          <cell r="H46">
            <v>4360</v>
          </cell>
          <cell r="I46">
            <v>4360</v>
          </cell>
        </row>
        <row r="46">
          <cell r="P46">
            <v>697.6</v>
          </cell>
        </row>
        <row r="46">
          <cell r="S46">
            <v>30.52</v>
          </cell>
        </row>
        <row r="46">
          <cell r="U46">
            <v>379.32</v>
          </cell>
        </row>
        <row r="46">
          <cell r="W46">
            <v>52.32</v>
          </cell>
        </row>
        <row r="46">
          <cell r="AA46">
            <v>1159.76</v>
          </cell>
          <cell r="AB46">
            <v>348.8</v>
          </cell>
        </row>
        <row r="46">
          <cell r="AD46">
            <v>13.08</v>
          </cell>
        </row>
        <row r="46">
          <cell r="AF46">
            <v>87.2</v>
          </cell>
        </row>
        <row r="46">
          <cell r="AI46">
            <v>15</v>
          </cell>
          <cell r="AJ46">
            <v>464.08</v>
          </cell>
          <cell r="AK46">
            <v>1623.84</v>
          </cell>
        </row>
        <row r="46">
          <cell r="AM46" t="str">
            <v>光华荣昌</v>
          </cell>
          <cell r="AN46" t="str">
            <v>合同工</v>
          </cell>
          <cell r="AO46" t="str">
            <v>光华荣昌</v>
          </cell>
          <cell r="AP46">
            <v>18</v>
          </cell>
          <cell r="AQ46">
            <v>0</v>
          </cell>
          <cell r="AR46" t="e">
            <v>#N/A</v>
          </cell>
        </row>
        <row r="46">
          <cell r="AT46" t="str">
            <v>欧响亮</v>
          </cell>
        </row>
        <row r="47">
          <cell r="B47" t="str">
            <v>罗鹏</v>
          </cell>
          <cell r="C47" t="str">
            <v>男</v>
          </cell>
          <cell r="D47" t="str">
            <v>430221198105216510</v>
          </cell>
          <cell r="E47">
            <v>42278</v>
          </cell>
          <cell r="F47">
            <v>5260</v>
          </cell>
          <cell r="G47">
            <v>5260</v>
          </cell>
          <cell r="H47">
            <v>5260</v>
          </cell>
          <cell r="I47">
            <v>5260</v>
          </cell>
        </row>
        <row r="47">
          <cell r="P47">
            <v>841.6</v>
          </cell>
        </row>
        <row r="47">
          <cell r="S47">
            <v>36.82</v>
          </cell>
        </row>
        <row r="47">
          <cell r="U47">
            <v>457.62</v>
          </cell>
        </row>
        <row r="47">
          <cell r="W47">
            <v>63.12</v>
          </cell>
        </row>
        <row r="47">
          <cell r="AA47">
            <v>1399.16</v>
          </cell>
          <cell r="AB47">
            <v>420.8</v>
          </cell>
        </row>
        <row r="47">
          <cell r="AD47">
            <v>15.78</v>
          </cell>
        </row>
        <row r="47">
          <cell r="AF47">
            <v>105.2</v>
          </cell>
        </row>
        <row r="47">
          <cell r="AI47">
            <v>15</v>
          </cell>
          <cell r="AJ47">
            <v>556.78</v>
          </cell>
          <cell r="AK47">
            <v>1955.94</v>
          </cell>
        </row>
        <row r="47">
          <cell r="AM47" t="str">
            <v>光华荣昌</v>
          </cell>
          <cell r="AN47" t="str">
            <v>合同工</v>
          </cell>
          <cell r="AO47" t="str">
            <v>光华荣昌</v>
          </cell>
          <cell r="AP47">
            <v>17</v>
          </cell>
          <cell r="AQ47">
            <v>0</v>
          </cell>
          <cell r="AR47" t="e">
            <v>#N/A</v>
          </cell>
        </row>
        <row r="47">
          <cell r="AT47" t="str">
            <v>罗鹏</v>
          </cell>
        </row>
        <row r="48">
          <cell r="B48" t="str">
            <v>刘文向</v>
          </cell>
          <cell r="C48" t="str">
            <v>男</v>
          </cell>
          <cell r="D48" t="str">
            <v>430527197408118731</v>
          </cell>
          <cell r="E48">
            <v>44774</v>
          </cell>
          <cell r="F48">
            <v>5700</v>
          </cell>
          <cell r="G48">
            <v>5700</v>
          </cell>
          <cell r="H48">
            <v>5700</v>
          </cell>
          <cell r="I48">
            <v>5700</v>
          </cell>
        </row>
        <row r="48">
          <cell r="P48">
            <v>912</v>
          </cell>
        </row>
        <row r="48">
          <cell r="S48">
            <v>39.9</v>
          </cell>
        </row>
        <row r="48">
          <cell r="U48">
            <v>495.9</v>
          </cell>
        </row>
        <row r="48">
          <cell r="W48">
            <v>68.4</v>
          </cell>
        </row>
        <row r="48">
          <cell r="AA48">
            <v>1516.2</v>
          </cell>
          <cell r="AB48">
            <v>456</v>
          </cell>
        </row>
        <row r="48">
          <cell r="AD48">
            <v>17.1</v>
          </cell>
        </row>
        <row r="48">
          <cell r="AF48">
            <v>114</v>
          </cell>
        </row>
        <row r="48">
          <cell r="AI48">
            <v>15</v>
          </cell>
          <cell r="AJ48">
            <v>602.1</v>
          </cell>
          <cell r="AK48">
            <v>2118.3</v>
          </cell>
        </row>
        <row r="48">
          <cell r="AM48" t="str">
            <v>光华荣昌</v>
          </cell>
          <cell r="AN48" t="str">
            <v>合同工</v>
          </cell>
          <cell r="AO48" t="str">
            <v>光华荣昌</v>
          </cell>
          <cell r="AP48">
            <v>20</v>
          </cell>
          <cell r="AQ48">
            <v>0</v>
          </cell>
          <cell r="AR48" t="e">
            <v>#N/A</v>
          </cell>
        </row>
        <row r="48">
          <cell r="AT48" t="str">
            <v>刘文向</v>
          </cell>
        </row>
        <row r="49">
          <cell r="B49" t="str">
            <v>李晶</v>
          </cell>
          <cell r="C49" t="str">
            <v>女</v>
          </cell>
          <cell r="D49" t="str">
            <v>43022519870326004X</v>
          </cell>
          <cell r="E49">
            <v>44835</v>
          </cell>
          <cell r="F49">
            <v>5100</v>
          </cell>
          <cell r="G49">
            <v>5100</v>
          </cell>
          <cell r="H49">
            <v>5100</v>
          </cell>
          <cell r="I49">
            <v>5100</v>
          </cell>
        </row>
        <row r="49">
          <cell r="P49">
            <v>816</v>
          </cell>
        </row>
        <row r="49">
          <cell r="S49">
            <v>35.7</v>
          </cell>
        </row>
        <row r="49">
          <cell r="U49">
            <v>443.7</v>
          </cell>
        </row>
        <row r="49">
          <cell r="W49">
            <v>61.2</v>
          </cell>
        </row>
        <row r="49">
          <cell r="AA49">
            <v>1356.6</v>
          </cell>
          <cell r="AB49">
            <v>408</v>
          </cell>
        </row>
        <row r="49">
          <cell r="AD49">
            <v>15.3</v>
          </cell>
        </row>
        <row r="49">
          <cell r="AF49">
            <v>102</v>
          </cell>
        </row>
        <row r="49">
          <cell r="AI49">
            <v>15</v>
          </cell>
          <cell r="AJ49">
            <v>540.3</v>
          </cell>
          <cell r="AK49">
            <v>1896.9</v>
          </cell>
        </row>
        <row r="49">
          <cell r="AM49" t="str">
            <v>光华荣昌</v>
          </cell>
          <cell r="AN49" t="str">
            <v>合同工</v>
          </cell>
          <cell r="AO49" t="str">
            <v>光华荣昌</v>
          </cell>
          <cell r="AP49">
            <v>22</v>
          </cell>
          <cell r="AQ49">
            <v>0</v>
          </cell>
          <cell r="AR49" t="e">
            <v>#N/A</v>
          </cell>
        </row>
        <row r="49">
          <cell r="AT49" t="str">
            <v>李晶</v>
          </cell>
        </row>
        <row r="50">
          <cell r="B50" t="str">
            <v>陈子豪</v>
          </cell>
          <cell r="C50" t="str">
            <v>男</v>
          </cell>
          <cell r="D50" t="str">
            <v>430224199501210034</v>
          </cell>
          <cell r="E50">
            <v>44958</v>
          </cell>
          <cell r="F50">
            <v>5800</v>
          </cell>
          <cell r="G50">
            <v>5800</v>
          </cell>
          <cell r="H50">
            <v>5800</v>
          </cell>
          <cell r="I50">
            <v>5800</v>
          </cell>
        </row>
        <row r="50">
          <cell r="P50">
            <v>928</v>
          </cell>
        </row>
        <row r="50">
          <cell r="S50">
            <v>40.6</v>
          </cell>
        </row>
        <row r="50">
          <cell r="U50">
            <v>504.6</v>
          </cell>
        </row>
        <row r="50">
          <cell r="W50">
            <v>69.6</v>
          </cell>
        </row>
        <row r="50">
          <cell r="AA50">
            <v>1542.8</v>
          </cell>
          <cell r="AB50">
            <v>464</v>
          </cell>
        </row>
        <row r="50">
          <cell r="AD50">
            <v>17.4</v>
          </cell>
        </row>
        <row r="50">
          <cell r="AF50">
            <v>116</v>
          </cell>
        </row>
        <row r="50">
          <cell r="AI50">
            <v>15</v>
          </cell>
          <cell r="AJ50">
            <v>612.4</v>
          </cell>
          <cell r="AK50">
            <v>2155.2</v>
          </cell>
        </row>
        <row r="50">
          <cell r="AM50" t="str">
            <v>光华荣昌</v>
          </cell>
          <cell r="AN50" t="str">
            <v>合同工</v>
          </cell>
          <cell r="AO50" t="str">
            <v>光华荣昌</v>
          </cell>
          <cell r="AP50">
            <v>20</v>
          </cell>
          <cell r="AQ50">
            <v>0</v>
          </cell>
          <cell r="AR50" t="e">
            <v>#N/A</v>
          </cell>
        </row>
        <row r="50">
          <cell r="AT50" t="str">
            <v>陈子豪</v>
          </cell>
        </row>
        <row r="51">
          <cell r="B51" t="str">
            <v>肖燕丹</v>
          </cell>
          <cell r="C51" t="str">
            <v>女</v>
          </cell>
          <cell r="D51" t="str">
            <v>43032119730510854X</v>
          </cell>
          <cell r="E51">
            <v>44783</v>
          </cell>
          <cell r="F51">
            <v>4308</v>
          </cell>
          <cell r="G51">
            <v>4308</v>
          </cell>
          <cell r="H51">
            <v>4053</v>
          </cell>
          <cell r="I51">
            <v>4308</v>
          </cell>
        </row>
        <row r="51">
          <cell r="P51">
            <v>689.28</v>
          </cell>
        </row>
        <row r="51">
          <cell r="S51">
            <v>30.16</v>
          </cell>
        </row>
        <row r="51">
          <cell r="U51">
            <v>352.61</v>
          </cell>
        </row>
        <row r="51">
          <cell r="W51">
            <v>51.7</v>
          </cell>
        </row>
        <row r="51">
          <cell r="AA51">
            <v>1123.75</v>
          </cell>
          <cell r="AB51">
            <v>344.64</v>
          </cell>
        </row>
        <row r="51">
          <cell r="AD51">
            <v>12.92</v>
          </cell>
        </row>
        <row r="51">
          <cell r="AF51">
            <v>81.06</v>
          </cell>
        </row>
        <row r="51">
          <cell r="AI51">
            <v>15</v>
          </cell>
          <cell r="AJ51">
            <v>453.62</v>
          </cell>
          <cell r="AK51">
            <v>1577.37</v>
          </cell>
        </row>
        <row r="51">
          <cell r="AM51" t="str">
            <v>光华荣昌</v>
          </cell>
          <cell r="AN51" t="str">
            <v>合同工</v>
          </cell>
          <cell r="AO51" t="str">
            <v>光华荣昌</v>
          </cell>
          <cell r="AP51">
            <v>25</v>
          </cell>
          <cell r="AQ51">
            <v>0</v>
          </cell>
          <cell r="AR51" t="e">
            <v>#N/A</v>
          </cell>
        </row>
        <row r="51">
          <cell r="AT51" t="str">
            <v>肖燕丹</v>
          </cell>
        </row>
        <row r="52">
          <cell r="B52" t="str">
            <v>高万</v>
          </cell>
          <cell r="C52" t="str">
            <v>男</v>
          </cell>
          <cell r="D52" t="str">
            <v>430124198511037000</v>
          </cell>
          <cell r="E52" t="str">
            <v>2024.01.31</v>
          </cell>
          <cell r="F52">
            <v>4308</v>
          </cell>
          <cell r="G52">
            <v>4308</v>
          </cell>
          <cell r="H52">
            <v>4308</v>
          </cell>
          <cell r="I52">
            <v>4308</v>
          </cell>
        </row>
        <row r="52">
          <cell r="P52">
            <v>689.28</v>
          </cell>
        </row>
        <row r="52">
          <cell r="S52">
            <v>30.16</v>
          </cell>
        </row>
        <row r="52">
          <cell r="U52">
            <v>374.8</v>
          </cell>
        </row>
        <row r="52">
          <cell r="W52">
            <v>51.7</v>
          </cell>
        </row>
        <row r="52">
          <cell r="AA52">
            <v>1145.94</v>
          </cell>
          <cell r="AB52">
            <v>344.64</v>
          </cell>
        </row>
        <row r="52">
          <cell r="AD52">
            <v>12.92</v>
          </cell>
        </row>
        <row r="52">
          <cell r="AF52">
            <v>86.16</v>
          </cell>
        </row>
        <row r="52">
          <cell r="AI52">
            <v>15</v>
          </cell>
          <cell r="AJ52">
            <v>458.72</v>
          </cell>
          <cell r="AK52">
            <v>1604.66</v>
          </cell>
        </row>
        <row r="52">
          <cell r="AM52" t="str">
            <v>光华荣昌</v>
          </cell>
          <cell r="AN52" t="str">
            <v>合同工</v>
          </cell>
          <cell r="AO52" t="str">
            <v>光华荣昌</v>
          </cell>
          <cell r="AP52">
            <v>21</v>
          </cell>
          <cell r="AQ52" t="str">
            <v>残疾人安置</v>
          </cell>
          <cell r="AR52" t="e">
            <v>#N/A</v>
          </cell>
        </row>
        <row r="52">
          <cell r="AT52" t="str">
            <v>高万</v>
          </cell>
        </row>
        <row r="53">
          <cell r="B53" t="str">
            <v>何柒林</v>
          </cell>
          <cell r="C53" t="str">
            <v>男</v>
          </cell>
          <cell r="D53" t="str">
            <v>430203197604116015</v>
          </cell>
          <cell r="E53">
            <v>45658</v>
          </cell>
          <cell r="F53">
            <v>4308</v>
          </cell>
          <cell r="G53">
            <v>4308</v>
          </cell>
          <cell r="H53">
            <v>4027</v>
          </cell>
          <cell r="I53">
            <v>4308</v>
          </cell>
        </row>
        <row r="53">
          <cell r="P53">
            <v>689.28</v>
          </cell>
        </row>
        <row r="53">
          <cell r="S53">
            <v>30.16</v>
          </cell>
        </row>
        <row r="53">
          <cell r="U53">
            <v>350.35</v>
          </cell>
        </row>
        <row r="53">
          <cell r="W53">
            <v>51.7</v>
          </cell>
        </row>
        <row r="53">
          <cell r="AA53">
            <v>1121.49</v>
          </cell>
          <cell r="AB53">
            <v>344.64</v>
          </cell>
        </row>
        <row r="53">
          <cell r="AD53">
            <v>12.92</v>
          </cell>
        </row>
        <row r="53">
          <cell r="AF53">
            <v>80.54</v>
          </cell>
        </row>
        <row r="53">
          <cell r="AI53">
            <v>15</v>
          </cell>
          <cell r="AJ53">
            <v>453.1</v>
          </cell>
          <cell r="AK53">
            <v>1574.59</v>
          </cell>
        </row>
        <row r="53">
          <cell r="AM53" t="str">
            <v>光华荣昌</v>
          </cell>
          <cell r="AN53" t="str">
            <v>合同工</v>
          </cell>
          <cell r="AO53" t="str">
            <v>光华荣昌</v>
          </cell>
          <cell r="AP53">
            <v>29</v>
          </cell>
          <cell r="AQ53">
            <v>0</v>
          </cell>
          <cell r="AR53" t="e">
            <v>#N/A</v>
          </cell>
        </row>
        <row r="53">
          <cell r="AT53" t="str">
            <v>何柒林</v>
          </cell>
        </row>
        <row r="54">
          <cell r="B54" t="str">
            <v>谭海波</v>
          </cell>
          <cell r="C54" t="str">
            <v>男</v>
          </cell>
          <cell r="D54" t="str">
            <v>430221198307296539</v>
          </cell>
          <cell r="E54">
            <v>45602</v>
          </cell>
          <cell r="F54">
            <v>4308</v>
          </cell>
          <cell r="G54">
            <v>4308</v>
          </cell>
          <cell r="H54">
            <v>4027</v>
          </cell>
          <cell r="I54">
            <v>4308</v>
          </cell>
        </row>
        <row r="54">
          <cell r="P54">
            <v>689.28</v>
          </cell>
        </row>
        <row r="54">
          <cell r="S54">
            <v>30.16</v>
          </cell>
        </row>
        <row r="54">
          <cell r="U54">
            <v>350.35</v>
          </cell>
        </row>
        <row r="54">
          <cell r="W54">
            <v>51.7</v>
          </cell>
        </row>
        <row r="54">
          <cell r="AA54">
            <v>1121.49</v>
          </cell>
          <cell r="AB54">
            <v>344.64</v>
          </cell>
        </row>
        <row r="54">
          <cell r="AD54">
            <v>12.92</v>
          </cell>
        </row>
        <row r="54">
          <cell r="AF54">
            <v>80.54</v>
          </cell>
        </row>
        <row r="54">
          <cell r="AI54">
            <v>15</v>
          </cell>
          <cell r="AJ54">
            <v>453.1</v>
          </cell>
          <cell r="AK54">
            <v>1574.59</v>
          </cell>
        </row>
        <row r="54">
          <cell r="AM54" t="str">
            <v>光华荣昌</v>
          </cell>
          <cell r="AN54">
            <v>0</v>
          </cell>
          <cell r="AO54">
            <v>0</v>
          </cell>
          <cell r="AP54">
            <v>11</v>
          </cell>
          <cell r="AQ54" t="str">
            <v>2025/06/19号离职</v>
          </cell>
          <cell r="AR54" t="e">
            <v>#N/A</v>
          </cell>
        </row>
        <row r="54">
          <cell r="AT54" t="str">
            <v>谭海波</v>
          </cell>
        </row>
        <row r="55">
          <cell r="B55" t="str">
            <v>罗冰</v>
          </cell>
          <cell r="C55" t="str">
            <v>女</v>
          </cell>
        </row>
        <row r="55">
          <cell r="F55">
            <v>4308</v>
          </cell>
          <cell r="G55">
            <v>4308</v>
          </cell>
          <cell r="H55">
            <v>4308</v>
          </cell>
          <cell r="I55">
            <v>4308</v>
          </cell>
        </row>
        <row r="55">
          <cell r="P55">
            <v>689.28</v>
          </cell>
        </row>
        <row r="55">
          <cell r="S55">
            <v>30.16</v>
          </cell>
        </row>
        <row r="55">
          <cell r="U55">
            <v>374.8</v>
          </cell>
        </row>
        <row r="55">
          <cell r="W55">
            <v>51.7</v>
          </cell>
        </row>
        <row r="55">
          <cell r="AA55">
            <v>1145.94</v>
          </cell>
          <cell r="AB55">
            <v>344.64</v>
          </cell>
        </row>
        <row r="55">
          <cell r="AD55">
            <v>12.92</v>
          </cell>
        </row>
        <row r="55">
          <cell r="AF55">
            <v>86.16</v>
          </cell>
        </row>
        <row r="55">
          <cell r="AI55">
            <v>15</v>
          </cell>
          <cell r="AJ55">
            <v>458.72</v>
          </cell>
          <cell r="AK55">
            <v>1604.66</v>
          </cell>
        </row>
        <row r="55">
          <cell r="AM55" t="str">
            <v>光华荣昌</v>
          </cell>
          <cell r="AN55">
            <v>0</v>
          </cell>
          <cell r="AO55">
            <v>0</v>
          </cell>
          <cell r="AP55">
            <v>24</v>
          </cell>
          <cell r="AQ55" t="str">
            <v>2025/06/30号离职</v>
          </cell>
          <cell r="AR55" t="e">
            <v>#N/A</v>
          </cell>
        </row>
        <row r="55">
          <cell r="AT55" t="str">
            <v>罗冰</v>
          </cell>
        </row>
        <row r="56">
          <cell r="B56" t="str">
            <v>邹彬彬</v>
          </cell>
        </row>
        <row r="56">
          <cell r="F56">
            <v>4308</v>
          </cell>
          <cell r="G56">
            <v>4308</v>
          </cell>
          <cell r="H56">
            <v>4308</v>
          </cell>
          <cell r="I56">
            <v>4308</v>
          </cell>
        </row>
        <row r="56">
          <cell r="P56">
            <v>689.28</v>
          </cell>
        </row>
        <row r="56">
          <cell r="S56">
            <v>30.16</v>
          </cell>
        </row>
        <row r="56">
          <cell r="U56">
            <v>374.8</v>
          </cell>
        </row>
        <row r="56">
          <cell r="W56">
            <v>51.7</v>
          </cell>
        </row>
        <row r="56">
          <cell r="AA56">
            <v>1145.94</v>
          </cell>
          <cell r="AB56">
            <v>344.64</v>
          </cell>
        </row>
        <row r="56">
          <cell r="AD56">
            <v>12.92</v>
          </cell>
        </row>
        <row r="56">
          <cell r="AF56">
            <v>86.16</v>
          </cell>
        </row>
        <row r="56">
          <cell r="AI56">
            <v>15</v>
          </cell>
          <cell r="AJ56">
            <v>458.72</v>
          </cell>
          <cell r="AK56">
            <v>1604.66</v>
          </cell>
        </row>
        <row r="56">
          <cell r="AM56" t="str">
            <v>光华荣昌</v>
          </cell>
          <cell r="AN56" t="str">
            <v>合同工</v>
          </cell>
          <cell r="AO56" t="str">
            <v>光华荣昌</v>
          </cell>
          <cell r="AP56">
            <v>24</v>
          </cell>
          <cell r="AQ56">
            <v>0</v>
          </cell>
          <cell r="AR56" t="e">
            <v>#N/A</v>
          </cell>
        </row>
        <row r="56">
          <cell r="AT56" t="str">
            <v>邹彬彬</v>
          </cell>
        </row>
        <row r="57">
          <cell r="B57" t="str">
            <v>谭丽平</v>
          </cell>
        </row>
        <row r="57">
          <cell r="F57">
            <v>4308</v>
          </cell>
          <cell r="G57">
            <v>4308</v>
          </cell>
          <cell r="H57">
            <v>4308</v>
          </cell>
          <cell r="I57">
            <v>4308</v>
          </cell>
        </row>
        <row r="57">
          <cell r="P57">
            <v>689.28</v>
          </cell>
        </row>
        <row r="57">
          <cell r="S57">
            <v>30.16</v>
          </cell>
        </row>
        <row r="57">
          <cell r="U57">
            <v>374.8</v>
          </cell>
        </row>
        <row r="57">
          <cell r="W57">
            <v>51.7</v>
          </cell>
        </row>
        <row r="57">
          <cell r="AA57">
            <v>1145.94</v>
          </cell>
          <cell r="AB57">
            <v>344.64</v>
          </cell>
        </row>
        <row r="57">
          <cell r="AD57">
            <v>12.92</v>
          </cell>
        </row>
        <row r="57">
          <cell r="AF57">
            <v>86.16</v>
          </cell>
        </row>
        <row r="57">
          <cell r="AI57">
            <v>15</v>
          </cell>
          <cell r="AJ57">
            <v>458.72</v>
          </cell>
          <cell r="AK57">
            <v>1604.66</v>
          </cell>
        </row>
        <row r="57">
          <cell r="AM57" t="str">
            <v>光华荣昌</v>
          </cell>
          <cell r="AN57" t="str">
            <v>合同工</v>
          </cell>
          <cell r="AO57" t="str">
            <v>光华荣昌</v>
          </cell>
          <cell r="AP57">
            <v>20.5</v>
          </cell>
          <cell r="AQ57">
            <v>0</v>
          </cell>
          <cell r="AR57" t="e">
            <v>#N/A</v>
          </cell>
        </row>
        <row r="57">
          <cell r="AT57" t="str">
            <v>谭丽平</v>
          </cell>
        </row>
        <row r="58">
          <cell r="E58">
            <v>52</v>
          </cell>
        </row>
        <row r="59">
          <cell r="E59">
            <v>0</v>
          </cell>
        </row>
        <row r="59">
          <cell r="AJ59">
            <v>0</v>
          </cell>
        </row>
        <row r="60">
          <cell r="P60">
            <v>42856.32</v>
          </cell>
          <cell r="Q60">
            <v>0</v>
          </cell>
          <cell r="R60">
            <v>0</v>
          </cell>
          <cell r="S60">
            <v>1875.02</v>
          </cell>
          <cell r="T60">
            <v>0</v>
          </cell>
          <cell r="U60">
            <v>24344.99</v>
          </cell>
          <cell r="V60">
            <v>0</v>
          </cell>
          <cell r="W60">
            <v>3214.28</v>
          </cell>
          <cell r="X60">
            <v>0</v>
          </cell>
        </row>
        <row r="60">
          <cell r="Z60">
            <v>0</v>
          </cell>
          <cell r="AA60">
            <v>72290.61</v>
          </cell>
          <cell r="AB60">
            <v>21428.16</v>
          </cell>
          <cell r="AC60">
            <v>0</v>
          </cell>
          <cell r="AD60">
            <v>803.5</v>
          </cell>
          <cell r="AE60">
            <v>0</v>
          </cell>
          <cell r="AF60">
            <v>5596.54</v>
          </cell>
          <cell r="AG60">
            <v>0</v>
          </cell>
        </row>
        <row r="60">
          <cell r="AI60">
            <v>780</v>
          </cell>
          <cell r="AJ60">
            <v>28608.2</v>
          </cell>
          <cell r="AK60">
            <v>100898.81</v>
          </cell>
          <cell r="AL60" t="str">
            <v>当月工资中扣除当月社保</v>
          </cell>
        </row>
        <row r="62">
          <cell r="B62" t="str">
            <v>史双宇</v>
          </cell>
          <cell r="C62" t="str">
            <v>男</v>
          </cell>
          <cell r="D62" t="str">
            <v>430321199107192217</v>
          </cell>
          <cell r="E62">
            <v>45573</v>
          </cell>
        </row>
        <row r="62">
          <cell r="J62">
            <v>4308</v>
          </cell>
          <cell r="K62">
            <v>4308</v>
          </cell>
          <cell r="L62">
            <v>4027</v>
          </cell>
          <cell r="M62">
            <v>4308</v>
          </cell>
        </row>
        <row r="62">
          <cell r="O62">
            <v>150</v>
          </cell>
          <cell r="P62">
            <v>689.28</v>
          </cell>
        </row>
        <row r="62">
          <cell r="S62">
            <v>30.16</v>
          </cell>
        </row>
        <row r="62">
          <cell r="U62">
            <v>350.35</v>
          </cell>
        </row>
        <row r="62">
          <cell r="W62">
            <v>90.47</v>
          </cell>
        </row>
        <row r="62">
          <cell r="AA62">
            <v>1160.26</v>
          </cell>
        </row>
        <row r="62">
          <cell r="AJ62">
            <v>0</v>
          </cell>
          <cell r="AK62">
            <v>1160.26</v>
          </cell>
        </row>
        <row r="62">
          <cell r="AM62" t="str">
            <v>湖南诚展</v>
          </cell>
          <cell r="AN62" t="str">
            <v>劳务工</v>
          </cell>
          <cell r="AO62" t="str">
            <v>湖南诚展</v>
          </cell>
          <cell r="AP62">
            <v>28</v>
          </cell>
          <cell r="AQ62">
            <v>0</v>
          </cell>
          <cell r="AR62" t="e">
            <v>#N/A</v>
          </cell>
        </row>
        <row r="62">
          <cell r="AT62" t="str">
            <v>史双宇</v>
          </cell>
        </row>
        <row r="63">
          <cell r="B63" t="str">
            <v>谢桂华</v>
          </cell>
          <cell r="C63" t="str">
            <v>女</v>
          </cell>
          <cell r="D63" t="str">
            <v>430203197507056022</v>
          </cell>
          <cell r="E63">
            <v>45579</v>
          </cell>
        </row>
        <row r="63">
          <cell r="J63">
            <v>4308</v>
          </cell>
          <cell r="K63">
            <v>4308</v>
          </cell>
          <cell r="L63">
            <v>4027</v>
          </cell>
          <cell r="M63">
            <v>4308</v>
          </cell>
        </row>
        <row r="63">
          <cell r="O63">
            <v>150</v>
          </cell>
          <cell r="P63">
            <v>689.28</v>
          </cell>
        </row>
        <row r="63">
          <cell r="S63">
            <v>30.16</v>
          </cell>
        </row>
        <row r="63">
          <cell r="U63">
            <v>350.35</v>
          </cell>
        </row>
        <row r="63">
          <cell r="W63">
            <v>90.47</v>
          </cell>
        </row>
        <row r="63">
          <cell r="AA63">
            <v>1160.26</v>
          </cell>
        </row>
        <row r="63">
          <cell r="AJ63">
            <v>0</v>
          </cell>
          <cell r="AK63">
            <v>1160.26</v>
          </cell>
        </row>
        <row r="63">
          <cell r="AM63" t="str">
            <v>湖南诚展</v>
          </cell>
          <cell r="AN63" t="str">
            <v>劳务工</v>
          </cell>
          <cell r="AO63" t="str">
            <v>湖南诚展</v>
          </cell>
          <cell r="AP63">
            <v>28</v>
          </cell>
          <cell r="AQ63">
            <v>0</v>
          </cell>
          <cell r="AR63" t="e">
            <v>#N/A</v>
          </cell>
        </row>
        <row r="63">
          <cell r="AT63" t="str">
            <v>谢桂华</v>
          </cell>
        </row>
        <row r="64">
          <cell r="B64" t="str">
            <v>董婧雯</v>
          </cell>
          <cell r="C64" t="str">
            <v>女</v>
          </cell>
          <cell r="D64" t="str">
            <v>430223200502118722</v>
          </cell>
          <cell r="E64">
            <v>45579</v>
          </cell>
        </row>
        <row r="64">
          <cell r="J64">
            <v>4308</v>
          </cell>
          <cell r="K64">
            <v>4308</v>
          </cell>
          <cell r="L64">
            <v>4027</v>
          </cell>
          <cell r="M64">
            <v>4308</v>
          </cell>
        </row>
        <row r="64">
          <cell r="O64">
            <v>150</v>
          </cell>
          <cell r="P64">
            <v>689.28</v>
          </cell>
        </row>
        <row r="64">
          <cell r="S64">
            <v>30.16</v>
          </cell>
        </row>
        <row r="64">
          <cell r="U64">
            <v>350.35</v>
          </cell>
        </row>
        <row r="64">
          <cell r="W64">
            <v>90.47</v>
          </cell>
        </row>
        <row r="64">
          <cell r="AA64">
            <v>1160.26</v>
          </cell>
        </row>
        <row r="64">
          <cell r="AJ64">
            <v>0</v>
          </cell>
          <cell r="AK64">
            <v>1160.26</v>
          </cell>
        </row>
        <row r="64">
          <cell r="AM64" t="str">
            <v>湖南诚展</v>
          </cell>
          <cell r="AN64">
            <v>0</v>
          </cell>
          <cell r="AO64">
            <v>0</v>
          </cell>
          <cell r="AP64">
            <v>18</v>
          </cell>
          <cell r="AQ64" t="str">
            <v>2025/06/22号离职</v>
          </cell>
          <cell r="AR64" t="e">
            <v>#N/A</v>
          </cell>
        </row>
        <row r="64">
          <cell r="AT64" t="str">
            <v>董婧雯</v>
          </cell>
        </row>
        <row r="65">
          <cell r="B65" t="str">
            <v>罗熠鹏</v>
          </cell>
          <cell r="C65" t="str">
            <v>男</v>
          </cell>
          <cell r="D65" t="str">
            <v>430211199810151814</v>
          </cell>
          <cell r="E65">
            <v>45587</v>
          </cell>
        </row>
        <row r="65">
          <cell r="J65">
            <v>4308</v>
          </cell>
          <cell r="K65">
            <v>4308</v>
          </cell>
          <cell r="L65">
            <v>4027</v>
          </cell>
          <cell r="M65">
            <v>4308</v>
          </cell>
        </row>
        <row r="65">
          <cell r="O65">
            <v>150</v>
          </cell>
          <cell r="P65">
            <v>689.28</v>
          </cell>
        </row>
        <row r="65">
          <cell r="S65">
            <v>30.16</v>
          </cell>
        </row>
        <row r="65">
          <cell r="U65">
            <v>350.35</v>
          </cell>
        </row>
        <row r="65">
          <cell r="W65">
            <v>90.47</v>
          </cell>
        </row>
        <row r="65">
          <cell r="AA65">
            <v>1160.26</v>
          </cell>
        </row>
        <row r="65">
          <cell r="AJ65">
            <v>0</v>
          </cell>
          <cell r="AK65">
            <v>1160.26</v>
          </cell>
        </row>
        <row r="65">
          <cell r="AM65" t="str">
            <v>湖南诚展</v>
          </cell>
          <cell r="AN65">
            <v>0</v>
          </cell>
          <cell r="AO65">
            <v>0</v>
          </cell>
          <cell r="AP65">
            <v>27</v>
          </cell>
          <cell r="AQ65" t="str">
            <v>2025/06/28号离职</v>
          </cell>
          <cell r="AR65" t="e">
            <v>#N/A</v>
          </cell>
        </row>
        <row r="65">
          <cell r="AT65" t="str">
            <v>罗熠鹏</v>
          </cell>
        </row>
        <row r="66">
          <cell r="B66" t="str">
            <v>张忠宝</v>
          </cell>
          <cell r="C66" t="str">
            <v>男</v>
          </cell>
          <cell r="D66" t="str">
            <v>513021198108216753</v>
          </cell>
          <cell r="E66">
            <v>45587</v>
          </cell>
        </row>
        <row r="66">
          <cell r="J66">
            <v>4308</v>
          </cell>
          <cell r="K66">
            <v>4308</v>
          </cell>
          <cell r="L66">
            <v>4027</v>
          </cell>
          <cell r="M66">
            <v>4308</v>
          </cell>
        </row>
        <row r="66">
          <cell r="O66">
            <v>150</v>
          </cell>
          <cell r="P66">
            <v>689.28</v>
          </cell>
        </row>
        <row r="66">
          <cell r="S66">
            <v>30.16</v>
          </cell>
        </row>
        <row r="66">
          <cell r="U66">
            <v>350.35</v>
          </cell>
        </row>
        <row r="66">
          <cell r="W66">
            <v>90.47</v>
          </cell>
        </row>
        <row r="66">
          <cell r="AA66">
            <v>1160.26</v>
          </cell>
        </row>
        <row r="66">
          <cell r="AJ66">
            <v>0</v>
          </cell>
          <cell r="AK66">
            <v>1160.26</v>
          </cell>
        </row>
        <row r="66">
          <cell r="AM66" t="str">
            <v>湖南诚展</v>
          </cell>
          <cell r="AN66" t="str">
            <v>劳务工</v>
          </cell>
          <cell r="AO66" t="str">
            <v>湖南诚展</v>
          </cell>
          <cell r="AP66">
            <v>28</v>
          </cell>
          <cell r="AQ66">
            <v>0</v>
          </cell>
          <cell r="AR66" t="e">
            <v>#N/A</v>
          </cell>
        </row>
        <row r="66">
          <cell r="AT66" t="str">
            <v>张忠宝</v>
          </cell>
        </row>
        <row r="67">
          <cell r="B67" t="str">
            <v>唐亮</v>
          </cell>
          <cell r="C67" t="str">
            <v>男</v>
          </cell>
          <cell r="D67" t="str">
            <v>430221197802277138</v>
          </cell>
          <cell r="E67">
            <v>45587</v>
          </cell>
        </row>
        <row r="67">
          <cell r="J67">
            <v>4308</v>
          </cell>
          <cell r="K67">
            <v>4308</v>
          </cell>
          <cell r="L67">
            <v>4027</v>
          </cell>
          <cell r="M67">
            <v>4308</v>
          </cell>
        </row>
        <row r="67">
          <cell r="O67">
            <v>150</v>
          </cell>
          <cell r="P67">
            <v>689.28</v>
          </cell>
        </row>
        <row r="67">
          <cell r="S67">
            <v>30.16</v>
          </cell>
        </row>
        <row r="67">
          <cell r="U67">
            <v>350.35</v>
          </cell>
        </row>
        <row r="67">
          <cell r="W67">
            <v>90.47</v>
          </cell>
        </row>
        <row r="67">
          <cell r="AA67">
            <v>1160.26</v>
          </cell>
        </row>
        <row r="67">
          <cell r="AJ67">
            <v>0</v>
          </cell>
          <cell r="AK67">
            <v>1160.26</v>
          </cell>
        </row>
        <row r="67">
          <cell r="AM67" t="str">
            <v>湖南诚展</v>
          </cell>
          <cell r="AN67" t="str">
            <v>劳务工</v>
          </cell>
          <cell r="AO67" t="str">
            <v>湖南诚展</v>
          </cell>
          <cell r="AP67">
            <v>24</v>
          </cell>
          <cell r="AQ67">
            <v>0</v>
          </cell>
          <cell r="AR67" t="e">
            <v>#N/A</v>
          </cell>
        </row>
        <row r="67">
          <cell r="AT67" t="str">
            <v>唐亮</v>
          </cell>
        </row>
        <row r="68">
          <cell r="B68" t="str">
            <v>李需</v>
          </cell>
          <cell r="C68" t="str">
            <v>女</v>
          </cell>
          <cell r="D68" t="str">
            <v>430281198610134520</v>
          </cell>
          <cell r="E68">
            <v>45591</v>
          </cell>
        </row>
        <row r="68">
          <cell r="J68">
            <v>4308</v>
          </cell>
          <cell r="K68">
            <v>4308</v>
          </cell>
          <cell r="L68">
            <v>4027</v>
          </cell>
          <cell r="M68">
            <v>4308</v>
          </cell>
        </row>
        <row r="68">
          <cell r="O68">
            <v>150</v>
          </cell>
          <cell r="P68">
            <v>689.28</v>
          </cell>
        </row>
        <row r="68">
          <cell r="S68">
            <v>30.16</v>
          </cell>
        </row>
        <row r="68">
          <cell r="U68">
            <v>350.35</v>
          </cell>
        </row>
        <row r="68">
          <cell r="W68">
            <v>90.47</v>
          </cell>
        </row>
        <row r="68">
          <cell r="AA68">
            <v>1160.26</v>
          </cell>
        </row>
        <row r="68">
          <cell r="AJ68">
            <v>0</v>
          </cell>
          <cell r="AK68">
            <v>1160.26</v>
          </cell>
        </row>
        <row r="68">
          <cell r="AM68" t="str">
            <v>湖南诚展</v>
          </cell>
          <cell r="AN68" t="str">
            <v>劳务工</v>
          </cell>
          <cell r="AO68" t="str">
            <v>湖南诚展</v>
          </cell>
          <cell r="AP68">
            <v>29</v>
          </cell>
          <cell r="AQ68">
            <v>0</v>
          </cell>
          <cell r="AR68" t="e">
            <v>#N/A</v>
          </cell>
        </row>
        <row r="68">
          <cell r="AT68" t="str">
            <v>李需</v>
          </cell>
        </row>
        <row r="69">
          <cell r="B69" t="str">
            <v>刘湘宇</v>
          </cell>
          <cell r="C69" t="str">
            <v>男</v>
          </cell>
          <cell r="D69" t="str">
            <v>430921198610175770</v>
          </cell>
          <cell r="E69">
            <v>45591</v>
          </cell>
        </row>
        <row r="69">
          <cell r="J69">
            <v>4308</v>
          </cell>
          <cell r="K69">
            <v>4308</v>
          </cell>
          <cell r="L69">
            <v>4027</v>
          </cell>
          <cell r="M69">
            <v>4308</v>
          </cell>
        </row>
        <row r="69">
          <cell r="O69">
            <v>150</v>
          </cell>
          <cell r="P69">
            <v>689.28</v>
          </cell>
        </row>
        <row r="69">
          <cell r="S69">
            <v>30.16</v>
          </cell>
        </row>
        <row r="69">
          <cell r="U69">
            <v>350.35</v>
          </cell>
        </row>
        <row r="69">
          <cell r="W69">
            <v>90.47</v>
          </cell>
        </row>
        <row r="69">
          <cell r="AA69">
            <v>1160.26</v>
          </cell>
        </row>
        <row r="69">
          <cell r="AJ69">
            <v>0</v>
          </cell>
          <cell r="AK69">
            <v>1160.26</v>
          </cell>
        </row>
        <row r="69">
          <cell r="AM69" t="str">
            <v>湖南诚展</v>
          </cell>
          <cell r="AN69" t="str">
            <v>劳务工</v>
          </cell>
          <cell r="AO69" t="str">
            <v>湖南诚展</v>
          </cell>
          <cell r="AP69">
            <v>23</v>
          </cell>
          <cell r="AQ69">
            <v>0</v>
          </cell>
          <cell r="AR69" t="e">
            <v>#N/A</v>
          </cell>
        </row>
        <row r="69">
          <cell r="AT69" t="str">
            <v>刘湘宇</v>
          </cell>
        </row>
        <row r="70">
          <cell r="B70" t="str">
            <v>罗向锋</v>
          </cell>
          <cell r="C70" t="str">
            <v>男</v>
          </cell>
          <cell r="D70" t="str">
            <v>43028119761104627X</v>
          </cell>
          <cell r="E70">
            <v>45637</v>
          </cell>
        </row>
        <row r="70">
          <cell r="J70">
            <v>4308</v>
          </cell>
          <cell r="K70">
            <v>4308</v>
          </cell>
          <cell r="L70">
            <v>4027</v>
          </cell>
          <cell r="M70">
            <v>4308</v>
          </cell>
        </row>
        <row r="70">
          <cell r="O70">
            <v>150</v>
          </cell>
          <cell r="P70">
            <v>689.28</v>
          </cell>
        </row>
        <row r="70">
          <cell r="S70">
            <v>30.16</v>
          </cell>
        </row>
        <row r="70">
          <cell r="U70">
            <v>350.35</v>
          </cell>
        </row>
        <row r="70">
          <cell r="W70">
            <v>90.47</v>
          </cell>
        </row>
        <row r="70">
          <cell r="AA70">
            <v>1160.26</v>
          </cell>
        </row>
        <row r="70">
          <cell r="AJ70">
            <v>0</v>
          </cell>
          <cell r="AK70">
            <v>1160.26</v>
          </cell>
        </row>
        <row r="70">
          <cell r="AM70" t="str">
            <v>湖南诚展</v>
          </cell>
          <cell r="AN70" t="str">
            <v>劳务工</v>
          </cell>
          <cell r="AO70" t="str">
            <v>湖南诚展</v>
          </cell>
          <cell r="AP70">
            <v>28</v>
          </cell>
          <cell r="AQ70">
            <v>0</v>
          </cell>
          <cell r="AR70" t="e">
            <v>#N/A</v>
          </cell>
        </row>
        <row r="70">
          <cell r="AT70" t="str">
            <v>罗向锋</v>
          </cell>
        </row>
        <row r="71">
          <cell r="B71" t="str">
            <v>李力争</v>
          </cell>
          <cell r="C71" t="str">
            <v>男</v>
          </cell>
          <cell r="D71" t="str">
            <v>430221197702135618</v>
          </cell>
          <cell r="E71">
            <v>45643</v>
          </cell>
        </row>
        <row r="71">
          <cell r="J71">
            <v>4308</v>
          </cell>
          <cell r="K71">
            <v>4308</v>
          </cell>
          <cell r="L71">
            <v>4027</v>
          </cell>
          <cell r="M71">
            <v>4308</v>
          </cell>
        </row>
        <row r="71">
          <cell r="O71">
            <v>150</v>
          </cell>
          <cell r="P71">
            <v>689.28</v>
          </cell>
        </row>
        <row r="71">
          <cell r="S71">
            <v>30.16</v>
          </cell>
        </row>
        <row r="71">
          <cell r="U71">
            <v>350.35</v>
          </cell>
        </row>
        <row r="71">
          <cell r="W71">
            <v>90.47</v>
          </cell>
        </row>
        <row r="71">
          <cell r="AA71">
            <v>1160.26</v>
          </cell>
        </row>
        <row r="71">
          <cell r="AJ71">
            <v>0</v>
          </cell>
          <cell r="AK71">
            <v>1160.26</v>
          </cell>
        </row>
        <row r="71">
          <cell r="AM71" t="str">
            <v>湖南诚展</v>
          </cell>
          <cell r="AN71" t="str">
            <v>劳务工</v>
          </cell>
          <cell r="AO71" t="str">
            <v>湖南诚展</v>
          </cell>
          <cell r="AP71">
            <v>28</v>
          </cell>
          <cell r="AQ71">
            <v>0</v>
          </cell>
          <cell r="AR71" t="e">
            <v>#N/A</v>
          </cell>
        </row>
        <row r="71">
          <cell r="AT71" t="str">
            <v>李力争</v>
          </cell>
        </row>
        <row r="72">
          <cell r="B72" t="str">
            <v>王明</v>
          </cell>
          <cell r="C72" t="str">
            <v>男</v>
          </cell>
          <cell r="D72" t="str">
            <v>430221199404100811</v>
          </cell>
          <cell r="E72">
            <v>45677</v>
          </cell>
        </row>
        <row r="72">
          <cell r="J72">
            <v>4308</v>
          </cell>
          <cell r="K72">
            <v>4308</v>
          </cell>
          <cell r="L72">
            <v>4027</v>
          </cell>
          <cell r="M72">
            <v>4308</v>
          </cell>
        </row>
        <row r="72">
          <cell r="O72">
            <v>150</v>
          </cell>
          <cell r="P72">
            <v>689.28</v>
          </cell>
        </row>
        <row r="72">
          <cell r="S72">
            <v>30.16</v>
          </cell>
        </row>
        <row r="72">
          <cell r="U72">
            <v>350.35</v>
          </cell>
        </row>
        <row r="72">
          <cell r="W72">
            <v>90.47</v>
          </cell>
        </row>
        <row r="72">
          <cell r="AA72">
            <v>1160.26</v>
          </cell>
        </row>
        <row r="72">
          <cell r="AJ72">
            <v>0</v>
          </cell>
          <cell r="AK72">
            <v>1160.26</v>
          </cell>
        </row>
        <row r="72">
          <cell r="AM72" t="str">
            <v>湖南诚展</v>
          </cell>
          <cell r="AN72" t="str">
            <v>劳务工</v>
          </cell>
          <cell r="AO72" t="str">
            <v>湖南诚展</v>
          </cell>
          <cell r="AP72">
            <v>26.5</v>
          </cell>
          <cell r="AQ72">
            <v>0</v>
          </cell>
          <cell r="AR72" t="e">
            <v>#N/A</v>
          </cell>
        </row>
        <row r="72">
          <cell r="AT72" t="str">
            <v>王明</v>
          </cell>
        </row>
        <row r="73">
          <cell r="B73" t="str">
            <v>殷耀华</v>
          </cell>
          <cell r="C73" t="str">
            <v>男</v>
          </cell>
          <cell r="D73" t="str">
            <v>430211200306280014</v>
          </cell>
          <cell r="E73">
            <v>45693</v>
          </cell>
        </row>
        <row r="73">
          <cell r="J73">
            <v>4308</v>
          </cell>
          <cell r="K73">
            <v>4308</v>
          </cell>
          <cell r="L73">
            <v>4027</v>
          </cell>
          <cell r="M73">
            <v>4308</v>
          </cell>
        </row>
        <row r="73">
          <cell r="O73">
            <v>150</v>
          </cell>
          <cell r="P73">
            <v>689.28</v>
          </cell>
        </row>
        <row r="73">
          <cell r="S73">
            <v>30.16</v>
          </cell>
        </row>
        <row r="73">
          <cell r="U73">
            <v>350.35</v>
          </cell>
        </row>
        <row r="73">
          <cell r="W73">
            <v>90.47</v>
          </cell>
        </row>
        <row r="73">
          <cell r="AA73">
            <v>1160.26</v>
          </cell>
        </row>
        <row r="73">
          <cell r="AJ73">
            <v>0</v>
          </cell>
          <cell r="AK73">
            <v>1160.26</v>
          </cell>
        </row>
        <row r="73">
          <cell r="AM73" t="str">
            <v>湖南诚展</v>
          </cell>
          <cell r="AN73">
            <v>0</v>
          </cell>
          <cell r="AO73">
            <v>0</v>
          </cell>
          <cell r="AP73">
            <v>14</v>
          </cell>
          <cell r="AQ73" t="str">
            <v>2025/06/18号离职</v>
          </cell>
          <cell r="AR73" t="e">
            <v>#N/A</v>
          </cell>
        </row>
        <row r="73">
          <cell r="AT73" t="str">
            <v>殷耀华</v>
          </cell>
        </row>
        <row r="74">
          <cell r="B74" t="str">
            <v>曾强</v>
          </cell>
          <cell r="C74" t="str">
            <v>男</v>
          </cell>
          <cell r="D74" t="str">
            <v>430221197304123515</v>
          </cell>
          <cell r="E74">
            <v>45699</v>
          </cell>
        </row>
        <row r="74">
          <cell r="O74">
            <v>150</v>
          </cell>
        </row>
        <row r="74">
          <cell r="W74">
            <v>180</v>
          </cell>
        </row>
        <row r="74">
          <cell r="AA74">
            <v>180</v>
          </cell>
        </row>
        <row r="74">
          <cell r="AJ74">
            <v>0</v>
          </cell>
          <cell r="AK74">
            <v>180</v>
          </cell>
        </row>
        <row r="74">
          <cell r="AM74" t="str">
            <v>湖南诚展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</row>
        <row r="74">
          <cell r="AT74" t="e">
            <v>#N/A</v>
          </cell>
        </row>
        <row r="75">
          <cell r="B75" t="str">
            <v>谭金祥</v>
          </cell>
          <cell r="C75" t="str">
            <v>男</v>
          </cell>
          <cell r="D75" t="str">
            <v>430221197510122919</v>
          </cell>
          <cell r="E75">
            <v>45703</v>
          </cell>
        </row>
        <row r="75">
          <cell r="J75">
            <v>4308</v>
          </cell>
          <cell r="K75">
            <v>4308</v>
          </cell>
          <cell r="L75">
            <v>4027</v>
          </cell>
          <cell r="M75">
            <v>4308</v>
          </cell>
        </row>
        <row r="75">
          <cell r="O75">
            <v>150</v>
          </cell>
          <cell r="P75">
            <v>689.28</v>
          </cell>
        </row>
        <row r="75">
          <cell r="S75">
            <v>30.16</v>
          </cell>
        </row>
        <row r="75">
          <cell r="U75">
            <v>350.35</v>
          </cell>
        </row>
        <row r="75">
          <cell r="W75">
            <v>90.47</v>
          </cell>
        </row>
        <row r="75">
          <cell r="AA75">
            <v>1160.26</v>
          </cell>
        </row>
        <row r="75">
          <cell r="AJ75">
            <v>0</v>
          </cell>
          <cell r="AK75">
            <v>1160.26</v>
          </cell>
        </row>
        <row r="75">
          <cell r="AM75" t="str">
            <v>湖南诚展</v>
          </cell>
          <cell r="AN75" t="str">
            <v>劳务工</v>
          </cell>
          <cell r="AO75" t="str">
            <v>湖南诚展</v>
          </cell>
          <cell r="AP75">
            <v>25</v>
          </cell>
          <cell r="AQ75">
            <v>0</v>
          </cell>
          <cell r="AR75" t="e">
            <v>#N/A</v>
          </cell>
        </row>
        <row r="75">
          <cell r="AT75" t="str">
            <v>谭金祥</v>
          </cell>
        </row>
        <row r="76">
          <cell r="B76" t="str">
            <v>赵琦</v>
          </cell>
          <cell r="C76" t="str">
            <v>男</v>
          </cell>
          <cell r="D76" t="str">
            <v>430202200306064016</v>
          </cell>
          <cell r="E76">
            <v>45713</v>
          </cell>
        </row>
        <row r="76">
          <cell r="J76">
            <v>4308</v>
          </cell>
          <cell r="K76">
            <v>4308</v>
          </cell>
          <cell r="L76">
            <v>4027</v>
          </cell>
          <cell r="M76">
            <v>4308</v>
          </cell>
        </row>
        <row r="76">
          <cell r="O76">
            <v>150</v>
          </cell>
          <cell r="P76">
            <v>689.28</v>
          </cell>
        </row>
        <row r="76">
          <cell r="S76">
            <v>30.16</v>
          </cell>
        </row>
        <row r="76">
          <cell r="U76">
            <v>350.35</v>
          </cell>
        </row>
        <row r="76">
          <cell r="W76">
            <v>90.47</v>
          </cell>
        </row>
        <row r="76">
          <cell r="AA76">
            <v>1160.26</v>
          </cell>
        </row>
        <row r="76">
          <cell r="AJ76">
            <v>0</v>
          </cell>
          <cell r="AK76">
            <v>1160.26</v>
          </cell>
        </row>
        <row r="76">
          <cell r="AM76" t="str">
            <v>湖南诚展</v>
          </cell>
          <cell r="AN76">
            <v>0</v>
          </cell>
          <cell r="AO76">
            <v>0</v>
          </cell>
          <cell r="AP76">
            <v>18</v>
          </cell>
          <cell r="AQ76" t="str">
            <v>2025/06/22号离职</v>
          </cell>
          <cell r="AR76" t="e">
            <v>#N/A</v>
          </cell>
        </row>
        <row r="76">
          <cell r="AT76" t="str">
            <v>赵琦</v>
          </cell>
        </row>
        <row r="77">
          <cell r="B77" t="str">
            <v>王子先</v>
          </cell>
          <cell r="C77" t="str">
            <v>男</v>
          </cell>
          <cell r="D77" t="str">
            <v>430202199909031015</v>
          </cell>
          <cell r="E77">
            <v>45714</v>
          </cell>
        </row>
        <row r="77">
          <cell r="J77">
            <v>4308</v>
          </cell>
          <cell r="K77">
            <v>4308</v>
          </cell>
          <cell r="L77">
            <v>4027</v>
          </cell>
          <cell r="M77">
            <v>4308</v>
          </cell>
        </row>
        <row r="77">
          <cell r="O77">
            <v>150</v>
          </cell>
          <cell r="P77">
            <v>689.28</v>
          </cell>
        </row>
        <row r="77">
          <cell r="S77">
            <v>30.16</v>
          </cell>
        </row>
        <row r="77">
          <cell r="U77">
            <v>350.35</v>
          </cell>
        </row>
        <row r="77">
          <cell r="W77">
            <v>90.47</v>
          </cell>
        </row>
        <row r="77">
          <cell r="AA77">
            <v>1160.26</v>
          </cell>
        </row>
        <row r="77">
          <cell r="AJ77">
            <v>0</v>
          </cell>
          <cell r="AK77">
            <v>1160.26</v>
          </cell>
        </row>
        <row r="77">
          <cell r="AM77" t="str">
            <v>湖南诚展</v>
          </cell>
          <cell r="AN77">
            <v>0</v>
          </cell>
          <cell r="AO77">
            <v>0</v>
          </cell>
          <cell r="AP77">
            <v>19</v>
          </cell>
          <cell r="AQ77" t="str">
            <v>2025/06/26号离职</v>
          </cell>
          <cell r="AR77" t="e">
            <v>#N/A</v>
          </cell>
        </row>
        <row r="77">
          <cell r="AT77" t="str">
            <v>王子先</v>
          </cell>
        </row>
        <row r="78">
          <cell r="B78" t="str">
            <v>凌勤凡</v>
          </cell>
          <cell r="C78" t="str">
            <v>男</v>
          </cell>
          <cell r="D78" t="str">
            <v>430219197504140713</v>
          </cell>
          <cell r="E78">
            <v>45717</v>
          </cell>
        </row>
        <row r="78">
          <cell r="J78">
            <v>4308</v>
          </cell>
          <cell r="K78">
            <v>4308</v>
          </cell>
          <cell r="L78">
            <v>4027</v>
          </cell>
          <cell r="M78">
            <v>4308</v>
          </cell>
        </row>
        <row r="78">
          <cell r="O78">
            <v>150</v>
          </cell>
          <cell r="P78">
            <v>689.28</v>
          </cell>
        </row>
        <row r="78">
          <cell r="S78">
            <v>30.16</v>
          </cell>
        </row>
        <row r="78">
          <cell r="U78">
            <v>350.35</v>
          </cell>
        </row>
        <row r="78">
          <cell r="W78">
            <v>90.47</v>
          </cell>
        </row>
        <row r="78">
          <cell r="AA78">
            <v>1160.26</v>
          </cell>
        </row>
        <row r="78">
          <cell r="AJ78">
            <v>0</v>
          </cell>
          <cell r="AK78">
            <v>1160.26</v>
          </cell>
        </row>
        <row r="78">
          <cell r="AM78" t="str">
            <v>湖南诚展</v>
          </cell>
          <cell r="AN78">
            <v>0</v>
          </cell>
          <cell r="AO78">
            <v>0</v>
          </cell>
          <cell r="AP78">
            <v>7</v>
          </cell>
          <cell r="AQ78" t="str">
            <v>2025/06/17号离职</v>
          </cell>
          <cell r="AR78" t="e">
            <v>#N/A</v>
          </cell>
        </row>
        <row r="78">
          <cell r="AT78" t="str">
            <v>凌勤凡</v>
          </cell>
        </row>
        <row r="79">
          <cell r="B79" t="str">
            <v>李春华</v>
          </cell>
          <cell r="C79" t="str">
            <v>男</v>
          </cell>
          <cell r="D79" t="str">
            <v>430225197612171530</v>
          </cell>
          <cell r="E79">
            <v>45722</v>
          </cell>
        </row>
        <row r="79">
          <cell r="J79">
            <v>4308</v>
          </cell>
          <cell r="K79">
            <v>4308</v>
          </cell>
          <cell r="L79">
            <v>4027</v>
          </cell>
          <cell r="M79">
            <v>4308</v>
          </cell>
        </row>
        <row r="79">
          <cell r="O79">
            <v>150</v>
          </cell>
          <cell r="P79">
            <v>689.28</v>
          </cell>
        </row>
        <row r="79">
          <cell r="S79">
            <v>30.16</v>
          </cell>
        </row>
        <row r="79">
          <cell r="U79">
            <v>350.35</v>
          </cell>
        </row>
        <row r="79">
          <cell r="W79">
            <v>90.47</v>
          </cell>
        </row>
        <row r="79">
          <cell r="AA79">
            <v>1160.26</v>
          </cell>
        </row>
        <row r="79">
          <cell r="AJ79">
            <v>0</v>
          </cell>
          <cell r="AK79">
            <v>1160.26</v>
          </cell>
        </row>
        <row r="79">
          <cell r="AM79" t="str">
            <v>湖南诚展</v>
          </cell>
          <cell r="AN79">
            <v>0</v>
          </cell>
          <cell r="AO79">
            <v>0</v>
          </cell>
          <cell r="AP79">
            <v>8</v>
          </cell>
          <cell r="AQ79" t="str">
            <v>2025/06/11号离职</v>
          </cell>
          <cell r="AR79" t="e">
            <v>#N/A</v>
          </cell>
        </row>
        <row r="79">
          <cell r="AT79" t="str">
            <v>李春华</v>
          </cell>
        </row>
        <row r="80">
          <cell r="B80" t="str">
            <v>黄龙</v>
          </cell>
          <cell r="C80" t="str">
            <v>男</v>
          </cell>
          <cell r="D80" t="str">
            <v>430304199809301776</v>
          </cell>
          <cell r="E80">
            <v>45727</v>
          </cell>
        </row>
        <row r="80">
          <cell r="O80">
            <v>150</v>
          </cell>
        </row>
        <row r="80">
          <cell r="W80">
            <v>180</v>
          </cell>
        </row>
        <row r="80">
          <cell r="AA80">
            <v>180</v>
          </cell>
        </row>
        <row r="80">
          <cell r="AJ80">
            <v>0</v>
          </cell>
          <cell r="AK80">
            <v>180</v>
          </cell>
        </row>
        <row r="80">
          <cell r="AM80" t="str">
            <v>湖南诚展</v>
          </cell>
          <cell r="AN80" t="str">
            <v>合同工</v>
          </cell>
          <cell r="AO80" t="str">
            <v>光华荣昌</v>
          </cell>
          <cell r="AP80">
            <v>26</v>
          </cell>
          <cell r="AQ80">
            <v>0</v>
          </cell>
          <cell r="AR80" t="e">
            <v>#N/A</v>
          </cell>
        </row>
        <row r="80">
          <cell r="AT80" t="str">
            <v>黄龙</v>
          </cell>
        </row>
        <row r="81">
          <cell r="B81" t="str">
            <v>郭佳</v>
          </cell>
          <cell r="C81" t="str">
            <v>男</v>
          </cell>
          <cell r="D81" t="str">
            <v>430482200105078094</v>
          </cell>
          <cell r="E81">
            <v>45732</v>
          </cell>
        </row>
        <row r="81">
          <cell r="O81">
            <v>150</v>
          </cell>
        </row>
        <row r="81">
          <cell r="W81">
            <v>180</v>
          </cell>
        </row>
        <row r="81">
          <cell r="AA81">
            <v>180</v>
          </cell>
        </row>
        <row r="81">
          <cell r="AJ81">
            <v>0</v>
          </cell>
          <cell r="AK81">
            <v>180</v>
          </cell>
        </row>
        <row r="81">
          <cell r="AM81" t="str">
            <v>湖南诚展</v>
          </cell>
          <cell r="AN81">
            <v>0</v>
          </cell>
          <cell r="AO81">
            <v>0</v>
          </cell>
          <cell r="AP81">
            <v>13</v>
          </cell>
          <cell r="AQ81" t="str">
            <v>2025/06/19号离职</v>
          </cell>
          <cell r="AR81" t="e">
            <v>#N/A</v>
          </cell>
        </row>
        <row r="81">
          <cell r="AT81" t="str">
            <v>郭佳</v>
          </cell>
        </row>
        <row r="82">
          <cell r="B82" t="str">
            <v>齐康杰</v>
          </cell>
          <cell r="C82" t="str">
            <v>男</v>
          </cell>
          <cell r="D82" t="str">
            <v>430202199107291018</v>
          </cell>
          <cell r="E82">
            <v>45733</v>
          </cell>
        </row>
        <row r="82">
          <cell r="J82">
            <v>4308</v>
          </cell>
          <cell r="K82">
            <v>4308</v>
          </cell>
          <cell r="L82">
            <v>4027</v>
          </cell>
          <cell r="M82">
            <v>4308</v>
          </cell>
        </row>
        <row r="82">
          <cell r="O82">
            <v>150</v>
          </cell>
          <cell r="P82">
            <v>689.28</v>
          </cell>
        </row>
        <row r="82">
          <cell r="S82">
            <v>30.16</v>
          </cell>
        </row>
        <row r="82">
          <cell r="U82">
            <v>350.35</v>
          </cell>
        </row>
        <row r="82">
          <cell r="W82">
            <v>90.47</v>
          </cell>
        </row>
        <row r="82">
          <cell r="AA82">
            <v>1160.26</v>
          </cell>
        </row>
        <row r="82">
          <cell r="AJ82">
            <v>0</v>
          </cell>
          <cell r="AK82">
            <v>1160.26</v>
          </cell>
        </row>
        <row r="82">
          <cell r="AM82" t="str">
            <v>湖南诚展</v>
          </cell>
          <cell r="AN82">
            <v>0</v>
          </cell>
          <cell r="AO82">
            <v>0</v>
          </cell>
          <cell r="AP82">
            <v>27</v>
          </cell>
          <cell r="AQ82" t="str">
            <v>2025/06/30号离职</v>
          </cell>
          <cell r="AR82" t="e">
            <v>#N/A</v>
          </cell>
        </row>
        <row r="82">
          <cell r="AT82" t="str">
            <v>齐康杰</v>
          </cell>
        </row>
        <row r="83">
          <cell r="B83" t="str">
            <v>黄希</v>
          </cell>
          <cell r="C83" t="str">
            <v>男</v>
          </cell>
          <cell r="D83" t="str">
            <v>430281199202126294</v>
          </cell>
          <cell r="E83">
            <v>45734</v>
          </cell>
        </row>
        <row r="83">
          <cell r="J83">
            <v>4308</v>
          </cell>
          <cell r="K83">
            <v>4308</v>
          </cell>
          <cell r="L83">
            <v>4027</v>
          </cell>
          <cell r="M83">
            <v>4308</v>
          </cell>
        </row>
        <row r="83">
          <cell r="O83">
            <v>150</v>
          </cell>
          <cell r="P83">
            <v>689.28</v>
          </cell>
        </row>
        <row r="83">
          <cell r="S83">
            <v>30.16</v>
          </cell>
        </row>
        <row r="83">
          <cell r="U83">
            <v>350.35</v>
          </cell>
        </row>
        <row r="83">
          <cell r="W83">
            <v>90.47</v>
          </cell>
        </row>
        <row r="83">
          <cell r="AA83">
            <v>1160.26</v>
          </cell>
        </row>
        <row r="83">
          <cell r="AJ83">
            <v>0</v>
          </cell>
          <cell r="AK83">
            <v>1160.26</v>
          </cell>
        </row>
        <row r="83">
          <cell r="AM83" t="str">
            <v>湖南诚展</v>
          </cell>
          <cell r="AN83">
            <v>0</v>
          </cell>
          <cell r="AO83">
            <v>0</v>
          </cell>
          <cell r="AP83">
            <v>9</v>
          </cell>
          <cell r="AQ83" t="str">
            <v>2025/06/12离职</v>
          </cell>
          <cell r="AR83" t="e">
            <v>#N/A</v>
          </cell>
        </row>
        <row r="83">
          <cell r="AT83" t="str">
            <v>黄希</v>
          </cell>
        </row>
        <row r="84">
          <cell r="B84" t="str">
            <v>李水平</v>
          </cell>
          <cell r="C84" t="str">
            <v>男</v>
          </cell>
          <cell r="D84" t="str">
            <v>433122197802032011</v>
          </cell>
          <cell r="E84">
            <v>45734</v>
          </cell>
        </row>
        <row r="84">
          <cell r="J84">
            <v>4308</v>
          </cell>
          <cell r="K84">
            <v>4308</v>
          </cell>
          <cell r="L84">
            <v>4027</v>
          </cell>
          <cell r="M84">
            <v>4308</v>
          </cell>
        </row>
        <row r="84">
          <cell r="O84">
            <v>150</v>
          </cell>
          <cell r="P84">
            <v>689.28</v>
          </cell>
        </row>
        <row r="84">
          <cell r="S84">
            <v>30.16</v>
          </cell>
        </row>
        <row r="84">
          <cell r="U84">
            <v>350.35</v>
          </cell>
        </row>
        <row r="84">
          <cell r="W84">
            <v>90.47</v>
          </cell>
        </row>
        <row r="84">
          <cell r="AA84">
            <v>1160.26</v>
          </cell>
        </row>
        <row r="84">
          <cell r="AJ84">
            <v>0</v>
          </cell>
          <cell r="AK84">
            <v>1160.26</v>
          </cell>
        </row>
        <row r="84">
          <cell r="AM84" t="str">
            <v>湖南诚展</v>
          </cell>
          <cell r="AN84" t="str">
            <v>劳务工</v>
          </cell>
          <cell r="AO84" t="str">
            <v>湖南诚展</v>
          </cell>
          <cell r="AP84">
            <v>24</v>
          </cell>
          <cell r="AQ84">
            <v>0</v>
          </cell>
          <cell r="AR84" t="e">
            <v>#N/A</v>
          </cell>
        </row>
        <row r="84">
          <cell r="AT84" t="str">
            <v>李水平</v>
          </cell>
        </row>
        <row r="85">
          <cell r="B85" t="str">
            <v>吴明贵</v>
          </cell>
          <cell r="C85" t="str">
            <v>男</v>
          </cell>
          <cell r="D85" t="str">
            <v>530622199804213614</v>
          </cell>
          <cell r="E85">
            <v>45736</v>
          </cell>
        </row>
        <row r="85">
          <cell r="J85">
            <v>4308</v>
          </cell>
          <cell r="K85">
            <v>4308</v>
          </cell>
          <cell r="L85">
            <v>4027</v>
          </cell>
          <cell r="M85">
            <v>4308</v>
          </cell>
        </row>
        <row r="85">
          <cell r="O85">
            <v>150</v>
          </cell>
          <cell r="P85">
            <v>689.28</v>
          </cell>
        </row>
        <row r="85">
          <cell r="S85">
            <v>30.16</v>
          </cell>
        </row>
        <row r="85">
          <cell r="U85">
            <v>350.35</v>
          </cell>
        </row>
        <row r="85">
          <cell r="W85">
            <v>90.47</v>
          </cell>
        </row>
        <row r="85">
          <cell r="AA85">
            <v>1160.26</v>
          </cell>
        </row>
        <row r="85">
          <cell r="AJ85">
            <v>0</v>
          </cell>
          <cell r="AK85">
            <v>1160.26</v>
          </cell>
        </row>
        <row r="85">
          <cell r="AM85" t="str">
            <v>湖南诚展</v>
          </cell>
          <cell r="AN85" t="str">
            <v>劳务工</v>
          </cell>
          <cell r="AO85" t="str">
            <v>湖南诚展</v>
          </cell>
          <cell r="AP85">
            <v>18</v>
          </cell>
          <cell r="AQ85">
            <v>0</v>
          </cell>
          <cell r="AR85" t="e">
            <v>#N/A</v>
          </cell>
        </row>
        <row r="85">
          <cell r="AT85" t="str">
            <v>吴明贵</v>
          </cell>
        </row>
        <row r="86">
          <cell r="B86" t="str">
            <v>卢舟晖</v>
          </cell>
          <cell r="C86" t="str">
            <v>男</v>
          </cell>
          <cell r="D86" t="str">
            <v>431322200711070470</v>
          </cell>
          <cell r="E86">
            <v>45745</v>
          </cell>
        </row>
        <row r="86">
          <cell r="O86">
            <v>150</v>
          </cell>
        </row>
        <row r="86">
          <cell r="W86">
            <v>180</v>
          </cell>
        </row>
        <row r="86">
          <cell r="AA86">
            <v>180</v>
          </cell>
        </row>
        <row r="86">
          <cell r="AJ86">
            <v>0</v>
          </cell>
          <cell r="AK86">
            <v>180</v>
          </cell>
        </row>
        <row r="86">
          <cell r="AM86" t="str">
            <v>湖南诚展</v>
          </cell>
          <cell r="AN86">
            <v>0</v>
          </cell>
          <cell r="AO86">
            <v>0</v>
          </cell>
          <cell r="AP86">
            <v>24</v>
          </cell>
          <cell r="AQ86" t="str">
            <v>2025/06/28号离职</v>
          </cell>
          <cell r="AR86" t="e">
            <v>#N/A</v>
          </cell>
        </row>
        <row r="86">
          <cell r="AT86" t="str">
            <v>卢舟晖</v>
          </cell>
        </row>
        <row r="87">
          <cell r="B87" t="str">
            <v>马战</v>
          </cell>
          <cell r="C87" t="str">
            <v>男</v>
          </cell>
          <cell r="D87" t="str">
            <v>430219198112036276</v>
          </cell>
          <cell r="E87">
            <v>45758</v>
          </cell>
        </row>
        <row r="87">
          <cell r="J87">
            <v>4308</v>
          </cell>
          <cell r="K87">
            <v>4308</v>
          </cell>
          <cell r="L87">
            <v>4027</v>
          </cell>
          <cell r="M87">
            <v>4308</v>
          </cell>
        </row>
        <row r="87">
          <cell r="O87">
            <v>150</v>
          </cell>
          <cell r="P87">
            <v>689.28</v>
          </cell>
        </row>
        <row r="87">
          <cell r="S87">
            <v>30.16</v>
          </cell>
        </row>
        <row r="87">
          <cell r="U87">
            <v>350.35</v>
          </cell>
        </row>
        <row r="87">
          <cell r="W87">
            <v>90.47</v>
          </cell>
        </row>
        <row r="87">
          <cell r="AA87">
            <v>1160.26</v>
          </cell>
        </row>
        <row r="87">
          <cell r="AJ87">
            <v>0</v>
          </cell>
          <cell r="AK87">
            <v>1160.26</v>
          </cell>
        </row>
        <row r="87">
          <cell r="AM87" t="str">
            <v>湖南诚展</v>
          </cell>
          <cell r="AN87" t="str">
            <v>劳务工</v>
          </cell>
          <cell r="AO87" t="str">
            <v>湖南诚展</v>
          </cell>
          <cell r="AP87">
            <v>25</v>
          </cell>
          <cell r="AQ87">
            <v>0</v>
          </cell>
          <cell r="AR87" t="e">
            <v>#N/A</v>
          </cell>
        </row>
        <row r="87">
          <cell r="AT87" t="str">
            <v>马战</v>
          </cell>
        </row>
        <row r="88">
          <cell r="B88" t="str">
            <v>林新龙</v>
          </cell>
          <cell r="C88" t="str">
            <v>男</v>
          </cell>
          <cell r="D88" t="str">
            <v>430281200008030710</v>
          </cell>
          <cell r="E88">
            <v>45759</v>
          </cell>
        </row>
        <row r="88">
          <cell r="J88">
            <v>4308</v>
          </cell>
          <cell r="K88">
            <v>4308</v>
          </cell>
          <cell r="L88">
            <v>4027</v>
          </cell>
          <cell r="M88">
            <v>4308</v>
          </cell>
        </row>
        <row r="88">
          <cell r="O88">
            <v>150</v>
          </cell>
          <cell r="P88">
            <v>689.28</v>
          </cell>
        </row>
        <row r="88">
          <cell r="S88">
            <v>30.16</v>
          </cell>
        </row>
        <row r="88">
          <cell r="U88">
            <v>350.35</v>
          </cell>
        </row>
        <row r="88">
          <cell r="W88">
            <v>90.47</v>
          </cell>
        </row>
        <row r="88">
          <cell r="AA88">
            <v>1160.26</v>
          </cell>
        </row>
        <row r="88">
          <cell r="AJ88">
            <v>0</v>
          </cell>
          <cell r="AK88">
            <v>1160.26</v>
          </cell>
        </row>
        <row r="88">
          <cell r="AM88" t="str">
            <v>湖南诚展</v>
          </cell>
          <cell r="AN88">
            <v>0</v>
          </cell>
          <cell r="AO88">
            <v>0</v>
          </cell>
          <cell r="AP88">
            <v>7</v>
          </cell>
          <cell r="AQ88" t="str">
            <v>2025/06/09号离职</v>
          </cell>
          <cell r="AR88" t="e">
            <v>#N/A</v>
          </cell>
        </row>
        <row r="88">
          <cell r="AT88" t="str">
            <v>林新龙</v>
          </cell>
        </row>
        <row r="89">
          <cell r="B89" t="str">
            <v>唐锋</v>
          </cell>
          <cell r="C89" t="str">
            <v>男</v>
          </cell>
          <cell r="D89" t="str">
            <v>422828198402103915</v>
          </cell>
          <cell r="E89">
            <v>45772</v>
          </cell>
        </row>
        <row r="89">
          <cell r="J89">
            <v>4308</v>
          </cell>
          <cell r="K89">
            <v>4308</v>
          </cell>
          <cell r="L89">
            <v>4027</v>
          </cell>
          <cell r="M89">
            <v>4308</v>
          </cell>
        </row>
        <row r="89">
          <cell r="O89">
            <v>150</v>
          </cell>
          <cell r="P89">
            <v>689.28</v>
          </cell>
        </row>
        <row r="89">
          <cell r="S89">
            <v>30.16</v>
          </cell>
        </row>
        <row r="89">
          <cell r="U89">
            <v>350.35</v>
          </cell>
        </row>
        <row r="89">
          <cell r="W89">
            <v>90.47</v>
          </cell>
        </row>
        <row r="89">
          <cell r="AA89">
            <v>1160.26</v>
          </cell>
        </row>
        <row r="89">
          <cell r="AJ89">
            <v>0</v>
          </cell>
          <cell r="AK89">
            <v>1160.26</v>
          </cell>
        </row>
        <row r="89">
          <cell r="AM89" t="str">
            <v>湖南诚展</v>
          </cell>
          <cell r="AN89" t="str">
            <v>劳务工</v>
          </cell>
          <cell r="AO89" t="str">
            <v>湖南诚展</v>
          </cell>
          <cell r="AP89">
            <v>20</v>
          </cell>
          <cell r="AQ89">
            <v>0</v>
          </cell>
          <cell r="AR89" t="e">
            <v>#N/A</v>
          </cell>
        </row>
        <row r="89">
          <cell r="AT89" t="str">
            <v>唐锋</v>
          </cell>
        </row>
        <row r="90">
          <cell r="B90" t="str">
            <v>刘红勇</v>
          </cell>
          <cell r="C90" t="str">
            <v>男</v>
          </cell>
          <cell r="D90" t="str">
            <v>430221197903227850</v>
          </cell>
          <cell r="E90">
            <v>45774</v>
          </cell>
        </row>
        <row r="90">
          <cell r="J90">
            <v>4308</v>
          </cell>
          <cell r="K90">
            <v>4308</v>
          </cell>
          <cell r="L90">
            <v>4027</v>
          </cell>
          <cell r="M90">
            <v>4308</v>
          </cell>
        </row>
        <row r="90">
          <cell r="O90">
            <v>150</v>
          </cell>
          <cell r="P90">
            <v>689.28</v>
          </cell>
        </row>
        <row r="90">
          <cell r="S90">
            <v>30.16</v>
          </cell>
        </row>
        <row r="90">
          <cell r="U90">
            <v>350.35</v>
          </cell>
        </row>
        <row r="90">
          <cell r="W90">
            <v>90.47</v>
          </cell>
        </row>
        <row r="90">
          <cell r="AA90">
            <v>1160.26</v>
          </cell>
        </row>
        <row r="90">
          <cell r="AJ90">
            <v>0</v>
          </cell>
          <cell r="AK90">
            <v>1160.26</v>
          </cell>
        </row>
        <row r="90">
          <cell r="AM90" t="str">
            <v>湖南诚展</v>
          </cell>
          <cell r="AN90" t="str">
            <v>劳务工</v>
          </cell>
          <cell r="AO90" t="str">
            <v>湖南诚展</v>
          </cell>
          <cell r="AP90">
            <v>22</v>
          </cell>
          <cell r="AQ90">
            <v>0</v>
          </cell>
          <cell r="AR90" t="e">
            <v>#N/A</v>
          </cell>
        </row>
        <row r="90">
          <cell r="AT90" t="str">
            <v>刘红勇</v>
          </cell>
        </row>
        <row r="91">
          <cell r="B91" t="str">
            <v>刘顺新</v>
          </cell>
          <cell r="C91" t="str">
            <v>男</v>
          </cell>
          <cell r="D91" t="str">
            <v>430221199409035617</v>
          </cell>
          <cell r="E91">
            <v>45777</v>
          </cell>
        </row>
        <row r="91">
          <cell r="J91">
            <v>4308</v>
          </cell>
          <cell r="K91">
            <v>4308</v>
          </cell>
          <cell r="L91">
            <v>4027</v>
          </cell>
          <cell r="M91">
            <v>4308</v>
          </cell>
        </row>
        <row r="91">
          <cell r="O91">
            <v>150</v>
          </cell>
          <cell r="P91">
            <v>689.28</v>
          </cell>
        </row>
        <row r="91">
          <cell r="S91">
            <v>30.16</v>
          </cell>
        </row>
        <row r="91">
          <cell r="U91">
            <v>350.35</v>
          </cell>
        </row>
        <row r="91">
          <cell r="W91">
            <v>90.47</v>
          </cell>
        </row>
        <row r="91">
          <cell r="AA91">
            <v>1160.26</v>
          </cell>
        </row>
        <row r="91">
          <cell r="AJ91">
            <v>0</v>
          </cell>
          <cell r="AK91">
            <v>1160.26</v>
          </cell>
        </row>
        <row r="91">
          <cell r="AM91" t="str">
            <v>湖南诚展</v>
          </cell>
          <cell r="AN91" t="str">
            <v>劳务工</v>
          </cell>
          <cell r="AO91" t="str">
            <v>湖南诚展</v>
          </cell>
          <cell r="AP91">
            <v>22</v>
          </cell>
          <cell r="AQ91">
            <v>0</v>
          </cell>
          <cell r="AR91" t="e">
            <v>#N/A</v>
          </cell>
        </row>
        <row r="91">
          <cell r="AT91" t="str">
            <v>刘顺新</v>
          </cell>
        </row>
        <row r="92">
          <cell r="B92" t="str">
            <v>向友发</v>
          </cell>
          <cell r="C92" t="str">
            <v>男</v>
          </cell>
          <cell r="D92" t="str">
            <v>522725197511091911</v>
          </cell>
          <cell r="E92">
            <v>45784</v>
          </cell>
        </row>
        <row r="92">
          <cell r="J92">
            <v>4308</v>
          </cell>
          <cell r="K92">
            <v>4308</v>
          </cell>
          <cell r="L92">
            <v>4027</v>
          </cell>
          <cell r="M92">
            <v>4308</v>
          </cell>
        </row>
        <row r="92">
          <cell r="O92">
            <v>150</v>
          </cell>
          <cell r="P92">
            <v>0</v>
          </cell>
        </row>
        <row r="92">
          <cell r="S92">
            <v>0</v>
          </cell>
        </row>
        <row r="92">
          <cell r="U92">
            <v>0</v>
          </cell>
        </row>
        <row r="92">
          <cell r="W92">
            <v>180</v>
          </cell>
        </row>
        <row r="92">
          <cell r="AA92">
            <v>180</v>
          </cell>
        </row>
        <row r="92">
          <cell r="AJ92">
            <v>0</v>
          </cell>
          <cell r="AK92">
            <v>180</v>
          </cell>
        </row>
        <row r="92">
          <cell r="AM92" t="str">
            <v>湖南诚展</v>
          </cell>
          <cell r="AN92">
            <v>0</v>
          </cell>
          <cell r="AO92">
            <v>0</v>
          </cell>
          <cell r="AP92">
            <v>5</v>
          </cell>
          <cell r="AQ92" t="str">
            <v>2025/06/6号离职</v>
          </cell>
          <cell r="AR92" t="e">
            <v>#N/A</v>
          </cell>
        </row>
        <row r="92">
          <cell r="AT92" t="str">
            <v>向友发</v>
          </cell>
        </row>
        <row r="93">
          <cell r="B93" t="str">
            <v>聂松华</v>
          </cell>
          <cell r="C93" t="str">
            <v>男</v>
          </cell>
          <cell r="D93" t="str">
            <v>430221198006087813</v>
          </cell>
          <cell r="E93">
            <v>45789</v>
          </cell>
        </row>
        <row r="93">
          <cell r="J93">
            <v>4308</v>
          </cell>
          <cell r="K93">
            <v>4308</v>
          </cell>
          <cell r="L93">
            <v>4027</v>
          </cell>
          <cell r="M93">
            <v>4308</v>
          </cell>
        </row>
        <row r="93">
          <cell r="O93">
            <v>150</v>
          </cell>
          <cell r="P93">
            <v>689.28</v>
          </cell>
        </row>
        <row r="93">
          <cell r="S93">
            <v>30.16</v>
          </cell>
        </row>
        <row r="93">
          <cell r="U93">
            <v>350.35</v>
          </cell>
        </row>
        <row r="93">
          <cell r="W93">
            <v>90.47</v>
          </cell>
        </row>
        <row r="93">
          <cell r="AA93">
            <v>1160.26</v>
          </cell>
        </row>
        <row r="93">
          <cell r="AJ93">
            <v>0</v>
          </cell>
          <cell r="AK93">
            <v>1160.26</v>
          </cell>
        </row>
        <row r="93">
          <cell r="AM93" t="str">
            <v>湖南诚展</v>
          </cell>
          <cell r="AN93">
            <v>0</v>
          </cell>
          <cell r="AO93">
            <v>0</v>
          </cell>
          <cell r="AP93">
            <v>21</v>
          </cell>
          <cell r="AQ93" t="str">
            <v>2025/06/28号离职</v>
          </cell>
          <cell r="AR93" t="e">
            <v>#N/A</v>
          </cell>
        </row>
        <row r="93">
          <cell r="AT93" t="str">
            <v>聂松华</v>
          </cell>
        </row>
        <row r="94">
          <cell r="B94" t="str">
            <v>龙意倩</v>
          </cell>
          <cell r="C94" t="str">
            <v>男</v>
          </cell>
          <cell r="D94" t="str">
            <v>430221198104047815</v>
          </cell>
          <cell r="E94">
            <v>45790</v>
          </cell>
        </row>
        <row r="94">
          <cell r="J94">
            <v>4308</v>
          </cell>
          <cell r="K94">
            <v>4308</v>
          </cell>
          <cell r="L94">
            <v>4027</v>
          </cell>
          <cell r="M94">
            <v>4308</v>
          </cell>
        </row>
        <row r="94">
          <cell r="O94">
            <v>150</v>
          </cell>
          <cell r="P94">
            <v>689.28</v>
          </cell>
        </row>
        <row r="94">
          <cell r="S94">
            <v>30.16</v>
          </cell>
        </row>
        <row r="94">
          <cell r="U94">
            <v>350.35</v>
          </cell>
        </row>
        <row r="94">
          <cell r="W94">
            <v>90.47</v>
          </cell>
        </row>
        <row r="94">
          <cell r="AA94">
            <v>1160.26</v>
          </cell>
        </row>
        <row r="94">
          <cell r="AJ94">
            <v>0</v>
          </cell>
          <cell r="AK94">
            <v>1160.26</v>
          </cell>
        </row>
        <row r="94">
          <cell r="AM94" t="str">
            <v>湖南诚展</v>
          </cell>
          <cell r="AN94" t="str">
            <v>劳务工</v>
          </cell>
          <cell r="AO94" t="str">
            <v>湖南诚展</v>
          </cell>
          <cell r="AP94">
            <v>23</v>
          </cell>
          <cell r="AQ94">
            <v>0</v>
          </cell>
          <cell r="AR94" t="e">
            <v>#N/A</v>
          </cell>
        </row>
        <row r="94">
          <cell r="AT94" t="str">
            <v>龙意倩</v>
          </cell>
        </row>
        <row r="95">
          <cell r="B95" t="str">
            <v>佘军</v>
          </cell>
          <cell r="C95" t="str">
            <v>男</v>
          </cell>
          <cell r="D95" t="str">
            <v>430521200605094958</v>
          </cell>
          <cell r="E95">
            <v>45804</v>
          </cell>
        </row>
        <row r="95">
          <cell r="J95">
            <v>4308</v>
          </cell>
          <cell r="K95">
            <v>4308</v>
          </cell>
          <cell r="L95">
            <v>4027</v>
          </cell>
          <cell r="M95">
            <v>4308</v>
          </cell>
        </row>
        <row r="95">
          <cell r="O95">
            <v>150</v>
          </cell>
          <cell r="P95">
            <v>689.28</v>
          </cell>
        </row>
        <row r="95">
          <cell r="S95">
            <v>30.16</v>
          </cell>
        </row>
        <row r="95">
          <cell r="U95">
            <v>350.35</v>
          </cell>
        </row>
        <row r="95">
          <cell r="W95">
            <v>90.47</v>
          </cell>
        </row>
        <row r="95">
          <cell r="AA95">
            <v>1160.26</v>
          </cell>
        </row>
        <row r="95">
          <cell r="AJ95">
            <v>0</v>
          </cell>
          <cell r="AK95">
            <v>1160.26</v>
          </cell>
        </row>
        <row r="95">
          <cell r="AM95" t="str">
            <v>湖南诚展</v>
          </cell>
          <cell r="AN95" t="str">
            <v>劳务工</v>
          </cell>
          <cell r="AO95" t="str">
            <v>湖南诚展</v>
          </cell>
          <cell r="AP95">
            <v>22</v>
          </cell>
          <cell r="AQ95">
            <v>0</v>
          </cell>
          <cell r="AR95" t="e">
            <v>#N/A</v>
          </cell>
        </row>
        <row r="95">
          <cell r="AT95" t="str">
            <v>佘军</v>
          </cell>
        </row>
        <row r="96">
          <cell r="B96" t="str">
            <v>伍星</v>
          </cell>
          <cell r="C96" t="str">
            <v>男</v>
          </cell>
          <cell r="D96" t="str">
            <v>432823197793120511</v>
          </cell>
          <cell r="E96">
            <v>45805</v>
          </cell>
        </row>
        <row r="96">
          <cell r="J96">
            <v>4308</v>
          </cell>
          <cell r="K96">
            <v>4308</v>
          </cell>
          <cell r="L96">
            <v>4027</v>
          </cell>
          <cell r="M96">
            <v>4308</v>
          </cell>
        </row>
        <row r="96">
          <cell r="O96">
            <v>150</v>
          </cell>
          <cell r="P96">
            <v>689.28</v>
          </cell>
        </row>
        <row r="96">
          <cell r="S96">
            <v>30.16</v>
          </cell>
        </row>
        <row r="96">
          <cell r="U96">
            <v>350.35</v>
          </cell>
        </row>
        <row r="96">
          <cell r="W96">
            <v>90.47</v>
          </cell>
        </row>
        <row r="96">
          <cell r="AA96">
            <v>1160.26</v>
          </cell>
        </row>
        <row r="96">
          <cell r="AJ96">
            <v>0</v>
          </cell>
          <cell r="AK96">
            <v>1160.26</v>
          </cell>
        </row>
        <row r="96">
          <cell r="AM96" t="str">
            <v>湖南诚展</v>
          </cell>
          <cell r="AN96">
            <v>0</v>
          </cell>
          <cell r="AO96">
            <v>0</v>
          </cell>
          <cell r="AP96">
            <v>9</v>
          </cell>
          <cell r="AQ96" t="str">
            <v>2025/06/10号离职</v>
          </cell>
          <cell r="AR96" t="e">
            <v>#N/A</v>
          </cell>
        </row>
        <row r="96">
          <cell r="AT96" t="str">
            <v>伍星</v>
          </cell>
        </row>
        <row r="97">
          <cell r="B97" t="str">
            <v>张建波</v>
          </cell>
        </row>
        <row r="97">
          <cell r="D97" t="str">
            <v>422403197408213812</v>
          </cell>
          <cell r="E97">
            <v>45809</v>
          </cell>
        </row>
        <row r="97">
          <cell r="J97">
            <v>4308</v>
          </cell>
          <cell r="K97">
            <v>4308</v>
          </cell>
          <cell r="L97">
            <v>4027</v>
          </cell>
          <cell r="M97">
            <v>4308</v>
          </cell>
        </row>
        <row r="97">
          <cell r="O97">
            <v>150</v>
          </cell>
          <cell r="P97">
            <v>689.28</v>
          </cell>
        </row>
        <row r="97">
          <cell r="S97">
            <v>30.16</v>
          </cell>
        </row>
        <row r="97">
          <cell r="U97">
            <v>350.35</v>
          </cell>
        </row>
        <row r="97">
          <cell r="W97">
            <v>90.47</v>
          </cell>
        </row>
        <row r="97">
          <cell r="AA97">
            <v>1160.26</v>
          </cell>
        </row>
        <row r="97">
          <cell r="AJ97">
            <v>0</v>
          </cell>
          <cell r="AK97">
            <v>1160.26</v>
          </cell>
        </row>
        <row r="97">
          <cell r="AM97" t="str">
            <v>湖南诚展</v>
          </cell>
          <cell r="AN97">
            <v>0</v>
          </cell>
          <cell r="AO97">
            <v>0</v>
          </cell>
          <cell r="AP97">
            <v>6</v>
          </cell>
          <cell r="AQ97" t="str">
            <v>2025/06/07离职</v>
          </cell>
          <cell r="AR97" t="e">
            <v>#N/A</v>
          </cell>
        </row>
        <row r="97">
          <cell r="AT97" t="str">
            <v>张建波</v>
          </cell>
        </row>
        <row r="98">
          <cell r="B98" t="str">
            <v>李孟泉</v>
          </cell>
        </row>
        <row r="98">
          <cell r="D98" t="str">
            <v>430221197404017816</v>
          </cell>
          <cell r="E98">
            <v>45817</v>
          </cell>
        </row>
        <row r="98">
          <cell r="J98">
            <v>4308</v>
          </cell>
          <cell r="K98">
            <v>4308</v>
          </cell>
          <cell r="L98">
            <v>4027</v>
          </cell>
          <cell r="M98">
            <v>4308</v>
          </cell>
        </row>
        <row r="98">
          <cell r="O98">
            <v>150</v>
          </cell>
          <cell r="P98">
            <v>689.28</v>
          </cell>
        </row>
        <row r="98">
          <cell r="S98">
            <v>30.16</v>
          </cell>
        </row>
        <row r="98">
          <cell r="U98">
            <v>350.35</v>
          </cell>
        </row>
        <row r="98">
          <cell r="W98">
            <v>90.47</v>
          </cell>
        </row>
        <row r="98">
          <cell r="AA98">
            <v>1160.26</v>
          </cell>
        </row>
        <row r="98">
          <cell r="AJ98">
            <v>0</v>
          </cell>
          <cell r="AK98">
            <v>1160.26</v>
          </cell>
        </row>
        <row r="98">
          <cell r="AM98" t="str">
            <v>湖南诚展</v>
          </cell>
          <cell r="AN98">
            <v>0</v>
          </cell>
          <cell r="AO98">
            <v>0</v>
          </cell>
          <cell r="AP98">
            <v>7</v>
          </cell>
          <cell r="AQ98" t="str">
            <v>2025/06/18号离职</v>
          </cell>
          <cell r="AR98" t="e">
            <v>#N/A</v>
          </cell>
        </row>
        <row r="98">
          <cell r="AT98" t="str">
            <v>李孟泉</v>
          </cell>
        </row>
        <row r="99">
          <cell r="B99" t="str">
            <v>谭怀风</v>
          </cell>
        </row>
        <row r="99">
          <cell r="D99" t="str">
            <v>43022319720705651X</v>
          </cell>
          <cell r="E99">
            <v>45812</v>
          </cell>
        </row>
        <row r="99">
          <cell r="J99">
            <v>4308</v>
          </cell>
          <cell r="K99">
            <v>4308</v>
          </cell>
          <cell r="L99">
            <v>4027</v>
          </cell>
          <cell r="M99">
            <v>4308</v>
          </cell>
        </row>
        <row r="99">
          <cell r="O99">
            <v>150</v>
          </cell>
          <cell r="P99">
            <v>689.28</v>
          </cell>
        </row>
        <row r="99">
          <cell r="S99">
            <v>30.16</v>
          </cell>
        </row>
        <row r="99">
          <cell r="U99">
            <v>350.35</v>
          </cell>
        </row>
        <row r="99">
          <cell r="W99">
            <v>90.47</v>
          </cell>
        </row>
        <row r="99">
          <cell r="AA99">
            <v>1160.26</v>
          </cell>
        </row>
        <row r="99">
          <cell r="AJ99">
            <v>0</v>
          </cell>
          <cell r="AK99">
            <v>1160.26</v>
          </cell>
        </row>
        <row r="99">
          <cell r="AM99" t="str">
            <v>湖南诚展</v>
          </cell>
          <cell r="AN99">
            <v>0</v>
          </cell>
          <cell r="AO99">
            <v>0</v>
          </cell>
          <cell r="AP99">
            <v>15</v>
          </cell>
          <cell r="AQ99" t="str">
            <v>2025/06/22号离职</v>
          </cell>
          <cell r="AR99" t="e">
            <v>#N/A</v>
          </cell>
        </row>
        <row r="99">
          <cell r="AT99" t="str">
            <v>谭怀风</v>
          </cell>
        </row>
        <row r="100">
          <cell r="B100" t="str">
            <v>袁后平</v>
          </cell>
        </row>
        <row r="100">
          <cell r="D100" t="str">
            <v>430221196901227131</v>
          </cell>
          <cell r="E100">
            <v>45817</v>
          </cell>
        </row>
        <row r="100">
          <cell r="J100">
            <v>4308</v>
          </cell>
          <cell r="K100">
            <v>4308</v>
          </cell>
          <cell r="L100">
            <v>4027</v>
          </cell>
          <cell r="M100">
            <v>4308</v>
          </cell>
        </row>
        <row r="100">
          <cell r="O100">
            <v>150</v>
          </cell>
          <cell r="P100">
            <v>689.28</v>
          </cell>
        </row>
        <row r="100">
          <cell r="S100">
            <v>30.16</v>
          </cell>
        </row>
        <row r="100">
          <cell r="U100">
            <v>350.35</v>
          </cell>
        </row>
        <row r="100">
          <cell r="W100">
            <v>90.47</v>
          </cell>
        </row>
        <row r="100">
          <cell r="AA100">
            <v>1160.26</v>
          </cell>
        </row>
        <row r="100">
          <cell r="AJ100">
            <v>0</v>
          </cell>
          <cell r="AK100">
            <v>1160.26</v>
          </cell>
        </row>
        <row r="100">
          <cell r="AM100" t="str">
            <v>湖南诚展</v>
          </cell>
          <cell r="AN100">
            <v>0</v>
          </cell>
          <cell r="AO100">
            <v>0</v>
          </cell>
          <cell r="AP100">
            <v>8</v>
          </cell>
          <cell r="AQ100" t="str">
            <v>2025/06/18号离职</v>
          </cell>
          <cell r="AR100" t="e">
            <v>#N/A</v>
          </cell>
        </row>
        <row r="100">
          <cell r="AT100" t="str">
            <v>袁后平</v>
          </cell>
        </row>
        <row r="101">
          <cell r="B101" t="str">
            <v>陶勇军</v>
          </cell>
        </row>
        <row r="101">
          <cell r="D101" t="str">
            <v>432930197809113693</v>
          </cell>
          <cell r="E101">
            <v>45810</v>
          </cell>
        </row>
        <row r="101">
          <cell r="J101">
            <v>4308</v>
          </cell>
          <cell r="K101">
            <v>4308</v>
          </cell>
          <cell r="L101">
            <v>4027</v>
          </cell>
          <cell r="M101">
            <v>4308</v>
          </cell>
        </row>
        <row r="101">
          <cell r="O101">
            <v>150</v>
          </cell>
          <cell r="P101">
            <v>689.28</v>
          </cell>
        </row>
        <row r="101">
          <cell r="S101">
            <v>30.16</v>
          </cell>
        </row>
        <row r="101">
          <cell r="U101">
            <v>350.35</v>
          </cell>
        </row>
        <row r="101">
          <cell r="W101">
            <v>90.47</v>
          </cell>
        </row>
        <row r="101">
          <cell r="AA101">
            <v>1160.26</v>
          </cell>
        </row>
        <row r="101">
          <cell r="AJ101">
            <v>0</v>
          </cell>
          <cell r="AK101">
            <v>1160.26</v>
          </cell>
        </row>
        <row r="101">
          <cell r="AM101" t="str">
            <v>湖南诚展</v>
          </cell>
          <cell r="AN101" t="str">
            <v>劳务工</v>
          </cell>
          <cell r="AO101" t="str">
            <v>湖南诚展</v>
          </cell>
          <cell r="AP101">
            <v>27</v>
          </cell>
          <cell r="AQ101">
            <v>0</v>
          </cell>
          <cell r="AR101" t="e">
            <v>#N/A</v>
          </cell>
        </row>
        <row r="101">
          <cell r="AT101" t="str">
            <v>陶勇军</v>
          </cell>
        </row>
        <row r="102">
          <cell r="B102" t="str">
            <v>诸葛启发</v>
          </cell>
        </row>
        <row r="102">
          <cell r="D102" t="str">
            <v>450322197408200031</v>
          </cell>
          <cell r="E102">
            <v>45811</v>
          </cell>
        </row>
        <row r="102">
          <cell r="J102">
            <v>4308</v>
          </cell>
          <cell r="K102">
            <v>4308</v>
          </cell>
          <cell r="L102">
            <v>4027</v>
          </cell>
          <cell r="M102">
            <v>4308</v>
          </cell>
        </row>
        <row r="102">
          <cell r="O102">
            <v>150</v>
          </cell>
          <cell r="P102">
            <v>689.28</v>
          </cell>
        </row>
        <row r="102">
          <cell r="S102">
            <v>30.16</v>
          </cell>
        </row>
        <row r="102">
          <cell r="U102">
            <v>350.35</v>
          </cell>
        </row>
        <row r="102">
          <cell r="W102">
            <v>90.47</v>
          </cell>
        </row>
        <row r="102">
          <cell r="AA102">
            <v>1160.26</v>
          </cell>
        </row>
        <row r="102">
          <cell r="AJ102">
            <v>0</v>
          </cell>
          <cell r="AK102">
            <v>1160.26</v>
          </cell>
        </row>
        <row r="102">
          <cell r="AM102" t="str">
            <v>湖南诚展</v>
          </cell>
          <cell r="AN102" t="str">
            <v>劳务工</v>
          </cell>
          <cell r="AO102" t="str">
            <v>湖南诚展</v>
          </cell>
          <cell r="AP102">
            <v>25</v>
          </cell>
          <cell r="AQ102">
            <v>0</v>
          </cell>
          <cell r="AR102" t="e">
            <v>#N/A</v>
          </cell>
        </row>
        <row r="102">
          <cell r="AT102" t="str">
            <v>诸葛启发</v>
          </cell>
        </row>
        <row r="103">
          <cell r="B103" t="str">
            <v>陶巨喜</v>
          </cell>
        </row>
        <row r="103">
          <cell r="D103" t="str">
            <v>43051119720819101X</v>
          </cell>
          <cell r="E103">
            <v>45814</v>
          </cell>
        </row>
        <row r="103">
          <cell r="J103">
            <v>4308</v>
          </cell>
          <cell r="K103">
            <v>4308</v>
          </cell>
          <cell r="L103">
            <v>4027</v>
          </cell>
          <cell r="M103">
            <v>4308</v>
          </cell>
        </row>
        <row r="103">
          <cell r="O103">
            <v>150</v>
          </cell>
          <cell r="P103">
            <v>689.28</v>
          </cell>
        </row>
        <row r="103">
          <cell r="S103">
            <v>30.16</v>
          </cell>
        </row>
        <row r="103">
          <cell r="U103">
            <v>350.35</v>
          </cell>
        </row>
        <row r="103">
          <cell r="W103">
            <v>90.47</v>
          </cell>
        </row>
        <row r="103">
          <cell r="AA103">
            <v>1160.26</v>
          </cell>
        </row>
        <row r="103">
          <cell r="AJ103">
            <v>0</v>
          </cell>
          <cell r="AK103">
            <v>1160.26</v>
          </cell>
        </row>
        <row r="103">
          <cell r="AM103" t="str">
            <v>湖南诚展</v>
          </cell>
          <cell r="AN103" t="str">
            <v>劳务工</v>
          </cell>
          <cell r="AO103" t="str">
            <v>湖南诚展</v>
          </cell>
          <cell r="AP103">
            <v>19</v>
          </cell>
          <cell r="AQ103">
            <v>0</v>
          </cell>
          <cell r="AR103" t="e">
            <v>#N/A</v>
          </cell>
        </row>
        <row r="103">
          <cell r="AT103" t="str">
            <v>陶巨喜</v>
          </cell>
        </row>
        <row r="104">
          <cell r="B104" t="str">
            <v>包文彬</v>
          </cell>
        </row>
        <row r="104">
          <cell r="D104" t="str">
            <v>430221197209266518</v>
          </cell>
          <cell r="E104">
            <v>45817</v>
          </cell>
        </row>
        <row r="104">
          <cell r="J104">
            <v>4308</v>
          </cell>
          <cell r="K104">
            <v>4308</v>
          </cell>
          <cell r="L104">
            <v>4027</v>
          </cell>
          <cell r="M104">
            <v>4308</v>
          </cell>
        </row>
        <row r="104">
          <cell r="O104">
            <v>150</v>
          </cell>
          <cell r="P104">
            <v>689.28</v>
          </cell>
        </row>
        <row r="104">
          <cell r="S104">
            <v>30.16</v>
          </cell>
        </row>
        <row r="104">
          <cell r="U104">
            <v>350.35</v>
          </cell>
        </row>
        <row r="104">
          <cell r="W104">
            <v>90.47</v>
          </cell>
        </row>
        <row r="104">
          <cell r="AA104">
            <v>1160.26</v>
          </cell>
        </row>
        <row r="104">
          <cell r="AJ104">
            <v>0</v>
          </cell>
          <cell r="AK104">
            <v>1160.26</v>
          </cell>
        </row>
        <row r="104">
          <cell r="AM104" t="str">
            <v>湖南诚展</v>
          </cell>
          <cell r="AN104" t="str">
            <v>劳务工</v>
          </cell>
          <cell r="AO104" t="str">
            <v>湖南诚展</v>
          </cell>
          <cell r="AP104">
            <v>16</v>
          </cell>
          <cell r="AQ104">
            <v>0</v>
          </cell>
          <cell r="AR104" t="e">
            <v>#N/A</v>
          </cell>
        </row>
        <row r="104">
          <cell r="AT104" t="str">
            <v>包文彬</v>
          </cell>
        </row>
        <row r="105">
          <cell r="B105" t="str">
            <v>曾李文</v>
          </cell>
        </row>
        <row r="105">
          <cell r="D105" t="str">
            <v>430225198404252517</v>
          </cell>
          <cell r="E105">
            <v>45809</v>
          </cell>
        </row>
        <row r="105">
          <cell r="J105">
            <v>4308</v>
          </cell>
          <cell r="K105">
            <v>4308</v>
          </cell>
          <cell r="L105">
            <v>4053</v>
          </cell>
          <cell r="M105">
            <v>4308</v>
          </cell>
        </row>
        <row r="105">
          <cell r="O105">
            <v>60</v>
          </cell>
          <cell r="P105">
            <v>689.28</v>
          </cell>
        </row>
        <row r="105">
          <cell r="S105">
            <v>30.16</v>
          </cell>
        </row>
        <row r="105">
          <cell r="U105">
            <v>352.61</v>
          </cell>
        </row>
        <row r="105">
          <cell r="W105">
            <v>90.47</v>
          </cell>
        </row>
        <row r="105">
          <cell r="AA105">
            <v>1162.52</v>
          </cell>
          <cell r="AB105">
            <v>344.64</v>
          </cell>
        </row>
        <row r="105">
          <cell r="AD105">
            <v>12.92</v>
          </cell>
        </row>
        <row r="105">
          <cell r="AF105">
            <v>81.06</v>
          </cell>
        </row>
        <row r="105">
          <cell r="AI105">
            <v>15</v>
          </cell>
          <cell r="AJ105">
            <v>453.62</v>
          </cell>
          <cell r="AK105">
            <v>1616.14</v>
          </cell>
        </row>
        <row r="105">
          <cell r="AM105" t="str">
            <v>湖南诚展</v>
          </cell>
          <cell r="AN105" t="str">
            <v>劳务工</v>
          </cell>
          <cell r="AO105" t="str">
            <v>诚展</v>
          </cell>
          <cell r="AP105">
            <v>16</v>
          </cell>
          <cell r="AQ105">
            <v>0</v>
          </cell>
          <cell r="AR105" t="e">
            <v>#N/A</v>
          </cell>
        </row>
        <row r="105">
          <cell r="AT105" t="str">
            <v>曾李文</v>
          </cell>
        </row>
        <row r="106">
          <cell r="B106" t="str">
            <v>王锋卡</v>
          </cell>
        </row>
        <row r="106">
          <cell r="D106" t="str">
            <v>430221198910145954</v>
          </cell>
          <cell r="E106">
            <v>45809</v>
          </cell>
        </row>
        <row r="106">
          <cell r="J106">
            <v>4308</v>
          </cell>
          <cell r="K106">
            <v>4308</v>
          </cell>
          <cell r="L106">
            <v>4053</v>
          </cell>
          <cell r="M106">
            <v>4308</v>
          </cell>
        </row>
        <row r="106">
          <cell r="O106">
            <v>60</v>
          </cell>
          <cell r="P106">
            <v>689.28</v>
          </cell>
        </row>
        <row r="106">
          <cell r="S106">
            <v>30.16</v>
          </cell>
        </row>
        <row r="106">
          <cell r="U106">
            <v>352.61</v>
          </cell>
        </row>
        <row r="106">
          <cell r="W106">
            <v>90.47</v>
          </cell>
        </row>
        <row r="106">
          <cell r="AA106">
            <v>1162.52</v>
          </cell>
          <cell r="AB106">
            <v>344.64</v>
          </cell>
        </row>
        <row r="106">
          <cell r="AD106">
            <v>12.92</v>
          </cell>
        </row>
        <row r="106">
          <cell r="AF106">
            <v>81.06</v>
          </cell>
        </row>
        <row r="106">
          <cell r="AI106">
            <v>15</v>
          </cell>
          <cell r="AJ106">
            <v>453.62</v>
          </cell>
          <cell r="AK106">
            <v>1616.14</v>
          </cell>
        </row>
        <row r="106">
          <cell r="AM106" t="str">
            <v>湖南诚展</v>
          </cell>
          <cell r="AN106" t="str">
            <v>劳务工</v>
          </cell>
          <cell r="AO106" t="str">
            <v>诚展</v>
          </cell>
          <cell r="AP106">
            <v>17</v>
          </cell>
          <cell r="AQ106">
            <v>0</v>
          </cell>
          <cell r="AR106" t="e">
            <v>#N/A</v>
          </cell>
        </row>
        <row r="106">
          <cell r="AT106" t="str">
            <v>王锋卡</v>
          </cell>
        </row>
        <row r="107">
          <cell r="B107" t="str">
            <v>吴朗</v>
          </cell>
        </row>
        <row r="107">
          <cell r="D107" t="str">
            <v>430221198201177136</v>
          </cell>
          <cell r="E107">
            <v>45809</v>
          </cell>
        </row>
        <row r="107">
          <cell r="J107">
            <v>4308</v>
          </cell>
          <cell r="K107">
            <v>4308</v>
          </cell>
          <cell r="L107">
            <v>4053</v>
          </cell>
          <cell r="M107">
            <v>4308</v>
          </cell>
        </row>
        <row r="107">
          <cell r="O107">
            <v>60</v>
          </cell>
          <cell r="P107">
            <v>689.28</v>
          </cell>
        </row>
        <row r="107">
          <cell r="S107">
            <v>30.16</v>
          </cell>
        </row>
        <row r="107">
          <cell r="U107">
            <v>352.61</v>
          </cell>
        </row>
        <row r="107">
          <cell r="W107">
            <v>90.47</v>
          </cell>
        </row>
        <row r="107">
          <cell r="AA107">
            <v>1162.52</v>
          </cell>
          <cell r="AB107">
            <v>344.64</v>
          </cell>
        </row>
        <row r="107">
          <cell r="AD107">
            <v>12.92</v>
          </cell>
        </row>
        <row r="107">
          <cell r="AF107">
            <v>81.06</v>
          </cell>
        </row>
        <row r="107">
          <cell r="AI107">
            <v>15</v>
          </cell>
          <cell r="AJ107">
            <v>453.62</v>
          </cell>
          <cell r="AK107">
            <v>1616.14</v>
          </cell>
        </row>
        <row r="107">
          <cell r="AM107" t="str">
            <v>湖南诚展</v>
          </cell>
          <cell r="AN107" t="str">
            <v>劳务工</v>
          </cell>
          <cell r="AO107" t="str">
            <v>诚展</v>
          </cell>
          <cell r="AP107">
            <v>19</v>
          </cell>
          <cell r="AQ107">
            <v>0</v>
          </cell>
          <cell r="AR107" t="e">
            <v>#N/A</v>
          </cell>
        </row>
        <row r="107">
          <cell r="AT107" t="str">
            <v>吴朗</v>
          </cell>
        </row>
        <row r="108">
          <cell r="B108" t="str">
            <v>谭建文</v>
          </cell>
        </row>
        <row r="108">
          <cell r="D108" t="str">
            <v>430102198410025513</v>
          </cell>
          <cell r="E108">
            <v>45809</v>
          </cell>
        </row>
        <row r="108">
          <cell r="J108">
            <v>4308</v>
          </cell>
          <cell r="K108">
            <v>4308</v>
          </cell>
          <cell r="L108">
            <v>4053</v>
          </cell>
          <cell r="M108">
            <v>4308</v>
          </cell>
        </row>
        <row r="108">
          <cell r="O108">
            <v>60</v>
          </cell>
          <cell r="P108">
            <v>689.28</v>
          </cell>
        </row>
        <row r="108">
          <cell r="S108">
            <v>30.16</v>
          </cell>
        </row>
        <row r="108">
          <cell r="U108">
            <v>352.61</v>
          </cell>
        </row>
        <row r="108">
          <cell r="W108">
            <v>90.47</v>
          </cell>
        </row>
        <row r="108">
          <cell r="AA108">
            <v>1162.52</v>
          </cell>
          <cell r="AB108">
            <v>344.64</v>
          </cell>
        </row>
        <row r="108">
          <cell r="AD108">
            <v>12.92</v>
          </cell>
        </row>
        <row r="108">
          <cell r="AF108">
            <v>81.06</v>
          </cell>
        </row>
        <row r="108">
          <cell r="AI108">
            <v>15</v>
          </cell>
          <cell r="AJ108">
            <v>453.62</v>
          </cell>
          <cell r="AK108">
            <v>1616.14</v>
          </cell>
        </row>
        <row r="108">
          <cell r="AM108" t="str">
            <v>湖南诚展</v>
          </cell>
          <cell r="AN108" t="str">
            <v>劳务工</v>
          </cell>
          <cell r="AO108" t="str">
            <v>光华荣昌</v>
          </cell>
          <cell r="AP108">
            <v>26</v>
          </cell>
          <cell r="AQ108" t="str">
            <v>长沙现服</v>
          </cell>
          <cell r="AR108" t="e">
            <v>#N/A</v>
          </cell>
        </row>
        <row r="108">
          <cell r="AT108" t="str">
            <v>谭建文</v>
          </cell>
        </row>
        <row r="109">
          <cell r="B109" t="str">
            <v>伍志强</v>
          </cell>
        </row>
        <row r="109">
          <cell r="D109" t="str">
            <v>430321197411238575</v>
          </cell>
          <cell r="E109">
            <v>45809</v>
          </cell>
        </row>
        <row r="109">
          <cell r="J109">
            <v>6889</v>
          </cell>
          <cell r="K109">
            <v>6889</v>
          </cell>
          <cell r="L109">
            <v>6889</v>
          </cell>
          <cell r="M109">
            <v>6889</v>
          </cell>
        </row>
        <row r="109">
          <cell r="O109">
            <v>60</v>
          </cell>
          <cell r="P109">
            <v>1102.24</v>
          </cell>
        </row>
        <row r="109">
          <cell r="S109">
            <v>48.22</v>
          </cell>
        </row>
        <row r="109">
          <cell r="U109">
            <v>599.34</v>
          </cell>
        </row>
        <row r="109">
          <cell r="W109">
            <v>115.74</v>
          </cell>
        </row>
        <row r="109">
          <cell r="AA109">
            <v>1865.54</v>
          </cell>
          <cell r="AB109">
            <v>551.12</v>
          </cell>
        </row>
        <row r="109">
          <cell r="AD109">
            <v>20.67</v>
          </cell>
        </row>
        <row r="109">
          <cell r="AF109">
            <v>137.78</v>
          </cell>
        </row>
        <row r="109">
          <cell r="AI109">
            <v>15</v>
          </cell>
          <cell r="AJ109">
            <v>724.57</v>
          </cell>
          <cell r="AK109">
            <v>2590.11</v>
          </cell>
        </row>
        <row r="109">
          <cell r="AM109" t="str">
            <v>湖南诚展</v>
          </cell>
          <cell r="AN109" t="str">
            <v>劳务工</v>
          </cell>
          <cell r="AO109" t="str">
            <v>光华荣昌</v>
          </cell>
          <cell r="AP109">
            <v>19</v>
          </cell>
          <cell r="AQ109">
            <v>0</v>
          </cell>
          <cell r="AR109" t="e">
            <v>#N/A</v>
          </cell>
        </row>
        <row r="109">
          <cell r="AT109" t="str">
            <v>伍志强</v>
          </cell>
        </row>
        <row r="110">
          <cell r="E110">
            <v>102</v>
          </cell>
        </row>
        <row r="110">
          <cell r="AJ110">
            <v>0</v>
          </cell>
        </row>
        <row r="111">
          <cell r="E111">
            <v>0</v>
          </cell>
        </row>
        <row r="111">
          <cell r="AJ111">
            <v>0</v>
          </cell>
          <cell r="AK111">
            <v>0</v>
          </cell>
        </row>
        <row r="112">
          <cell r="O112">
            <v>6750</v>
          </cell>
          <cell r="P112">
            <v>30052</v>
          </cell>
          <cell r="Q112">
            <v>0</v>
          </cell>
          <cell r="R112">
            <v>0</v>
          </cell>
          <cell r="S112">
            <v>1314.94</v>
          </cell>
          <cell r="T112">
            <v>0</v>
          </cell>
          <cell r="U112">
            <v>15323.08</v>
          </cell>
          <cell r="V112">
            <v>0</v>
          </cell>
          <cell r="W112">
            <v>4815.48</v>
          </cell>
          <cell r="X112">
            <v>0</v>
          </cell>
        </row>
        <row r="112">
          <cell r="Z112">
            <v>0</v>
          </cell>
          <cell r="AA112">
            <v>51505.5</v>
          </cell>
          <cell r="AB112">
            <v>1929.68</v>
          </cell>
          <cell r="AC112">
            <v>0</v>
          </cell>
          <cell r="AD112">
            <v>72.35</v>
          </cell>
          <cell r="AE112">
            <v>0</v>
          </cell>
          <cell r="AF112">
            <v>462.02</v>
          </cell>
          <cell r="AG112">
            <v>0</v>
          </cell>
          <cell r="AH112">
            <v>0</v>
          </cell>
          <cell r="AI112">
            <v>75</v>
          </cell>
          <cell r="AJ112">
            <v>2539.05</v>
          </cell>
          <cell r="AK112">
            <v>54044.55</v>
          </cell>
          <cell r="AL112" t="str">
            <v>当月工资中扣除当月社保</v>
          </cell>
        </row>
        <row r="114">
          <cell r="B114" t="str">
            <v>马凤</v>
          </cell>
          <cell r="C114" t="str">
            <v>女</v>
          </cell>
          <cell r="D114" t="str">
            <v>430321199306139048</v>
          </cell>
          <cell r="E114">
            <v>45702</v>
          </cell>
        </row>
        <row r="114">
          <cell r="J114">
            <v>4308</v>
          </cell>
          <cell r="K114">
            <v>4308</v>
          </cell>
          <cell r="L114">
            <v>4308</v>
          </cell>
          <cell r="M114">
            <v>4308</v>
          </cell>
        </row>
        <row r="114">
          <cell r="O114">
            <v>150</v>
          </cell>
          <cell r="P114">
            <v>689.3</v>
          </cell>
        </row>
        <row r="114">
          <cell r="S114">
            <v>30.16</v>
          </cell>
        </row>
        <row r="114">
          <cell r="U114">
            <v>374.8</v>
          </cell>
        </row>
        <row r="114">
          <cell r="W114">
            <v>51.7</v>
          </cell>
        </row>
        <row r="114">
          <cell r="AA114">
            <v>1145.96</v>
          </cell>
        </row>
        <row r="114">
          <cell r="AJ114">
            <v>0</v>
          </cell>
          <cell r="AK114">
            <v>1145.96</v>
          </cell>
        </row>
        <row r="114">
          <cell r="AM114" t="str">
            <v>湘潭思泉</v>
          </cell>
          <cell r="AN114" t="str">
            <v>劳务工</v>
          </cell>
          <cell r="AO114" t="str">
            <v>湘潭思泉</v>
          </cell>
          <cell r="AP114">
            <v>27.4</v>
          </cell>
          <cell r="AQ114">
            <v>0</v>
          </cell>
          <cell r="AR114" t="e">
            <v>#N/A</v>
          </cell>
        </row>
        <row r="114">
          <cell r="AT114" t="str">
            <v>马凤</v>
          </cell>
        </row>
        <row r="115">
          <cell r="B115" t="str">
            <v>刘俊杰</v>
          </cell>
          <cell r="C115" t="str">
            <v>男</v>
          </cell>
          <cell r="D115" t="str">
            <v>430424200310142696</v>
          </cell>
          <cell r="E115">
            <v>45726</v>
          </cell>
        </row>
        <row r="115">
          <cell r="J115">
            <v>4308</v>
          </cell>
          <cell r="K115">
            <v>4308</v>
          </cell>
          <cell r="L115">
            <v>4308</v>
          </cell>
          <cell r="M115">
            <v>4308</v>
          </cell>
        </row>
        <row r="115">
          <cell r="O115">
            <v>150</v>
          </cell>
          <cell r="P115">
            <v>689.3</v>
          </cell>
        </row>
        <row r="115">
          <cell r="S115">
            <v>30.16</v>
          </cell>
        </row>
        <row r="115">
          <cell r="U115">
            <v>374.8</v>
          </cell>
        </row>
        <row r="115">
          <cell r="W115">
            <v>51.7</v>
          </cell>
        </row>
        <row r="115">
          <cell r="AA115">
            <v>1145.96</v>
          </cell>
        </row>
        <row r="115">
          <cell r="AJ115">
            <v>0</v>
          </cell>
          <cell r="AK115">
            <v>1145.96</v>
          </cell>
        </row>
        <row r="115">
          <cell r="AM115" t="str">
            <v>湘潭思泉</v>
          </cell>
          <cell r="AN115" t="str">
            <v>劳务工</v>
          </cell>
          <cell r="AO115" t="str">
            <v>湘潭思泉</v>
          </cell>
          <cell r="AP115">
            <v>26</v>
          </cell>
          <cell r="AQ115">
            <v>0</v>
          </cell>
          <cell r="AR115" t="e">
            <v>#N/A</v>
          </cell>
        </row>
        <row r="115">
          <cell r="AT115" t="str">
            <v>刘俊杰</v>
          </cell>
        </row>
        <row r="116">
          <cell r="B116" t="str">
            <v>瞿芬</v>
          </cell>
          <cell r="C116" t="str">
            <v>女</v>
          </cell>
          <cell r="D116" t="str">
            <v>430321199103089028</v>
          </cell>
          <cell r="E116">
            <v>45726</v>
          </cell>
        </row>
        <row r="116">
          <cell r="J116">
            <v>4308</v>
          </cell>
          <cell r="K116">
            <v>4308</v>
          </cell>
          <cell r="L116">
            <v>4308</v>
          </cell>
          <cell r="M116">
            <v>4308</v>
          </cell>
        </row>
        <row r="116">
          <cell r="O116">
            <v>150</v>
          </cell>
          <cell r="P116">
            <v>689.3</v>
          </cell>
        </row>
        <row r="116">
          <cell r="S116">
            <v>30.16</v>
          </cell>
        </row>
        <row r="116">
          <cell r="U116">
            <v>374.8</v>
          </cell>
        </row>
        <row r="116">
          <cell r="W116">
            <v>51.7</v>
          </cell>
        </row>
        <row r="116">
          <cell r="AA116">
            <v>1145.96</v>
          </cell>
        </row>
        <row r="116">
          <cell r="AJ116">
            <v>0</v>
          </cell>
          <cell r="AK116">
            <v>1145.96</v>
          </cell>
        </row>
        <row r="116">
          <cell r="AM116" t="str">
            <v>湘潭思泉</v>
          </cell>
          <cell r="AN116" t="str">
            <v>劳务工</v>
          </cell>
          <cell r="AO116" t="str">
            <v>湘潭思泉</v>
          </cell>
          <cell r="AP116">
            <v>27.5</v>
          </cell>
          <cell r="AQ116">
            <v>0</v>
          </cell>
          <cell r="AR116" t="e">
            <v>#N/A</v>
          </cell>
        </row>
        <row r="116">
          <cell r="AT116" t="str">
            <v>瞿芬</v>
          </cell>
        </row>
        <row r="117">
          <cell r="B117" t="str">
            <v>瞿欢</v>
          </cell>
          <cell r="C117" t="str">
            <v>女</v>
          </cell>
          <cell r="D117" t="str">
            <v>430321199711089021</v>
          </cell>
          <cell r="E117">
            <v>45726</v>
          </cell>
        </row>
        <row r="117">
          <cell r="J117">
            <v>4308</v>
          </cell>
          <cell r="K117">
            <v>4308</v>
          </cell>
          <cell r="L117">
            <v>4308</v>
          </cell>
          <cell r="M117">
            <v>4308</v>
          </cell>
        </row>
        <row r="117">
          <cell r="O117">
            <v>150</v>
          </cell>
          <cell r="P117">
            <v>689.3</v>
          </cell>
        </row>
        <row r="117">
          <cell r="S117">
            <v>30.16</v>
          </cell>
        </row>
        <row r="117">
          <cell r="U117">
            <v>374.8</v>
          </cell>
        </row>
        <row r="117">
          <cell r="W117">
            <v>51.7</v>
          </cell>
        </row>
        <row r="117">
          <cell r="AA117">
            <v>1145.96</v>
          </cell>
        </row>
        <row r="117">
          <cell r="AJ117">
            <v>0</v>
          </cell>
          <cell r="AK117">
            <v>1145.96</v>
          </cell>
        </row>
        <row r="117">
          <cell r="AM117" t="str">
            <v>湘潭思泉</v>
          </cell>
          <cell r="AN117" t="str">
            <v>劳务工</v>
          </cell>
          <cell r="AO117" t="str">
            <v>湘潭思泉</v>
          </cell>
          <cell r="AP117">
            <v>26.5</v>
          </cell>
          <cell r="AQ117">
            <v>0</v>
          </cell>
          <cell r="AR117" t="e">
            <v>#N/A</v>
          </cell>
        </row>
        <row r="117">
          <cell r="AT117" t="str">
            <v>瞿欢</v>
          </cell>
        </row>
        <row r="118">
          <cell r="B118" t="str">
            <v>彭智勇</v>
          </cell>
          <cell r="C118" t="str">
            <v>男</v>
          </cell>
          <cell r="D118" t="str">
            <v>43042419881011101X</v>
          </cell>
          <cell r="E118">
            <v>45726</v>
          </cell>
        </row>
        <row r="118">
          <cell r="J118">
            <v>4308</v>
          </cell>
          <cell r="K118">
            <v>4308</v>
          </cell>
          <cell r="L118">
            <v>4308</v>
          </cell>
          <cell r="M118">
            <v>4308</v>
          </cell>
        </row>
        <row r="118">
          <cell r="O118">
            <v>150</v>
          </cell>
          <cell r="P118">
            <v>689.3</v>
          </cell>
        </row>
        <row r="118">
          <cell r="S118">
            <v>30.16</v>
          </cell>
        </row>
        <row r="118">
          <cell r="U118">
            <v>374.8</v>
          </cell>
        </row>
        <row r="118">
          <cell r="W118">
            <v>51.7</v>
          </cell>
        </row>
        <row r="118">
          <cell r="AA118">
            <v>1145.96</v>
          </cell>
        </row>
        <row r="118">
          <cell r="AJ118">
            <v>0</v>
          </cell>
          <cell r="AK118">
            <v>1145.96</v>
          </cell>
        </row>
        <row r="118">
          <cell r="AM118" t="str">
            <v>湘潭思泉</v>
          </cell>
          <cell r="AN118" t="str">
            <v>劳务工</v>
          </cell>
          <cell r="AO118" t="str">
            <v>湘潭思泉</v>
          </cell>
          <cell r="AP118">
            <v>27</v>
          </cell>
          <cell r="AQ118">
            <v>0</v>
          </cell>
          <cell r="AR118" t="e">
            <v>#N/A</v>
          </cell>
        </row>
        <row r="118">
          <cell r="AT118" t="str">
            <v>彭智勇</v>
          </cell>
        </row>
        <row r="119">
          <cell r="B119" t="str">
            <v>游围广</v>
          </cell>
          <cell r="C119" t="str">
            <v>男</v>
          </cell>
          <cell r="D119" t="str">
            <v>320203198309174030</v>
          </cell>
          <cell r="E119">
            <v>45743</v>
          </cell>
        </row>
        <row r="119">
          <cell r="J119">
            <v>4308</v>
          </cell>
          <cell r="K119">
            <v>4308</v>
          </cell>
          <cell r="L119">
            <v>4308</v>
          </cell>
          <cell r="M119">
            <v>4308</v>
          </cell>
        </row>
        <row r="119">
          <cell r="O119">
            <v>150</v>
          </cell>
          <cell r="P119">
            <v>689.3</v>
          </cell>
        </row>
        <row r="119">
          <cell r="S119">
            <v>30.16</v>
          </cell>
        </row>
        <row r="119">
          <cell r="U119">
            <v>374.8</v>
          </cell>
        </row>
        <row r="119">
          <cell r="W119">
            <v>51.7</v>
          </cell>
        </row>
        <row r="119">
          <cell r="AA119">
            <v>1145.96</v>
          </cell>
        </row>
        <row r="119">
          <cell r="AJ119">
            <v>0</v>
          </cell>
          <cell r="AK119">
            <v>1145.96</v>
          </cell>
        </row>
        <row r="119">
          <cell r="AM119" t="str">
            <v>湘潭思泉</v>
          </cell>
          <cell r="AN119" t="str">
            <v>劳务工</v>
          </cell>
          <cell r="AO119" t="str">
            <v>湘潭思泉</v>
          </cell>
          <cell r="AP119">
            <v>24</v>
          </cell>
          <cell r="AQ119">
            <v>0</v>
          </cell>
          <cell r="AR119" t="e">
            <v>#N/A</v>
          </cell>
        </row>
        <row r="119">
          <cell r="AT119" t="str">
            <v>游围广</v>
          </cell>
        </row>
        <row r="120">
          <cell r="B120" t="str">
            <v>曾选泽</v>
          </cell>
          <cell r="C120" t="str">
            <v>男</v>
          </cell>
          <cell r="D120" t="str">
            <v>430224198810182976</v>
          </cell>
          <cell r="E120">
            <v>45758</v>
          </cell>
        </row>
        <row r="120">
          <cell r="J120">
            <v>4308</v>
          </cell>
          <cell r="K120">
            <v>4308</v>
          </cell>
          <cell r="L120">
            <v>4308</v>
          </cell>
          <cell r="M120">
            <v>4308</v>
          </cell>
        </row>
        <row r="120">
          <cell r="O120">
            <v>150</v>
          </cell>
          <cell r="P120">
            <v>689.3</v>
          </cell>
        </row>
        <row r="120">
          <cell r="S120">
            <v>30.16</v>
          </cell>
        </row>
        <row r="120">
          <cell r="U120">
            <v>374.8</v>
          </cell>
        </row>
        <row r="120">
          <cell r="W120">
            <v>51.7</v>
          </cell>
        </row>
        <row r="120">
          <cell r="AA120">
            <v>1145.96</v>
          </cell>
        </row>
        <row r="120">
          <cell r="AJ120">
            <v>0</v>
          </cell>
          <cell r="AK120">
            <v>1145.96</v>
          </cell>
        </row>
        <row r="120">
          <cell r="AM120" t="str">
            <v>湘潭思泉</v>
          </cell>
          <cell r="AN120" t="str">
            <v>劳务工</v>
          </cell>
          <cell r="AO120" t="str">
            <v>湘潭思泉</v>
          </cell>
          <cell r="AP120">
            <v>25</v>
          </cell>
          <cell r="AQ120">
            <v>0</v>
          </cell>
          <cell r="AR120" t="e">
            <v>#N/A</v>
          </cell>
        </row>
        <row r="120">
          <cell r="AT120" t="str">
            <v>曾选泽</v>
          </cell>
        </row>
        <row r="121">
          <cell r="B121" t="str">
            <v>卫伟伟</v>
          </cell>
          <cell r="C121" t="str">
            <v>男</v>
          </cell>
          <cell r="D121" t="str">
            <v>421081198209275632</v>
          </cell>
          <cell r="E121">
            <v>45770</v>
          </cell>
        </row>
        <row r="121">
          <cell r="J121">
            <v>4308</v>
          </cell>
          <cell r="K121">
            <v>4308</v>
          </cell>
          <cell r="L121">
            <v>4308</v>
          </cell>
          <cell r="M121">
            <v>4308</v>
          </cell>
        </row>
        <row r="121">
          <cell r="O121">
            <v>150</v>
          </cell>
          <cell r="P121">
            <v>689.3</v>
          </cell>
        </row>
        <row r="121">
          <cell r="S121">
            <v>30.16</v>
          </cell>
        </row>
        <row r="121">
          <cell r="U121">
            <v>374.8</v>
          </cell>
        </row>
        <row r="121">
          <cell r="W121">
            <v>51.7</v>
          </cell>
        </row>
        <row r="121">
          <cell r="AA121">
            <v>1145.96</v>
          </cell>
        </row>
        <row r="121">
          <cell r="AJ121">
            <v>0</v>
          </cell>
          <cell r="AK121">
            <v>1145.96</v>
          </cell>
        </row>
        <row r="121">
          <cell r="AM121" t="str">
            <v>湘潭思泉</v>
          </cell>
          <cell r="AN121" t="str">
            <v>劳务工</v>
          </cell>
          <cell r="AO121" t="str">
            <v>湘潭思泉</v>
          </cell>
          <cell r="AP121">
            <v>25</v>
          </cell>
          <cell r="AQ121">
            <v>0</v>
          </cell>
          <cell r="AR121" t="e">
            <v>#N/A</v>
          </cell>
        </row>
        <row r="121">
          <cell r="AT121" t="str">
            <v>卫伟伟</v>
          </cell>
        </row>
        <row r="122">
          <cell r="B122" t="str">
            <v>付志勇</v>
          </cell>
          <cell r="C122" t="str">
            <v>男</v>
          </cell>
          <cell r="D122" t="str">
            <v>430223197108105136</v>
          </cell>
          <cell r="E122">
            <v>45801</v>
          </cell>
        </row>
        <row r="122">
          <cell r="J122">
            <v>4308</v>
          </cell>
          <cell r="K122">
            <v>4308</v>
          </cell>
          <cell r="L122">
            <v>4308</v>
          </cell>
          <cell r="M122">
            <v>4308</v>
          </cell>
        </row>
        <row r="122">
          <cell r="O122">
            <v>150</v>
          </cell>
          <cell r="P122">
            <v>689.3</v>
          </cell>
        </row>
        <row r="122">
          <cell r="S122">
            <v>30.16</v>
          </cell>
        </row>
        <row r="122">
          <cell r="U122">
            <v>374.8</v>
          </cell>
        </row>
        <row r="122">
          <cell r="W122">
            <v>51.7</v>
          </cell>
        </row>
        <row r="122">
          <cell r="AA122">
            <v>1145.96</v>
          </cell>
        </row>
        <row r="122">
          <cell r="AJ122">
            <v>0</v>
          </cell>
          <cell r="AK122">
            <v>1145.96</v>
          </cell>
        </row>
        <row r="122">
          <cell r="AM122" t="str">
            <v>湘潭思泉</v>
          </cell>
          <cell r="AN122" t="str">
            <v>劳务工</v>
          </cell>
          <cell r="AO122" t="str">
            <v>湘潭思泉</v>
          </cell>
          <cell r="AP122">
            <v>23</v>
          </cell>
          <cell r="AQ122">
            <v>0</v>
          </cell>
          <cell r="AR122" t="e">
            <v>#N/A</v>
          </cell>
        </row>
        <row r="122">
          <cell r="AT122" t="str">
            <v>付志勇</v>
          </cell>
        </row>
        <row r="123">
          <cell r="B123" t="str">
            <v>肖军奇</v>
          </cell>
          <cell r="C123" t="str">
            <v>男</v>
          </cell>
          <cell r="D123" t="str">
            <v>432503197510307038</v>
          </cell>
          <cell r="E123">
            <v>45801</v>
          </cell>
        </row>
        <row r="123">
          <cell r="J123">
            <v>4308</v>
          </cell>
          <cell r="K123">
            <v>4308</v>
          </cell>
          <cell r="L123">
            <v>4308</v>
          </cell>
          <cell r="M123">
            <v>4308</v>
          </cell>
        </row>
        <row r="123">
          <cell r="O123">
            <v>150</v>
          </cell>
          <cell r="P123">
            <v>689.3</v>
          </cell>
        </row>
        <row r="123">
          <cell r="S123">
            <v>30.16</v>
          </cell>
        </row>
        <row r="123">
          <cell r="U123">
            <v>374.8</v>
          </cell>
        </row>
        <row r="123">
          <cell r="W123">
            <v>51.7</v>
          </cell>
        </row>
        <row r="123">
          <cell r="AA123">
            <v>1145.96</v>
          </cell>
        </row>
        <row r="123">
          <cell r="AJ123">
            <v>0</v>
          </cell>
          <cell r="AK123">
            <v>1145.96</v>
          </cell>
        </row>
        <row r="123">
          <cell r="AM123" t="str">
            <v>湘潭思泉</v>
          </cell>
          <cell r="AN123" t="str">
            <v>劳务工</v>
          </cell>
          <cell r="AO123" t="str">
            <v>湘潭思泉</v>
          </cell>
          <cell r="AP123">
            <v>25</v>
          </cell>
          <cell r="AQ123">
            <v>0</v>
          </cell>
          <cell r="AR123" t="e">
            <v>#N/A</v>
          </cell>
        </row>
        <row r="123">
          <cell r="AT123" t="str">
            <v>肖军奇</v>
          </cell>
        </row>
        <row r="124">
          <cell r="B124" t="str">
            <v>陈波</v>
          </cell>
          <cell r="C124" t="str">
            <v>男</v>
          </cell>
          <cell r="D124" t="str">
            <v>430424198111062335</v>
          </cell>
          <cell r="E124">
            <v>45804</v>
          </cell>
        </row>
        <row r="124">
          <cell r="J124">
            <v>4308</v>
          </cell>
          <cell r="K124">
            <v>4308</v>
          </cell>
          <cell r="L124">
            <v>4308</v>
          </cell>
          <cell r="M124">
            <v>4308</v>
          </cell>
        </row>
        <row r="124">
          <cell r="O124">
            <v>150</v>
          </cell>
          <cell r="P124">
            <v>689.3</v>
          </cell>
        </row>
        <row r="124">
          <cell r="S124">
            <v>30.16</v>
          </cell>
        </row>
        <row r="124">
          <cell r="U124">
            <v>374.8</v>
          </cell>
        </row>
        <row r="124">
          <cell r="W124">
            <v>51.7</v>
          </cell>
        </row>
        <row r="124">
          <cell r="AA124">
            <v>1145.96</v>
          </cell>
        </row>
        <row r="124">
          <cell r="AJ124">
            <v>0</v>
          </cell>
          <cell r="AK124">
            <v>1145.96</v>
          </cell>
        </row>
        <row r="124">
          <cell r="AM124" t="str">
            <v>湘潭思泉</v>
          </cell>
          <cell r="AN124" t="str">
            <v>劳务工</v>
          </cell>
          <cell r="AO124" t="str">
            <v>湘潭思泉</v>
          </cell>
          <cell r="AP124">
            <v>25</v>
          </cell>
          <cell r="AQ124">
            <v>0</v>
          </cell>
          <cell r="AR124" t="e">
            <v>#N/A</v>
          </cell>
        </row>
        <row r="124">
          <cell r="AT124" t="str">
            <v>陈波</v>
          </cell>
        </row>
        <row r="125">
          <cell r="B125" t="str">
            <v>齐水斌</v>
          </cell>
          <cell r="C125" t="str">
            <v>男</v>
          </cell>
          <cell r="D125" t="str">
            <v>430221197508127139</v>
          </cell>
          <cell r="E125">
            <v>45805</v>
          </cell>
        </row>
        <row r="125">
          <cell r="J125">
            <v>4308</v>
          </cell>
          <cell r="K125">
            <v>4308</v>
          </cell>
          <cell r="L125">
            <v>4308</v>
          </cell>
          <cell r="M125">
            <v>4308</v>
          </cell>
        </row>
        <row r="125">
          <cell r="O125">
            <v>150</v>
          </cell>
          <cell r="P125">
            <v>689.3</v>
          </cell>
        </row>
        <row r="125">
          <cell r="S125">
            <v>30.16</v>
          </cell>
        </row>
        <row r="125">
          <cell r="U125">
            <v>374.8</v>
          </cell>
        </row>
        <row r="125">
          <cell r="W125">
            <v>51.7</v>
          </cell>
        </row>
        <row r="125">
          <cell r="AA125">
            <v>1145.96</v>
          </cell>
        </row>
        <row r="125">
          <cell r="AJ125">
            <v>0</v>
          </cell>
          <cell r="AK125">
            <v>1145.96</v>
          </cell>
        </row>
        <row r="125">
          <cell r="AM125" t="str">
            <v>湘潭思泉</v>
          </cell>
          <cell r="AN125" t="str">
            <v>劳务工</v>
          </cell>
          <cell r="AO125" t="str">
            <v>湘潭思泉</v>
          </cell>
          <cell r="AP125">
            <v>28</v>
          </cell>
          <cell r="AQ125">
            <v>0</v>
          </cell>
          <cell r="AR125" t="e">
            <v>#N/A</v>
          </cell>
        </row>
        <row r="125">
          <cell r="AT125" t="str">
            <v>齐水斌</v>
          </cell>
        </row>
        <row r="126">
          <cell r="B126" t="str">
            <v>刘爱国</v>
          </cell>
          <cell r="C126" t="str">
            <v>男</v>
          </cell>
          <cell r="D126" t="str">
            <v>43028119760318391X</v>
          </cell>
          <cell r="E126">
            <v>45805</v>
          </cell>
        </row>
        <row r="126">
          <cell r="J126">
            <v>4308</v>
          </cell>
          <cell r="K126">
            <v>4308</v>
          </cell>
          <cell r="L126">
            <v>4308</v>
          </cell>
          <cell r="M126">
            <v>4308</v>
          </cell>
        </row>
        <row r="126">
          <cell r="O126">
            <v>150</v>
          </cell>
          <cell r="P126">
            <v>689.3</v>
          </cell>
        </row>
        <row r="126">
          <cell r="S126">
            <v>30.16</v>
          </cell>
        </row>
        <row r="126">
          <cell r="U126">
            <v>374.8</v>
          </cell>
        </row>
        <row r="126">
          <cell r="W126">
            <v>51.7</v>
          </cell>
        </row>
        <row r="126">
          <cell r="AA126">
            <v>1145.96</v>
          </cell>
        </row>
        <row r="126">
          <cell r="AJ126">
            <v>0</v>
          </cell>
          <cell r="AK126">
            <v>1145.96</v>
          </cell>
        </row>
        <row r="126">
          <cell r="AM126" t="str">
            <v>湘潭思泉</v>
          </cell>
          <cell r="AN126" t="str">
            <v>劳务工</v>
          </cell>
          <cell r="AO126" t="str">
            <v>湘潭思泉</v>
          </cell>
          <cell r="AP126">
            <v>27</v>
          </cell>
          <cell r="AQ126">
            <v>0</v>
          </cell>
          <cell r="AR126" t="e">
            <v>#N/A</v>
          </cell>
        </row>
        <row r="126">
          <cell r="AT126" t="str">
            <v>刘爱国</v>
          </cell>
        </row>
        <row r="127">
          <cell r="B127" t="str">
            <v>彭梅芳</v>
          </cell>
          <cell r="C127" t="str">
            <v>女</v>
          </cell>
          <cell r="D127" t="str">
            <v>430224197608062765</v>
          </cell>
          <cell r="E127">
            <v>45805</v>
          </cell>
        </row>
        <row r="127">
          <cell r="J127">
            <v>4308</v>
          </cell>
          <cell r="K127">
            <v>4308</v>
          </cell>
          <cell r="L127">
            <v>4308</v>
          </cell>
          <cell r="M127">
            <v>4308</v>
          </cell>
        </row>
        <row r="127">
          <cell r="O127">
            <v>150</v>
          </cell>
          <cell r="P127">
            <v>689.3</v>
          </cell>
        </row>
        <row r="127">
          <cell r="S127">
            <v>30.16</v>
          </cell>
        </row>
        <row r="127">
          <cell r="U127">
            <v>374.8</v>
          </cell>
        </row>
        <row r="127">
          <cell r="W127">
            <v>51.7</v>
          </cell>
        </row>
        <row r="127">
          <cell r="AA127">
            <v>1145.96</v>
          </cell>
        </row>
        <row r="127">
          <cell r="AJ127">
            <v>0</v>
          </cell>
          <cell r="AK127">
            <v>1145.96</v>
          </cell>
        </row>
        <row r="127">
          <cell r="AM127" t="str">
            <v>湘潭思泉</v>
          </cell>
          <cell r="AN127" t="str">
            <v>劳务工</v>
          </cell>
          <cell r="AO127" t="str">
            <v>湘潭思泉</v>
          </cell>
          <cell r="AP127">
            <v>28</v>
          </cell>
          <cell r="AQ127">
            <v>0</v>
          </cell>
          <cell r="AR127" t="e">
            <v>#N/A</v>
          </cell>
        </row>
        <row r="127">
          <cell r="AT127" t="str">
            <v>彭梅芳</v>
          </cell>
        </row>
        <row r="128">
          <cell r="B128" t="str">
            <v>唐江山</v>
          </cell>
          <cell r="C128" t="str">
            <v>男</v>
          </cell>
          <cell r="D128" t="str">
            <v>430321197411177856</v>
          </cell>
          <cell r="E128">
            <v>45806</v>
          </cell>
        </row>
        <row r="128">
          <cell r="J128">
            <v>4308</v>
          </cell>
          <cell r="K128">
            <v>4308</v>
          </cell>
          <cell r="L128">
            <v>4308</v>
          </cell>
          <cell r="M128">
            <v>4308</v>
          </cell>
        </row>
        <row r="128">
          <cell r="O128">
            <v>150</v>
          </cell>
          <cell r="P128">
            <v>689.3</v>
          </cell>
        </row>
        <row r="128">
          <cell r="S128">
            <v>30.16</v>
          </cell>
        </row>
        <row r="128">
          <cell r="U128">
            <v>374.8</v>
          </cell>
        </row>
        <row r="128">
          <cell r="W128">
            <v>51.7</v>
          </cell>
        </row>
        <row r="128">
          <cell r="AA128">
            <v>1145.96</v>
          </cell>
        </row>
        <row r="128">
          <cell r="AJ128">
            <v>0</v>
          </cell>
          <cell r="AK128">
            <v>1145.96</v>
          </cell>
        </row>
        <row r="128">
          <cell r="AM128" t="str">
            <v>湘潭思泉</v>
          </cell>
          <cell r="AN128" t="str">
            <v>劳务工</v>
          </cell>
          <cell r="AO128" t="str">
            <v>湘潭思泉</v>
          </cell>
          <cell r="AP128">
            <v>28</v>
          </cell>
          <cell r="AQ128">
            <v>0</v>
          </cell>
          <cell r="AR128" t="e">
            <v>#N/A</v>
          </cell>
        </row>
        <row r="128">
          <cell r="AT128" t="str">
            <v>唐江山</v>
          </cell>
        </row>
        <row r="129">
          <cell r="B129" t="str">
            <v>黄槿喆</v>
          </cell>
          <cell r="C129" t="str">
            <v>男</v>
          </cell>
          <cell r="D129" t="str">
            <v>430202200707270574</v>
          </cell>
          <cell r="E129">
            <v>45812</v>
          </cell>
        </row>
        <row r="129">
          <cell r="J129">
            <v>4308</v>
          </cell>
          <cell r="K129">
            <v>4308</v>
          </cell>
          <cell r="L129">
            <v>4308</v>
          </cell>
          <cell r="M129">
            <v>4308</v>
          </cell>
        </row>
        <row r="129">
          <cell r="O129">
            <v>150</v>
          </cell>
          <cell r="P129">
            <v>689.3</v>
          </cell>
        </row>
        <row r="129">
          <cell r="S129">
            <v>30.16</v>
          </cell>
        </row>
        <row r="129">
          <cell r="U129">
            <v>374.8</v>
          </cell>
        </row>
        <row r="129">
          <cell r="W129">
            <v>51.7</v>
          </cell>
        </row>
        <row r="129">
          <cell r="AA129">
            <v>1145.96</v>
          </cell>
        </row>
        <row r="129">
          <cell r="AJ129">
            <v>0</v>
          </cell>
          <cell r="AK129">
            <v>1145.96</v>
          </cell>
        </row>
        <row r="129">
          <cell r="AM129" t="str">
            <v>湘潭思泉</v>
          </cell>
          <cell r="AN129" t="str">
            <v>劳务工</v>
          </cell>
          <cell r="AO129" t="str">
            <v>湘潭思泉</v>
          </cell>
          <cell r="AP129">
            <v>20</v>
          </cell>
          <cell r="AQ129">
            <v>0</v>
          </cell>
          <cell r="AR129" t="e">
            <v>#N/A</v>
          </cell>
        </row>
        <row r="129">
          <cell r="AT129" t="str">
            <v>黄槿喆</v>
          </cell>
        </row>
        <row r="130">
          <cell r="B130" t="str">
            <v>曾建伟</v>
          </cell>
          <cell r="C130" t="str">
            <v>男</v>
          </cell>
          <cell r="D130" t="str">
            <v>430221197404117139</v>
          </cell>
          <cell r="E130">
            <v>45812</v>
          </cell>
        </row>
        <row r="130">
          <cell r="J130">
            <v>4308</v>
          </cell>
          <cell r="K130">
            <v>4308</v>
          </cell>
          <cell r="L130">
            <v>4308</v>
          </cell>
          <cell r="M130">
            <v>4308</v>
          </cell>
        </row>
        <row r="130">
          <cell r="O130">
            <v>150</v>
          </cell>
          <cell r="P130">
            <v>689.3</v>
          </cell>
        </row>
        <row r="130">
          <cell r="S130">
            <v>30.16</v>
          </cell>
        </row>
        <row r="130">
          <cell r="U130">
            <v>374.8</v>
          </cell>
        </row>
        <row r="130">
          <cell r="W130">
            <v>51.7</v>
          </cell>
        </row>
        <row r="130">
          <cell r="AA130">
            <v>1145.96</v>
          </cell>
        </row>
        <row r="130">
          <cell r="AJ130">
            <v>0</v>
          </cell>
          <cell r="AK130">
            <v>1145.96</v>
          </cell>
        </row>
        <row r="130">
          <cell r="AM130" t="str">
            <v>湘潭思泉</v>
          </cell>
          <cell r="AN130" t="str">
            <v>劳务工</v>
          </cell>
          <cell r="AO130" t="str">
            <v>湘潭思泉</v>
          </cell>
          <cell r="AP130">
            <v>22</v>
          </cell>
          <cell r="AQ130">
            <v>0</v>
          </cell>
          <cell r="AR130" t="e">
            <v>#N/A</v>
          </cell>
        </row>
        <row r="130">
          <cell r="AT130" t="str">
            <v>曾建伟</v>
          </cell>
        </row>
        <row r="131">
          <cell r="B131" t="str">
            <v>李冬阳</v>
          </cell>
          <cell r="C131" t="str">
            <v>男</v>
          </cell>
          <cell r="D131" t="str">
            <v>430202200311136619</v>
          </cell>
          <cell r="E131">
            <v>45813</v>
          </cell>
        </row>
        <row r="131">
          <cell r="J131">
            <v>4308</v>
          </cell>
          <cell r="K131">
            <v>4308</v>
          </cell>
          <cell r="L131">
            <v>4308</v>
          </cell>
          <cell r="M131">
            <v>4308</v>
          </cell>
        </row>
        <row r="131">
          <cell r="O131">
            <v>150</v>
          </cell>
          <cell r="P131">
            <v>689.3</v>
          </cell>
        </row>
        <row r="131">
          <cell r="S131">
            <v>30.16</v>
          </cell>
        </row>
        <row r="131">
          <cell r="U131">
            <v>374.8</v>
          </cell>
        </row>
        <row r="131">
          <cell r="W131">
            <v>51.7</v>
          </cell>
        </row>
        <row r="131">
          <cell r="AA131">
            <v>1145.96</v>
          </cell>
        </row>
        <row r="131">
          <cell r="AJ131">
            <v>0</v>
          </cell>
          <cell r="AK131">
            <v>1145.96</v>
          </cell>
        </row>
        <row r="131">
          <cell r="AM131" t="str">
            <v>湘潭思泉</v>
          </cell>
          <cell r="AN131" t="str">
            <v>劳务工</v>
          </cell>
          <cell r="AO131" t="str">
            <v>湘潭思泉</v>
          </cell>
          <cell r="AP131">
            <v>17</v>
          </cell>
          <cell r="AQ131" t="str">
            <v>2025/7/9离职</v>
          </cell>
          <cell r="AR131" t="e">
            <v>#N/A</v>
          </cell>
        </row>
        <row r="131">
          <cell r="AT131" t="str">
            <v>李冬阳</v>
          </cell>
        </row>
        <row r="132">
          <cell r="B132" t="str">
            <v>蔡建兵</v>
          </cell>
          <cell r="C132" t="str">
            <v>男</v>
          </cell>
          <cell r="D132" t="str">
            <v>4302231972015839X</v>
          </cell>
          <cell r="E132">
            <v>45814</v>
          </cell>
        </row>
        <row r="132">
          <cell r="J132">
            <v>4308</v>
          </cell>
          <cell r="K132">
            <v>4308</v>
          </cell>
          <cell r="L132">
            <v>4308</v>
          </cell>
          <cell r="M132">
            <v>4308</v>
          </cell>
        </row>
        <row r="132">
          <cell r="O132">
            <v>150</v>
          </cell>
          <cell r="P132">
            <v>689.3</v>
          </cell>
        </row>
        <row r="132">
          <cell r="S132">
            <v>30.16</v>
          </cell>
        </row>
        <row r="132">
          <cell r="U132">
            <v>374.8</v>
          </cell>
        </row>
        <row r="132">
          <cell r="W132">
            <v>51.7</v>
          </cell>
        </row>
        <row r="132">
          <cell r="AA132">
            <v>1145.96</v>
          </cell>
        </row>
        <row r="132">
          <cell r="AJ132">
            <v>0</v>
          </cell>
          <cell r="AK132">
            <v>1145.96</v>
          </cell>
        </row>
        <row r="132">
          <cell r="AM132" t="str">
            <v>湘潭思泉</v>
          </cell>
          <cell r="AN132" t="str">
            <v>劳务工</v>
          </cell>
          <cell r="AO132" t="str">
            <v>湘潭思泉</v>
          </cell>
          <cell r="AP132">
            <v>21</v>
          </cell>
          <cell r="AQ132">
            <v>0</v>
          </cell>
          <cell r="AR132" t="e">
            <v>#N/A</v>
          </cell>
        </row>
        <row r="132">
          <cell r="AT132" t="str">
            <v>蔡建兵</v>
          </cell>
        </row>
        <row r="133">
          <cell r="B133" t="str">
            <v>李先文</v>
          </cell>
          <cell r="C133" t="str">
            <v>男</v>
          </cell>
          <cell r="D133" t="str">
            <v>430221198009308132</v>
          </cell>
          <cell r="E133">
            <v>45817</v>
          </cell>
        </row>
        <row r="133">
          <cell r="J133">
            <v>4308</v>
          </cell>
          <cell r="K133">
            <v>4308</v>
          </cell>
          <cell r="L133">
            <v>4308</v>
          </cell>
          <cell r="M133">
            <v>4308</v>
          </cell>
        </row>
        <row r="133">
          <cell r="O133">
            <v>150</v>
          </cell>
          <cell r="P133">
            <v>689.3</v>
          </cell>
        </row>
        <row r="133">
          <cell r="S133">
            <v>30.16</v>
          </cell>
        </row>
        <row r="133">
          <cell r="U133">
            <v>374.8</v>
          </cell>
        </row>
        <row r="133">
          <cell r="W133">
            <v>51.7</v>
          </cell>
        </row>
        <row r="133">
          <cell r="AA133">
            <v>1145.96</v>
          </cell>
        </row>
        <row r="133">
          <cell r="AJ133">
            <v>0</v>
          </cell>
          <cell r="AK133">
            <v>1145.96</v>
          </cell>
        </row>
        <row r="133">
          <cell r="AM133" t="str">
            <v>湘潭思泉</v>
          </cell>
          <cell r="AN133" t="str">
            <v>劳务工</v>
          </cell>
          <cell r="AO133" t="str">
            <v>湘潭思泉</v>
          </cell>
          <cell r="AP133">
            <v>18</v>
          </cell>
          <cell r="AQ133">
            <v>0</v>
          </cell>
          <cell r="AR133" t="e">
            <v>#N/A</v>
          </cell>
        </row>
        <row r="133">
          <cell r="AT133" t="str">
            <v>李先文</v>
          </cell>
        </row>
        <row r="134">
          <cell r="B134" t="str">
            <v>张波滔</v>
          </cell>
          <cell r="C134" t="str">
            <v>男</v>
          </cell>
          <cell r="D134" t="str">
            <v>430221197804290010</v>
          </cell>
          <cell r="E134">
            <v>45825</v>
          </cell>
        </row>
        <row r="134">
          <cell r="J134">
            <v>4308</v>
          </cell>
          <cell r="K134">
            <v>4308</v>
          </cell>
          <cell r="L134">
            <v>4308</v>
          </cell>
          <cell r="M134">
            <v>4308</v>
          </cell>
        </row>
        <row r="134">
          <cell r="O134">
            <v>150</v>
          </cell>
          <cell r="P134">
            <v>689.3</v>
          </cell>
        </row>
        <row r="134">
          <cell r="S134">
            <v>30.16</v>
          </cell>
        </row>
        <row r="134">
          <cell r="U134">
            <v>374.8</v>
          </cell>
        </row>
        <row r="134">
          <cell r="W134">
            <v>51.7</v>
          </cell>
        </row>
        <row r="134">
          <cell r="AA134">
            <v>1145.96</v>
          </cell>
        </row>
        <row r="134">
          <cell r="AJ134">
            <v>0</v>
          </cell>
          <cell r="AK134">
            <v>1145.96</v>
          </cell>
        </row>
        <row r="134">
          <cell r="AM134" t="str">
            <v>湘潭思泉</v>
          </cell>
          <cell r="AN134" t="str">
            <v>劳务工</v>
          </cell>
          <cell r="AO134" t="str">
            <v>湘潭思泉</v>
          </cell>
          <cell r="AP134">
            <v>10</v>
          </cell>
          <cell r="AQ134">
            <v>0</v>
          </cell>
          <cell r="AR134" t="e">
            <v>#N/A</v>
          </cell>
        </row>
        <row r="134">
          <cell r="AT134" t="str">
            <v>张波滔</v>
          </cell>
        </row>
        <row r="135">
          <cell r="B135" t="str">
            <v>谭哲</v>
          </cell>
          <cell r="C135" t="str">
            <v>男</v>
          </cell>
          <cell r="D135" t="str">
            <v>430921200304261777</v>
          </cell>
          <cell r="E135">
            <v>45825</v>
          </cell>
        </row>
        <row r="135">
          <cell r="J135">
            <v>4308</v>
          </cell>
          <cell r="K135">
            <v>4308</v>
          </cell>
          <cell r="L135">
            <v>4308</v>
          </cell>
          <cell r="M135">
            <v>4308</v>
          </cell>
        </row>
        <row r="135">
          <cell r="O135">
            <v>150</v>
          </cell>
          <cell r="P135">
            <v>689.3</v>
          </cell>
        </row>
        <row r="135">
          <cell r="S135">
            <v>30.16</v>
          </cell>
        </row>
        <row r="135">
          <cell r="U135">
            <v>374.8</v>
          </cell>
        </row>
        <row r="135">
          <cell r="W135">
            <v>51.7</v>
          </cell>
        </row>
        <row r="135">
          <cell r="AA135">
            <v>1145.96</v>
          </cell>
        </row>
        <row r="135">
          <cell r="AJ135">
            <v>0</v>
          </cell>
          <cell r="AK135">
            <v>1145.96</v>
          </cell>
        </row>
        <row r="135">
          <cell r="AM135" t="str">
            <v>湘潭思泉</v>
          </cell>
          <cell r="AN135" t="str">
            <v>劳务工</v>
          </cell>
          <cell r="AO135" t="str">
            <v>湘潭思泉</v>
          </cell>
          <cell r="AP135">
            <v>10</v>
          </cell>
          <cell r="AQ135">
            <v>0</v>
          </cell>
          <cell r="AR135" t="e">
            <v>#N/A</v>
          </cell>
        </row>
        <row r="135">
          <cell r="AT135" t="str">
            <v>谭哲</v>
          </cell>
        </row>
        <row r="136">
          <cell r="B136" t="str">
            <v>王攀</v>
          </cell>
          <cell r="C136" t="str">
            <v>男</v>
          </cell>
          <cell r="D136" t="str">
            <v>430211198805051013</v>
          </cell>
          <cell r="E136">
            <v>45827</v>
          </cell>
        </row>
        <row r="136">
          <cell r="J136">
            <v>4308</v>
          </cell>
          <cell r="K136">
            <v>4308</v>
          </cell>
          <cell r="L136">
            <v>4308</v>
          </cell>
          <cell r="M136">
            <v>4308</v>
          </cell>
        </row>
        <row r="136">
          <cell r="O136">
            <v>150</v>
          </cell>
          <cell r="P136">
            <v>689.3</v>
          </cell>
        </row>
        <row r="136">
          <cell r="S136">
            <v>30.16</v>
          </cell>
        </row>
        <row r="136">
          <cell r="U136">
            <v>374.8</v>
          </cell>
        </row>
        <row r="136">
          <cell r="W136">
            <v>51.7</v>
          </cell>
        </row>
        <row r="136">
          <cell r="AA136">
            <v>1145.96</v>
          </cell>
        </row>
        <row r="136">
          <cell r="AJ136">
            <v>0</v>
          </cell>
          <cell r="AK136">
            <v>1145.96</v>
          </cell>
        </row>
        <row r="136">
          <cell r="AM136" t="str">
            <v>湘潭思泉</v>
          </cell>
          <cell r="AN136" t="str">
            <v>劳务工</v>
          </cell>
          <cell r="AO136" t="str">
            <v>湘潭思泉</v>
          </cell>
          <cell r="AP136">
            <v>9</v>
          </cell>
          <cell r="AQ136">
            <v>0</v>
          </cell>
          <cell r="AR136" t="e">
            <v>#N/A</v>
          </cell>
        </row>
        <row r="136">
          <cell r="AT136" t="str">
            <v>王攀</v>
          </cell>
        </row>
        <row r="137">
          <cell r="B137" t="str">
            <v>陈钰</v>
          </cell>
          <cell r="C137" t="str">
            <v>男</v>
          </cell>
          <cell r="D137" t="str">
            <v>431022197901047238</v>
          </cell>
          <cell r="E137">
            <v>45830</v>
          </cell>
        </row>
        <row r="137">
          <cell r="O137">
            <v>150</v>
          </cell>
        </row>
        <row r="137">
          <cell r="W137">
            <v>75</v>
          </cell>
        </row>
        <row r="137">
          <cell r="AA137">
            <v>75</v>
          </cell>
        </row>
        <row r="137">
          <cell r="AJ137">
            <v>0</v>
          </cell>
          <cell r="AK137">
            <v>75</v>
          </cell>
        </row>
        <row r="137">
          <cell r="AM137" t="str">
            <v>湘潭思泉</v>
          </cell>
          <cell r="AN137" t="str">
            <v>劳务工</v>
          </cell>
          <cell r="AO137" t="str">
            <v>湘潭思泉</v>
          </cell>
          <cell r="AP137">
            <v>6</v>
          </cell>
          <cell r="AQ137">
            <v>0</v>
          </cell>
          <cell r="AR137" t="e">
            <v>#N/A</v>
          </cell>
        </row>
        <row r="137">
          <cell r="AT137" t="str">
            <v>陈钰</v>
          </cell>
        </row>
        <row r="138">
          <cell r="B138" t="str">
            <v>张子望</v>
          </cell>
          <cell r="C138" t="str">
            <v>男</v>
          </cell>
          <cell r="D138" t="str">
            <v>430281200203214654</v>
          </cell>
          <cell r="E138">
            <v>45830</v>
          </cell>
        </row>
        <row r="138">
          <cell r="O138">
            <v>150</v>
          </cell>
        </row>
        <row r="138">
          <cell r="W138">
            <v>75</v>
          </cell>
        </row>
        <row r="138">
          <cell r="AA138">
            <v>75</v>
          </cell>
        </row>
        <row r="138">
          <cell r="AJ138">
            <v>0</v>
          </cell>
          <cell r="AK138">
            <v>75</v>
          </cell>
        </row>
        <row r="138">
          <cell r="AM138" t="str">
            <v>湘潭思泉</v>
          </cell>
          <cell r="AN138" t="str">
            <v>劳务工</v>
          </cell>
          <cell r="AO138" t="str">
            <v>湘潭思泉</v>
          </cell>
          <cell r="AP138">
            <v>6</v>
          </cell>
          <cell r="AQ138">
            <v>0</v>
          </cell>
          <cell r="AR138" t="e">
            <v>#N/A</v>
          </cell>
        </row>
        <row r="138">
          <cell r="AT138" t="str">
            <v>张子望</v>
          </cell>
        </row>
        <row r="139">
          <cell r="B139" t="str">
            <v>袁登宇</v>
          </cell>
          <cell r="C139" t="str">
            <v>男</v>
          </cell>
          <cell r="D139" t="str">
            <v>430204199008033219</v>
          </cell>
          <cell r="E139">
            <v>45721</v>
          </cell>
        </row>
        <row r="139">
          <cell r="J139">
            <v>4308</v>
          </cell>
          <cell r="K139">
            <v>4308</v>
          </cell>
          <cell r="L139">
            <v>4308</v>
          </cell>
          <cell r="M139">
            <v>4308</v>
          </cell>
        </row>
        <row r="139">
          <cell r="O139">
            <v>150</v>
          </cell>
          <cell r="P139">
            <v>689.3</v>
          </cell>
        </row>
        <row r="139">
          <cell r="S139">
            <v>30.16</v>
          </cell>
        </row>
        <row r="139">
          <cell r="U139">
            <v>374.8</v>
          </cell>
        </row>
        <row r="139">
          <cell r="W139">
            <v>51.7</v>
          </cell>
        </row>
        <row r="139">
          <cell r="AA139">
            <v>1145.96</v>
          </cell>
        </row>
        <row r="139">
          <cell r="AJ139">
            <v>0</v>
          </cell>
          <cell r="AK139">
            <v>1145.96</v>
          </cell>
        </row>
        <row r="139">
          <cell r="AM139" t="str">
            <v>湘潭思泉</v>
          </cell>
          <cell r="AN139">
            <v>0</v>
          </cell>
          <cell r="AO139">
            <v>0</v>
          </cell>
          <cell r="AP139">
            <v>12</v>
          </cell>
          <cell r="AQ139" t="str">
            <v>2025/06/13号离职</v>
          </cell>
          <cell r="AR139" t="e">
            <v>#N/A</v>
          </cell>
        </row>
        <row r="139">
          <cell r="AT139" t="str">
            <v>袁登宇</v>
          </cell>
        </row>
        <row r="140">
          <cell r="B140" t="str">
            <v>冯新宇</v>
          </cell>
          <cell r="C140" t="str">
            <v>男</v>
          </cell>
          <cell r="D140" t="str">
            <v>430211200006111817</v>
          </cell>
          <cell r="E140">
            <v>45741</v>
          </cell>
        </row>
        <row r="140">
          <cell r="J140">
            <v>4308</v>
          </cell>
          <cell r="K140">
            <v>4308</v>
          </cell>
          <cell r="L140">
            <v>4308</v>
          </cell>
          <cell r="M140">
            <v>4308</v>
          </cell>
        </row>
        <row r="140">
          <cell r="O140">
            <v>150</v>
          </cell>
          <cell r="P140">
            <v>689.3</v>
          </cell>
        </row>
        <row r="140">
          <cell r="S140">
            <v>30.16</v>
          </cell>
        </row>
        <row r="140">
          <cell r="U140">
            <v>374.8</v>
          </cell>
        </row>
        <row r="140">
          <cell r="W140">
            <v>51.7</v>
          </cell>
        </row>
        <row r="140">
          <cell r="AA140">
            <v>1145.96</v>
          </cell>
        </row>
        <row r="140">
          <cell r="AJ140">
            <v>0</v>
          </cell>
          <cell r="AK140">
            <v>1145.96</v>
          </cell>
        </row>
        <row r="140">
          <cell r="AM140" t="str">
            <v>湘潭思泉</v>
          </cell>
          <cell r="AN140">
            <v>0</v>
          </cell>
          <cell r="AO140">
            <v>0</v>
          </cell>
          <cell r="AP140">
            <v>24</v>
          </cell>
          <cell r="AQ140" t="str">
            <v>2025/06/28号离职</v>
          </cell>
          <cell r="AR140" t="e">
            <v>#N/A</v>
          </cell>
        </row>
        <row r="140">
          <cell r="AT140" t="str">
            <v>冯新宇</v>
          </cell>
        </row>
        <row r="141">
          <cell r="B141" t="str">
            <v>杨文</v>
          </cell>
          <cell r="C141" t="str">
            <v>男</v>
          </cell>
          <cell r="D141" t="str">
            <v>430221198911105014</v>
          </cell>
          <cell r="E141">
            <v>45783</v>
          </cell>
        </row>
        <row r="141">
          <cell r="J141">
            <v>4308</v>
          </cell>
          <cell r="K141">
            <v>4308</v>
          </cell>
          <cell r="L141">
            <v>4308</v>
          </cell>
          <cell r="M141">
            <v>4308</v>
          </cell>
        </row>
        <row r="141">
          <cell r="O141">
            <v>150</v>
          </cell>
          <cell r="P141">
            <v>689.3</v>
          </cell>
        </row>
        <row r="141">
          <cell r="S141">
            <v>30.16</v>
          </cell>
        </row>
        <row r="141">
          <cell r="U141">
            <v>374.8</v>
          </cell>
        </row>
        <row r="141">
          <cell r="W141">
            <v>51.7</v>
          </cell>
        </row>
        <row r="141">
          <cell r="AA141">
            <v>1145.96</v>
          </cell>
        </row>
        <row r="141">
          <cell r="AJ141">
            <v>0</v>
          </cell>
          <cell r="AK141">
            <v>1145.96</v>
          </cell>
        </row>
        <row r="141">
          <cell r="AM141" t="str">
            <v>湘潭思泉</v>
          </cell>
          <cell r="AN141">
            <v>0</v>
          </cell>
          <cell r="AO141">
            <v>0</v>
          </cell>
          <cell r="AP141">
            <v>24</v>
          </cell>
          <cell r="AQ141" t="str">
            <v>2025/06/26号离职</v>
          </cell>
          <cell r="AR141" t="e">
            <v>#N/A</v>
          </cell>
        </row>
        <row r="141">
          <cell r="AT141" t="str">
            <v>杨文</v>
          </cell>
        </row>
        <row r="142">
          <cell r="B142" t="str">
            <v>肖星</v>
          </cell>
          <cell r="C142" t="str">
            <v>女</v>
          </cell>
          <cell r="D142" t="str">
            <v>430321198509123746</v>
          </cell>
          <cell r="E142">
            <v>45789</v>
          </cell>
        </row>
        <row r="142">
          <cell r="J142">
            <v>4308</v>
          </cell>
          <cell r="K142">
            <v>4308</v>
          </cell>
          <cell r="L142">
            <v>4308</v>
          </cell>
          <cell r="M142">
            <v>4308</v>
          </cell>
        </row>
        <row r="142">
          <cell r="O142">
            <v>150</v>
          </cell>
          <cell r="P142">
            <v>689.3</v>
          </cell>
        </row>
        <row r="142">
          <cell r="S142">
            <v>30.16</v>
          </cell>
        </row>
        <row r="142">
          <cell r="U142">
            <v>374.8</v>
          </cell>
        </row>
        <row r="142">
          <cell r="W142">
            <v>51.7</v>
          </cell>
        </row>
        <row r="142">
          <cell r="AA142">
            <v>1145.96</v>
          </cell>
        </row>
        <row r="142">
          <cell r="AJ142">
            <v>0</v>
          </cell>
          <cell r="AK142">
            <v>1145.96</v>
          </cell>
        </row>
        <row r="142">
          <cell r="AM142" t="str">
            <v>湘潭思泉</v>
          </cell>
          <cell r="AN142">
            <v>0</v>
          </cell>
          <cell r="AO142">
            <v>0</v>
          </cell>
          <cell r="AP142">
            <v>10.5</v>
          </cell>
          <cell r="AQ142" t="str">
            <v>2025/06/12号离职</v>
          </cell>
          <cell r="AR142" t="e">
            <v>#N/A</v>
          </cell>
        </row>
        <row r="142">
          <cell r="AT142" t="str">
            <v>肖星</v>
          </cell>
        </row>
        <row r="143">
          <cell r="B143" t="str">
            <v>郭鹏</v>
          </cell>
          <cell r="C143" t="str">
            <v>男</v>
          </cell>
          <cell r="D143" t="str">
            <v>430221198302060033</v>
          </cell>
          <cell r="E143">
            <v>45791</v>
          </cell>
        </row>
        <row r="143">
          <cell r="J143">
            <v>4308</v>
          </cell>
          <cell r="K143">
            <v>4308</v>
          </cell>
          <cell r="L143">
            <v>4308</v>
          </cell>
          <cell r="M143">
            <v>4308</v>
          </cell>
        </row>
        <row r="143">
          <cell r="O143">
            <v>150</v>
          </cell>
          <cell r="P143">
            <v>689.3</v>
          </cell>
        </row>
        <row r="143">
          <cell r="S143">
            <v>30.16</v>
          </cell>
        </row>
        <row r="143">
          <cell r="U143">
            <v>374.8</v>
          </cell>
        </row>
        <row r="143">
          <cell r="W143">
            <v>51.7</v>
          </cell>
        </row>
        <row r="143">
          <cell r="AA143">
            <v>1145.96</v>
          </cell>
        </row>
        <row r="143">
          <cell r="AJ143">
            <v>0</v>
          </cell>
          <cell r="AK143">
            <v>1145.96</v>
          </cell>
        </row>
        <row r="143">
          <cell r="AM143" t="str">
            <v>湘潭思泉</v>
          </cell>
          <cell r="AN143">
            <v>0</v>
          </cell>
          <cell r="AO143">
            <v>0</v>
          </cell>
          <cell r="AP143">
            <v>16</v>
          </cell>
          <cell r="AQ143" t="str">
            <v>2025/06/19号离职</v>
          </cell>
          <cell r="AR143" t="e">
            <v>#N/A</v>
          </cell>
        </row>
        <row r="143">
          <cell r="AT143" t="str">
            <v>郭鹏</v>
          </cell>
        </row>
        <row r="144">
          <cell r="B144" t="str">
            <v>文志辉</v>
          </cell>
          <cell r="C144" t="str">
            <v>男</v>
          </cell>
          <cell r="D144" t="str">
            <v>430322197302227195</v>
          </cell>
          <cell r="E144">
            <v>45793</v>
          </cell>
        </row>
        <row r="144">
          <cell r="O144">
            <v>150</v>
          </cell>
        </row>
        <row r="144">
          <cell r="W144">
            <v>75</v>
          </cell>
        </row>
        <row r="144">
          <cell r="AA144">
            <v>75</v>
          </cell>
        </row>
        <row r="144">
          <cell r="AJ144">
            <v>0</v>
          </cell>
          <cell r="AK144">
            <v>75</v>
          </cell>
        </row>
        <row r="144">
          <cell r="AM144" t="str">
            <v>湘潭思泉</v>
          </cell>
          <cell r="AN144">
            <v>0</v>
          </cell>
          <cell r="AO144">
            <v>0</v>
          </cell>
          <cell r="AP144">
            <v>5</v>
          </cell>
          <cell r="AQ144" t="str">
            <v>2025/06/05离职</v>
          </cell>
          <cell r="AR144" t="e">
            <v>#N/A</v>
          </cell>
        </row>
        <row r="144">
          <cell r="AT144" t="str">
            <v>文志辉</v>
          </cell>
        </row>
        <row r="145">
          <cell r="B145" t="str">
            <v>黄晚娇</v>
          </cell>
          <cell r="C145" t="str">
            <v>女</v>
          </cell>
          <cell r="D145" t="str">
            <v>430522197903212889</v>
          </cell>
          <cell r="E145">
            <v>45801</v>
          </cell>
        </row>
        <row r="145">
          <cell r="J145">
            <v>4308</v>
          </cell>
          <cell r="K145">
            <v>4308</v>
          </cell>
          <cell r="L145">
            <v>4308</v>
          </cell>
          <cell r="M145">
            <v>4308</v>
          </cell>
        </row>
        <row r="145">
          <cell r="O145">
            <v>150</v>
          </cell>
          <cell r="P145">
            <v>689.3</v>
          </cell>
        </row>
        <row r="145">
          <cell r="S145">
            <v>30.16</v>
          </cell>
        </row>
        <row r="145">
          <cell r="U145">
            <v>374.8</v>
          </cell>
        </row>
        <row r="145">
          <cell r="W145">
            <v>51.7</v>
          </cell>
        </row>
        <row r="145">
          <cell r="AA145">
            <v>1145.96</v>
          </cell>
        </row>
        <row r="145">
          <cell r="AJ145">
            <v>0</v>
          </cell>
          <cell r="AK145">
            <v>1145.96</v>
          </cell>
        </row>
        <row r="145">
          <cell r="AM145" t="str">
            <v>湘潭思泉</v>
          </cell>
          <cell r="AN145">
            <v>0</v>
          </cell>
          <cell r="AO145">
            <v>0</v>
          </cell>
          <cell r="AP145">
            <v>9</v>
          </cell>
          <cell r="AQ145" t="str">
            <v>2025/06/10号离职</v>
          </cell>
          <cell r="AR145" t="e">
            <v>#N/A</v>
          </cell>
        </row>
        <row r="145">
          <cell r="AT145" t="str">
            <v>黄晚娇</v>
          </cell>
        </row>
        <row r="146">
          <cell r="B146" t="str">
            <v>汤建惟</v>
          </cell>
          <cell r="C146" t="str">
            <v>男</v>
          </cell>
          <cell r="D146" t="str">
            <v>430211197308217815</v>
          </cell>
          <cell r="E146">
            <v>45799</v>
          </cell>
        </row>
        <row r="146">
          <cell r="J146">
            <v>4308</v>
          </cell>
          <cell r="K146">
            <v>4308</v>
          </cell>
          <cell r="L146">
            <v>4308</v>
          </cell>
          <cell r="M146">
            <v>4308</v>
          </cell>
        </row>
        <row r="146">
          <cell r="O146">
            <v>150</v>
          </cell>
          <cell r="P146">
            <v>689.3</v>
          </cell>
        </row>
        <row r="146">
          <cell r="S146">
            <v>30.16</v>
          </cell>
        </row>
        <row r="146">
          <cell r="U146">
            <v>374.8</v>
          </cell>
        </row>
        <row r="146">
          <cell r="W146">
            <v>51.7</v>
          </cell>
        </row>
        <row r="146">
          <cell r="AA146">
            <v>1145.96</v>
          </cell>
        </row>
        <row r="146">
          <cell r="AJ146">
            <v>0</v>
          </cell>
          <cell r="AK146">
            <v>1145.96</v>
          </cell>
        </row>
        <row r="146">
          <cell r="AM146" t="str">
            <v>湘潭思泉</v>
          </cell>
          <cell r="AN146">
            <v>0</v>
          </cell>
          <cell r="AO146">
            <v>0</v>
          </cell>
          <cell r="AP146">
            <v>11.5</v>
          </cell>
          <cell r="AQ146" t="str">
            <v>2025/06/18离职</v>
          </cell>
          <cell r="AR146" t="e">
            <v>#N/A</v>
          </cell>
        </row>
        <row r="146">
          <cell r="AT146" t="str">
            <v>汤建惟</v>
          </cell>
        </row>
        <row r="147">
          <cell r="B147" t="str">
            <v>何林</v>
          </cell>
          <cell r="C147" t="str">
            <v>男</v>
          </cell>
          <cell r="D147" t="str">
            <v>432503197511177052</v>
          </cell>
          <cell r="E147">
            <v>45804</v>
          </cell>
        </row>
        <row r="147">
          <cell r="J147">
            <v>4308</v>
          </cell>
          <cell r="K147">
            <v>4308</v>
          </cell>
          <cell r="L147">
            <v>4308</v>
          </cell>
          <cell r="M147">
            <v>4308</v>
          </cell>
        </row>
        <row r="147">
          <cell r="O147">
            <v>150</v>
          </cell>
          <cell r="P147">
            <v>689.3</v>
          </cell>
        </row>
        <row r="147">
          <cell r="S147">
            <v>30.16</v>
          </cell>
        </row>
        <row r="147">
          <cell r="U147">
            <v>374.8</v>
          </cell>
        </row>
        <row r="147">
          <cell r="W147">
            <v>51.7</v>
          </cell>
        </row>
        <row r="147">
          <cell r="AA147">
            <v>1145.96</v>
          </cell>
        </row>
        <row r="147">
          <cell r="AJ147">
            <v>0</v>
          </cell>
          <cell r="AK147">
            <v>1145.96</v>
          </cell>
        </row>
        <row r="147">
          <cell r="AM147" t="str">
            <v>湘潭思泉</v>
          </cell>
          <cell r="AN147">
            <v>0</v>
          </cell>
          <cell r="AO147">
            <v>0</v>
          </cell>
          <cell r="AP147">
            <v>16</v>
          </cell>
          <cell r="AQ147" t="str">
            <v>2025/06/18号离职0</v>
          </cell>
          <cell r="AR147" t="e">
            <v>#N/A</v>
          </cell>
        </row>
        <row r="147">
          <cell r="AT147" t="str">
            <v>何林</v>
          </cell>
        </row>
        <row r="148">
          <cell r="B148" t="str">
            <v>莫芳强</v>
          </cell>
          <cell r="C148" t="str">
            <v>男</v>
          </cell>
          <cell r="D148" t="str">
            <v>430321197808303558</v>
          </cell>
          <cell r="E148">
            <v>45819</v>
          </cell>
        </row>
        <row r="148">
          <cell r="J148">
            <v>4308</v>
          </cell>
          <cell r="K148">
            <v>4308</v>
          </cell>
          <cell r="L148">
            <v>4308</v>
          </cell>
          <cell r="M148">
            <v>4308</v>
          </cell>
        </row>
        <row r="148">
          <cell r="O148">
            <v>150</v>
          </cell>
          <cell r="P148">
            <v>689.3</v>
          </cell>
        </row>
        <row r="148">
          <cell r="S148">
            <v>30.16</v>
          </cell>
        </row>
        <row r="148">
          <cell r="U148">
            <v>374.8</v>
          </cell>
        </row>
        <row r="148">
          <cell r="W148">
            <v>51.7</v>
          </cell>
        </row>
        <row r="148">
          <cell r="AA148">
            <v>1145.96</v>
          </cell>
        </row>
        <row r="148">
          <cell r="AJ148">
            <v>0</v>
          </cell>
          <cell r="AK148">
            <v>1145.96</v>
          </cell>
        </row>
        <row r="148">
          <cell r="AM148" t="str">
            <v>湘潭思泉</v>
          </cell>
          <cell r="AN148">
            <v>0</v>
          </cell>
          <cell r="AO148">
            <v>0</v>
          </cell>
          <cell r="AP148">
            <v>14</v>
          </cell>
          <cell r="AQ148" t="str">
            <v>2025/06/25号离职</v>
          </cell>
          <cell r="AR148" t="e">
            <v>#N/A</v>
          </cell>
        </row>
        <row r="148">
          <cell r="AT148" t="str">
            <v>莫芳强</v>
          </cell>
        </row>
        <row r="149">
          <cell r="B149" t="str">
            <v>张智杰</v>
          </cell>
          <cell r="C149" t="str">
            <v>男</v>
          </cell>
          <cell r="D149" t="str">
            <v>430281200608130096</v>
          </cell>
          <cell r="E149">
            <v>45817</v>
          </cell>
        </row>
        <row r="149">
          <cell r="J149">
            <v>4308</v>
          </cell>
          <cell r="K149">
            <v>4308</v>
          </cell>
          <cell r="L149">
            <v>4308</v>
          </cell>
          <cell r="M149">
            <v>4308</v>
          </cell>
        </row>
        <row r="149">
          <cell r="O149">
            <v>150</v>
          </cell>
          <cell r="P149">
            <v>689.3</v>
          </cell>
        </row>
        <row r="149">
          <cell r="S149">
            <v>30.16</v>
          </cell>
        </row>
        <row r="149">
          <cell r="U149">
            <v>374.8</v>
          </cell>
        </row>
        <row r="149">
          <cell r="W149">
            <v>51.7</v>
          </cell>
        </row>
        <row r="149">
          <cell r="AA149">
            <v>1145.96</v>
          </cell>
        </row>
        <row r="149">
          <cell r="AJ149">
            <v>0</v>
          </cell>
          <cell r="AK149">
            <v>1145.96</v>
          </cell>
        </row>
        <row r="149">
          <cell r="AM149" t="str">
            <v>湘潭思泉</v>
          </cell>
          <cell r="AN149">
            <v>0</v>
          </cell>
          <cell r="AO149">
            <v>0</v>
          </cell>
          <cell r="AP149">
            <v>10</v>
          </cell>
          <cell r="AQ149" t="str">
            <v>2025/06/22号离职</v>
          </cell>
          <cell r="AR149" t="e">
            <v>#N/A</v>
          </cell>
        </row>
        <row r="149">
          <cell r="AT149" t="str">
            <v>张智杰</v>
          </cell>
        </row>
        <row r="150">
          <cell r="B150" t="str">
            <v>钟习红</v>
          </cell>
          <cell r="C150" t="str">
            <v>女</v>
          </cell>
          <cell r="D150" t="str">
            <v>430321198805179023</v>
          </cell>
          <cell r="E150">
            <v>45817</v>
          </cell>
        </row>
        <row r="150">
          <cell r="J150">
            <v>4308</v>
          </cell>
          <cell r="K150">
            <v>4308</v>
          </cell>
          <cell r="L150">
            <v>4308</v>
          </cell>
          <cell r="M150">
            <v>4308</v>
          </cell>
        </row>
        <row r="150">
          <cell r="O150">
            <v>150</v>
          </cell>
          <cell r="P150">
            <v>689.3</v>
          </cell>
        </row>
        <row r="150">
          <cell r="S150">
            <v>30.16</v>
          </cell>
        </row>
        <row r="150">
          <cell r="U150">
            <v>374.8</v>
          </cell>
        </row>
        <row r="150">
          <cell r="W150">
            <v>51.7</v>
          </cell>
        </row>
        <row r="150">
          <cell r="AA150">
            <v>1145.96</v>
          </cell>
        </row>
        <row r="150">
          <cell r="AJ150">
            <v>0</v>
          </cell>
          <cell r="AK150">
            <v>1145.96</v>
          </cell>
        </row>
        <row r="150">
          <cell r="AM150" t="str">
            <v>湘潭思泉</v>
          </cell>
          <cell r="AN150">
            <v>0</v>
          </cell>
          <cell r="AO150">
            <v>0</v>
          </cell>
          <cell r="AP150">
            <v>7</v>
          </cell>
          <cell r="AQ150" t="str">
            <v>2025/06/17号离职</v>
          </cell>
          <cell r="AR150" t="e">
            <v>#N/A</v>
          </cell>
        </row>
        <row r="150">
          <cell r="AT150" t="str">
            <v>钟习红</v>
          </cell>
        </row>
        <row r="151">
          <cell r="B151" t="str">
            <v>程跃辉</v>
          </cell>
          <cell r="C151" t="str">
            <v>男</v>
          </cell>
          <cell r="D151" t="str">
            <v>430211197508043530</v>
          </cell>
          <cell r="E151">
            <v>45818</v>
          </cell>
        </row>
        <row r="151">
          <cell r="J151">
            <v>4308</v>
          </cell>
          <cell r="K151">
            <v>4308</v>
          </cell>
          <cell r="L151">
            <v>4308</v>
          </cell>
          <cell r="M151">
            <v>4308</v>
          </cell>
        </row>
        <row r="151">
          <cell r="O151">
            <v>150</v>
          </cell>
          <cell r="P151">
            <v>689.3</v>
          </cell>
        </row>
        <row r="151">
          <cell r="S151">
            <v>30.16</v>
          </cell>
        </row>
        <row r="151">
          <cell r="U151">
            <v>374.8</v>
          </cell>
        </row>
        <row r="151">
          <cell r="W151">
            <v>51.7</v>
          </cell>
        </row>
        <row r="151">
          <cell r="AA151">
            <v>1145.96</v>
          </cell>
        </row>
        <row r="151">
          <cell r="AJ151">
            <v>0</v>
          </cell>
          <cell r="AK151">
            <v>1145.96</v>
          </cell>
        </row>
        <row r="151">
          <cell r="AM151" t="str">
            <v>湘潭思泉</v>
          </cell>
          <cell r="AN151">
            <v>0</v>
          </cell>
          <cell r="AO151">
            <v>0</v>
          </cell>
          <cell r="AP151">
            <v>7</v>
          </cell>
          <cell r="AQ151" t="str">
            <v>2025/06/18号离职</v>
          </cell>
          <cell r="AR151" t="e">
            <v>#N/A</v>
          </cell>
        </row>
        <row r="151">
          <cell r="AT151" t="str">
            <v>程跃辉</v>
          </cell>
        </row>
        <row r="152">
          <cell r="E152">
            <v>140</v>
          </cell>
        </row>
        <row r="153">
          <cell r="E153">
            <v>0</v>
          </cell>
        </row>
        <row r="153">
          <cell r="AJ153">
            <v>0</v>
          </cell>
          <cell r="AK153">
            <v>0</v>
          </cell>
        </row>
        <row r="154">
          <cell r="O154">
            <v>5700</v>
          </cell>
          <cell r="P154">
            <v>24125.5</v>
          </cell>
          <cell r="Q154">
            <v>0</v>
          </cell>
          <cell r="R154">
            <v>0</v>
          </cell>
          <cell r="S154">
            <v>1055.6</v>
          </cell>
          <cell r="T154">
            <v>0</v>
          </cell>
          <cell r="U154">
            <v>13118</v>
          </cell>
          <cell r="V154">
            <v>0</v>
          </cell>
          <cell r="W154">
            <v>2034.5</v>
          </cell>
          <cell r="X154">
            <v>0</v>
          </cell>
        </row>
        <row r="154">
          <cell r="Z154">
            <v>0</v>
          </cell>
          <cell r="AA154">
            <v>40333.6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40333.6</v>
          </cell>
          <cell r="AL154" t="str">
            <v>当月工资中扣除当月社保</v>
          </cell>
        </row>
        <row r="156">
          <cell r="B156" t="str">
            <v>卢喜春</v>
          </cell>
          <cell r="C156" t="str">
            <v>女</v>
          </cell>
          <cell r="D156" t="str">
            <v>2025-05-25</v>
          </cell>
        </row>
        <row r="156">
          <cell r="J156">
            <v>4308</v>
          </cell>
          <cell r="K156">
            <v>4308</v>
          </cell>
          <cell r="L156">
            <v>4308</v>
          </cell>
          <cell r="M156">
            <v>4308</v>
          </cell>
        </row>
        <row r="156">
          <cell r="O156">
            <v>150</v>
          </cell>
          <cell r="P156">
            <v>689.28</v>
          </cell>
        </row>
        <row r="156">
          <cell r="S156">
            <v>30.16</v>
          </cell>
        </row>
        <row r="156">
          <cell r="U156">
            <v>374.8</v>
          </cell>
        </row>
        <row r="156">
          <cell r="W156">
            <v>72.37</v>
          </cell>
        </row>
        <row r="156">
          <cell r="AA156">
            <v>1166.61</v>
          </cell>
        </row>
        <row r="156">
          <cell r="AK156">
            <v>1166.61</v>
          </cell>
        </row>
        <row r="156">
          <cell r="AM156" t="str">
            <v>湘潭宏顺</v>
          </cell>
          <cell r="AN156" t="str">
            <v>劳务工</v>
          </cell>
          <cell r="AO156" t="str">
            <v>湘潭宏顺</v>
          </cell>
          <cell r="AP156">
            <v>24</v>
          </cell>
          <cell r="AQ156">
            <v>0</v>
          </cell>
          <cell r="AR156" t="e">
            <v>#N/A</v>
          </cell>
        </row>
        <row r="156">
          <cell r="AT156" t="str">
            <v>卢喜春</v>
          </cell>
        </row>
        <row r="157">
          <cell r="B157" t="str">
            <v>张永桂</v>
          </cell>
          <cell r="C157" t="str">
            <v>男</v>
          </cell>
          <cell r="D157" t="str">
            <v>2025-05-25</v>
          </cell>
        </row>
        <row r="157">
          <cell r="J157">
            <v>4308</v>
          </cell>
          <cell r="K157">
            <v>4308</v>
          </cell>
          <cell r="L157">
            <v>4308</v>
          </cell>
          <cell r="M157">
            <v>4308</v>
          </cell>
        </row>
        <row r="157">
          <cell r="O157">
            <v>150</v>
          </cell>
          <cell r="P157">
            <v>689.28</v>
          </cell>
        </row>
        <row r="157">
          <cell r="S157">
            <v>30.16</v>
          </cell>
        </row>
        <row r="157">
          <cell r="U157">
            <v>374.8</v>
          </cell>
        </row>
        <row r="157">
          <cell r="W157">
            <v>72.37</v>
          </cell>
        </row>
        <row r="157">
          <cell r="AA157">
            <v>1166.61</v>
          </cell>
        </row>
        <row r="157">
          <cell r="AK157">
            <v>1166.61</v>
          </cell>
        </row>
        <row r="157">
          <cell r="AM157" t="str">
            <v>湘潭宏顺</v>
          </cell>
          <cell r="AN157" t="str">
            <v>劳务工</v>
          </cell>
          <cell r="AO157" t="str">
            <v>湘潭宏顺</v>
          </cell>
          <cell r="AP157">
            <v>27</v>
          </cell>
          <cell r="AQ157">
            <v>0</v>
          </cell>
          <cell r="AR157" t="e">
            <v>#N/A</v>
          </cell>
        </row>
        <row r="157">
          <cell r="AT157" t="str">
            <v>张永桂</v>
          </cell>
        </row>
        <row r="158">
          <cell r="B158" t="str">
            <v>周建华</v>
          </cell>
          <cell r="C158" t="str">
            <v>男</v>
          </cell>
          <cell r="D158" t="str">
            <v>2025-05-25</v>
          </cell>
        </row>
        <row r="158">
          <cell r="J158">
            <v>4308</v>
          </cell>
          <cell r="K158">
            <v>4308</v>
          </cell>
          <cell r="L158">
            <v>4308</v>
          </cell>
          <cell r="M158">
            <v>4308</v>
          </cell>
        </row>
        <row r="158">
          <cell r="O158">
            <v>150</v>
          </cell>
          <cell r="P158">
            <v>689.28</v>
          </cell>
        </row>
        <row r="158">
          <cell r="S158">
            <v>30.16</v>
          </cell>
        </row>
        <row r="158">
          <cell r="U158">
            <v>374.8</v>
          </cell>
        </row>
        <row r="158">
          <cell r="W158">
            <v>72.37</v>
          </cell>
        </row>
        <row r="158">
          <cell r="AA158">
            <v>1166.61</v>
          </cell>
        </row>
        <row r="158">
          <cell r="AK158">
            <v>1166.61</v>
          </cell>
        </row>
        <row r="158">
          <cell r="AM158" t="str">
            <v>湘潭宏顺</v>
          </cell>
          <cell r="AN158" t="str">
            <v>劳务工</v>
          </cell>
          <cell r="AO158" t="str">
            <v>湘潭宏顺</v>
          </cell>
          <cell r="AP158">
            <v>27</v>
          </cell>
          <cell r="AQ158">
            <v>0</v>
          </cell>
          <cell r="AR158" t="e">
            <v>#N/A</v>
          </cell>
        </row>
        <row r="158">
          <cell r="AT158" t="str">
            <v>周建华</v>
          </cell>
        </row>
        <row r="159">
          <cell r="B159" t="str">
            <v>高玉霞</v>
          </cell>
          <cell r="C159" t="str">
            <v>女</v>
          </cell>
          <cell r="D159" t="str">
            <v>2025-05-26</v>
          </cell>
        </row>
        <row r="159">
          <cell r="J159">
            <v>4308</v>
          </cell>
          <cell r="K159">
            <v>4308</v>
          </cell>
          <cell r="L159">
            <v>4308</v>
          </cell>
          <cell r="M159">
            <v>4308</v>
          </cell>
        </row>
        <row r="159">
          <cell r="O159">
            <v>150</v>
          </cell>
          <cell r="P159">
            <v>689.28</v>
          </cell>
        </row>
        <row r="159">
          <cell r="S159">
            <v>30.16</v>
          </cell>
        </row>
        <row r="159">
          <cell r="U159">
            <v>374.8</v>
          </cell>
        </row>
        <row r="159">
          <cell r="W159">
            <v>72.37</v>
          </cell>
        </row>
        <row r="159">
          <cell r="AA159">
            <v>1166.61</v>
          </cell>
        </row>
        <row r="159">
          <cell r="AK159">
            <v>1166.61</v>
          </cell>
        </row>
        <row r="159">
          <cell r="AM159" t="str">
            <v>湘潭宏顺</v>
          </cell>
          <cell r="AN159" t="str">
            <v>劳务工</v>
          </cell>
          <cell r="AO159" t="str">
            <v>湘潭宏顺</v>
          </cell>
          <cell r="AP159">
            <v>28</v>
          </cell>
          <cell r="AQ159">
            <v>0</v>
          </cell>
          <cell r="AR159" t="e">
            <v>#N/A</v>
          </cell>
        </row>
        <row r="159">
          <cell r="AT159" t="str">
            <v>高玉霞</v>
          </cell>
        </row>
        <row r="160">
          <cell r="B160" t="str">
            <v>张小双</v>
          </cell>
          <cell r="C160" t="str">
            <v>女</v>
          </cell>
          <cell r="D160" t="str">
            <v>2025-05-26</v>
          </cell>
        </row>
        <row r="160">
          <cell r="J160">
            <v>4308</v>
          </cell>
          <cell r="K160">
            <v>4308</v>
          </cell>
          <cell r="L160">
            <v>4308</v>
          </cell>
          <cell r="M160">
            <v>4308</v>
          </cell>
        </row>
        <row r="160">
          <cell r="O160">
            <v>150</v>
          </cell>
          <cell r="P160">
            <v>689.28</v>
          </cell>
        </row>
        <row r="160">
          <cell r="S160">
            <v>30.16</v>
          </cell>
        </row>
        <row r="160">
          <cell r="U160">
            <v>374.8</v>
          </cell>
        </row>
        <row r="160">
          <cell r="W160">
            <v>72.37</v>
          </cell>
        </row>
        <row r="160">
          <cell r="AA160">
            <v>1166.61</v>
          </cell>
        </row>
        <row r="160">
          <cell r="AK160">
            <v>1166.61</v>
          </cell>
        </row>
        <row r="160">
          <cell r="AM160" t="str">
            <v>湘潭宏顺</v>
          </cell>
          <cell r="AN160">
            <v>0</v>
          </cell>
          <cell r="AO160">
            <v>0</v>
          </cell>
          <cell r="AP160">
            <v>16</v>
          </cell>
          <cell r="AQ160" t="str">
            <v>2025/06/18号离职</v>
          </cell>
          <cell r="AR160" t="e">
            <v>#N/A</v>
          </cell>
        </row>
        <row r="160">
          <cell r="AT160" t="str">
            <v>张小双</v>
          </cell>
        </row>
        <row r="161">
          <cell r="B161" t="str">
            <v>贺钢</v>
          </cell>
          <cell r="C161" t="str">
            <v>男</v>
          </cell>
          <cell r="D161" t="str">
            <v>2025-05-27</v>
          </cell>
        </row>
        <row r="161">
          <cell r="O161">
            <v>150</v>
          </cell>
        </row>
        <row r="161">
          <cell r="W161">
            <v>72.37</v>
          </cell>
        </row>
        <row r="161">
          <cell r="AA161">
            <v>72.37</v>
          </cell>
        </row>
        <row r="161">
          <cell r="AK161">
            <v>72.37</v>
          </cell>
        </row>
        <row r="161">
          <cell r="AM161" t="str">
            <v>湘潭宏顺</v>
          </cell>
          <cell r="AN161">
            <v>0</v>
          </cell>
          <cell r="AO161">
            <v>0</v>
          </cell>
          <cell r="AP161">
            <v>3</v>
          </cell>
          <cell r="AQ161" t="str">
            <v>2025/06/04号离职</v>
          </cell>
          <cell r="AR161" t="e">
            <v>#N/A</v>
          </cell>
        </row>
        <row r="161">
          <cell r="AT161" t="str">
            <v>贺钢</v>
          </cell>
        </row>
        <row r="162">
          <cell r="B162" t="str">
            <v>陈纪龙</v>
          </cell>
          <cell r="C162" t="str">
            <v>男</v>
          </cell>
          <cell r="D162" t="str">
            <v>2025-05-27</v>
          </cell>
        </row>
        <row r="162">
          <cell r="O162">
            <v>150</v>
          </cell>
        </row>
        <row r="162">
          <cell r="W162">
            <v>72.37</v>
          </cell>
        </row>
        <row r="162">
          <cell r="AA162">
            <v>72.37</v>
          </cell>
        </row>
        <row r="162">
          <cell r="AK162">
            <v>72.37</v>
          </cell>
        </row>
        <row r="162">
          <cell r="AM162" t="str">
            <v>湘潭宏顺</v>
          </cell>
          <cell r="AN162">
            <v>0</v>
          </cell>
          <cell r="AO162">
            <v>0</v>
          </cell>
          <cell r="AP162" t="e">
            <v>#N/A</v>
          </cell>
          <cell r="AQ162" t="e">
            <v>#N/A</v>
          </cell>
          <cell r="AR162" t="e">
            <v>#N/A</v>
          </cell>
          <cell r="AS162" t="str">
            <v>5月已发放工资</v>
          </cell>
          <cell r="AT162" t="e">
            <v>#N/A</v>
          </cell>
        </row>
        <row r="163">
          <cell r="B163" t="str">
            <v>罗军灿</v>
          </cell>
          <cell r="C163" t="str">
            <v>男</v>
          </cell>
          <cell r="D163" t="str">
            <v>2025-05-31</v>
          </cell>
        </row>
        <row r="163">
          <cell r="J163">
            <v>4308</v>
          </cell>
          <cell r="K163">
            <v>4308</v>
          </cell>
          <cell r="L163">
            <v>4308</v>
          </cell>
          <cell r="M163">
            <v>4308</v>
          </cell>
        </row>
        <row r="163">
          <cell r="O163">
            <v>150</v>
          </cell>
          <cell r="P163">
            <v>689.28</v>
          </cell>
        </row>
        <row r="163">
          <cell r="S163">
            <v>30.16</v>
          </cell>
        </row>
        <row r="163">
          <cell r="U163">
            <v>374.8</v>
          </cell>
        </row>
        <row r="163">
          <cell r="W163">
            <v>72.37</v>
          </cell>
        </row>
        <row r="163">
          <cell r="AA163">
            <v>1166.61</v>
          </cell>
        </row>
        <row r="163">
          <cell r="AK163">
            <v>1166.61</v>
          </cell>
        </row>
        <row r="163">
          <cell r="AM163" t="str">
            <v>湘潭宏顺</v>
          </cell>
          <cell r="AN163">
            <v>0</v>
          </cell>
          <cell r="AO163">
            <v>0</v>
          </cell>
          <cell r="AP163">
            <v>15</v>
          </cell>
          <cell r="AQ163" t="str">
            <v>2025/06/17号离职</v>
          </cell>
          <cell r="AR163" t="e">
            <v>#N/A</v>
          </cell>
        </row>
        <row r="163">
          <cell r="AT163" t="str">
            <v>罗军灿</v>
          </cell>
        </row>
        <row r="164">
          <cell r="B164" t="str">
            <v>刘红卫</v>
          </cell>
          <cell r="C164" t="str">
            <v>女</v>
          </cell>
          <cell r="D164" t="str">
            <v>2025-06-01</v>
          </cell>
        </row>
        <row r="164">
          <cell r="J164">
            <v>4308</v>
          </cell>
          <cell r="K164">
            <v>4308</v>
          </cell>
          <cell r="L164">
            <v>4308</v>
          </cell>
          <cell r="M164">
            <v>4308</v>
          </cell>
        </row>
        <row r="164">
          <cell r="O164">
            <v>150</v>
          </cell>
          <cell r="P164">
            <v>689.28</v>
          </cell>
        </row>
        <row r="164">
          <cell r="S164">
            <v>30.16</v>
          </cell>
        </row>
        <row r="164">
          <cell r="U164">
            <v>374.8</v>
          </cell>
        </row>
        <row r="164">
          <cell r="W164">
            <v>72.37</v>
          </cell>
        </row>
        <row r="164">
          <cell r="AA164">
            <v>1166.61</v>
          </cell>
        </row>
        <row r="164">
          <cell r="AK164">
            <v>1166.61</v>
          </cell>
        </row>
        <row r="164">
          <cell r="AM164" t="str">
            <v>湘潭宏顺</v>
          </cell>
          <cell r="AN164" t="str">
            <v>劳务工</v>
          </cell>
          <cell r="AO164" t="str">
            <v>湘潭宏顺</v>
          </cell>
          <cell r="AP164">
            <v>28</v>
          </cell>
          <cell r="AQ164">
            <v>0</v>
          </cell>
          <cell r="AR164" t="e">
            <v>#N/A</v>
          </cell>
        </row>
        <row r="164">
          <cell r="AT164" t="str">
            <v>刘红卫</v>
          </cell>
        </row>
        <row r="165">
          <cell r="B165" t="str">
            <v>赖金龙</v>
          </cell>
          <cell r="C165" t="str">
            <v>男</v>
          </cell>
          <cell r="D165" t="str">
            <v>2025-06-01</v>
          </cell>
        </row>
        <row r="165">
          <cell r="J165">
            <v>4308</v>
          </cell>
          <cell r="K165">
            <v>4308</v>
          </cell>
          <cell r="L165">
            <v>4308</v>
          </cell>
          <cell r="M165">
            <v>4308</v>
          </cell>
        </row>
        <row r="165">
          <cell r="O165">
            <v>150</v>
          </cell>
          <cell r="P165">
            <v>689.28</v>
          </cell>
        </row>
        <row r="165">
          <cell r="S165">
            <v>30.16</v>
          </cell>
        </row>
        <row r="165">
          <cell r="U165">
            <v>374.8</v>
          </cell>
        </row>
        <row r="165">
          <cell r="W165">
            <v>72.37</v>
          </cell>
        </row>
        <row r="165">
          <cell r="AA165">
            <v>1166.61</v>
          </cell>
        </row>
        <row r="165">
          <cell r="AK165">
            <v>1166.61</v>
          </cell>
        </row>
        <row r="165">
          <cell r="AM165" t="str">
            <v>湘潭宏顺</v>
          </cell>
          <cell r="AN165" t="str">
            <v>劳务工</v>
          </cell>
          <cell r="AO165" t="str">
            <v>湘潭宏顺</v>
          </cell>
          <cell r="AP165">
            <v>24</v>
          </cell>
          <cell r="AQ165">
            <v>0</v>
          </cell>
          <cell r="AR165" t="e">
            <v>#N/A</v>
          </cell>
        </row>
        <row r="165">
          <cell r="AT165" t="str">
            <v>赖金龙</v>
          </cell>
        </row>
        <row r="166">
          <cell r="B166" t="str">
            <v>刘戚香</v>
          </cell>
          <cell r="C166" t="e">
            <v>#N/A</v>
          </cell>
          <cell r="D166" t="str">
            <v>2025-06-01</v>
          </cell>
        </row>
        <row r="166">
          <cell r="J166">
            <v>4308</v>
          </cell>
          <cell r="K166">
            <v>4308</v>
          </cell>
          <cell r="L166">
            <v>4308</v>
          </cell>
          <cell r="M166">
            <v>4308</v>
          </cell>
        </row>
        <row r="166">
          <cell r="O166">
            <v>150</v>
          </cell>
          <cell r="P166">
            <v>689.28</v>
          </cell>
        </row>
        <row r="166">
          <cell r="S166">
            <v>30.16</v>
          </cell>
        </row>
        <row r="166">
          <cell r="U166">
            <v>374.8</v>
          </cell>
        </row>
        <row r="166">
          <cell r="W166">
            <v>72.37</v>
          </cell>
        </row>
        <row r="166">
          <cell r="AA166">
            <v>1166.61</v>
          </cell>
        </row>
        <row r="166">
          <cell r="AK166">
            <v>1166.61</v>
          </cell>
        </row>
        <row r="166">
          <cell r="AM166" t="str">
            <v>湘潭宏顺</v>
          </cell>
          <cell r="AN166" t="str">
            <v>劳务工</v>
          </cell>
          <cell r="AO166" t="str">
            <v>湘潭宏顺</v>
          </cell>
          <cell r="AP166">
            <v>28</v>
          </cell>
          <cell r="AQ166">
            <v>0</v>
          </cell>
          <cell r="AR166" t="e">
            <v>#N/A</v>
          </cell>
        </row>
        <row r="166">
          <cell r="AT166" t="str">
            <v>刘戚香</v>
          </cell>
        </row>
        <row r="167">
          <cell r="B167" t="str">
            <v>王启明</v>
          </cell>
          <cell r="C167" t="str">
            <v>男</v>
          </cell>
          <cell r="D167" t="str">
            <v>2025-06-01</v>
          </cell>
        </row>
        <row r="167">
          <cell r="J167">
            <v>4308</v>
          </cell>
          <cell r="K167">
            <v>4308</v>
          </cell>
          <cell r="L167">
            <v>4308</v>
          </cell>
          <cell r="M167">
            <v>4308</v>
          </cell>
        </row>
        <row r="167">
          <cell r="O167">
            <v>150</v>
          </cell>
          <cell r="P167">
            <v>689.28</v>
          </cell>
        </row>
        <row r="167">
          <cell r="S167">
            <v>30.16</v>
          </cell>
        </row>
        <row r="167">
          <cell r="U167">
            <v>374.8</v>
          </cell>
        </row>
        <row r="167">
          <cell r="W167">
            <v>72.37</v>
          </cell>
        </row>
        <row r="167">
          <cell r="AA167">
            <v>1166.61</v>
          </cell>
        </row>
        <row r="167">
          <cell r="AK167">
            <v>1166.61</v>
          </cell>
        </row>
        <row r="167">
          <cell r="AM167" t="str">
            <v>湘潭宏顺</v>
          </cell>
          <cell r="AN167" t="str">
            <v>劳务工</v>
          </cell>
          <cell r="AO167" t="str">
            <v>湘潭宏顺</v>
          </cell>
          <cell r="AP167">
            <v>30</v>
          </cell>
          <cell r="AQ167">
            <v>0</v>
          </cell>
          <cell r="AR167" t="e">
            <v>#N/A</v>
          </cell>
        </row>
        <row r="167">
          <cell r="AT167" t="str">
            <v>王启明</v>
          </cell>
        </row>
        <row r="168">
          <cell r="B168" t="str">
            <v>曾丽梅</v>
          </cell>
          <cell r="C168" t="str">
            <v>女</v>
          </cell>
          <cell r="D168" t="str">
            <v>2025-06-03</v>
          </cell>
        </row>
        <row r="168">
          <cell r="J168">
            <v>4308</v>
          </cell>
          <cell r="K168">
            <v>4308</v>
          </cell>
          <cell r="L168">
            <v>4308</v>
          </cell>
          <cell r="M168">
            <v>4308</v>
          </cell>
        </row>
        <row r="168">
          <cell r="O168">
            <v>150</v>
          </cell>
          <cell r="P168">
            <v>689.28</v>
          </cell>
        </row>
        <row r="168">
          <cell r="S168">
            <v>30.16</v>
          </cell>
        </row>
        <row r="168">
          <cell r="U168">
            <v>374.8</v>
          </cell>
        </row>
        <row r="168">
          <cell r="W168">
            <v>72.37</v>
          </cell>
        </row>
        <row r="168">
          <cell r="AA168">
            <v>1166.61</v>
          </cell>
        </row>
        <row r="168">
          <cell r="AK168">
            <v>1166.61</v>
          </cell>
        </row>
        <row r="168">
          <cell r="AM168" t="str">
            <v>湘潭宏顺</v>
          </cell>
          <cell r="AN168" t="str">
            <v>劳务工</v>
          </cell>
          <cell r="AO168" t="str">
            <v>湘潭宏顺</v>
          </cell>
          <cell r="AP168">
            <v>26</v>
          </cell>
          <cell r="AQ168">
            <v>0</v>
          </cell>
          <cell r="AR168" t="e">
            <v>#N/A</v>
          </cell>
        </row>
        <row r="168">
          <cell r="AT168" t="str">
            <v>曾丽梅</v>
          </cell>
        </row>
        <row r="169">
          <cell r="B169" t="str">
            <v>谭桂平</v>
          </cell>
          <cell r="C169" t="str">
            <v>男</v>
          </cell>
          <cell r="D169" t="str">
            <v>2025-06-03</v>
          </cell>
        </row>
        <row r="169">
          <cell r="J169">
            <v>4308</v>
          </cell>
          <cell r="K169">
            <v>4308</v>
          </cell>
          <cell r="L169">
            <v>4308</v>
          </cell>
          <cell r="M169">
            <v>4308</v>
          </cell>
        </row>
        <row r="169">
          <cell r="O169">
            <v>150</v>
          </cell>
          <cell r="P169">
            <v>689.28</v>
          </cell>
        </row>
        <row r="169">
          <cell r="S169">
            <v>30.16</v>
          </cell>
        </row>
        <row r="169">
          <cell r="U169">
            <v>374.8</v>
          </cell>
        </row>
        <row r="169">
          <cell r="W169">
            <v>72.37</v>
          </cell>
        </row>
        <row r="169">
          <cell r="AA169">
            <v>1166.61</v>
          </cell>
        </row>
        <row r="169">
          <cell r="AK169">
            <v>1166.61</v>
          </cell>
        </row>
        <row r="169">
          <cell r="AM169" t="str">
            <v>湘潭宏顺</v>
          </cell>
          <cell r="AN169">
            <v>0</v>
          </cell>
          <cell r="AO169">
            <v>0</v>
          </cell>
          <cell r="AP169">
            <v>10</v>
          </cell>
          <cell r="AQ169" t="str">
            <v>2025/06/16号离职</v>
          </cell>
          <cell r="AR169" t="e">
            <v>#N/A</v>
          </cell>
        </row>
        <row r="169">
          <cell r="AT169" t="str">
            <v>谭桂平</v>
          </cell>
        </row>
        <row r="170">
          <cell r="B170" t="str">
            <v>邹联忠</v>
          </cell>
          <cell r="C170" t="str">
            <v>男</v>
          </cell>
          <cell r="D170" t="str">
            <v>2025-06-03</v>
          </cell>
        </row>
        <row r="170">
          <cell r="O170">
            <v>150</v>
          </cell>
        </row>
        <row r="170">
          <cell r="W170">
            <v>72.37</v>
          </cell>
        </row>
        <row r="170">
          <cell r="AA170">
            <v>72.37</v>
          </cell>
        </row>
        <row r="170">
          <cell r="AK170">
            <v>72.37</v>
          </cell>
        </row>
        <row r="170">
          <cell r="AM170" t="str">
            <v>湘潭宏顺</v>
          </cell>
          <cell r="AN170">
            <v>0</v>
          </cell>
          <cell r="AO170">
            <v>0</v>
          </cell>
          <cell r="AP170">
            <v>4</v>
          </cell>
          <cell r="AQ170" t="str">
            <v>2025/06/7号离职</v>
          </cell>
          <cell r="AR170" t="e">
            <v>#N/A</v>
          </cell>
        </row>
        <row r="170">
          <cell r="AT170" t="str">
            <v>邹联忠</v>
          </cell>
        </row>
        <row r="171">
          <cell r="B171" t="str">
            <v>罗石连</v>
          </cell>
          <cell r="C171" t="str">
            <v>女</v>
          </cell>
          <cell r="D171" t="str">
            <v>2025-06-03</v>
          </cell>
        </row>
        <row r="171">
          <cell r="O171">
            <v>150</v>
          </cell>
        </row>
        <row r="171">
          <cell r="W171">
            <v>72.37</v>
          </cell>
        </row>
        <row r="171">
          <cell r="AA171">
            <v>72.37</v>
          </cell>
        </row>
        <row r="171">
          <cell r="AK171">
            <v>72.37</v>
          </cell>
        </row>
        <row r="171">
          <cell r="AM171" t="str">
            <v>湘潭宏顺</v>
          </cell>
          <cell r="AN171">
            <v>0</v>
          </cell>
          <cell r="AO171">
            <v>0</v>
          </cell>
          <cell r="AP171">
            <v>7</v>
          </cell>
          <cell r="AQ171" t="str">
            <v>2025/06/10号离职</v>
          </cell>
          <cell r="AR171" t="e">
            <v>#N/A</v>
          </cell>
        </row>
        <row r="171">
          <cell r="AT171" t="str">
            <v>罗石连</v>
          </cell>
        </row>
        <row r="172">
          <cell r="B172" t="str">
            <v>黄翠兰</v>
          </cell>
          <cell r="C172" t="str">
            <v>女</v>
          </cell>
          <cell r="D172" t="str">
            <v>2025-06-03</v>
          </cell>
        </row>
        <row r="172">
          <cell r="J172">
            <v>4308</v>
          </cell>
          <cell r="K172">
            <v>4308</v>
          </cell>
          <cell r="L172">
            <v>4308</v>
          </cell>
          <cell r="M172">
            <v>4308</v>
          </cell>
        </row>
        <row r="172">
          <cell r="O172">
            <v>150</v>
          </cell>
          <cell r="P172">
            <v>689.28</v>
          </cell>
        </row>
        <row r="172">
          <cell r="S172">
            <v>30.16</v>
          </cell>
        </row>
        <row r="172">
          <cell r="U172">
            <v>374.8</v>
          </cell>
        </row>
        <row r="172">
          <cell r="W172">
            <v>72.37</v>
          </cell>
        </row>
        <row r="172">
          <cell r="AA172">
            <v>1166.61</v>
          </cell>
        </row>
        <row r="172">
          <cell r="AK172">
            <v>1166.61</v>
          </cell>
        </row>
        <row r="172">
          <cell r="AM172" t="str">
            <v>湘潭宏顺</v>
          </cell>
          <cell r="AN172" t="str">
            <v>劳务工</v>
          </cell>
          <cell r="AO172" t="str">
            <v>湘潭宏顺</v>
          </cell>
          <cell r="AP172">
            <v>26</v>
          </cell>
          <cell r="AQ172">
            <v>0</v>
          </cell>
          <cell r="AR172" t="e">
            <v>#N/A</v>
          </cell>
        </row>
        <row r="172">
          <cell r="AT172" t="str">
            <v>黄翠兰</v>
          </cell>
        </row>
        <row r="173">
          <cell r="B173" t="str">
            <v>文磊</v>
          </cell>
          <cell r="C173" t="str">
            <v>男</v>
          </cell>
          <cell r="D173" t="str">
            <v>2025-06-03</v>
          </cell>
        </row>
        <row r="173">
          <cell r="J173">
            <v>4308</v>
          </cell>
          <cell r="K173">
            <v>4308</v>
          </cell>
          <cell r="L173">
            <v>4308</v>
          </cell>
          <cell r="M173">
            <v>4308</v>
          </cell>
        </row>
        <row r="173">
          <cell r="O173">
            <v>150</v>
          </cell>
          <cell r="P173">
            <v>689.28</v>
          </cell>
        </row>
        <row r="173">
          <cell r="S173">
            <v>30.16</v>
          </cell>
        </row>
        <row r="173">
          <cell r="U173">
            <v>374.8</v>
          </cell>
        </row>
        <row r="173">
          <cell r="W173">
            <v>72.37</v>
          </cell>
        </row>
        <row r="173">
          <cell r="AA173">
            <v>1166.61</v>
          </cell>
        </row>
        <row r="173">
          <cell r="AK173">
            <v>1166.61</v>
          </cell>
        </row>
        <row r="173">
          <cell r="AM173" t="str">
            <v>湘潭宏顺</v>
          </cell>
          <cell r="AN173" t="str">
            <v>劳务工</v>
          </cell>
          <cell r="AO173" t="str">
            <v>湘潭宏顺</v>
          </cell>
          <cell r="AP173">
            <v>19</v>
          </cell>
          <cell r="AQ173">
            <v>0</v>
          </cell>
          <cell r="AR173" t="e">
            <v>#N/A</v>
          </cell>
        </row>
        <row r="173">
          <cell r="AT173" t="str">
            <v>文磊</v>
          </cell>
        </row>
        <row r="174">
          <cell r="B174" t="str">
            <v>韩建军</v>
          </cell>
          <cell r="C174" t="str">
            <v>男</v>
          </cell>
          <cell r="D174" t="str">
            <v>2025-06-04</v>
          </cell>
        </row>
        <row r="174">
          <cell r="J174">
            <v>4308</v>
          </cell>
          <cell r="K174">
            <v>4308</v>
          </cell>
          <cell r="L174">
            <v>4308</v>
          </cell>
          <cell r="M174">
            <v>4308</v>
          </cell>
        </row>
        <row r="174">
          <cell r="O174">
            <v>150</v>
          </cell>
          <cell r="P174">
            <v>689.28</v>
          </cell>
        </row>
        <row r="174">
          <cell r="S174">
            <v>30.16</v>
          </cell>
        </row>
        <row r="174">
          <cell r="U174">
            <v>374.8</v>
          </cell>
        </row>
        <row r="174">
          <cell r="W174">
            <v>72.37</v>
          </cell>
        </row>
        <row r="174">
          <cell r="AA174">
            <v>1166.61</v>
          </cell>
        </row>
        <row r="174">
          <cell r="AK174">
            <v>1166.61</v>
          </cell>
        </row>
        <row r="174">
          <cell r="AM174" t="str">
            <v>湘潭宏顺</v>
          </cell>
          <cell r="AN174">
            <v>0</v>
          </cell>
          <cell r="AO174">
            <v>0</v>
          </cell>
          <cell r="AP174">
            <v>25</v>
          </cell>
          <cell r="AQ174" t="str">
            <v>2025/6/29离职</v>
          </cell>
          <cell r="AR174" t="e">
            <v>#N/A</v>
          </cell>
        </row>
        <row r="174">
          <cell r="AT174" t="str">
            <v>韩建军</v>
          </cell>
        </row>
        <row r="175">
          <cell r="B175" t="str">
            <v>曹诗富</v>
          </cell>
          <cell r="C175" t="str">
            <v>男</v>
          </cell>
          <cell r="D175" t="str">
            <v>2025-06-04</v>
          </cell>
        </row>
        <row r="175">
          <cell r="J175">
            <v>4308</v>
          </cell>
          <cell r="K175">
            <v>4308</v>
          </cell>
          <cell r="L175">
            <v>4308</v>
          </cell>
          <cell r="M175">
            <v>4308</v>
          </cell>
        </row>
        <row r="175">
          <cell r="O175">
            <v>150</v>
          </cell>
          <cell r="P175">
            <v>689.28</v>
          </cell>
        </row>
        <row r="175">
          <cell r="S175">
            <v>30.16</v>
          </cell>
        </row>
        <row r="175">
          <cell r="U175">
            <v>374.8</v>
          </cell>
        </row>
        <row r="175">
          <cell r="W175">
            <v>72.37</v>
          </cell>
        </row>
        <row r="175">
          <cell r="AA175">
            <v>1166.61</v>
          </cell>
        </row>
        <row r="175">
          <cell r="AK175">
            <v>1166.61</v>
          </cell>
        </row>
        <row r="175">
          <cell r="AM175" t="str">
            <v>湘潭宏顺</v>
          </cell>
          <cell r="AN175" t="str">
            <v>劳务工</v>
          </cell>
          <cell r="AO175" t="str">
            <v>湘潭宏顺</v>
          </cell>
          <cell r="AP175">
            <v>22</v>
          </cell>
          <cell r="AQ175" t="str">
            <v>2025/7/10要求退回</v>
          </cell>
          <cell r="AR175" t="e">
            <v>#N/A</v>
          </cell>
        </row>
        <row r="175">
          <cell r="AT175" t="str">
            <v>曹诗富</v>
          </cell>
        </row>
        <row r="176">
          <cell r="B176" t="str">
            <v>李运泉</v>
          </cell>
          <cell r="C176" t="str">
            <v>男</v>
          </cell>
          <cell r="D176" t="str">
            <v>2025-06-04</v>
          </cell>
        </row>
        <row r="176">
          <cell r="O176">
            <v>150</v>
          </cell>
        </row>
        <row r="176">
          <cell r="W176">
            <v>72.37</v>
          </cell>
        </row>
        <row r="176">
          <cell r="AA176">
            <v>72.37</v>
          </cell>
        </row>
        <row r="176">
          <cell r="AK176">
            <v>72.37</v>
          </cell>
        </row>
        <row r="176">
          <cell r="AM176" t="str">
            <v>湘潭宏顺</v>
          </cell>
          <cell r="AN176">
            <v>0</v>
          </cell>
          <cell r="AO176">
            <v>0</v>
          </cell>
          <cell r="AP176">
            <v>11</v>
          </cell>
          <cell r="AQ176" t="str">
            <v>2025/06/19号离职</v>
          </cell>
          <cell r="AR176" t="e">
            <v>#N/A</v>
          </cell>
        </row>
        <row r="176">
          <cell r="AT176" t="str">
            <v>李运泉</v>
          </cell>
        </row>
        <row r="177">
          <cell r="B177" t="str">
            <v>肖志</v>
          </cell>
          <cell r="C177" t="str">
            <v>男</v>
          </cell>
          <cell r="D177" t="str">
            <v>2025-06-04</v>
          </cell>
        </row>
        <row r="177">
          <cell r="J177">
            <v>4308</v>
          </cell>
          <cell r="K177">
            <v>4308</v>
          </cell>
          <cell r="L177">
            <v>4308</v>
          </cell>
          <cell r="M177">
            <v>4308</v>
          </cell>
        </row>
        <row r="177">
          <cell r="O177">
            <v>150</v>
          </cell>
          <cell r="P177">
            <v>689.28</v>
          </cell>
        </row>
        <row r="177">
          <cell r="S177">
            <v>30.16</v>
          </cell>
        </row>
        <row r="177">
          <cell r="U177">
            <v>374.8</v>
          </cell>
        </row>
        <row r="177">
          <cell r="W177">
            <v>72.37</v>
          </cell>
        </row>
        <row r="177">
          <cell r="AA177">
            <v>1166.61</v>
          </cell>
        </row>
        <row r="177">
          <cell r="AK177">
            <v>1166.61</v>
          </cell>
        </row>
        <row r="177">
          <cell r="AM177" t="str">
            <v>湘潭宏顺</v>
          </cell>
          <cell r="AN177" t="str">
            <v>劳务工</v>
          </cell>
          <cell r="AO177" t="str">
            <v>湘潭宏顺</v>
          </cell>
          <cell r="AP177">
            <v>23</v>
          </cell>
          <cell r="AQ177">
            <v>0</v>
          </cell>
          <cell r="AR177" t="e">
            <v>#N/A</v>
          </cell>
        </row>
        <row r="177">
          <cell r="AT177" t="str">
            <v>肖志</v>
          </cell>
        </row>
        <row r="178">
          <cell r="B178" t="str">
            <v>黄夏明</v>
          </cell>
          <cell r="C178" t="str">
            <v>男</v>
          </cell>
          <cell r="D178" t="str">
            <v>2025-06-04</v>
          </cell>
        </row>
        <row r="178">
          <cell r="J178">
            <v>4308</v>
          </cell>
          <cell r="K178">
            <v>4308</v>
          </cell>
          <cell r="L178">
            <v>4308</v>
          </cell>
          <cell r="M178">
            <v>4308</v>
          </cell>
        </row>
        <row r="178">
          <cell r="O178">
            <v>150</v>
          </cell>
          <cell r="P178">
            <v>689.28</v>
          </cell>
        </row>
        <row r="178">
          <cell r="S178">
            <v>30.16</v>
          </cell>
        </row>
        <row r="178">
          <cell r="U178">
            <v>374.8</v>
          </cell>
        </row>
        <row r="178">
          <cell r="W178">
            <v>72.37</v>
          </cell>
        </row>
        <row r="178">
          <cell r="AA178">
            <v>1166.61</v>
          </cell>
        </row>
        <row r="178">
          <cell r="AK178">
            <v>1166.61</v>
          </cell>
        </row>
        <row r="178">
          <cell r="AM178" t="str">
            <v>湘潭宏顺</v>
          </cell>
          <cell r="AN178" t="str">
            <v>劳务工</v>
          </cell>
          <cell r="AO178" t="str">
            <v>湘潭宏顺</v>
          </cell>
          <cell r="AP178">
            <v>19</v>
          </cell>
          <cell r="AQ178">
            <v>0</v>
          </cell>
          <cell r="AR178" t="e">
            <v>#N/A</v>
          </cell>
        </row>
        <row r="178">
          <cell r="AT178" t="str">
            <v>黄夏明</v>
          </cell>
        </row>
        <row r="179">
          <cell r="B179" t="str">
            <v>赵亮</v>
          </cell>
          <cell r="C179" t="str">
            <v>男</v>
          </cell>
          <cell r="D179" t="str">
            <v>2025-06-04</v>
          </cell>
        </row>
        <row r="179">
          <cell r="J179">
            <v>4308</v>
          </cell>
          <cell r="K179">
            <v>4308</v>
          </cell>
          <cell r="L179">
            <v>4308</v>
          </cell>
          <cell r="M179">
            <v>4308</v>
          </cell>
        </row>
        <row r="179">
          <cell r="O179">
            <v>150</v>
          </cell>
          <cell r="P179">
            <v>689.28</v>
          </cell>
        </row>
        <row r="179">
          <cell r="S179">
            <v>30.16</v>
          </cell>
        </row>
        <row r="179">
          <cell r="U179">
            <v>374.8</v>
          </cell>
        </row>
        <row r="179">
          <cell r="W179">
            <v>72.37</v>
          </cell>
        </row>
        <row r="179">
          <cell r="AA179">
            <v>1166.61</v>
          </cell>
        </row>
        <row r="179">
          <cell r="AK179">
            <v>1166.61</v>
          </cell>
        </row>
        <row r="179">
          <cell r="AM179" t="str">
            <v>湘潭宏顺</v>
          </cell>
          <cell r="AN179">
            <v>0</v>
          </cell>
          <cell r="AO179">
            <v>0</v>
          </cell>
          <cell r="AP179">
            <v>21</v>
          </cell>
          <cell r="AQ179">
            <v>0</v>
          </cell>
          <cell r="AR179" t="e">
            <v>#N/A</v>
          </cell>
        </row>
        <row r="179">
          <cell r="AT179" t="str">
            <v>赵亮</v>
          </cell>
        </row>
        <row r="180">
          <cell r="B180" t="str">
            <v>谢素平</v>
          </cell>
          <cell r="C180" t="str">
            <v>女</v>
          </cell>
          <cell r="D180" t="str">
            <v>2025-06-05</v>
          </cell>
        </row>
        <row r="180">
          <cell r="J180">
            <v>4308</v>
          </cell>
          <cell r="K180">
            <v>4308</v>
          </cell>
          <cell r="L180">
            <v>4308</v>
          </cell>
          <cell r="M180">
            <v>4308</v>
          </cell>
        </row>
        <row r="180">
          <cell r="O180">
            <v>150</v>
          </cell>
          <cell r="P180">
            <v>689.28</v>
          </cell>
        </row>
        <row r="180">
          <cell r="S180">
            <v>30.16</v>
          </cell>
        </row>
        <row r="180">
          <cell r="U180">
            <v>374.8</v>
          </cell>
        </row>
        <row r="180">
          <cell r="W180">
            <v>72.37</v>
          </cell>
        </row>
        <row r="180">
          <cell r="AA180">
            <v>1166.61</v>
          </cell>
        </row>
        <row r="180">
          <cell r="AK180">
            <v>1166.61</v>
          </cell>
        </row>
        <row r="180">
          <cell r="AM180" t="str">
            <v>湘潭宏顺</v>
          </cell>
          <cell r="AN180">
            <v>0</v>
          </cell>
          <cell r="AO180">
            <v>0</v>
          </cell>
          <cell r="AP180">
            <v>7</v>
          </cell>
          <cell r="AQ180" t="str">
            <v>2025/06/12号离职</v>
          </cell>
          <cell r="AR180" t="e">
            <v>#N/A</v>
          </cell>
        </row>
        <row r="180">
          <cell r="AT180" t="str">
            <v>谢素平</v>
          </cell>
        </row>
        <row r="181">
          <cell r="B181" t="str">
            <v>马立香</v>
          </cell>
          <cell r="C181" t="str">
            <v>男</v>
          </cell>
          <cell r="D181" t="str">
            <v>2025-06-06</v>
          </cell>
        </row>
        <row r="181">
          <cell r="J181">
            <v>4308</v>
          </cell>
          <cell r="K181">
            <v>4308</v>
          </cell>
          <cell r="L181">
            <v>4308</v>
          </cell>
          <cell r="M181">
            <v>4308</v>
          </cell>
        </row>
        <row r="181">
          <cell r="O181">
            <v>150</v>
          </cell>
          <cell r="P181">
            <v>689.28</v>
          </cell>
        </row>
        <row r="181">
          <cell r="S181">
            <v>30.16</v>
          </cell>
        </row>
        <row r="181">
          <cell r="U181">
            <v>374.8</v>
          </cell>
        </row>
        <row r="181">
          <cell r="W181">
            <v>72.37</v>
          </cell>
        </row>
        <row r="181">
          <cell r="AA181">
            <v>1166.61</v>
          </cell>
        </row>
        <row r="181">
          <cell r="AK181">
            <v>1166.61</v>
          </cell>
        </row>
        <row r="181">
          <cell r="AM181" t="str">
            <v>湘潭宏顺</v>
          </cell>
          <cell r="AN181">
            <v>0</v>
          </cell>
          <cell r="AO181">
            <v>0</v>
          </cell>
          <cell r="AP181">
            <v>14</v>
          </cell>
          <cell r="AQ181" t="str">
            <v>2025/06/25号离职</v>
          </cell>
          <cell r="AR181" t="e">
            <v>#N/A</v>
          </cell>
        </row>
        <row r="181">
          <cell r="AT181" t="str">
            <v>马立香</v>
          </cell>
        </row>
        <row r="182">
          <cell r="B182" t="str">
            <v>李湘泉</v>
          </cell>
          <cell r="C182" t="str">
            <v>女</v>
          </cell>
          <cell r="D182" t="str">
            <v>2025-06-10</v>
          </cell>
        </row>
        <row r="182">
          <cell r="J182">
            <v>4308</v>
          </cell>
          <cell r="K182">
            <v>4308</v>
          </cell>
          <cell r="L182">
            <v>4308</v>
          </cell>
          <cell r="M182">
            <v>4308</v>
          </cell>
        </row>
        <row r="182">
          <cell r="O182">
            <v>150</v>
          </cell>
          <cell r="P182">
            <v>689.28</v>
          </cell>
        </row>
        <row r="182">
          <cell r="S182">
            <v>30.16</v>
          </cell>
        </row>
        <row r="182">
          <cell r="U182">
            <v>374.8</v>
          </cell>
        </row>
        <row r="182">
          <cell r="W182">
            <v>72.37</v>
          </cell>
        </row>
        <row r="182">
          <cell r="AA182">
            <v>1166.61</v>
          </cell>
        </row>
        <row r="182">
          <cell r="AK182">
            <v>1166.61</v>
          </cell>
        </row>
        <row r="182">
          <cell r="AM182" t="str">
            <v>湘潭宏顺</v>
          </cell>
          <cell r="AN182" t="str">
            <v>劳务工</v>
          </cell>
          <cell r="AO182" t="str">
            <v>湘潭宏顺</v>
          </cell>
          <cell r="AP182">
            <v>19</v>
          </cell>
          <cell r="AQ182">
            <v>0</v>
          </cell>
          <cell r="AR182" t="e">
            <v>#N/A</v>
          </cell>
        </row>
        <row r="182">
          <cell r="AT182" t="str">
            <v>李湘泉</v>
          </cell>
        </row>
        <row r="183">
          <cell r="B183" t="str">
            <v>朱新良</v>
          </cell>
          <cell r="C183" t="str">
            <v>男</v>
          </cell>
          <cell r="D183" t="str">
            <v>2025-06-17</v>
          </cell>
        </row>
        <row r="183">
          <cell r="O183">
            <v>150</v>
          </cell>
        </row>
        <row r="183">
          <cell r="W183">
            <v>72.37</v>
          </cell>
        </row>
        <row r="183">
          <cell r="AA183">
            <v>72.37</v>
          </cell>
        </row>
        <row r="183">
          <cell r="AK183">
            <v>72.37</v>
          </cell>
        </row>
        <row r="183">
          <cell r="AM183" t="str">
            <v>湘潭宏顺</v>
          </cell>
          <cell r="AN183">
            <v>0</v>
          </cell>
          <cell r="AO183">
            <v>0</v>
          </cell>
          <cell r="AP183">
            <v>6</v>
          </cell>
          <cell r="AQ183" t="str">
            <v>2025/06/23号离职</v>
          </cell>
          <cell r="AR183" t="e">
            <v>#N/A</v>
          </cell>
        </row>
        <row r="183">
          <cell r="AT183" t="str">
            <v>朱新良</v>
          </cell>
        </row>
        <row r="184">
          <cell r="B184" t="str">
            <v>张桂花</v>
          </cell>
          <cell r="C184" t="str">
            <v>女</v>
          </cell>
          <cell r="D184" t="str">
            <v>2025-06-21</v>
          </cell>
        </row>
        <row r="184">
          <cell r="O184">
            <v>150</v>
          </cell>
        </row>
        <row r="184">
          <cell r="W184">
            <v>72.37</v>
          </cell>
        </row>
        <row r="184">
          <cell r="AA184">
            <v>72.37</v>
          </cell>
        </row>
        <row r="184">
          <cell r="AK184">
            <v>72.37</v>
          </cell>
        </row>
        <row r="184">
          <cell r="AM184" t="str">
            <v>湘潭宏顺</v>
          </cell>
          <cell r="AN184" t="str">
            <v>劳务工</v>
          </cell>
          <cell r="AO184" t="str">
            <v>湘潭宏顺</v>
          </cell>
          <cell r="AP184">
            <v>9</v>
          </cell>
          <cell r="AQ184">
            <v>0</v>
          </cell>
          <cell r="AR184" t="e">
            <v>#N/A</v>
          </cell>
        </row>
        <row r="184">
          <cell r="AT184" t="str">
            <v>张桂花</v>
          </cell>
        </row>
        <row r="185">
          <cell r="B185" t="str">
            <v>唐国祥</v>
          </cell>
          <cell r="C185" t="str">
            <v>男</v>
          </cell>
          <cell r="D185" t="str">
            <v>2025-06-21</v>
          </cell>
        </row>
        <row r="185">
          <cell r="O185">
            <v>150</v>
          </cell>
        </row>
        <row r="185">
          <cell r="W185">
            <v>72.37</v>
          </cell>
        </row>
        <row r="185">
          <cell r="AA185">
            <v>72.37</v>
          </cell>
        </row>
        <row r="185">
          <cell r="AK185">
            <v>72.37</v>
          </cell>
        </row>
        <row r="185">
          <cell r="AM185" t="str">
            <v>湘潭宏顺</v>
          </cell>
          <cell r="AN185" t="str">
            <v>劳务工</v>
          </cell>
          <cell r="AO185" t="str">
            <v>湘潭宏顺</v>
          </cell>
          <cell r="AP185">
            <v>9</v>
          </cell>
          <cell r="AQ185">
            <v>0</v>
          </cell>
          <cell r="AR185" t="e">
            <v>#N/A</v>
          </cell>
        </row>
        <row r="185">
          <cell r="AT185" t="str">
            <v>唐国祥</v>
          </cell>
        </row>
        <row r="186">
          <cell r="B186" t="str">
            <v>曹庆华</v>
          </cell>
          <cell r="C186" t="str">
            <v>女</v>
          </cell>
          <cell r="D186" t="str">
            <v>2025-06-23</v>
          </cell>
        </row>
        <row r="186">
          <cell r="O186">
            <v>150</v>
          </cell>
        </row>
        <row r="186">
          <cell r="W186">
            <v>72.37</v>
          </cell>
        </row>
        <row r="186">
          <cell r="AA186">
            <v>72.37</v>
          </cell>
        </row>
        <row r="186">
          <cell r="AK186">
            <v>72.37</v>
          </cell>
        </row>
        <row r="186">
          <cell r="AM186" t="str">
            <v>湘潭宏顺</v>
          </cell>
          <cell r="AN186" t="str">
            <v>劳务工</v>
          </cell>
          <cell r="AO186" t="str">
            <v>湘潭宏顺</v>
          </cell>
          <cell r="AP186">
            <v>7</v>
          </cell>
          <cell r="AQ186">
            <v>0</v>
          </cell>
          <cell r="AR186" t="e">
            <v>#N/A</v>
          </cell>
        </row>
        <row r="186">
          <cell r="AT186" t="str">
            <v>曹庆华</v>
          </cell>
        </row>
        <row r="187">
          <cell r="E187">
            <v>172</v>
          </cell>
        </row>
        <row r="188">
          <cell r="E188">
            <v>0</v>
          </cell>
        </row>
        <row r="188">
          <cell r="AJ188">
            <v>0</v>
          </cell>
          <cell r="AK188">
            <v>0</v>
          </cell>
        </row>
        <row r="189">
          <cell r="O189">
            <v>4650</v>
          </cell>
          <cell r="P189">
            <v>15164.16</v>
          </cell>
          <cell r="Q189">
            <v>0</v>
          </cell>
          <cell r="R189">
            <v>0</v>
          </cell>
          <cell r="S189">
            <v>663.52</v>
          </cell>
          <cell r="T189">
            <v>0</v>
          </cell>
          <cell r="U189">
            <v>8245.6</v>
          </cell>
          <cell r="V189">
            <v>0</v>
          </cell>
          <cell r="W189">
            <v>2243.47</v>
          </cell>
          <cell r="X189">
            <v>0</v>
          </cell>
        </row>
        <row r="189">
          <cell r="Z189">
            <v>0</v>
          </cell>
          <cell r="AA189">
            <v>26316.75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26316.75</v>
          </cell>
          <cell r="AL189" t="str">
            <v>当月工资中扣除当月社保</v>
          </cell>
        </row>
        <row r="191">
          <cell r="B191" t="str">
            <v>蒋鹏</v>
          </cell>
        </row>
        <row r="191">
          <cell r="E191" t="str">
            <v>2025-05-23</v>
          </cell>
        </row>
        <row r="191">
          <cell r="J191">
            <v>4308</v>
          </cell>
          <cell r="K191">
            <v>4308</v>
          </cell>
          <cell r="L191">
            <v>4308</v>
          </cell>
          <cell r="M191">
            <v>4308</v>
          </cell>
        </row>
        <row r="191">
          <cell r="O191">
            <v>150</v>
          </cell>
          <cell r="P191">
            <v>689.28</v>
          </cell>
        </row>
        <row r="191">
          <cell r="S191">
            <v>30.16</v>
          </cell>
        </row>
        <row r="191">
          <cell r="U191">
            <v>352.61</v>
          </cell>
        </row>
        <row r="191">
          <cell r="W191">
            <v>60.31</v>
          </cell>
        </row>
        <row r="191">
          <cell r="AA191">
            <v>1132.36</v>
          </cell>
        </row>
        <row r="191">
          <cell r="AK191">
            <v>1132.36</v>
          </cell>
        </row>
        <row r="191">
          <cell r="AM191" t="str">
            <v>德顺</v>
          </cell>
          <cell r="AN191" t="str">
            <v>劳务工</v>
          </cell>
          <cell r="AO191" t="str">
            <v>德顺</v>
          </cell>
          <cell r="AP191">
            <v>23</v>
          </cell>
          <cell r="AQ191">
            <v>0</v>
          </cell>
          <cell r="AR191" t="e">
            <v>#N/A</v>
          </cell>
        </row>
        <row r="191">
          <cell r="AT191" t="str">
            <v>蒋鹏</v>
          </cell>
        </row>
        <row r="192">
          <cell r="B192" t="str">
            <v>张超锋</v>
          </cell>
        </row>
        <row r="192">
          <cell r="E192" t="str">
            <v>2025-04-12</v>
          </cell>
        </row>
        <row r="192">
          <cell r="J192">
            <v>4308</v>
          </cell>
          <cell r="K192">
            <v>4308</v>
          </cell>
          <cell r="L192">
            <v>4308</v>
          </cell>
          <cell r="M192">
            <v>4308</v>
          </cell>
        </row>
        <row r="192">
          <cell r="O192">
            <v>150</v>
          </cell>
          <cell r="P192">
            <v>689.28</v>
          </cell>
        </row>
        <row r="192">
          <cell r="S192">
            <v>30.16</v>
          </cell>
        </row>
        <row r="192">
          <cell r="U192">
            <v>352.61</v>
          </cell>
        </row>
        <row r="192">
          <cell r="W192">
            <v>60.31</v>
          </cell>
        </row>
        <row r="192">
          <cell r="AA192">
            <v>1132.36</v>
          </cell>
        </row>
        <row r="192">
          <cell r="AK192">
            <v>1132.36</v>
          </cell>
        </row>
        <row r="192">
          <cell r="AM192" t="str">
            <v>德顺</v>
          </cell>
          <cell r="AN192" t="str">
            <v>劳务工</v>
          </cell>
          <cell r="AO192" t="str">
            <v>德顺</v>
          </cell>
          <cell r="AP192">
            <v>25</v>
          </cell>
          <cell r="AQ192">
            <v>0</v>
          </cell>
          <cell r="AR192" t="e">
            <v>#N/A</v>
          </cell>
        </row>
        <row r="192">
          <cell r="AT192" t="str">
            <v>张超锋</v>
          </cell>
        </row>
        <row r="193">
          <cell r="B193" t="str">
            <v>何杰</v>
          </cell>
        </row>
        <row r="193">
          <cell r="E193" t="str">
            <v>2025-04-11</v>
          </cell>
        </row>
        <row r="193">
          <cell r="J193">
            <v>4308</v>
          </cell>
          <cell r="K193">
            <v>4308</v>
          </cell>
          <cell r="L193">
            <v>4308</v>
          </cell>
          <cell r="M193">
            <v>4308</v>
          </cell>
        </row>
        <row r="193">
          <cell r="O193">
            <v>150</v>
          </cell>
          <cell r="P193">
            <v>689.28</v>
          </cell>
        </row>
        <row r="193">
          <cell r="S193">
            <v>30.16</v>
          </cell>
        </row>
        <row r="193">
          <cell r="U193">
            <v>352.61</v>
          </cell>
        </row>
        <row r="193">
          <cell r="W193">
            <v>60.31</v>
          </cell>
        </row>
        <row r="193">
          <cell r="AA193">
            <v>1132.36</v>
          </cell>
        </row>
        <row r="193">
          <cell r="AK193">
            <v>1132.36</v>
          </cell>
        </row>
        <row r="193">
          <cell r="AM193" t="str">
            <v>德顺</v>
          </cell>
          <cell r="AN193">
            <v>0</v>
          </cell>
          <cell r="AO193">
            <v>0</v>
          </cell>
          <cell r="AP193">
            <v>23</v>
          </cell>
          <cell r="AQ193" t="str">
            <v>2025/06/28号离职</v>
          </cell>
          <cell r="AR193" t="e">
            <v>#N/A</v>
          </cell>
        </row>
        <row r="193">
          <cell r="AT193" t="str">
            <v>何杰</v>
          </cell>
        </row>
        <row r="194">
          <cell r="B194" t="str">
            <v>刘军玲</v>
          </cell>
        </row>
        <row r="194">
          <cell r="E194" t="str">
            <v>2025-04-11</v>
          </cell>
        </row>
        <row r="194">
          <cell r="J194">
            <v>4308</v>
          </cell>
          <cell r="K194">
            <v>4308</v>
          </cell>
          <cell r="L194">
            <v>4308</v>
          </cell>
          <cell r="M194">
            <v>4308</v>
          </cell>
        </row>
        <row r="194">
          <cell r="O194">
            <v>150</v>
          </cell>
          <cell r="P194">
            <v>689.28</v>
          </cell>
        </row>
        <row r="194">
          <cell r="S194">
            <v>30.16</v>
          </cell>
        </row>
        <row r="194">
          <cell r="U194">
            <v>352.61</v>
          </cell>
        </row>
        <row r="194">
          <cell r="W194">
            <v>60.31</v>
          </cell>
        </row>
        <row r="194">
          <cell r="AA194">
            <v>1132.36</v>
          </cell>
        </row>
        <row r="194">
          <cell r="AK194">
            <v>1132.36</v>
          </cell>
        </row>
        <row r="194">
          <cell r="AM194" t="str">
            <v>德顺</v>
          </cell>
          <cell r="AN194" t="str">
            <v>劳务工</v>
          </cell>
          <cell r="AO194" t="str">
            <v>德顺</v>
          </cell>
          <cell r="AP194">
            <v>28</v>
          </cell>
          <cell r="AQ194">
            <v>0</v>
          </cell>
          <cell r="AR194" t="e">
            <v>#N/A</v>
          </cell>
        </row>
        <row r="194">
          <cell r="AT194" t="str">
            <v>刘军玲</v>
          </cell>
        </row>
        <row r="195">
          <cell r="B195" t="str">
            <v>汤锦程</v>
          </cell>
        </row>
        <row r="195">
          <cell r="E195">
            <v>45814</v>
          </cell>
        </row>
        <row r="195">
          <cell r="J195">
            <v>4308</v>
          </cell>
          <cell r="K195">
            <v>4308</v>
          </cell>
          <cell r="L195">
            <v>4308</v>
          </cell>
          <cell r="M195">
            <v>4308</v>
          </cell>
        </row>
        <row r="195">
          <cell r="O195">
            <v>150</v>
          </cell>
          <cell r="P195">
            <v>689.28</v>
          </cell>
        </row>
        <row r="195">
          <cell r="S195">
            <v>30.16</v>
          </cell>
        </row>
        <row r="195">
          <cell r="U195">
            <v>352.61</v>
          </cell>
        </row>
        <row r="195">
          <cell r="W195">
            <v>60.31</v>
          </cell>
        </row>
        <row r="195">
          <cell r="AA195">
            <v>1132.36</v>
          </cell>
        </row>
        <row r="195">
          <cell r="AK195">
            <v>1132.36</v>
          </cell>
        </row>
        <row r="195">
          <cell r="AM195" t="str">
            <v>德顺</v>
          </cell>
          <cell r="AN195">
            <v>0</v>
          </cell>
          <cell r="AO195">
            <v>0</v>
          </cell>
          <cell r="AP195">
            <v>16</v>
          </cell>
          <cell r="AQ195" t="str">
            <v>2025/06/26号离职</v>
          </cell>
          <cell r="AR195" t="e">
            <v>#N/A</v>
          </cell>
        </row>
        <row r="195">
          <cell r="AT195" t="str">
            <v>汤锦程</v>
          </cell>
        </row>
        <row r="196">
          <cell r="B196" t="str">
            <v>彭洪准</v>
          </cell>
        </row>
        <row r="196">
          <cell r="E196" t="str">
            <v>2025-03-27</v>
          </cell>
        </row>
        <row r="196">
          <cell r="J196">
            <v>4308</v>
          </cell>
          <cell r="K196">
            <v>4308</v>
          </cell>
          <cell r="L196">
            <v>4308</v>
          </cell>
          <cell r="M196">
            <v>4308</v>
          </cell>
        </row>
        <row r="196">
          <cell r="O196">
            <v>150</v>
          </cell>
          <cell r="P196">
            <v>689.28</v>
          </cell>
        </row>
        <row r="196">
          <cell r="S196">
            <v>30.16</v>
          </cell>
        </row>
        <row r="196">
          <cell r="U196">
            <v>352.61</v>
          </cell>
        </row>
        <row r="196">
          <cell r="W196">
            <v>60.31</v>
          </cell>
        </row>
        <row r="196">
          <cell r="AA196">
            <v>1132.36</v>
          </cell>
        </row>
        <row r="196">
          <cell r="AK196">
            <v>1132.36</v>
          </cell>
        </row>
        <row r="196">
          <cell r="AM196" t="str">
            <v>德顺</v>
          </cell>
          <cell r="AN196" t="str">
            <v>劳务工</v>
          </cell>
          <cell r="AO196" t="str">
            <v>德顺</v>
          </cell>
          <cell r="AP196">
            <v>24</v>
          </cell>
          <cell r="AQ196">
            <v>0</v>
          </cell>
          <cell r="AR196" t="e">
            <v>#N/A</v>
          </cell>
        </row>
        <row r="196">
          <cell r="AT196" t="str">
            <v>彭洪准</v>
          </cell>
        </row>
        <row r="197">
          <cell r="B197" t="str">
            <v>罗铁</v>
          </cell>
        </row>
        <row r="197">
          <cell r="E197" t="str">
            <v>2025-03-25</v>
          </cell>
        </row>
        <row r="197">
          <cell r="J197">
            <v>4308</v>
          </cell>
          <cell r="K197">
            <v>4308</v>
          </cell>
          <cell r="L197">
            <v>4308</v>
          </cell>
          <cell r="M197">
            <v>4308</v>
          </cell>
        </row>
        <row r="197">
          <cell r="O197">
            <v>150</v>
          </cell>
          <cell r="P197">
            <v>689.28</v>
          </cell>
        </row>
        <row r="197">
          <cell r="S197">
            <v>30.16</v>
          </cell>
        </row>
        <row r="197">
          <cell r="U197">
            <v>352.61</v>
          </cell>
        </row>
        <row r="197">
          <cell r="W197">
            <v>60.31</v>
          </cell>
        </row>
        <row r="197">
          <cell r="AA197">
            <v>1132.36</v>
          </cell>
        </row>
        <row r="197">
          <cell r="AK197">
            <v>1132.36</v>
          </cell>
        </row>
        <row r="197">
          <cell r="AM197" t="str">
            <v>德顺</v>
          </cell>
          <cell r="AN197" t="str">
            <v>劳务工</v>
          </cell>
          <cell r="AO197" t="str">
            <v>德顺</v>
          </cell>
          <cell r="AP197">
            <v>23</v>
          </cell>
          <cell r="AQ197">
            <v>0</v>
          </cell>
          <cell r="AR197" t="e">
            <v>#N/A</v>
          </cell>
        </row>
        <row r="197">
          <cell r="AT197" t="str">
            <v>罗铁</v>
          </cell>
        </row>
        <row r="198">
          <cell r="B198" t="str">
            <v>贺翌昂</v>
          </cell>
        </row>
        <row r="198">
          <cell r="E198" t="str">
            <v>2025-03-23</v>
          </cell>
        </row>
        <row r="198">
          <cell r="J198">
            <v>4308</v>
          </cell>
          <cell r="K198">
            <v>4308</v>
          </cell>
          <cell r="L198">
            <v>4308</v>
          </cell>
          <cell r="M198">
            <v>4308</v>
          </cell>
        </row>
        <row r="198">
          <cell r="O198">
            <v>150</v>
          </cell>
          <cell r="P198">
            <v>689.28</v>
          </cell>
        </row>
        <row r="198">
          <cell r="S198">
            <v>30.16</v>
          </cell>
        </row>
        <row r="198">
          <cell r="U198">
            <v>352.61</v>
          </cell>
        </row>
        <row r="198">
          <cell r="W198">
            <v>60.31</v>
          </cell>
        </row>
        <row r="198">
          <cell r="AA198">
            <v>1132.36</v>
          </cell>
        </row>
        <row r="198">
          <cell r="AK198">
            <v>1132.36</v>
          </cell>
        </row>
        <row r="198">
          <cell r="AM198" t="str">
            <v>德顺</v>
          </cell>
          <cell r="AN198" t="str">
            <v>劳务工</v>
          </cell>
          <cell r="AO198" t="str">
            <v>德顺</v>
          </cell>
          <cell r="AP198">
            <v>23</v>
          </cell>
          <cell r="AQ198">
            <v>0</v>
          </cell>
          <cell r="AR198" t="e">
            <v>#N/A</v>
          </cell>
        </row>
        <row r="198">
          <cell r="AT198" t="str">
            <v>贺翌昂</v>
          </cell>
        </row>
        <row r="199">
          <cell r="B199" t="str">
            <v>袁珊珊</v>
          </cell>
        </row>
        <row r="199">
          <cell r="E199" t="str">
            <v>2025-03-23</v>
          </cell>
        </row>
        <row r="199">
          <cell r="J199">
            <v>4308</v>
          </cell>
          <cell r="K199">
            <v>4308</v>
          </cell>
          <cell r="L199">
            <v>4308</v>
          </cell>
          <cell r="M199">
            <v>4308</v>
          </cell>
        </row>
        <row r="199">
          <cell r="O199">
            <v>150</v>
          </cell>
          <cell r="P199">
            <v>689.28</v>
          </cell>
        </row>
        <row r="199">
          <cell r="S199">
            <v>30.16</v>
          </cell>
        </row>
        <row r="199">
          <cell r="U199">
            <v>352.61</v>
          </cell>
        </row>
        <row r="199">
          <cell r="W199">
            <v>60.31</v>
          </cell>
        </row>
        <row r="199">
          <cell r="AA199">
            <v>1132.36</v>
          </cell>
        </row>
        <row r="199">
          <cell r="AK199">
            <v>1132.36</v>
          </cell>
        </row>
        <row r="199">
          <cell r="AM199" t="str">
            <v>德顺</v>
          </cell>
          <cell r="AN199" t="str">
            <v>劳务工</v>
          </cell>
          <cell r="AO199" t="str">
            <v>德顺</v>
          </cell>
          <cell r="AP199">
            <v>27</v>
          </cell>
          <cell r="AQ199">
            <v>0</v>
          </cell>
          <cell r="AR199" t="e">
            <v>#N/A</v>
          </cell>
        </row>
        <row r="199">
          <cell r="AT199" t="str">
            <v>袁珊珊</v>
          </cell>
        </row>
        <row r="200">
          <cell r="B200" t="str">
            <v>袁建平</v>
          </cell>
        </row>
        <row r="200">
          <cell r="E200" t="str">
            <v>2025-03-18</v>
          </cell>
        </row>
        <row r="200">
          <cell r="J200">
            <v>4308</v>
          </cell>
          <cell r="K200">
            <v>4308</v>
          </cell>
          <cell r="L200">
            <v>4308</v>
          </cell>
          <cell r="M200">
            <v>4308</v>
          </cell>
        </row>
        <row r="200">
          <cell r="O200">
            <v>150</v>
          </cell>
          <cell r="P200">
            <v>689.28</v>
          </cell>
        </row>
        <row r="200">
          <cell r="S200">
            <v>30.16</v>
          </cell>
        </row>
        <row r="200">
          <cell r="U200">
            <v>352.61</v>
          </cell>
        </row>
        <row r="200">
          <cell r="W200">
            <v>60.31</v>
          </cell>
        </row>
        <row r="200">
          <cell r="AA200">
            <v>1132.36</v>
          </cell>
        </row>
        <row r="200">
          <cell r="AK200">
            <v>1132.36</v>
          </cell>
        </row>
        <row r="200">
          <cell r="AM200" t="str">
            <v>德顺</v>
          </cell>
          <cell r="AN200" t="str">
            <v>劳务工</v>
          </cell>
          <cell r="AO200" t="str">
            <v>德顺</v>
          </cell>
          <cell r="AP200">
            <v>27</v>
          </cell>
          <cell r="AQ200">
            <v>0</v>
          </cell>
          <cell r="AR200" t="e">
            <v>#N/A</v>
          </cell>
        </row>
        <row r="200">
          <cell r="AT200" t="str">
            <v>袁建平</v>
          </cell>
        </row>
        <row r="201">
          <cell r="B201" t="str">
            <v>肖海燕</v>
          </cell>
        </row>
        <row r="201">
          <cell r="E201">
            <v>45814</v>
          </cell>
        </row>
        <row r="201">
          <cell r="J201">
            <v>4308</v>
          </cell>
          <cell r="K201">
            <v>4308</v>
          </cell>
          <cell r="L201">
            <v>4308</v>
          </cell>
          <cell r="M201">
            <v>4308</v>
          </cell>
        </row>
        <row r="201">
          <cell r="O201">
            <v>150</v>
          </cell>
          <cell r="P201">
            <v>0</v>
          </cell>
        </row>
        <row r="201">
          <cell r="S201">
            <v>0</v>
          </cell>
        </row>
        <row r="201">
          <cell r="U201">
            <v>0</v>
          </cell>
        </row>
        <row r="201">
          <cell r="W201">
            <v>60.31</v>
          </cell>
        </row>
        <row r="201">
          <cell r="AA201">
            <v>60.31</v>
          </cell>
        </row>
        <row r="201">
          <cell r="AK201">
            <v>60.31</v>
          </cell>
        </row>
        <row r="201">
          <cell r="AM201" t="str">
            <v>德顺</v>
          </cell>
          <cell r="AN201">
            <v>0</v>
          </cell>
          <cell r="AO201">
            <v>0</v>
          </cell>
          <cell r="AP201">
            <v>4</v>
          </cell>
          <cell r="AQ201" t="str">
            <v>2025/06/10号离职</v>
          </cell>
          <cell r="AR201" t="e">
            <v>#N/A</v>
          </cell>
        </row>
        <row r="201">
          <cell r="AT201" t="str">
            <v>肖海燕</v>
          </cell>
        </row>
        <row r="202">
          <cell r="B202" t="str">
            <v>颜俊杰</v>
          </cell>
        </row>
        <row r="202">
          <cell r="E202">
            <v>45805</v>
          </cell>
        </row>
        <row r="202">
          <cell r="J202">
            <v>4308</v>
          </cell>
          <cell r="K202">
            <v>4308</v>
          </cell>
          <cell r="L202">
            <v>4308</v>
          </cell>
          <cell r="M202">
            <v>4308</v>
          </cell>
        </row>
        <row r="202">
          <cell r="O202">
            <v>150</v>
          </cell>
          <cell r="P202">
            <v>689.28</v>
          </cell>
        </row>
        <row r="202">
          <cell r="S202">
            <v>30.16</v>
          </cell>
        </row>
        <row r="202">
          <cell r="U202">
            <v>352.61</v>
          </cell>
        </row>
        <row r="202">
          <cell r="W202">
            <v>60.31</v>
          </cell>
        </row>
        <row r="202">
          <cell r="AA202">
            <v>1132.36</v>
          </cell>
        </row>
        <row r="202">
          <cell r="AK202">
            <v>1132.36</v>
          </cell>
        </row>
        <row r="202">
          <cell r="AM202" t="str">
            <v>德顺</v>
          </cell>
          <cell r="AN202">
            <v>0</v>
          </cell>
          <cell r="AO202">
            <v>0</v>
          </cell>
          <cell r="AP202">
            <v>7</v>
          </cell>
          <cell r="AQ202" t="str">
            <v>2025/06/10号离职</v>
          </cell>
          <cell r="AR202" t="e">
            <v>#N/A</v>
          </cell>
        </row>
        <row r="202">
          <cell r="AT202" t="str">
            <v>颜俊杰</v>
          </cell>
        </row>
        <row r="203">
          <cell r="E203">
            <v>184</v>
          </cell>
        </row>
        <row r="204">
          <cell r="E204">
            <v>0</v>
          </cell>
        </row>
        <row r="204">
          <cell r="AJ204">
            <v>0</v>
          </cell>
          <cell r="AK204">
            <v>0</v>
          </cell>
        </row>
        <row r="205">
          <cell r="O205">
            <v>1800</v>
          </cell>
          <cell r="P205">
            <v>7582.08</v>
          </cell>
          <cell r="Q205">
            <v>0</v>
          </cell>
          <cell r="R205">
            <v>0</v>
          </cell>
          <cell r="S205">
            <v>331.76</v>
          </cell>
          <cell r="T205">
            <v>0</v>
          </cell>
          <cell r="U205">
            <v>3878.71</v>
          </cell>
          <cell r="V205">
            <v>0</v>
          </cell>
          <cell r="W205">
            <v>723.72</v>
          </cell>
          <cell r="X205">
            <v>0</v>
          </cell>
        </row>
        <row r="205">
          <cell r="Z205">
            <v>0</v>
          </cell>
          <cell r="AA205">
            <v>12516.27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12516.27</v>
          </cell>
          <cell r="AL205" t="str">
            <v>当月工资中扣除当月社保</v>
          </cell>
        </row>
        <row r="207">
          <cell r="B207" t="str">
            <v>周孝勇</v>
          </cell>
          <cell r="C207" t="str">
            <v>男</v>
          </cell>
          <cell r="D207" t="str">
            <v>421023198401035256</v>
          </cell>
          <cell r="E207">
            <v>45730</v>
          </cell>
        </row>
        <row r="207">
          <cell r="J207">
            <v>4308</v>
          </cell>
          <cell r="K207">
            <v>4308</v>
          </cell>
          <cell r="L207">
            <v>4308</v>
          </cell>
          <cell r="M207">
            <v>4308</v>
          </cell>
        </row>
        <row r="207">
          <cell r="O207">
            <v>150</v>
          </cell>
          <cell r="P207">
            <v>689.28</v>
          </cell>
        </row>
        <row r="207">
          <cell r="S207">
            <v>30.156</v>
          </cell>
        </row>
        <row r="207">
          <cell r="U207">
            <v>350.349</v>
          </cell>
        </row>
        <row r="207">
          <cell r="W207">
            <v>51.696</v>
          </cell>
        </row>
        <row r="207">
          <cell r="AA207">
            <v>1121.481</v>
          </cell>
        </row>
        <row r="207">
          <cell r="AK207">
            <v>1121.481</v>
          </cell>
        </row>
        <row r="207">
          <cell r="AM207" t="str">
            <v>东方人才</v>
          </cell>
          <cell r="AN207" t="str">
            <v>劳务工</v>
          </cell>
          <cell r="AO207" t="str">
            <v>东方人才</v>
          </cell>
          <cell r="AP207">
            <v>26</v>
          </cell>
          <cell r="AQ207">
            <v>0</v>
          </cell>
          <cell r="AR207" t="e">
            <v>#N/A</v>
          </cell>
        </row>
        <row r="207">
          <cell r="AT207" t="str">
            <v>周孝勇</v>
          </cell>
        </row>
        <row r="208">
          <cell r="B208" t="str">
            <v>陈元庆</v>
          </cell>
          <cell r="C208" t="str">
            <v>男</v>
          </cell>
          <cell r="D208" t="str">
            <v>430221198301260033</v>
          </cell>
          <cell r="E208">
            <v>45696</v>
          </cell>
        </row>
        <row r="208">
          <cell r="J208">
            <v>4308</v>
          </cell>
          <cell r="K208">
            <v>4308</v>
          </cell>
          <cell r="L208">
            <v>4308</v>
          </cell>
          <cell r="M208">
            <v>4308</v>
          </cell>
        </row>
        <row r="208">
          <cell r="O208">
            <v>150</v>
          </cell>
          <cell r="P208">
            <v>689.28</v>
          </cell>
        </row>
        <row r="208">
          <cell r="S208">
            <v>30.156</v>
          </cell>
        </row>
        <row r="208">
          <cell r="U208">
            <v>350.349</v>
          </cell>
        </row>
        <row r="208">
          <cell r="W208">
            <v>51.696</v>
          </cell>
        </row>
        <row r="208">
          <cell r="AA208">
            <v>1121.481</v>
          </cell>
        </row>
        <row r="208">
          <cell r="AK208">
            <v>1121.481</v>
          </cell>
        </row>
        <row r="208">
          <cell r="AM208" t="str">
            <v>东方人才</v>
          </cell>
          <cell r="AN208" t="str">
            <v>劳务工</v>
          </cell>
          <cell r="AO208" t="str">
            <v>东方人才</v>
          </cell>
          <cell r="AP208">
            <v>26</v>
          </cell>
          <cell r="AQ208">
            <v>0</v>
          </cell>
          <cell r="AR208" t="e">
            <v>#N/A</v>
          </cell>
        </row>
        <row r="208">
          <cell r="AT208" t="str">
            <v>陈元庆</v>
          </cell>
        </row>
        <row r="209">
          <cell r="B209" t="str">
            <v>唐相健</v>
          </cell>
          <cell r="C209" t="str">
            <v>男</v>
          </cell>
          <cell r="D209" t="str">
            <v>430225198012126511</v>
          </cell>
          <cell r="E209">
            <v>45817</v>
          </cell>
        </row>
        <row r="209">
          <cell r="J209">
            <v>4308</v>
          </cell>
          <cell r="K209">
            <v>4308</v>
          </cell>
          <cell r="L209">
            <v>4308</v>
          </cell>
          <cell r="M209">
            <v>4308</v>
          </cell>
        </row>
        <row r="209">
          <cell r="O209">
            <v>150</v>
          </cell>
          <cell r="P209">
            <v>689.28</v>
          </cell>
        </row>
        <row r="209">
          <cell r="S209">
            <v>30.156</v>
          </cell>
        </row>
        <row r="209">
          <cell r="U209">
            <v>350.349</v>
          </cell>
        </row>
        <row r="209">
          <cell r="W209">
            <v>51.696</v>
          </cell>
        </row>
        <row r="209">
          <cell r="AA209">
            <v>1121.481</v>
          </cell>
        </row>
        <row r="209">
          <cell r="AK209">
            <v>1121.481</v>
          </cell>
        </row>
        <row r="209">
          <cell r="AM209" t="str">
            <v>东方人才</v>
          </cell>
          <cell r="AN209" t="str">
            <v>劳务工</v>
          </cell>
          <cell r="AO209" t="str">
            <v>东方人才</v>
          </cell>
          <cell r="AP209">
            <v>17</v>
          </cell>
          <cell r="AQ209">
            <v>0</v>
          </cell>
          <cell r="AR209" t="e">
            <v>#N/A</v>
          </cell>
        </row>
        <row r="209">
          <cell r="AT209" t="str">
            <v>唐相健</v>
          </cell>
        </row>
        <row r="210">
          <cell r="E210">
            <v>187</v>
          </cell>
        </row>
        <row r="211">
          <cell r="E211">
            <v>0</v>
          </cell>
        </row>
        <row r="211">
          <cell r="AJ211">
            <v>0</v>
          </cell>
          <cell r="AK211">
            <v>0</v>
          </cell>
        </row>
        <row r="212">
          <cell r="O212">
            <v>450</v>
          </cell>
          <cell r="P212">
            <v>2067.84</v>
          </cell>
          <cell r="Q212">
            <v>0</v>
          </cell>
          <cell r="R212">
            <v>0</v>
          </cell>
          <cell r="S212">
            <v>90.468</v>
          </cell>
          <cell r="T212">
            <v>0</v>
          </cell>
          <cell r="U212">
            <v>1051.047</v>
          </cell>
          <cell r="V212">
            <v>0</v>
          </cell>
          <cell r="W212">
            <v>155.088</v>
          </cell>
          <cell r="X212">
            <v>0</v>
          </cell>
        </row>
        <row r="212">
          <cell r="Z212">
            <v>0</v>
          </cell>
          <cell r="AA212">
            <v>3364.443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3364.443</v>
          </cell>
          <cell r="AL212" t="str">
            <v>当月工资中扣除当月社保</v>
          </cell>
        </row>
        <row r="214">
          <cell r="B214" t="str">
            <v>毛伟</v>
          </cell>
          <cell r="C214" t="str">
            <v>男</v>
          </cell>
          <cell r="D214" t="str">
            <v>432930196510231818</v>
          </cell>
          <cell r="E214">
            <v>42403</v>
          </cell>
        </row>
        <row r="214">
          <cell r="J214">
            <v>4308</v>
          </cell>
          <cell r="K214">
            <v>4308</v>
          </cell>
          <cell r="L214">
            <v>4308</v>
          </cell>
          <cell r="M214">
            <v>4308</v>
          </cell>
        </row>
        <row r="214">
          <cell r="O214">
            <v>60</v>
          </cell>
          <cell r="P214">
            <v>689.28</v>
          </cell>
        </row>
        <row r="214">
          <cell r="S214">
            <v>30.16</v>
          </cell>
        </row>
        <row r="214">
          <cell r="U214">
            <v>374.8</v>
          </cell>
        </row>
        <row r="214">
          <cell r="W214">
            <v>108.56</v>
          </cell>
        </row>
        <row r="214">
          <cell r="AA214">
            <v>1202.8</v>
          </cell>
          <cell r="AB214">
            <v>344.64</v>
          </cell>
        </row>
        <row r="214">
          <cell r="AD214">
            <v>12.92</v>
          </cell>
        </row>
        <row r="214">
          <cell r="AF214">
            <v>86.16</v>
          </cell>
        </row>
        <row r="214">
          <cell r="AI214">
            <v>15</v>
          </cell>
          <cell r="AJ214">
            <v>458.72</v>
          </cell>
          <cell r="AK214">
            <v>1661.52</v>
          </cell>
        </row>
        <row r="214">
          <cell r="AM214" t="str">
            <v>鑫起</v>
          </cell>
          <cell r="AN214" t="str">
            <v>劳务工</v>
          </cell>
          <cell r="AO214" t="str">
            <v>湖南红海</v>
          </cell>
          <cell r="AP214">
            <v>28</v>
          </cell>
          <cell r="AQ214">
            <v>0</v>
          </cell>
          <cell r="AR214" t="e">
            <v>#N/A</v>
          </cell>
        </row>
        <row r="214">
          <cell r="AT214" t="str">
            <v>毛伟</v>
          </cell>
        </row>
        <row r="215">
          <cell r="B215" t="str">
            <v>黄清梅</v>
          </cell>
          <cell r="C215" t="str">
            <v>男</v>
          </cell>
          <cell r="D215" t="str">
            <v>430221196712026824</v>
          </cell>
          <cell r="E215">
            <v>43191</v>
          </cell>
        </row>
        <row r="215">
          <cell r="O215">
            <v>60</v>
          </cell>
        </row>
        <row r="215">
          <cell r="W215">
            <v>100</v>
          </cell>
        </row>
        <row r="215">
          <cell r="AA215">
            <v>100</v>
          </cell>
        </row>
        <row r="215">
          <cell r="AJ215">
            <v>0</v>
          </cell>
          <cell r="AK215">
            <v>100</v>
          </cell>
        </row>
        <row r="215">
          <cell r="AM215" t="str">
            <v>鑫起</v>
          </cell>
          <cell r="AN215" t="str">
            <v>劳务工</v>
          </cell>
          <cell r="AO215" t="str">
            <v>光华荣昌</v>
          </cell>
          <cell r="AP215">
            <v>28.5</v>
          </cell>
          <cell r="AQ215">
            <v>0</v>
          </cell>
          <cell r="AR215" t="e">
            <v>#N/A</v>
          </cell>
        </row>
        <row r="215">
          <cell r="AT215" t="str">
            <v>黄清梅</v>
          </cell>
        </row>
        <row r="216">
          <cell r="B216" t="str">
            <v>蒋正林</v>
          </cell>
          <cell r="C216" t="str">
            <v>男</v>
          </cell>
          <cell r="D216" t="str">
            <v>430211196509183530</v>
          </cell>
          <cell r="E216">
            <v>43191</v>
          </cell>
        </row>
        <row r="216">
          <cell r="J216">
            <v>4308</v>
          </cell>
          <cell r="K216">
            <v>4308</v>
          </cell>
          <cell r="L216">
            <v>4308</v>
          </cell>
          <cell r="M216">
            <v>4308</v>
          </cell>
        </row>
        <row r="216">
          <cell r="O216">
            <v>60</v>
          </cell>
          <cell r="P216">
            <v>689.28</v>
          </cell>
        </row>
        <row r="216">
          <cell r="S216">
            <v>30.16</v>
          </cell>
        </row>
        <row r="216">
          <cell r="U216">
            <v>374.8</v>
          </cell>
        </row>
        <row r="216">
          <cell r="W216">
            <v>108.56</v>
          </cell>
        </row>
        <row r="216">
          <cell r="AA216">
            <v>1202.8</v>
          </cell>
          <cell r="AB216">
            <v>344.64</v>
          </cell>
        </row>
        <row r="216">
          <cell r="AD216">
            <v>12.92</v>
          </cell>
        </row>
        <row r="216">
          <cell r="AF216">
            <v>86.16</v>
          </cell>
        </row>
        <row r="216">
          <cell r="AI216">
            <v>15</v>
          </cell>
          <cell r="AJ216">
            <v>458.72</v>
          </cell>
          <cell r="AK216">
            <v>1661.52</v>
          </cell>
        </row>
        <row r="216">
          <cell r="AM216" t="str">
            <v>鑫起</v>
          </cell>
          <cell r="AN216" t="str">
            <v>劳务工</v>
          </cell>
          <cell r="AO216" t="str">
            <v>湖南红海</v>
          </cell>
          <cell r="AP216">
            <v>16</v>
          </cell>
          <cell r="AQ216">
            <v>0</v>
          </cell>
          <cell r="AR216" t="e">
            <v>#N/A</v>
          </cell>
        </row>
        <row r="216">
          <cell r="AT216" t="str">
            <v>蒋正林</v>
          </cell>
        </row>
        <row r="217">
          <cell r="B217" t="str">
            <v>高贤勇</v>
          </cell>
          <cell r="C217" t="str">
            <v>男</v>
          </cell>
          <cell r="D217" t="str">
            <v>430203198208203015</v>
          </cell>
          <cell r="E217">
            <v>43641</v>
          </cell>
        </row>
        <row r="217">
          <cell r="J217">
            <v>4308</v>
          </cell>
          <cell r="K217">
            <v>4308</v>
          </cell>
          <cell r="L217">
            <v>4308</v>
          </cell>
          <cell r="M217">
            <v>4308</v>
          </cell>
        </row>
        <row r="217">
          <cell r="O217">
            <v>60</v>
          </cell>
          <cell r="P217">
            <v>689.28</v>
          </cell>
        </row>
        <row r="217">
          <cell r="S217">
            <v>30.16</v>
          </cell>
        </row>
        <row r="217">
          <cell r="U217">
            <v>374.8</v>
          </cell>
        </row>
        <row r="217">
          <cell r="W217">
            <v>108.56</v>
          </cell>
        </row>
        <row r="217">
          <cell r="AA217">
            <v>1202.8</v>
          </cell>
          <cell r="AB217">
            <v>344.64</v>
          </cell>
        </row>
        <row r="217">
          <cell r="AD217">
            <v>12.92</v>
          </cell>
        </row>
        <row r="217">
          <cell r="AF217">
            <v>86.16</v>
          </cell>
        </row>
        <row r="217">
          <cell r="AI217">
            <v>15</v>
          </cell>
          <cell r="AJ217">
            <v>458.72</v>
          </cell>
          <cell r="AK217">
            <v>1661.52</v>
          </cell>
        </row>
        <row r="217">
          <cell r="AM217" t="str">
            <v>鑫起</v>
          </cell>
          <cell r="AN217" t="str">
            <v>劳务工</v>
          </cell>
          <cell r="AO217" t="str">
            <v>光华荣昌</v>
          </cell>
          <cell r="AP217">
            <v>11</v>
          </cell>
          <cell r="AQ217">
            <v>0</v>
          </cell>
          <cell r="AR217" t="e">
            <v>#N/A</v>
          </cell>
        </row>
        <row r="217">
          <cell r="AT217" t="str">
            <v>高贤勇</v>
          </cell>
        </row>
        <row r="218">
          <cell r="B218" t="str">
            <v>张迪辉</v>
          </cell>
          <cell r="C218" t="str">
            <v>男</v>
          </cell>
          <cell r="D218" t="str">
            <v>430202197307261033</v>
          </cell>
          <cell r="E218">
            <v>43668</v>
          </cell>
        </row>
        <row r="218">
          <cell r="J218">
            <v>4308</v>
          </cell>
          <cell r="K218">
            <v>4308</v>
          </cell>
          <cell r="L218">
            <v>4308</v>
          </cell>
          <cell r="M218">
            <v>4308</v>
          </cell>
        </row>
        <row r="218">
          <cell r="O218">
            <v>60</v>
          </cell>
          <cell r="P218">
            <v>689.28</v>
          </cell>
        </row>
        <row r="218">
          <cell r="S218">
            <v>30.16</v>
          </cell>
        </row>
        <row r="218">
          <cell r="U218">
            <v>374.8</v>
          </cell>
        </row>
        <row r="218">
          <cell r="W218">
            <v>108.56</v>
          </cell>
        </row>
        <row r="218">
          <cell r="AA218">
            <v>1202.8</v>
          </cell>
          <cell r="AB218">
            <v>344.64</v>
          </cell>
        </row>
        <row r="218">
          <cell r="AD218">
            <v>12.92</v>
          </cell>
        </row>
        <row r="218">
          <cell r="AF218">
            <v>86.16</v>
          </cell>
        </row>
        <row r="218">
          <cell r="AI218">
            <v>15</v>
          </cell>
          <cell r="AJ218">
            <v>458.72</v>
          </cell>
          <cell r="AK218">
            <v>1661.52</v>
          </cell>
        </row>
        <row r="218">
          <cell r="AM218" t="str">
            <v>鑫起</v>
          </cell>
          <cell r="AN218" t="str">
            <v>劳务工</v>
          </cell>
          <cell r="AO218" t="str">
            <v>光华荣昌</v>
          </cell>
          <cell r="AP218">
            <v>27</v>
          </cell>
          <cell r="AQ218">
            <v>0</v>
          </cell>
          <cell r="AR218" t="e">
            <v>#N/A</v>
          </cell>
        </row>
        <row r="218">
          <cell r="AT218" t="str">
            <v>张迪辉</v>
          </cell>
        </row>
        <row r="219">
          <cell r="B219" t="str">
            <v>彭孜刚</v>
          </cell>
          <cell r="C219" t="str">
            <v>男</v>
          </cell>
          <cell r="D219" t="str">
            <v>430426198111044375</v>
          </cell>
          <cell r="E219">
            <v>43675</v>
          </cell>
        </row>
        <row r="219">
          <cell r="J219">
            <v>5485</v>
          </cell>
          <cell r="K219">
            <v>5485</v>
          </cell>
          <cell r="L219">
            <v>5485</v>
          </cell>
          <cell r="M219">
            <v>5485</v>
          </cell>
        </row>
        <row r="219">
          <cell r="O219">
            <v>60</v>
          </cell>
          <cell r="P219">
            <v>877.6</v>
          </cell>
        </row>
        <row r="219">
          <cell r="S219">
            <v>38.4</v>
          </cell>
        </row>
        <row r="219">
          <cell r="U219">
            <v>477.2</v>
          </cell>
        </row>
        <row r="219">
          <cell r="W219">
            <v>138.23</v>
          </cell>
        </row>
        <row r="219">
          <cell r="AA219">
            <v>1531.43</v>
          </cell>
          <cell r="AB219">
            <v>438.8</v>
          </cell>
        </row>
        <row r="219">
          <cell r="AD219">
            <v>16.46</v>
          </cell>
        </row>
        <row r="219">
          <cell r="AF219">
            <v>109.7</v>
          </cell>
        </row>
        <row r="219">
          <cell r="AI219">
            <v>15</v>
          </cell>
          <cell r="AJ219">
            <v>579.96</v>
          </cell>
          <cell r="AK219">
            <v>2111.39</v>
          </cell>
        </row>
        <row r="219">
          <cell r="AM219" t="str">
            <v>鑫起</v>
          </cell>
          <cell r="AN219" t="str">
            <v>劳务工</v>
          </cell>
          <cell r="AO219" t="str">
            <v>光华荣昌</v>
          </cell>
          <cell r="AP219">
            <v>22</v>
          </cell>
          <cell r="AQ219">
            <v>0</v>
          </cell>
          <cell r="AR219" t="e">
            <v>#N/A</v>
          </cell>
        </row>
        <row r="219">
          <cell r="AT219" t="str">
            <v>彭孜刚</v>
          </cell>
        </row>
        <row r="220">
          <cell r="B220" t="str">
            <v>杨亮亮</v>
          </cell>
          <cell r="C220" t="str">
            <v>女</v>
          </cell>
          <cell r="D220" t="str">
            <v>430224198601162717</v>
          </cell>
          <cell r="E220">
            <v>43684</v>
          </cell>
        </row>
        <row r="220">
          <cell r="J220">
            <v>4479</v>
          </cell>
          <cell r="K220">
            <v>4479</v>
          </cell>
          <cell r="L220">
            <v>4479</v>
          </cell>
          <cell r="M220">
            <v>4479</v>
          </cell>
        </row>
        <row r="220">
          <cell r="O220">
            <v>60</v>
          </cell>
          <cell r="P220">
            <v>716.64</v>
          </cell>
        </row>
        <row r="220">
          <cell r="S220">
            <v>31.35</v>
          </cell>
        </row>
        <row r="220">
          <cell r="U220">
            <v>389.67</v>
          </cell>
        </row>
        <row r="220">
          <cell r="W220">
            <v>112.87</v>
          </cell>
        </row>
        <row r="220">
          <cell r="AA220">
            <v>1250.53</v>
          </cell>
          <cell r="AB220">
            <v>358.32</v>
          </cell>
        </row>
        <row r="220">
          <cell r="AD220">
            <v>13.44</v>
          </cell>
        </row>
        <row r="220">
          <cell r="AF220">
            <v>89.58</v>
          </cell>
        </row>
        <row r="220">
          <cell r="AI220">
            <v>15</v>
          </cell>
          <cell r="AJ220">
            <v>476.34</v>
          </cell>
          <cell r="AK220">
            <v>1726.87</v>
          </cell>
        </row>
        <row r="220">
          <cell r="AM220" t="str">
            <v>鑫起</v>
          </cell>
          <cell r="AN220" t="str">
            <v>劳务工</v>
          </cell>
          <cell r="AO220" t="str">
            <v>湖南鑫起</v>
          </cell>
          <cell r="AP220">
            <v>18</v>
          </cell>
          <cell r="AQ220">
            <v>0</v>
          </cell>
          <cell r="AR220" t="e">
            <v>#N/A</v>
          </cell>
        </row>
        <row r="220">
          <cell r="AT220" t="str">
            <v>杨亮亮</v>
          </cell>
        </row>
        <row r="221">
          <cell r="B221" t="str">
            <v>李慧玲</v>
          </cell>
          <cell r="C221" t="str">
            <v>男</v>
          </cell>
          <cell r="D221" t="str">
            <v>412927197803102641</v>
          </cell>
          <cell r="E221">
            <v>43685</v>
          </cell>
        </row>
        <row r="221">
          <cell r="J221">
            <v>4308</v>
          </cell>
          <cell r="K221">
            <v>4308</v>
          </cell>
          <cell r="L221">
            <v>4308</v>
          </cell>
          <cell r="M221">
            <v>4308</v>
          </cell>
        </row>
        <row r="221">
          <cell r="O221">
            <v>60</v>
          </cell>
          <cell r="P221">
            <v>689.28</v>
          </cell>
        </row>
        <row r="221">
          <cell r="S221">
            <v>30.16</v>
          </cell>
        </row>
        <row r="221">
          <cell r="U221">
            <v>374.8</v>
          </cell>
        </row>
        <row r="221">
          <cell r="W221">
            <v>108.56</v>
          </cell>
        </row>
        <row r="221">
          <cell r="AA221">
            <v>1202.8</v>
          </cell>
          <cell r="AB221">
            <v>344.64</v>
          </cell>
        </row>
        <row r="221">
          <cell r="AD221">
            <v>12.92</v>
          </cell>
        </row>
        <row r="221">
          <cell r="AF221">
            <v>86.16</v>
          </cell>
        </row>
        <row r="221">
          <cell r="AI221">
            <v>15</v>
          </cell>
          <cell r="AJ221">
            <v>458.72</v>
          </cell>
          <cell r="AK221">
            <v>1661.52</v>
          </cell>
        </row>
        <row r="221">
          <cell r="AM221" t="str">
            <v>鑫起</v>
          </cell>
          <cell r="AN221">
            <v>0</v>
          </cell>
          <cell r="AO221">
            <v>0</v>
          </cell>
          <cell r="AP221">
            <v>7</v>
          </cell>
          <cell r="AQ221" t="str">
            <v>2025/06/11离职</v>
          </cell>
          <cell r="AR221" t="e">
            <v>#N/A</v>
          </cell>
        </row>
        <row r="221">
          <cell r="AT221" t="str">
            <v>李慧玲</v>
          </cell>
        </row>
        <row r="222">
          <cell r="B222" t="str">
            <v>刘明</v>
          </cell>
          <cell r="C222" t="str">
            <v>男</v>
          </cell>
          <cell r="D222" t="str">
            <v>430221198411125318</v>
          </cell>
          <cell r="E222">
            <v>43725</v>
          </cell>
        </row>
        <row r="222">
          <cell r="J222">
            <v>4311</v>
          </cell>
          <cell r="K222">
            <v>4311</v>
          </cell>
          <cell r="L222">
            <v>4311</v>
          </cell>
          <cell r="M222">
            <v>4311</v>
          </cell>
        </row>
        <row r="222">
          <cell r="O222">
            <v>60</v>
          </cell>
          <cell r="P222">
            <v>689.76</v>
          </cell>
        </row>
        <row r="222">
          <cell r="S222">
            <v>30.18</v>
          </cell>
        </row>
        <row r="222">
          <cell r="U222">
            <v>375.06</v>
          </cell>
        </row>
        <row r="222">
          <cell r="W222">
            <v>108.64</v>
          </cell>
        </row>
        <row r="222">
          <cell r="AA222">
            <v>1203.64</v>
          </cell>
          <cell r="AB222">
            <v>344.88</v>
          </cell>
        </row>
        <row r="222">
          <cell r="AD222">
            <v>12.93</v>
          </cell>
        </row>
        <row r="222">
          <cell r="AF222">
            <v>86.22</v>
          </cell>
        </row>
        <row r="222">
          <cell r="AI222">
            <v>15</v>
          </cell>
          <cell r="AJ222">
            <v>459.03</v>
          </cell>
          <cell r="AK222">
            <v>1662.67</v>
          </cell>
        </row>
        <row r="222">
          <cell r="AM222" t="str">
            <v>鑫起</v>
          </cell>
          <cell r="AN222" t="str">
            <v>劳务工</v>
          </cell>
          <cell r="AO222" t="str">
            <v>光华荣昌</v>
          </cell>
          <cell r="AP222">
            <v>15</v>
          </cell>
          <cell r="AQ222">
            <v>0</v>
          </cell>
          <cell r="AR222" t="e">
            <v>#N/A</v>
          </cell>
        </row>
        <row r="222">
          <cell r="AT222" t="str">
            <v>刘明</v>
          </cell>
        </row>
        <row r="223">
          <cell r="B223" t="str">
            <v>郭正军</v>
          </cell>
          <cell r="C223" t="str">
            <v>男</v>
          </cell>
          <cell r="D223" t="str">
            <v>43022119740226651X</v>
          </cell>
          <cell r="E223">
            <v>44306</v>
          </cell>
        </row>
        <row r="223">
          <cell r="J223">
            <v>4308</v>
          </cell>
          <cell r="K223">
            <v>4308</v>
          </cell>
          <cell r="L223">
            <v>4308</v>
          </cell>
          <cell r="M223">
            <v>4308</v>
          </cell>
        </row>
        <row r="223">
          <cell r="O223">
            <v>60</v>
          </cell>
          <cell r="P223">
            <v>689.28</v>
          </cell>
        </row>
        <row r="223">
          <cell r="S223">
            <v>30.16</v>
          </cell>
        </row>
        <row r="223">
          <cell r="U223">
            <v>374.8</v>
          </cell>
        </row>
        <row r="223">
          <cell r="W223">
            <v>108.56</v>
          </cell>
        </row>
        <row r="223">
          <cell r="AA223">
            <v>1202.8</v>
          </cell>
          <cell r="AB223">
            <v>344.64</v>
          </cell>
        </row>
        <row r="223">
          <cell r="AD223">
            <v>12.92</v>
          </cell>
        </row>
        <row r="223">
          <cell r="AF223">
            <v>86.16</v>
          </cell>
        </row>
        <row r="223">
          <cell r="AI223">
            <v>15</v>
          </cell>
          <cell r="AJ223">
            <v>458.72</v>
          </cell>
          <cell r="AK223">
            <v>1661.52</v>
          </cell>
        </row>
        <row r="223">
          <cell r="AM223" t="str">
            <v>鑫起</v>
          </cell>
          <cell r="AN223" t="str">
            <v>劳务工</v>
          </cell>
          <cell r="AO223" t="str">
            <v>光华荣昌</v>
          </cell>
          <cell r="AP223">
            <v>24</v>
          </cell>
          <cell r="AQ223">
            <v>0</v>
          </cell>
          <cell r="AR223" t="e">
            <v>#N/A</v>
          </cell>
        </row>
        <row r="223">
          <cell r="AT223" t="str">
            <v>郭正军</v>
          </cell>
        </row>
        <row r="224">
          <cell r="B224" t="str">
            <v>麻志超</v>
          </cell>
          <cell r="C224" t="str">
            <v>女</v>
          </cell>
          <cell r="D224" t="str">
            <v>433124196808279056</v>
          </cell>
          <cell r="E224">
            <v>44621</v>
          </cell>
        </row>
        <row r="224">
          <cell r="J224">
            <v>5500</v>
          </cell>
          <cell r="K224">
            <v>5500</v>
          </cell>
          <cell r="L224">
            <v>5500</v>
          </cell>
          <cell r="M224">
            <v>5500</v>
          </cell>
        </row>
        <row r="224">
          <cell r="O224">
            <v>60</v>
          </cell>
          <cell r="P224">
            <v>880</v>
          </cell>
        </row>
        <row r="224">
          <cell r="S224">
            <v>38.5</v>
          </cell>
        </row>
        <row r="224">
          <cell r="U224">
            <v>478.5</v>
          </cell>
        </row>
        <row r="224">
          <cell r="W224">
            <v>138.6</v>
          </cell>
        </row>
        <row r="224">
          <cell r="AA224">
            <v>1535.6</v>
          </cell>
          <cell r="AB224">
            <v>440</v>
          </cell>
        </row>
        <row r="224">
          <cell r="AD224">
            <v>16.5</v>
          </cell>
        </row>
        <row r="224">
          <cell r="AF224">
            <v>110</v>
          </cell>
        </row>
        <row r="224">
          <cell r="AI224">
            <v>15</v>
          </cell>
          <cell r="AJ224">
            <v>581.5</v>
          </cell>
          <cell r="AK224">
            <v>2117.1</v>
          </cell>
        </row>
        <row r="224">
          <cell r="AM224" t="str">
            <v>鑫起</v>
          </cell>
          <cell r="AN224" t="str">
            <v>劳务工</v>
          </cell>
          <cell r="AO224" t="str">
            <v>光华荣昌</v>
          </cell>
          <cell r="AP224">
            <v>26</v>
          </cell>
          <cell r="AQ224">
            <v>0</v>
          </cell>
          <cell r="AR224" t="e">
            <v>#N/A</v>
          </cell>
        </row>
        <row r="224">
          <cell r="AT224" t="str">
            <v>麻志超</v>
          </cell>
        </row>
        <row r="225">
          <cell r="B225" t="str">
            <v>王虎彪</v>
          </cell>
          <cell r="C225" t="str">
            <v>男</v>
          </cell>
          <cell r="D225" t="str">
            <v>430221197608157116</v>
          </cell>
          <cell r="E225">
            <v>44712</v>
          </cell>
        </row>
        <row r="225">
          <cell r="J225">
            <v>4308</v>
          </cell>
          <cell r="K225">
            <v>4308</v>
          </cell>
          <cell r="L225">
            <v>4308</v>
          </cell>
          <cell r="M225">
            <v>4308</v>
          </cell>
        </row>
        <row r="225">
          <cell r="O225">
            <v>60</v>
          </cell>
          <cell r="P225">
            <v>689.28</v>
          </cell>
        </row>
        <row r="225">
          <cell r="S225">
            <v>30.16</v>
          </cell>
        </row>
        <row r="225">
          <cell r="U225">
            <v>374.8</v>
          </cell>
        </row>
        <row r="225">
          <cell r="W225">
            <v>108.56</v>
          </cell>
        </row>
        <row r="225">
          <cell r="AA225">
            <v>1202.8</v>
          </cell>
          <cell r="AB225">
            <v>344.64</v>
          </cell>
        </row>
        <row r="225">
          <cell r="AD225">
            <v>12.92</v>
          </cell>
        </row>
        <row r="225">
          <cell r="AF225">
            <v>86.16</v>
          </cell>
        </row>
        <row r="225">
          <cell r="AI225">
            <v>15</v>
          </cell>
          <cell r="AJ225">
            <v>458.72</v>
          </cell>
          <cell r="AK225">
            <v>1661.52</v>
          </cell>
        </row>
        <row r="225">
          <cell r="AM225" t="str">
            <v>鑫起</v>
          </cell>
          <cell r="AN225" t="str">
            <v>劳务工</v>
          </cell>
          <cell r="AO225" t="str">
            <v>光华荣昌</v>
          </cell>
          <cell r="AP225">
            <v>24</v>
          </cell>
          <cell r="AQ225">
            <v>0</v>
          </cell>
          <cell r="AR225" t="e">
            <v>#N/A</v>
          </cell>
        </row>
        <row r="225">
          <cell r="AT225" t="str">
            <v>王虎彪</v>
          </cell>
        </row>
        <row r="226">
          <cell r="B226" t="str">
            <v>曹卫清</v>
          </cell>
          <cell r="C226" t="str">
            <v>女</v>
          </cell>
          <cell r="D226" t="str">
            <v>432321196507103234</v>
          </cell>
          <cell r="E226">
            <v>44741</v>
          </cell>
        </row>
        <row r="226">
          <cell r="J226">
            <v>4308</v>
          </cell>
          <cell r="K226">
            <v>4308</v>
          </cell>
          <cell r="L226">
            <v>4308</v>
          </cell>
          <cell r="M226">
            <v>4308</v>
          </cell>
        </row>
        <row r="226">
          <cell r="O226">
            <v>60</v>
          </cell>
          <cell r="P226">
            <v>689.28</v>
          </cell>
        </row>
        <row r="226">
          <cell r="S226">
            <v>30.16</v>
          </cell>
        </row>
        <row r="226">
          <cell r="U226">
            <v>374.8</v>
          </cell>
        </row>
        <row r="226">
          <cell r="W226">
            <v>108.56</v>
          </cell>
        </row>
        <row r="226">
          <cell r="AA226">
            <v>1202.8</v>
          </cell>
          <cell r="AB226">
            <v>344.64</v>
          </cell>
        </row>
        <row r="226">
          <cell r="AD226">
            <v>12.92</v>
          </cell>
        </row>
        <row r="226">
          <cell r="AF226">
            <v>86.16</v>
          </cell>
        </row>
        <row r="226">
          <cell r="AI226">
            <v>15</v>
          </cell>
          <cell r="AJ226">
            <v>458.72</v>
          </cell>
          <cell r="AK226">
            <v>1661.52</v>
          </cell>
        </row>
        <row r="226">
          <cell r="AM226" t="str">
            <v>鑫起</v>
          </cell>
          <cell r="AN226">
            <v>0</v>
          </cell>
          <cell r="AO226">
            <v>0</v>
          </cell>
          <cell r="AP226">
            <v>19</v>
          </cell>
          <cell r="AQ226" t="str">
            <v>2025/7/7退休</v>
          </cell>
          <cell r="AR226" t="e">
            <v>#N/A</v>
          </cell>
        </row>
        <row r="226">
          <cell r="AT226" t="str">
            <v>曹卫清</v>
          </cell>
        </row>
        <row r="227">
          <cell r="B227" t="str">
            <v>王西明</v>
          </cell>
          <cell r="C227" t="str">
            <v>男</v>
          </cell>
          <cell r="D227" t="str">
            <v>430221197210013518</v>
          </cell>
          <cell r="E227">
            <v>44743</v>
          </cell>
        </row>
        <row r="227">
          <cell r="J227">
            <v>4308</v>
          </cell>
          <cell r="K227">
            <v>4308</v>
          </cell>
          <cell r="L227">
            <v>4308</v>
          </cell>
          <cell r="M227">
            <v>4308</v>
          </cell>
        </row>
        <row r="227">
          <cell r="O227">
            <v>60</v>
          </cell>
          <cell r="P227">
            <v>689.28</v>
          </cell>
        </row>
        <row r="227">
          <cell r="S227">
            <v>30.16</v>
          </cell>
        </row>
        <row r="227">
          <cell r="U227">
            <v>374.8</v>
          </cell>
        </row>
        <row r="227">
          <cell r="W227">
            <v>108.56</v>
          </cell>
        </row>
        <row r="227">
          <cell r="AA227">
            <v>1202.8</v>
          </cell>
          <cell r="AB227">
            <v>344.64</v>
          </cell>
        </row>
        <row r="227">
          <cell r="AD227">
            <v>12.92</v>
          </cell>
        </row>
        <row r="227">
          <cell r="AF227">
            <v>86.16</v>
          </cell>
        </row>
        <row r="227">
          <cell r="AI227">
            <v>15</v>
          </cell>
          <cell r="AJ227">
            <v>458.72</v>
          </cell>
          <cell r="AK227">
            <v>1661.52</v>
          </cell>
        </row>
        <row r="227">
          <cell r="AM227" t="str">
            <v>鑫起</v>
          </cell>
          <cell r="AN227" t="str">
            <v>劳务工</v>
          </cell>
          <cell r="AO227" t="str">
            <v>光华荣昌</v>
          </cell>
          <cell r="AP227">
            <v>24</v>
          </cell>
          <cell r="AQ227">
            <v>0</v>
          </cell>
          <cell r="AR227" t="e">
            <v>#N/A</v>
          </cell>
        </row>
        <row r="227">
          <cell r="AT227" t="str">
            <v>王西明</v>
          </cell>
        </row>
        <row r="228">
          <cell r="B228" t="str">
            <v>贺楚平</v>
          </cell>
          <cell r="C228" t="str">
            <v>男</v>
          </cell>
          <cell r="D228" t="str">
            <v>430124196509180694</v>
          </cell>
          <cell r="E228">
            <v>44753</v>
          </cell>
        </row>
        <row r="228">
          <cell r="J228">
            <v>4308</v>
          </cell>
          <cell r="K228">
            <v>4308</v>
          </cell>
          <cell r="L228">
            <v>4308</v>
          </cell>
          <cell r="M228">
            <v>4308</v>
          </cell>
        </row>
        <row r="228">
          <cell r="O228">
            <v>60</v>
          </cell>
          <cell r="P228">
            <v>689.28</v>
          </cell>
        </row>
        <row r="228">
          <cell r="S228">
            <v>30.16</v>
          </cell>
        </row>
        <row r="228">
          <cell r="U228">
            <v>374.8</v>
          </cell>
        </row>
        <row r="228">
          <cell r="W228">
            <v>108.56</v>
          </cell>
        </row>
        <row r="228">
          <cell r="AA228">
            <v>1202.8</v>
          </cell>
          <cell r="AB228">
            <v>344.64</v>
          </cell>
        </row>
        <row r="228">
          <cell r="AD228">
            <v>12.92</v>
          </cell>
        </row>
        <row r="228">
          <cell r="AF228">
            <v>86.16</v>
          </cell>
        </row>
        <row r="228">
          <cell r="AI228">
            <v>15</v>
          </cell>
          <cell r="AJ228">
            <v>458.72</v>
          </cell>
          <cell r="AK228">
            <v>1661.52</v>
          </cell>
        </row>
        <row r="228">
          <cell r="AM228" t="str">
            <v>鑫起</v>
          </cell>
          <cell r="AN228" t="str">
            <v>劳务工</v>
          </cell>
          <cell r="AO228" t="str">
            <v>光华荣昌</v>
          </cell>
          <cell r="AP228">
            <v>30</v>
          </cell>
          <cell r="AQ228">
            <v>0</v>
          </cell>
          <cell r="AR228" t="e">
            <v>#N/A</v>
          </cell>
        </row>
        <row r="228">
          <cell r="AT228" t="str">
            <v>贺楚平</v>
          </cell>
        </row>
        <row r="229">
          <cell r="B229" t="str">
            <v>戴立娟</v>
          </cell>
          <cell r="C229" t="str">
            <v>男</v>
          </cell>
          <cell r="D229" t="str">
            <v>520103197710200022</v>
          </cell>
          <cell r="E229">
            <v>44754</v>
          </cell>
        </row>
        <row r="229">
          <cell r="J229">
            <v>4308</v>
          </cell>
          <cell r="K229">
            <v>4308</v>
          </cell>
          <cell r="L229">
            <v>4308</v>
          </cell>
          <cell r="M229">
            <v>4308</v>
          </cell>
        </row>
        <row r="229">
          <cell r="O229">
            <v>60</v>
          </cell>
          <cell r="P229">
            <v>689.28</v>
          </cell>
        </row>
        <row r="229">
          <cell r="S229">
            <v>30.16</v>
          </cell>
        </row>
        <row r="229">
          <cell r="U229">
            <v>374.8</v>
          </cell>
        </row>
        <row r="229">
          <cell r="W229">
            <v>108.56</v>
          </cell>
        </row>
        <row r="229">
          <cell r="AA229">
            <v>1202.8</v>
          </cell>
          <cell r="AB229">
            <v>344.64</v>
          </cell>
        </row>
        <row r="229">
          <cell r="AD229">
            <v>12.92</v>
          </cell>
        </row>
        <row r="229">
          <cell r="AF229">
            <v>86.16</v>
          </cell>
        </row>
        <row r="229">
          <cell r="AI229">
            <v>15</v>
          </cell>
          <cell r="AJ229">
            <v>458.72</v>
          </cell>
          <cell r="AK229">
            <v>1661.52</v>
          </cell>
        </row>
        <row r="229">
          <cell r="AM229" t="str">
            <v>鑫起</v>
          </cell>
          <cell r="AN229">
            <v>0</v>
          </cell>
          <cell r="AO229">
            <v>0</v>
          </cell>
          <cell r="AP229">
            <v>18</v>
          </cell>
          <cell r="AQ229" t="str">
            <v>2025/06/23号离职</v>
          </cell>
          <cell r="AR229" t="e">
            <v>#N/A</v>
          </cell>
        </row>
        <row r="229">
          <cell r="AT229" t="str">
            <v>戴立娟</v>
          </cell>
        </row>
        <row r="230">
          <cell r="B230" t="str">
            <v>申喜华</v>
          </cell>
          <cell r="C230" t="str">
            <v>女</v>
          </cell>
          <cell r="D230" t="str">
            <v>52010219720421381X</v>
          </cell>
          <cell r="E230">
            <v>44760</v>
          </cell>
        </row>
        <row r="230">
          <cell r="J230">
            <v>4308</v>
          </cell>
          <cell r="K230">
            <v>4308</v>
          </cell>
          <cell r="L230">
            <v>4308</v>
          </cell>
          <cell r="M230">
            <v>4308</v>
          </cell>
        </row>
        <row r="230">
          <cell r="O230">
            <v>60</v>
          </cell>
          <cell r="P230">
            <v>689.28</v>
          </cell>
        </row>
        <row r="230">
          <cell r="S230">
            <v>30.16</v>
          </cell>
        </row>
        <row r="230">
          <cell r="U230">
            <v>374.8</v>
          </cell>
        </row>
        <row r="230">
          <cell r="W230">
            <v>108.56</v>
          </cell>
        </row>
        <row r="230">
          <cell r="AA230">
            <v>1202.8</v>
          </cell>
          <cell r="AB230">
            <v>344.64</v>
          </cell>
        </row>
        <row r="230">
          <cell r="AD230">
            <v>12.92</v>
          </cell>
        </row>
        <row r="230">
          <cell r="AF230">
            <v>86.16</v>
          </cell>
        </row>
        <row r="230">
          <cell r="AI230">
            <v>15</v>
          </cell>
          <cell r="AJ230">
            <v>458.72</v>
          </cell>
          <cell r="AK230">
            <v>1661.52</v>
          </cell>
        </row>
        <row r="230">
          <cell r="AM230" t="str">
            <v>鑫起</v>
          </cell>
          <cell r="AN230">
            <v>0</v>
          </cell>
          <cell r="AO230">
            <v>0</v>
          </cell>
          <cell r="AP230">
            <v>18</v>
          </cell>
          <cell r="AQ230" t="str">
            <v>2025/06/23号离职</v>
          </cell>
          <cell r="AR230" t="e">
            <v>#N/A</v>
          </cell>
        </row>
        <row r="230">
          <cell r="AT230" t="str">
            <v>申喜华</v>
          </cell>
        </row>
        <row r="231">
          <cell r="B231" t="str">
            <v>李知洋</v>
          </cell>
          <cell r="C231" t="str">
            <v>男</v>
          </cell>
          <cell r="D231" t="str">
            <v>430204200005271014</v>
          </cell>
          <cell r="E231">
            <v>44760</v>
          </cell>
        </row>
        <row r="231">
          <cell r="J231">
            <v>4308</v>
          </cell>
          <cell r="K231">
            <v>4308</v>
          </cell>
          <cell r="L231">
            <v>4308</v>
          </cell>
          <cell r="M231">
            <v>4308</v>
          </cell>
        </row>
        <row r="231">
          <cell r="O231">
            <v>60</v>
          </cell>
          <cell r="P231">
            <v>689.28</v>
          </cell>
        </row>
        <row r="231">
          <cell r="S231">
            <v>30.16</v>
          </cell>
        </row>
        <row r="231">
          <cell r="U231">
            <v>374.8</v>
          </cell>
        </row>
        <row r="231">
          <cell r="W231">
            <v>108.56</v>
          </cell>
        </row>
        <row r="231">
          <cell r="AA231">
            <v>1202.8</v>
          </cell>
          <cell r="AB231">
            <v>344.64</v>
          </cell>
        </row>
        <row r="231">
          <cell r="AD231">
            <v>12.92</v>
          </cell>
        </row>
        <row r="231">
          <cell r="AF231">
            <v>86.16</v>
          </cell>
        </row>
        <row r="231">
          <cell r="AI231">
            <v>15</v>
          </cell>
          <cell r="AJ231">
            <v>458.72</v>
          </cell>
          <cell r="AK231">
            <v>1661.52</v>
          </cell>
        </row>
        <row r="231">
          <cell r="AM231" t="str">
            <v>鑫起</v>
          </cell>
          <cell r="AN231" t="str">
            <v>劳务工</v>
          </cell>
          <cell r="AO231" t="str">
            <v>光华荣昌</v>
          </cell>
          <cell r="AP231">
            <v>16</v>
          </cell>
          <cell r="AQ231">
            <v>0</v>
          </cell>
          <cell r="AR231" t="e">
            <v>#N/A</v>
          </cell>
        </row>
        <row r="231">
          <cell r="AT231" t="str">
            <v>李知洋</v>
          </cell>
        </row>
        <row r="232">
          <cell r="B232" t="str">
            <v>肖春菊</v>
          </cell>
          <cell r="C232" t="str">
            <v>女</v>
          </cell>
          <cell r="D232" t="str">
            <v>430523198203022321</v>
          </cell>
          <cell r="E232">
            <v>44772</v>
          </cell>
        </row>
        <row r="232">
          <cell r="J232">
            <v>4308</v>
          </cell>
          <cell r="K232">
            <v>4308</v>
          </cell>
          <cell r="L232">
            <v>4308</v>
          </cell>
          <cell r="M232">
            <v>4308</v>
          </cell>
        </row>
        <row r="232">
          <cell r="O232">
            <v>60</v>
          </cell>
          <cell r="P232">
            <v>689.28</v>
          </cell>
        </row>
        <row r="232">
          <cell r="S232">
            <v>30.16</v>
          </cell>
        </row>
        <row r="232">
          <cell r="U232">
            <v>374.8</v>
          </cell>
        </row>
        <row r="232">
          <cell r="W232">
            <v>108.56</v>
          </cell>
        </row>
        <row r="232">
          <cell r="AA232">
            <v>1202.8</v>
          </cell>
          <cell r="AB232">
            <v>344.64</v>
          </cell>
        </row>
        <row r="232">
          <cell r="AD232">
            <v>12.92</v>
          </cell>
        </row>
        <row r="232">
          <cell r="AF232">
            <v>86.16</v>
          </cell>
        </row>
        <row r="232">
          <cell r="AI232">
            <v>15</v>
          </cell>
          <cell r="AJ232">
            <v>458.72</v>
          </cell>
          <cell r="AK232">
            <v>1661.52</v>
          </cell>
        </row>
        <row r="232">
          <cell r="AM232" t="str">
            <v>鑫起</v>
          </cell>
          <cell r="AN232" t="str">
            <v>劳务工</v>
          </cell>
          <cell r="AO232" t="str">
            <v>湖南鑫起</v>
          </cell>
          <cell r="AP232">
            <v>28</v>
          </cell>
          <cell r="AQ232">
            <v>0</v>
          </cell>
          <cell r="AR232" t="e">
            <v>#N/A</v>
          </cell>
        </row>
        <row r="232">
          <cell r="AT232" t="str">
            <v>肖春菊</v>
          </cell>
        </row>
        <row r="233">
          <cell r="B233" t="str">
            <v>陈爱军</v>
          </cell>
          <cell r="C233" t="str">
            <v>男</v>
          </cell>
          <cell r="D233" t="str">
            <v>432621197509014113</v>
          </cell>
          <cell r="E233">
            <v>44772</v>
          </cell>
        </row>
        <row r="233">
          <cell r="J233">
            <v>4308</v>
          </cell>
          <cell r="K233">
            <v>4308</v>
          </cell>
          <cell r="L233">
            <v>4308</v>
          </cell>
          <cell r="M233">
            <v>4308</v>
          </cell>
        </row>
        <row r="233">
          <cell r="O233">
            <v>60</v>
          </cell>
          <cell r="P233">
            <v>689.28</v>
          </cell>
        </row>
        <row r="233">
          <cell r="S233">
            <v>30.16</v>
          </cell>
        </row>
        <row r="233">
          <cell r="U233">
            <v>374.8</v>
          </cell>
        </row>
        <row r="233">
          <cell r="W233">
            <v>108.56</v>
          </cell>
        </row>
        <row r="233">
          <cell r="AA233">
            <v>1202.8</v>
          </cell>
          <cell r="AB233">
            <v>344.64</v>
          </cell>
        </row>
        <row r="233">
          <cell r="AD233">
            <v>12.92</v>
          </cell>
        </row>
        <row r="233">
          <cell r="AF233">
            <v>86.16</v>
          </cell>
        </row>
        <row r="233">
          <cell r="AI233">
            <v>15</v>
          </cell>
          <cell r="AJ233">
            <v>458.72</v>
          </cell>
          <cell r="AK233">
            <v>1661.52</v>
          </cell>
        </row>
        <row r="233">
          <cell r="AM233" t="str">
            <v>鑫起</v>
          </cell>
          <cell r="AN233" t="str">
            <v>劳务工</v>
          </cell>
          <cell r="AO233" t="str">
            <v>光华荣昌</v>
          </cell>
          <cell r="AP233">
            <v>24</v>
          </cell>
          <cell r="AQ233">
            <v>0</v>
          </cell>
          <cell r="AR233" t="e">
            <v>#N/A</v>
          </cell>
        </row>
        <row r="233">
          <cell r="AT233" t="str">
            <v>陈爱军</v>
          </cell>
        </row>
        <row r="234">
          <cell r="B234" t="str">
            <v>彭光宏</v>
          </cell>
          <cell r="C234" t="str">
            <v>男</v>
          </cell>
          <cell r="D234" t="str">
            <v>432926197405151015</v>
          </cell>
          <cell r="E234">
            <v>44788</v>
          </cell>
        </row>
        <row r="234">
          <cell r="J234">
            <v>4308</v>
          </cell>
          <cell r="K234">
            <v>4308</v>
          </cell>
          <cell r="L234">
            <v>4308</v>
          </cell>
          <cell r="M234">
            <v>4308</v>
          </cell>
        </row>
        <row r="234">
          <cell r="O234">
            <v>60</v>
          </cell>
          <cell r="P234">
            <v>689.28</v>
          </cell>
        </row>
        <row r="234">
          <cell r="S234">
            <v>30.16</v>
          </cell>
        </row>
        <row r="234">
          <cell r="U234">
            <v>374.8</v>
          </cell>
        </row>
        <row r="234">
          <cell r="W234">
            <v>108.56</v>
          </cell>
        </row>
        <row r="234">
          <cell r="AA234">
            <v>1202.8</v>
          </cell>
          <cell r="AB234">
            <v>344.64</v>
          </cell>
        </row>
        <row r="234">
          <cell r="AD234">
            <v>12.92</v>
          </cell>
        </row>
        <row r="234">
          <cell r="AF234">
            <v>86.16</v>
          </cell>
        </row>
        <row r="234">
          <cell r="AI234">
            <v>15</v>
          </cell>
          <cell r="AJ234">
            <v>458.72</v>
          </cell>
          <cell r="AK234">
            <v>1661.52</v>
          </cell>
        </row>
        <row r="234">
          <cell r="AM234" t="str">
            <v>鑫起</v>
          </cell>
          <cell r="AN234" t="str">
            <v>劳务工</v>
          </cell>
          <cell r="AO234" t="str">
            <v>湖南鑫起</v>
          </cell>
          <cell r="AP234">
            <v>0</v>
          </cell>
          <cell r="AQ234">
            <v>0</v>
          </cell>
          <cell r="AR234" t="e">
            <v>#N/A</v>
          </cell>
        </row>
        <row r="234">
          <cell r="AT234" t="str">
            <v>彭光宏</v>
          </cell>
        </row>
        <row r="235">
          <cell r="B235" t="str">
            <v>付雄</v>
          </cell>
          <cell r="C235" t="str">
            <v>男</v>
          </cell>
          <cell r="D235" t="str">
            <v>430211199010290410</v>
          </cell>
          <cell r="E235">
            <v>44805</v>
          </cell>
        </row>
        <row r="235">
          <cell r="J235">
            <v>4308</v>
          </cell>
          <cell r="K235">
            <v>4308</v>
          </cell>
          <cell r="L235">
            <v>4308</v>
          </cell>
          <cell r="M235">
            <v>4308</v>
          </cell>
        </row>
        <row r="235">
          <cell r="O235">
            <v>60</v>
          </cell>
          <cell r="P235">
            <v>689.28</v>
          </cell>
        </row>
        <row r="235">
          <cell r="S235">
            <v>30.16</v>
          </cell>
        </row>
        <row r="235">
          <cell r="U235">
            <v>374.8</v>
          </cell>
        </row>
        <row r="235">
          <cell r="W235">
            <v>108.56</v>
          </cell>
        </row>
        <row r="235">
          <cell r="AA235">
            <v>1202.8</v>
          </cell>
          <cell r="AB235">
            <v>344.64</v>
          </cell>
        </row>
        <row r="235">
          <cell r="AD235">
            <v>12.92</v>
          </cell>
        </row>
        <row r="235">
          <cell r="AF235">
            <v>86.16</v>
          </cell>
        </row>
        <row r="235">
          <cell r="AI235">
            <v>15</v>
          </cell>
          <cell r="AJ235">
            <v>458.72</v>
          </cell>
          <cell r="AK235">
            <v>1661.52</v>
          </cell>
        </row>
        <row r="235">
          <cell r="AM235" t="str">
            <v>鑫起</v>
          </cell>
          <cell r="AN235">
            <v>0</v>
          </cell>
          <cell r="AO235">
            <v>0</v>
          </cell>
          <cell r="AP235">
            <v>0</v>
          </cell>
          <cell r="AQ235" t="str">
            <v>2025/7/7优化离职</v>
          </cell>
          <cell r="AR235" t="e">
            <v>#N/A</v>
          </cell>
        </row>
        <row r="235">
          <cell r="AT235" t="str">
            <v>付雄</v>
          </cell>
        </row>
        <row r="236">
          <cell r="B236" t="str">
            <v>李松辉</v>
          </cell>
          <cell r="C236" t="str">
            <v>男</v>
          </cell>
          <cell r="D236" t="str">
            <v>431322200408100673</v>
          </cell>
          <cell r="E236">
            <v>44805</v>
          </cell>
        </row>
        <row r="236">
          <cell r="J236">
            <v>4308</v>
          </cell>
          <cell r="K236">
            <v>4308</v>
          </cell>
          <cell r="L236">
            <v>4308</v>
          </cell>
          <cell r="M236">
            <v>4308</v>
          </cell>
        </row>
        <row r="236">
          <cell r="O236">
            <v>60</v>
          </cell>
          <cell r="P236">
            <v>689.28</v>
          </cell>
        </row>
        <row r="236">
          <cell r="S236">
            <v>30.16</v>
          </cell>
        </row>
        <row r="236">
          <cell r="U236">
            <v>374.8</v>
          </cell>
        </row>
        <row r="236">
          <cell r="W236">
            <v>108.56</v>
          </cell>
        </row>
        <row r="236">
          <cell r="AA236">
            <v>1202.8</v>
          </cell>
          <cell r="AB236">
            <v>344.64</v>
          </cell>
        </row>
        <row r="236">
          <cell r="AD236">
            <v>12.92</v>
          </cell>
        </row>
        <row r="236">
          <cell r="AF236">
            <v>86.16</v>
          </cell>
        </row>
        <row r="236">
          <cell r="AI236">
            <v>15</v>
          </cell>
          <cell r="AJ236">
            <v>458.72</v>
          </cell>
          <cell r="AK236">
            <v>1661.52</v>
          </cell>
        </row>
        <row r="236">
          <cell r="AM236" t="str">
            <v>鑫起</v>
          </cell>
          <cell r="AN236" t="str">
            <v>劳务工</v>
          </cell>
          <cell r="AO236" t="str">
            <v>光华荣昌</v>
          </cell>
          <cell r="AP236">
            <v>26</v>
          </cell>
          <cell r="AQ236">
            <v>0</v>
          </cell>
          <cell r="AR236" t="e">
            <v>#N/A</v>
          </cell>
        </row>
        <row r="236">
          <cell r="AT236" t="str">
            <v>李松辉</v>
          </cell>
        </row>
        <row r="238">
          <cell r="E238">
            <v>207</v>
          </cell>
        </row>
        <row r="239">
          <cell r="E239">
            <v>0</v>
          </cell>
        </row>
        <row r="239">
          <cell r="AK239">
            <v>0</v>
          </cell>
        </row>
        <row r="240">
          <cell r="O240">
            <v>1380</v>
          </cell>
          <cell r="P240">
            <v>15571.04</v>
          </cell>
          <cell r="Q240">
            <v>0</v>
          </cell>
          <cell r="R240">
            <v>0</v>
          </cell>
          <cell r="S240">
            <v>681.31</v>
          </cell>
          <cell r="T240">
            <v>0</v>
          </cell>
          <cell r="U240">
            <v>8466.83</v>
          </cell>
          <cell r="V240">
            <v>0</v>
          </cell>
          <cell r="W240">
            <v>2552.42</v>
          </cell>
          <cell r="X240">
            <v>0</v>
          </cell>
          <cell r="Y240">
            <v>0</v>
          </cell>
          <cell r="Z240">
            <v>0</v>
          </cell>
          <cell r="AA240">
            <v>27271.6</v>
          </cell>
          <cell r="AB240">
            <v>7785.52</v>
          </cell>
          <cell r="AC240">
            <v>0</v>
          </cell>
          <cell r="AD240">
            <v>291.89</v>
          </cell>
          <cell r="AE240">
            <v>0</v>
          </cell>
          <cell r="AF240">
            <v>1946.38</v>
          </cell>
          <cell r="AG240">
            <v>0</v>
          </cell>
          <cell r="AH240">
            <v>0</v>
          </cell>
          <cell r="AI240">
            <v>330</v>
          </cell>
          <cell r="AJ240">
            <v>10353.79</v>
          </cell>
          <cell r="AK240">
            <v>37625.39</v>
          </cell>
          <cell r="AL240" t="str">
            <v>当月工资中扣除当月社保</v>
          </cell>
        </row>
        <row r="241">
          <cell r="O241">
            <v>20730</v>
          </cell>
          <cell r="P241">
            <v>137418.94</v>
          </cell>
          <cell r="Q241">
            <v>0</v>
          </cell>
          <cell r="R241">
            <v>0</v>
          </cell>
          <cell r="S241">
            <v>6012.618</v>
          </cell>
          <cell r="T241">
            <v>0</v>
          </cell>
          <cell r="U241">
            <v>74428.257</v>
          </cell>
          <cell r="V241">
            <v>0</v>
          </cell>
          <cell r="W241">
            <v>15738.958</v>
          </cell>
          <cell r="X241">
            <v>0</v>
          </cell>
          <cell r="Y241">
            <v>0</v>
          </cell>
          <cell r="Z241">
            <v>0</v>
          </cell>
          <cell r="AA241">
            <v>233598.773</v>
          </cell>
          <cell r="AB241">
            <v>31143.36</v>
          </cell>
          <cell r="AC241">
            <v>0</v>
          </cell>
          <cell r="AD241">
            <v>1167.74</v>
          </cell>
          <cell r="AE241">
            <v>0</v>
          </cell>
          <cell r="AF241">
            <v>8004.94</v>
          </cell>
          <cell r="AG241">
            <v>0</v>
          </cell>
          <cell r="AH241">
            <v>0</v>
          </cell>
          <cell r="AI241">
            <v>1185</v>
          </cell>
          <cell r="AJ241">
            <v>41501.04</v>
          </cell>
          <cell r="AK241">
            <v>275099.813</v>
          </cell>
        </row>
        <row r="242">
          <cell r="S242" t="str">
            <v>劳务</v>
          </cell>
          <cell r="T242">
            <v>0</v>
          </cell>
        </row>
        <row r="242">
          <cell r="V242">
            <v>0</v>
          </cell>
          <cell r="W242">
            <v>15666.588</v>
          </cell>
          <cell r="X242">
            <v>0</v>
          </cell>
          <cell r="Y242">
            <v>0</v>
          </cell>
          <cell r="Z242">
            <v>0</v>
          </cell>
        </row>
        <row r="242">
          <cell r="AE242">
            <v>0</v>
          </cell>
          <cell r="AF242">
            <v>8004.94</v>
          </cell>
          <cell r="AG242">
            <v>0</v>
          </cell>
        </row>
        <row r="242">
          <cell r="AI242">
            <v>1185</v>
          </cell>
          <cell r="AJ242">
            <v>41501.04</v>
          </cell>
        </row>
        <row r="242">
          <cell r="AL242">
            <v>0</v>
          </cell>
          <cell r="AM242" t="e">
            <v>#VALUE!</v>
          </cell>
          <cell r="AN242" t="e">
            <v>#N/A</v>
          </cell>
          <cell r="AO242" t="e">
            <v>#N/A</v>
          </cell>
        </row>
        <row r="243">
          <cell r="AQ243">
            <v>275099.813</v>
          </cell>
        </row>
        <row r="244">
          <cell r="AK244">
            <v>12303</v>
          </cell>
        </row>
        <row r="244">
          <cell r="AM244">
            <v>12303</v>
          </cell>
        </row>
        <row r="244">
          <cell r="AX244">
            <v>12303</v>
          </cell>
        </row>
        <row r="245">
          <cell r="AA245" t="str">
            <v>25.7.11</v>
          </cell>
          <cell r="AB245" t="str">
            <v>养老</v>
          </cell>
        </row>
        <row r="245">
          <cell r="AD245" t="str">
            <v>失业</v>
          </cell>
        </row>
        <row r="245">
          <cell r="AF245" t="str">
            <v>医疗</v>
          </cell>
        </row>
        <row r="245">
          <cell r="AH245" t="str">
            <v>住房公积金</v>
          </cell>
          <cell r="AI245" t="str">
            <v>大病</v>
          </cell>
        </row>
        <row r="245">
          <cell r="AM245">
            <v>6012.618</v>
          </cell>
        </row>
        <row r="245">
          <cell r="AX245">
            <v>156134.97</v>
          </cell>
        </row>
        <row r="246">
          <cell r="S246" t="str">
            <v>五险</v>
          </cell>
          <cell r="T246">
            <v>233598.773</v>
          </cell>
        </row>
        <row r="246">
          <cell r="AA246" t="str">
            <v>管理</v>
          </cell>
          <cell r="AB246">
            <v>7605.12</v>
          </cell>
        </row>
        <row r="246">
          <cell r="AD246">
            <v>285.18</v>
          </cell>
        </row>
        <row r="246">
          <cell r="AF246">
            <v>2155.66</v>
          </cell>
        </row>
        <row r="246">
          <cell r="AH246">
            <v>4517</v>
          </cell>
          <cell r="AI246">
            <v>240</v>
          </cell>
          <cell r="AJ246">
            <v>14562.96</v>
          </cell>
        </row>
        <row r="246">
          <cell r="AQ246">
            <v>-275099.813</v>
          </cell>
        </row>
        <row r="247">
          <cell r="S247" t="str">
            <v>公积金</v>
          </cell>
          <cell r="T247">
            <v>12303</v>
          </cell>
        </row>
        <row r="247">
          <cell r="AA247" t="str">
            <v>研发</v>
          </cell>
        </row>
        <row r="247">
          <cell r="AK247" t="str">
            <v>4月起删除此表</v>
          </cell>
        </row>
        <row r="248">
          <cell r="T248">
            <v>245901.773</v>
          </cell>
        </row>
        <row r="248">
          <cell r="AA248" t="str">
            <v>一线</v>
          </cell>
          <cell r="AB248">
            <v>21755.52</v>
          </cell>
        </row>
        <row r="248">
          <cell r="AD248">
            <v>815.719999999999</v>
          </cell>
        </row>
        <row r="248">
          <cell r="AF248">
            <v>5408.7</v>
          </cell>
        </row>
        <row r="248">
          <cell r="AH248">
            <v>7028</v>
          </cell>
          <cell r="AI248">
            <v>870</v>
          </cell>
          <cell r="AJ248">
            <v>35007.94</v>
          </cell>
        </row>
        <row r="249">
          <cell r="AA249" t="str">
            <v>销售</v>
          </cell>
          <cell r="AB249">
            <v>1782.72</v>
          </cell>
        </row>
        <row r="249">
          <cell r="AD249">
            <v>66.84</v>
          </cell>
        </row>
        <row r="249">
          <cell r="AF249">
            <v>440.58</v>
          </cell>
        </row>
        <row r="249">
          <cell r="AH249">
            <v>758</v>
          </cell>
          <cell r="AI249">
            <v>75</v>
          </cell>
          <cell r="AJ249">
            <v>3048.14</v>
          </cell>
        </row>
        <row r="250">
          <cell r="R250">
            <v>1</v>
          </cell>
          <cell r="S250" t="str">
            <v>鑫起</v>
          </cell>
          <cell r="T250">
            <v>27271.6</v>
          </cell>
          <cell r="U250">
            <v>1380</v>
          </cell>
        </row>
        <row r="250">
          <cell r="AA250" t="str">
            <v>合计</v>
          </cell>
          <cell r="AB250">
            <v>31143.36</v>
          </cell>
        </row>
        <row r="250">
          <cell r="AD250">
            <v>1167.74</v>
          </cell>
          <cell r="AE250">
            <v>0</v>
          </cell>
          <cell r="AF250">
            <v>8004.94</v>
          </cell>
          <cell r="AG250">
            <v>0</v>
          </cell>
          <cell r="AH250">
            <v>12303</v>
          </cell>
          <cell r="AI250">
            <v>1185</v>
          </cell>
          <cell r="AJ250">
            <v>52619.04</v>
          </cell>
        </row>
        <row r="251">
          <cell r="B251" t="str">
            <v>工资表208人</v>
          </cell>
        </row>
        <row r="251">
          <cell r="R251">
            <v>2</v>
          </cell>
          <cell r="S251" t="str">
            <v>诚展-湖南</v>
          </cell>
          <cell r="T251">
            <v>51505.5</v>
          </cell>
          <cell r="U251">
            <v>6750</v>
          </cell>
        </row>
        <row r="252">
          <cell r="R252">
            <v>3</v>
          </cell>
          <cell r="S252" t="str">
            <v>诚展-深圳</v>
          </cell>
          <cell r="T252">
            <v>0</v>
          </cell>
          <cell r="U252">
            <v>0</v>
          </cell>
        </row>
        <row r="252">
          <cell r="BE252" t="e">
            <v>#VALUE!</v>
          </cell>
        </row>
        <row r="253">
          <cell r="B253" t="str">
            <v>在职花名册</v>
          </cell>
        </row>
        <row r="253">
          <cell r="R253">
            <v>4</v>
          </cell>
          <cell r="S253" t="str">
            <v>思泉</v>
          </cell>
          <cell r="T253">
            <v>40333.6</v>
          </cell>
          <cell r="U253">
            <v>5700</v>
          </cell>
        </row>
        <row r="253">
          <cell r="AA253" t="str">
            <v>差额</v>
          </cell>
          <cell r="AB253">
            <v>0</v>
          </cell>
        </row>
        <row r="253">
          <cell r="AD253">
            <v>0</v>
          </cell>
        </row>
        <row r="253"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1185.00000000001</v>
          </cell>
          <cell r="AK253" t="str">
            <v>大病差额</v>
          </cell>
        </row>
        <row r="253">
          <cell r="AQ253">
            <v>287402.813</v>
          </cell>
        </row>
        <row r="254">
          <cell r="G254" t="str">
            <v>25.7.11</v>
          </cell>
          <cell r="H254" t="str">
            <v>工资表中有社保中无</v>
          </cell>
        </row>
        <row r="254">
          <cell r="R254">
            <v>5</v>
          </cell>
          <cell r="S254" t="str">
            <v>东方</v>
          </cell>
          <cell r="T254">
            <v>3364.443</v>
          </cell>
          <cell r="U254">
            <v>450</v>
          </cell>
        </row>
        <row r="254">
          <cell r="AY254" t="e">
            <v>#REF!</v>
          </cell>
        </row>
        <row r="255">
          <cell r="H255" t="str">
            <v>谢宗伏</v>
          </cell>
        </row>
        <row r="255">
          <cell r="R255">
            <v>6</v>
          </cell>
          <cell r="S255" t="str">
            <v>德顺</v>
          </cell>
          <cell r="T255">
            <v>12516.27</v>
          </cell>
          <cell r="U255">
            <v>1800</v>
          </cell>
        </row>
        <row r="255">
          <cell r="AA255" t="str">
            <v>管理</v>
          </cell>
          <cell r="AB255">
            <v>7605.12</v>
          </cell>
        </row>
        <row r="255">
          <cell r="AD255">
            <v>285.18</v>
          </cell>
        </row>
        <row r="255">
          <cell r="AF255">
            <v>2155.66</v>
          </cell>
        </row>
        <row r="255">
          <cell r="AH255">
            <v>4517</v>
          </cell>
          <cell r="AI255">
            <v>240</v>
          </cell>
          <cell r="AJ255">
            <v>14562.96</v>
          </cell>
        </row>
        <row r="256">
          <cell r="D256" t="str">
            <v>李开阳本月没有重复</v>
          </cell>
        </row>
        <row r="256">
          <cell r="H256" t="str">
            <v>易任红</v>
          </cell>
        </row>
        <row r="256">
          <cell r="R256">
            <v>7</v>
          </cell>
          <cell r="S256" t="str">
            <v>宏顺</v>
          </cell>
          <cell r="T256">
            <v>26316.75</v>
          </cell>
          <cell r="U256">
            <v>4650</v>
          </cell>
        </row>
        <row r="256">
          <cell r="AA256" t="str">
            <v>研发</v>
          </cell>
        </row>
        <row r="257">
          <cell r="B257">
            <v>207</v>
          </cell>
        </row>
        <row r="257">
          <cell r="D257" t="str">
            <v>李开阳退休返聘诚展交商业工伤</v>
          </cell>
        </row>
        <row r="257">
          <cell r="H257" t="str">
            <v>赵平</v>
          </cell>
        </row>
        <row r="257">
          <cell r="S257" t="str">
            <v>公司</v>
          </cell>
          <cell r="T257">
            <v>72290.61</v>
          </cell>
        </row>
        <row r="257">
          <cell r="AA257" t="str">
            <v>一线</v>
          </cell>
          <cell r="AB257">
            <v>21755.52</v>
          </cell>
        </row>
        <row r="257">
          <cell r="AD257">
            <v>815.719999999999</v>
          </cell>
        </row>
        <row r="257">
          <cell r="AF257">
            <v>5408.7</v>
          </cell>
        </row>
        <row r="257">
          <cell r="AH257">
            <v>7028</v>
          </cell>
          <cell r="AI257">
            <v>870</v>
          </cell>
          <cell r="AJ257">
            <v>35007.94</v>
          </cell>
        </row>
        <row r="258">
          <cell r="B258">
            <v>2</v>
          </cell>
        </row>
        <row r="258">
          <cell r="D258" t="str">
            <v>曾强、陈纪龙社保中有工资无此2人</v>
          </cell>
        </row>
        <row r="258">
          <cell r="AA258" t="str">
            <v>销售</v>
          </cell>
          <cell r="AB258">
            <v>1782.72</v>
          </cell>
        </row>
        <row r="258">
          <cell r="AD258">
            <v>66.84</v>
          </cell>
        </row>
        <row r="258">
          <cell r="AF258">
            <v>440.58</v>
          </cell>
        </row>
        <row r="258">
          <cell r="AH258">
            <v>758</v>
          </cell>
          <cell r="AI258">
            <v>75</v>
          </cell>
          <cell r="AJ258">
            <v>3048.14</v>
          </cell>
        </row>
        <row r="259">
          <cell r="B259">
            <v>3</v>
          </cell>
        </row>
        <row r="259">
          <cell r="D259" t="str">
            <v>社保不含工资表中销售1人赵平</v>
          </cell>
        </row>
        <row r="259">
          <cell r="H259" t="str">
            <v>李子祥</v>
          </cell>
          <cell r="I259" t="str">
            <v>工资不核算</v>
          </cell>
        </row>
        <row r="259">
          <cell r="S259" t="str">
            <v>合计</v>
          </cell>
          <cell r="T259">
            <v>233598.773</v>
          </cell>
          <cell r="U259">
            <v>20730</v>
          </cell>
        </row>
        <row r="259">
          <cell r="AA259" t="str">
            <v>合计</v>
          </cell>
          <cell r="AB259">
            <v>31143.36</v>
          </cell>
        </row>
        <row r="259">
          <cell r="AD259">
            <v>1167.74</v>
          </cell>
        </row>
        <row r="259">
          <cell r="AF259">
            <v>8004.94</v>
          </cell>
        </row>
        <row r="259">
          <cell r="AH259">
            <v>12303</v>
          </cell>
          <cell r="AI259">
            <v>1185</v>
          </cell>
          <cell r="AJ259">
            <v>52619.04</v>
          </cell>
        </row>
        <row r="261">
          <cell r="B261">
            <v>208</v>
          </cell>
        </row>
        <row r="261">
          <cell r="D261" t="str">
            <v>208人-无工资2+不含3</v>
          </cell>
        </row>
        <row r="261">
          <cell r="F261" t="str">
            <v>25.7.11</v>
          </cell>
        </row>
        <row r="261">
          <cell r="AA261" t="str">
            <v>差额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-12303</v>
          </cell>
          <cell r="AI261">
            <v>0</v>
          </cell>
          <cell r="AJ261">
            <v>1185.00000000001</v>
          </cell>
          <cell r="AK261" t="str">
            <v>大病差额</v>
          </cell>
        </row>
        <row r="264">
          <cell r="D264" t="str">
            <v>431224200709140254</v>
          </cell>
          <cell r="E264">
            <v>45813</v>
          </cell>
        </row>
        <row r="264">
          <cell r="O264">
            <v>150</v>
          </cell>
        </row>
        <row r="264">
          <cell r="W264">
            <v>180</v>
          </cell>
        </row>
        <row r="264">
          <cell r="AA264">
            <v>180</v>
          </cell>
        </row>
        <row r="264">
          <cell r="AJ264">
            <v>0</v>
          </cell>
          <cell r="AK264">
            <v>180</v>
          </cell>
        </row>
        <row r="264">
          <cell r="AM264" t="str">
            <v>湖南诚展</v>
          </cell>
          <cell r="AN264" t="e">
            <v>#N/A</v>
          </cell>
          <cell r="AO264" t="e">
            <v>#N/A</v>
          </cell>
          <cell r="AP264" t="e">
            <v>#N/A</v>
          </cell>
          <cell r="AQ264" t="e">
            <v>#N/A</v>
          </cell>
          <cell r="AR264" t="e">
            <v>#REF!</v>
          </cell>
        </row>
        <row r="264">
          <cell r="AT264" t="e">
            <v>#N/A</v>
          </cell>
        </row>
        <row r="265">
          <cell r="C265" t="str">
            <v>男</v>
          </cell>
          <cell r="D265" t="str">
            <v>430221199411097112</v>
          </cell>
          <cell r="E265">
            <v>45775</v>
          </cell>
        </row>
        <row r="265">
          <cell r="J265">
            <v>4308</v>
          </cell>
          <cell r="K265">
            <v>4308</v>
          </cell>
          <cell r="L265">
            <v>4027</v>
          </cell>
          <cell r="M265">
            <v>4308</v>
          </cell>
        </row>
        <row r="265">
          <cell r="O265">
            <v>150</v>
          </cell>
          <cell r="P265">
            <v>689.28</v>
          </cell>
        </row>
        <row r="265">
          <cell r="S265">
            <v>30.16</v>
          </cell>
        </row>
        <row r="265">
          <cell r="U265">
            <v>350.35</v>
          </cell>
        </row>
        <row r="265">
          <cell r="W265">
            <v>90.47</v>
          </cell>
        </row>
        <row r="265">
          <cell r="AA265">
            <v>1160.26</v>
          </cell>
        </row>
        <row r="265">
          <cell r="AJ265">
            <v>0</v>
          </cell>
          <cell r="AK265">
            <v>1160.26</v>
          </cell>
        </row>
        <row r="265">
          <cell r="AM265" t="str">
            <v>湖南诚展</v>
          </cell>
          <cell r="AN265">
            <v>0</v>
          </cell>
          <cell r="AO265">
            <v>0</v>
          </cell>
          <cell r="AP265" t="e">
            <v>#N/A</v>
          </cell>
          <cell r="AQ265" t="e">
            <v>#N/A</v>
          </cell>
          <cell r="AR265" t="e">
            <v>#REF!</v>
          </cell>
        </row>
        <row r="265">
          <cell r="AT265" t="e">
            <v>#N/A</v>
          </cell>
        </row>
        <row r="266">
          <cell r="C266" t="str">
            <v>男</v>
          </cell>
          <cell r="D266" t="str">
            <v>2025-05-26</v>
          </cell>
        </row>
        <row r="266">
          <cell r="O266">
            <v>150</v>
          </cell>
        </row>
        <row r="266">
          <cell r="W266">
            <v>72.37</v>
          </cell>
        </row>
        <row r="266">
          <cell r="AA266">
            <v>72.37</v>
          </cell>
        </row>
        <row r="266">
          <cell r="AK266">
            <v>72.37</v>
          </cell>
        </row>
        <row r="266">
          <cell r="AM266" t="str">
            <v>湘潭宏顺</v>
          </cell>
          <cell r="AN266" t="e">
            <v>#N/A</v>
          </cell>
          <cell r="AO266" t="e">
            <v>#N/A</v>
          </cell>
          <cell r="AP266" t="e">
            <v>#N/A</v>
          </cell>
          <cell r="AQ266" t="e">
            <v>#N/A</v>
          </cell>
          <cell r="AR266" t="e">
            <v>#REF!</v>
          </cell>
        </row>
        <row r="266">
          <cell r="AT266" t="e">
            <v>#N/A</v>
          </cell>
        </row>
        <row r="268">
          <cell r="C268" t="str">
            <v>男</v>
          </cell>
          <cell r="D268" t="str">
            <v>430425197404230760</v>
          </cell>
          <cell r="E268">
            <v>44803</v>
          </cell>
        </row>
        <row r="268">
          <cell r="J268">
            <v>4308</v>
          </cell>
          <cell r="K268">
            <v>4308</v>
          </cell>
          <cell r="L268">
            <v>4308</v>
          </cell>
          <cell r="M268">
            <v>4308</v>
          </cell>
        </row>
        <row r="268">
          <cell r="O268">
            <v>60</v>
          </cell>
          <cell r="P268">
            <v>689.28</v>
          </cell>
        </row>
        <row r="268">
          <cell r="S268">
            <v>30.16</v>
          </cell>
        </row>
        <row r="268">
          <cell r="U268">
            <v>374.8</v>
          </cell>
        </row>
        <row r="268">
          <cell r="W268">
            <v>108.56</v>
          </cell>
        </row>
        <row r="268">
          <cell r="AA268">
            <v>1202.8</v>
          </cell>
          <cell r="AB268">
            <v>344.64</v>
          </cell>
        </row>
        <row r="268">
          <cell r="AD268">
            <v>12.92</v>
          </cell>
        </row>
        <row r="268">
          <cell r="AF268">
            <v>86.16</v>
          </cell>
        </row>
        <row r="268">
          <cell r="AI268">
            <v>15</v>
          </cell>
          <cell r="AJ268">
            <v>458.72</v>
          </cell>
          <cell r="AK268">
            <v>1661.52</v>
          </cell>
        </row>
        <row r="268">
          <cell r="AM268" t="str">
            <v>鑫起</v>
          </cell>
          <cell r="AN268" t="e">
            <v>#N/A</v>
          </cell>
          <cell r="AO268" t="e">
            <v>#N/A</v>
          </cell>
          <cell r="AP268" t="e">
            <v>#N/A</v>
          </cell>
          <cell r="AQ268" t="e">
            <v>#N/A</v>
          </cell>
          <cell r="AR268" t="e">
            <v>#REF!</v>
          </cell>
        </row>
        <row r="268">
          <cell r="AT268" t="e">
            <v>#N/A</v>
          </cell>
        </row>
        <row r="293">
          <cell r="AM293">
            <v>12513</v>
          </cell>
        </row>
        <row r="295">
          <cell r="AM295" t="str">
            <v>湖南诚展</v>
          </cell>
          <cell r="AN295" t="e">
            <v>#N/A</v>
          </cell>
          <cell r="AO295" t="e">
            <v>#N/A</v>
          </cell>
          <cell r="AP295" t="e">
            <v>#N/A</v>
          </cell>
          <cell r="AQ295" t="e">
            <v>#N/A</v>
          </cell>
        </row>
        <row r="295">
          <cell r="AT295" t="e">
            <v>#N/A</v>
          </cell>
        </row>
        <row r="296">
          <cell r="AM296" t="str">
            <v>湘潭宏顺</v>
          </cell>
          <cell r="AN296" t="e">
            <v>#N/A</v>
          </cell>
          <cell r="AO296" t="e">
            <v>#N/A</v>
          </cell>
          <cell r="AP296" t="e">
            <v>#N/A</v>
          </cell>
          <cell r="AQ296" t="e">
            <v>#N/A</v>
          </cell>
        </row>
        <row r="296">
          <cell r="AS296" t="str">
            <v>无出勤记录</v>
          </cell>
          <cell r="AT296" t="e">
            <v>#N/A</v>
          </cell>
        </row>
        <row r="297">
          <cell r="AM297" t="str">
            <v>湘潭宏顺</v>
          </cell>
          <cell r="AN297" t="e">
            <v>#N/A</v>
          </cell>
          <cell r="AO297" t="e">
            <v>#N/A</v>
          </cell>
          <cell r="AP297" t="e">
            <v>#N/A</v>
          </cell>
          <cell r="AQ297" t="e">
            <v>#N/A</v>
          </cell>
        </row>
        <row r="297">
          <cell r="AS297" t="str">
            <v>无出勤记录</v>
          </cell>
          <cell r="AT297" t="e">
            <v>#N/A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按姓名汇总"/>
      <sheetName val="按部门汇总"/>
      <sheetName val="按员工单位汇总"/>
      <sheetName val="1月工资"/>
      <sheetName val="2月工资"/>
      <sheetName val="3月工资"/>
      <sheetName val="4月工资"/>
      <sheetName val="1月劳务公司"/>
      <sheetName val="2月劳务公司"/>
      <sheetName val="3月劳务公司"/>
      <sheetName val="4月劳务公司"/>
    </sheetNames>
    <sheetDataSet>
      <sheetData sheetId="0">
        <row r="1">
          <cell r="C1" t="str">
            <v>姓名</v>
          </cell>
        </row>
        <row r="4">
          <cell r="C4" t="str">
            <v>李开阳</v>
          </cell>
        </row>
        <row r="5">
          <cell r="C5" t="str">
            <v>刘心</v>
          </cell>
        </row>
        <row r="6">
          <cell r="C6" t="str">
            <v>易兰</v>
          </cell>
        </row>
        <row r="7">
          <cell r="C7" t="str">
            <v>曾琼</v>
          </cell>
        </row>
        <row r="8">
          <cell r="C8" t="str">
            <v>陈子豪</v>
          </cell>
        </row>
        <row r="9">
          <cell r="C9" t="str">
            <v>刘文向</v>
          </cell>
        </row>
        <row r="10">
          <cell r="C10" t="str">
            <v>李晶</v>
          </cell>
        </row>
        <row r="11">
          <cell r="C11" t="str">
            <v>谭丽平</v>
          </cell>
        </row>
        <row r="12">
          <cell r="C12" t="str">
            <v>何胜春</v>
          </cell>
        </row>
        <row r="13">
          <cell r="C13" t="str">
            <v>马英</v>
          </cell>
        </row>
        <row r="14">
          <cell r="C14" t="str">
            <v>卢中华</v>
          </cell>
        </row>
        <row r="15">
          <cell r="C15" t="str">
            <v>伍赤诚</v>
          </cell>
        </row>
        <row r="16">
          <cell r="C16" t="str">
            <v>向财源</v>
          </cell>
        </row>
        <row r="17">
          <cell r="C17" t="str">
            <v>张海波</v>
          </cell>
        </row>
        <row r="18">
          <cell r="C18" t="str">
            <v>曹蜜</v>
          </cell>
        </row>
        <row r="19">
          <cell r="C19" t="str">
            <v>陈嘉琦</v>
          </cell>
        </row>
        <row r="20">
          <cell r="C20" t="str">
            <v>贺王瑜</v>
          </cell>
        </row>
        <row r="21">
          <cell r="C21" t="str">
            <v>赵新辉</v>
          </cell>
        </row>
        <row r="22">
          <cell r="C22" t="str">
            <v>肖燕丹</v>
          </cell>
        </row>
        <row r="23">
          <cell r="C23" t="str">
            <v>范文榜</v>
          </cell>
        </row>
        <row r="24">
          <cell r="C24" t="str">
            <v>肖玲</v>
          </cell>
        </row>
        <row r="25">
          <cell r="C25" t="str">
            <v>赵五祥</v>
          </cell>
        </row>
        <row r="26">
          <cell r="C26" t="str">
            <v>文洪亮</v>
          </cell>
        </row>
        <row r="27">
          <cell r="C27" t="str">
            <v>赵平</v>
          </cell>
        </row>
        <row r="28">
          <cell r="C28" t="str">
            <v>李松辉</v>
          </cell>
        </row>
        <row r="29">
          <cell r="C29" t="str">
            <v>易喜云</v>
          </cell>
        </row>
        <row r="30">
          <cell r="C30" t="str">
            <v>谭建文</v>
          </cell>
        </row>
        <row r="31">
          <cell r="C31" t="str">
            <v>黄龙</v>
          </cell>
        </row>
        <row r="32">
          <cell r="C32" t="str">
            <v>邹涛涛</v>
          </cell>
        </row>
        <row r="33">
          <cell r="C33" t="str">
            <v>高贤勇</v>
          </cell>
        </row>
        <row r="34">
          <cell r="C34" t="str">
            <v>贺楚平</v>
          </cell>
        </row>
        <row r="35">
          <cell r="C35" t="str">
            <v>殷胜</v>
          </cell>
        </row>
        <row r="36">
          <cell r="C36" t="str">
            <v>贺海岸</v>
          </cell>
        </row>
        <row r="37">
          <cell r="C37" t="str">
            <v>肖华</v>
          </cell>
        </row>
        <row r="38">
          <cell r="C38" t="str">
            <v>齐承平</v>
          </cell>
        </row>
        <row r="39">
          <cell r="C39" t="str">
            <v>何柒林</v>
          </cell>
        </row>
        <row r="40">
          <cell r="C40" t="str">
            <v>彭健</v>
          </cell>
        </row>
        <row r="41">
          <cell r="C41" t="str">
            <v>王虎彪</v>
          </cell>
        </row>
        <row r="42">
          <cell r="C42" t="str">
            <v>麻志超</v>
          </cell>
        </row>
        <row r="43">
          <cell r="C43" t="str">
            <v>吴国秋</v>
          </cell>
        </row>
        <row r="44">
          <cell r="C44" t="str">
            <v>张迪辉</v>
          </cell>
        </row>
        <row r="45">
          <cell r="C45" t="str">
            <v>吴朝夕</v>
          </cell>
        </row>
        <row r="46">
          <cell r="C46" t="str">
            <v>李慧玲</v>
          </cell>
        </row>
        <row r="47">
          <cell r="C47" t="str">
            <v>毛伟</v>
          </cell>
        </row>
        <row r="48">
          <cell r="C48" t="str">
            <v>蒋正林</v>
          </cell>
        </row>
        <row r="49">
          <cell r="C49" t="str">
            <v>左昌福</v>
          </cell>
        </row>
        <row r="50">
          <cell r="C50" t="str">
            <v>冉景斌</v>
          </cell>
        </row>
        <row r="51">
          <cell r="C51" t="str">
            <v>郭正军</v>
          </cell>
        </row>
        <row r="52">
          <cell r="C52" t="str">
            <v>王西明</v>
          </cell>
        </row>
        <row r="53">
          <cell r="C53" t="str">
            <v>申喜华</v>
          </cell>
        </row>
        <row r="54">
          <cell r="C54" t="str">
            <v>戴立娟</v>
          </cell>
        </row>
        <row r="55">
          <cell r="C55" t="str">
            <v>陈爱军</v>
          </cell>
        </row>
        <row r="56">
          <cell r="C56" t="str">
            <v>肖春菊</v>
          </cell>
        </row>
        <row r="57">
          <cell r="C57" t="str">
            <v>刘建华</v>
          </cell>
        </row>
        <row r="58">
          <cell r="C58" t="str">
            <v>岑世红</v>
          </cell>
        </row>
        <row r="59">
          <cell r="C59" t="str">
            <v>罗亚南</v>
          </cell>
        </row>
        <row r="60">
          <cell r="C60" t="str">
            <v>杨亮亮</v>
          </cell>
        </row>
        <row r="61">
          <cell r="C61" t="str">
            <v>吴陈</v>
          </cell>
        </row>
        <row r="62">
          <cell r="C62" t="str">
            <v>苏超</v>
          </cell>
        </row>
        <row r="63">
          <cell r="C63" t="str">
            <v>易任红</v>
          </cell>
        </row>
        <row r="64">
          <cell r="C64" t="str">
            <v>欧响亮</v>
          </cell>
        </row>
        <row r="65">
          <cell r="C65" t="str">
            <v>刘明</v>
          </cell>
        </row>
        <row r="66">
          <cell r="C66" t="str">
            <v>胡荣华</v>
          </cell>
        </row>
        <row r="67">
          <cell r="C67" t="str">
            <v>刘文强</v>
          </cell>
        </row>
        <row r="68">
          <cell r="C68" t="str">
            <v>刘谦</v>
          </cell>
        </row>
        <row r="69">
          <cell r="C69" t="str">
            <v>邓日顺</v>
          </cell>
        </row>
        <row r="70">
          <cell r="C70" t="str">
            <v>李亦斌</v>
          </cell>
        </row>
        <row r="71">
          <cell r="C71" t="str">
            <v>刘孝其</v>
          </cell>
        </row>
        <row r="72">
          <cell r="C72" t="str">
            <v>罗鹏</v>
          </cell>
        </row>
        <row r="73">
          <cell r="C73" t="str">
            <v>曹卫清</v>
          </cell>
        </row>
        <row r="74">
          <cell r="C74" t="str">
            <v>李知洋</v>
          </cell>
        </row>
        <row r="75">
          <cell r="C75" t="str">
            <v>林虎</v>
          </cell>
        </row>
        <row r="76">
          <cell r="C76" t="str">
            <v>雍期望</v>
          </cell>
        </row>
        <row r="77">
          <cell r="C77" t="str">
            <v>邹文祥</v>
          </cell>
        </row>
        <row r="78">
          <cell r="C78" t="str">
            <v>张周</v>
          </cell>
        </row>
        <row r="79">
          <cell r="C79" t="str">
            <v>霍海涛</v>
          </cell>
        </row>
        <row r="80">
          <cell r="C80" t="str">
            <v>谭刚</v>
          </cell>
        </row>
        <row r="81">
          <cell r="C81" t="str">
            <v>伍志强</v>
          </cell>
        </row>
        <row r="82">
          <cell r="C82" t="str">
            <v>邹明旺</v>
          </cell>
        </row>
        <row r="83">
          <cell r="C83" t="str">
            <v>彭孜刚</v>
          </cell>
        </row>
        <row r="84">
          <cell r="C84" t="str">
            <v>吴进军</v>
          </cell>
        </row>
        <row r="85">
          <cell r="C85" t="str">
            <v>刘志平</v>
          </cell>
        </row>
        <row r="86">
          <cell r="C86" t="str">
            <v>刘辉兵</v>
          </cell>
        </row>
        <row r="87">
          <cell r="C87" t="str">
            <v>吴朗</v>
          </cell>
        </row>
        <row r="88">
          <cell r="C88" t="str">
            <v>彭光宏</v>
          </cell>
        </row>
        <row r="89">
          <cell r="C89" t="str">
            <v>李石云</v>
          </cell>
        </row>
        <row r="90">
          <cell r="C90" t="str">
            <v>付雄</v>
          </cell>
        </row>
        <row r="91">
          <cell r="C91" t="str">
            <v>黄清梅</v>
          </cell>
        </row>
        <row r="92">
          <cell r="C92" t="str">
            <v>王运凤</v>
          </cell>
        </row>
        <row r="93">
          <cell r="C93" t="str">
            <v>王锋卡</v>
          </cell>
        </row>
        <row r="94">
          <cell r="C94" t="str">
            <v>曾李文</v>
          </cell>
        </row>
        <row r="95">
          <cell r="C95" t="str">
            <v>邹彬彬</v>
          </cell>
        </row>
        <row r="96">
          <cell r="C96" t="str">
            <v>高万</v>
          </cell>
        </row>
        <row r="97">
          <cell r="C97" t="str">
            <v>郭佳</v>
          </cell>
        </row>
        <row r="98">
          <cell r="C98" t="str">
            <v>罗冰</v>
          </cell>
        </row>
        <row r="99">
          <cell r="C99" t="str">
            <v>曾强</v>
          </cell>
        </row>
        <row r="100">
          <cell r="C100" t="str">
            <v>吕小红</v>
          </cell>
        </row>
        <row r="101">
          <cell r="C101" t="str">
            <v>朱棋牡</v>
          </cell>
        </row>
        <row r="102">
          <cell r="C102" t="str">
            <v>邹定福</v>
          </cell>
        </row>
        <row r="103">
          <cell r="C103" t="str">
            <v>尹阳阳</v>
          </cell>
        </row>
        <row r="104">
          <cell r="C104" t="str">
            <v>刘四元</v>
          </cell>
        </row>
        <row r="105">
          <cell r="C105" t="str">
            <v>罗熠鹏</v>
          </cell>
        </row>
        <row r="106">
          <cell r="C106" t="str">
            <v>刘长江</v>
          </cell>
        </row>
        <row r="107">
          <cell r="C107" t="str">
            <v>王明</v>
          </cell>
        </row>
        <row r="108">
          <cell r="C108" t="str">
            <v>李浩</v>
          </cell>
        </row>
        <row r="109">
          <cell r="C109" t="str">
            <v>张凯富</v>
          </cell>
        </row>
        <row r="110">
          <cell r="C110" t="str">
            <v>李鸿玖</v>
          </cell>
        </row>
        <row r="111">
          <cell r="C111" t="str">
            <v>易胜华</v>
          </cell>
        </row>
        <row r="112">
          <cell r="C112" t="str">
            <v>章露</v>
          </cell>
        </row>
        <row r="113">
          <cell r="C113" t="str">
            <v>刘强</v>
          </cell>
        </row>
        <row r="114">
          <cell r="C114" t="str">
            <v>龙必香</v>
          </cell>
        </row>
        <row r="115">
          <cell r="C115" t="str">
            <v>魏波</v>
          </cell>
        </row>
        <row r="116">
          <cell r="C116" t="str">
            <v>吴建明</v>
          </cell>
        </row>
        <row r="117">
          <cell r="C117" t="str">
            <v>黎子盈</v>
          </cell>
        </row>
        <row r="118">
          <cell r="C118" t="str">
            <v>肖炎</v>
          </cell>
        </row>
        <row r="119">
          <cell r="C119" t="str">
            <v>文一江</v>
          </cell>
        </row>
        <row r="120">
          <cell r="C120" t="str">
            <v>谭智</v>
          </cell>
        </row>
        <row r="121">
          <cell r="C121" t="str">
            <v>沈淑珍</v>
          </cell>
        </row>
        <row r="122">
          <cell r="C122" t="str">
            <v>颜再华</v>
          </cell>
        </row>
        <row r="123">
          <cell r="C123" t="str">
            <v>刘贵初</v>
          </cell>
        </row>
        <row r="124">
          <cell r="C124" t="str">
            <v>周向阳</v>
          </cell>
        </row>
        <row r="125">
          <cell r="C125" t="str">
            <v>梁广宏</v>
          </cell>
        </row>
        <row r="126">
          <cell r="C126" t="str">
            <v>杨晨辉</v>
          </cell>
        </row>
        <row r="127">
          <cell r="C127" t="str">
            <v>马凤</v>
          </cell>
        </row>
        <row r="128">
          <cell r="C128" t="str">
            <v>孟兰梅</v>
          </cell>
        </row>
        <row r="129">
          <cell r="C129" t="str">
            <v>陈元庆</v>
          </cell>
        </row>
        <row r="130">
          <cell r="C130" t="str">
            <v>刘尤</v>
          </cell>
        </row>
        <row r="131">
          <cell r="C131" t="str">
            <v>王伟</v>
          </cell>
        </row>
        <row r="132">
          <cell r="C132" t="str">
            <v>汪勇</v>
          </cell>
        </row>
        <row r="133">
          <cell r="C133" t="str">
            <v>李国花</v>
          </cell>
        </row>
        <row r="134">
          <cell r="C134" t="str">
            <v>肖佳昕</v>
          </cell>
        </row>
        <row r="135">
          <cell r="C135" t="str">
            <v>杨梅</v>
          </cell>
        </row>
        <row r="136">
          <cell r="C136" t="str">
            <v>余增</v>
          </cell>
        </row>
        <row r="137">
          <cell r="C137" t="str">
            <v>周雅文</v>
          </cell>
        </row>
        <row r="138">
          <cell r="C138" t="str">
            <v>郭依玄</v>
          </cell>
        </row>
        <row r="139">
          <cell r="C139" t="str">
            <v>文红波</v>
          </cell>
        </row>
        <row r="140">
          <cell r="C140" t="str">
            <v>姜茂</v>
          </cell>
        </row>
        <row r="141">
          <cell r="C141" t="str">
            <v>王贡池</v>
          </cell>
        </row>
        <row r="142">
          <cell r="C142" t="str">
            <v>庞凯</v>
          </cell>
        </row>
        <row r="143">
          <cell r="C143" t="str">
            <v>何爱林</v>
          </cell>
        </row>
        <row r="144">
          <cell r="C144" t="str">
            <v>王施俊</v>
          </cell>
        </row>
        <row r="145">
          <cell r="C145" t="str">
            <v>陈俊</v>
          </cell>
        </row>
        <row r="146">
          <cell r="C146" t="str">
            <v>刘新</v>
          </cell>
        </row>
        <row r="147">
          <cell r="C147" t="str">
            <v>李希</v>
          </cell>
        </row>
        <row r="148">
          <cell r="C148" t="str">
            <v>张广要</v>
          </cell>
        </row>
        <row r="149">
          <cell r="C149" t="str">
            <v>龙键鑫</v>
          </cell>
        </row>
        <row r="150">
          <cell r="C150" t="str">
            <v>尹健龙</v>
          </cell>
        </row>
        <row r="151">
          <cell r="C151" t="str">
            <v>韩迎</v>
          </cell>
        </row>
        <row r="152">
          <cell r="C152" t="str">
            <v>文开华</v>
          </cell>
        </row>
        <row r="153">
          <cell r="C153" t="str">
            <v>喻渭涛</v>
          </cell>
        </row>
        <row r="154">
          <cell r="C154" t="str">
            <v>胡文军</v>
          </cell>
        </row>
        <row r="155">
          <cell r="C155" t="str">
            <v>陈兴富</v>
          </cell>
        </row>
        <row r="156">
          <cell r="C156" t="str">
            <v>吴海勇</v>
          </cell>
        </row>
        <row r="157">
          <cell r="C157" t="str">
            <v>陈桂强</v>
          </cell>
        </row>
        <row r="158">
          <cell r="C158" t="str">
            <v>齐作主</v>
          </cell>
        </row>
        <row r="159">
          <cell r="C159" t="str">
            <v>王尚</v>
          </cell>
        </row>
        <row r="160">
          <cell r="C160" t="str">
            <v>陈明星</v>
          </cell>
        </row>
        <row r="161">
          <cell r="C161" t="str">
            <v>叶辰凯</v>
          </cell>
        </row>
        <row r="162">
          <cell r="C162" t="str">
            <v>陈志波</v>
          </cell>
        </row>
        <row r="163">
          <cell r="C163" t="str">
            <v>袁摇</v>
          </cell>
        </row>
        <row r="164">
          <cell r="C164" t="str">
            <v>唐帅</v>
          </cell>
        </row>
        <row r="165">
          <cell r="C165" t="str">
            <v>龙敏</v>
          </cell>
        </row>
        <row r="166">
          <cell r="C166" t="str">
            <v>魏文</v>
          </cell>
        </row>
        <row r="167">
          <cell r="C167" t="str">
            <v>卜志平</v>
          </cell>
        </row>
        <row r="168">
          <cell r="C168" t="str">
            <v>马将风</v>
          </cell>
        </row>
        <row r="169">
          <cell r="C169" t="str">
            <v>詹若琪</v>
          </cell>
        </row>
        <row r="170">
          <cell r="C170" t="str">
            <v>贺震</v>
          </cell>
        </row>
        <row r="171">
          <cell r="C171" t="str">
            <v>曾亦轩</v>
          </cell>
        </row>
        <row r="172">
          <cell r="C172" t="str">
            <v>谭泽华</v>
          </cell>
        </row>
        <row r="173">
          <cell r="C173" t="str">
            <v>张甜</v>
          </cell>
        </row>
        <row r="174">
          <cell r="C174" t="str">
            <v>罗洪波</v>
          </cell>
        </row>
        <row r="175">
          <cell r="C175" t="str">
            <v>黄亚聪</v>
          </cell>
        </row>
        <row r="176">
          <cell r="C176" t="str">
            <v>旷新甜</v>
          </cell>
        </row>
        <row r="177">
          <cell r="C177" t="str">
            <v>苏理</v>
          </cell>
        </row>
        <row r="178">
          <cell r="C178" t="str">
            <v>刘睿</v>
          </cell>
        </row>
        <row r="179">
          <cell r="C179" t="str">
            <v>田栋梁</v>
          </cell>
        </row>
        <row r="180">
          <cell r="C180" t="str">
            <v>邱功学</v>
          </cell>
        </row>
        <row r="181">
          <cell r="C181" t="str">
            <v>喻志富</v>
          </cell>
        </row>
        <row r="182">
          <cell r="C182" t="str">
            <v>刘江能</v>
          </cell>
        </row>
        <row r="183">
          <cell r="C183" t="str">
            <v>胡甲文</v>
          </cell>
        </row>
        <row r="184">
          <cell r="C184" t="str">
            <v>黄尧</v>
          </cell>
        </row>
        <row r="185">
          <cell r="C185" t="str">
            <v>罗金</v>
          </cell>
        </row>
        <row r="186">
          <cell r="C186" t="str">
            <v>易柳梅</v>
          </cell>
        </row>
        <row r="187">
          <cell r="C187" t="str">
            <v>张紫阳</v>
          </cell>
        </row>
        <row r="188">
          <cell r="C188" t="str">
            <v>朱涛</v>
          </cell>
        </row>
        <row r="189">
          <cell r="C189" t="str">
            <v>龙丝琪</v>
          </cell>
        </row>
        <row r="190">
          <cell r="C190" t="str">
            <v>刘然</v>
          </cell>
        </row>
        <row r="191">
          <cell r="C191" t="str">
            <v>雷欢</v>
          </cell>
        </row>
        <row r="192">
          <cell r="C192" t="str">
            <v>向岳才</v>
          </cell>
        </row>
        <row r="193">
          <cell r="C193" t="str">
            <v>谢果</v>
          </cell>
        </row>
        <row r="194">
          <cell r="C194" t="str">
            <v>吴海燕</v>
          </cell>
        </row>
        <row r="195">
          <cell r="C195" t="str">
            <v>周浩兰</v>
          </cell>
        </row>
        <row r="196">
          <cell r="C196" t="str">
            <v>杜昌良</v>
          </cell>
        </row>
        <row r="197">
          <cell r="C197" t="str">
            <v>段子鹏</v>
          </cell>
        </row>
        <row r="198">
          <cell r="C198" t="str">
            <v>谭皓宇</v>
          </cell>
        </row>
        <row r="199">
          <cell r="C199" t="str">
            <v>王俞骅</v>
          </cell>
        </row>
        <row r="200">
          <cell r="C200" t="str">
            <v>席铭捷</v>
          </cell>
        </row>
        <row r="201">
          <cell r="C201" t="str">
            <v>颜雨新</v>
          </cell>
        </row>
        <row r="202">
          <cell r="C202" t="str">
            <v>李忠</v>
          </cell>
        </row>
        <row r="203">
          <cell r="C203" t="str">
            <v>赵志恒</v>
          </cell>
        </row>
        <row r="204">
          <cell r="C204" t="str">
            <v>王乐平</v>
          </cell>
        </row>
        <row r="205">
          <cell r="C205" t="str">
            <v>张学良</v>
          </cell>
        </row>
        <row r="206">
          <cell r="C206" t="str">
            <v>陈双</v>
          </cell>
        </row>
        <row r="207">
          <cell r="C207" t="str">
            <v>罗威</v>
          </cell>
        </row>
        <row r="208">
          <cell r="C208" t="str">
            <v>胡子豪</v>
          </cell>
        </row>
        <row r="209">
          <cell r="C209" t="str">
            <v>欧阳武林</v>
          </cell>
        </row>
        <row r="210">
          <cell r="C210" t="str">
            <v>邹澳龙</v>
          </cell>
        </row>
        <row r="211">
          <cell r="C211" t="str">
            <v>伊梦成</v>
          </cell>
        </row>
        <row r="212">
          <cell r="C212" t="str">
            <v>李举才</v>
          </cell>
        </row>
        <row r="213">
          <cell r="C213" t="str">
            <v>陈锦</v>
          </cell>
        </row>
        <row r="214">
          <cell r="C214" t="str">
            <v>石凯雲</v>
          </cell>
        </row>
        <row r="215">
          <cell r="C215" t="str">
            <v>程文</v>
          </cell>
        </row>
        <row r="216">
          <cell r="C216" t="str">
            <v>袁建平</v>
          </cell>
        </row>
        <row r="217">
          <cell r="C217" t="str">
            <v>戴新亮</v>
          </cell>
        </row>
        <row r="218">
          <cell r="C218" t="str">
            <v>罗业勋</v>
          </cell>
        </row>
        <row r="219">
          <cell r="C219" t="str">
            <v>陈德文</v>
          </cell>
        </row>
        <row r="220">
          <cell r="C220" t="str">
            <v>修秀兰</v>
          </cell>
        </row>
        <row r="221">
          <cell r="C221" t="str">
            <v>袁珊珊</v>
          </cell>
        </row>
        <row r="222">
          <cell r="C222" t="str">
            <v>肖米溪</v>
          </cell>
        </row>
        <row r="223">
          <cell r="C223" t="str">
            <v>汤子玉</v>
          </cell>
        </row>
        <row r="224">
          <cell r="C224" t="str">
            <v>贺翌昂</v>
          </cell>
        </row>
        <row r="225">
          <cell r="C225" t="str">
            <v>吴升黄</v>
          </cell>
        </row>
        <row r="226">
          <cell r="C226" t="str">
            <v>罗铁</v>
          </cell>
        </row>
        <row r="227">
          <cell r="C227" t="str">
            <v>宋先锋</v>
          </cell>
        </row>
        <row r="228">
          <cell r="C228" t="str">
            <v>彭洪准</v>
          </cell>
        </row>
        <row r="229">
          <cell r="C229" t="str">
            <v>张立</v>
          </cell>
        </row>
        <row r="230">
          <cell r="C230" t="str">
            <v>邹立刚</v>
          </cell>
        </row>
        <row r="231">
          <cell r="C231" t="str">
            <v>和佳兰</v>
          </cell>
        </row>
        <row r="232">
          <cell r="C232" t="str">
            <v>王富民</v>
          </cell>
        </row>
        <row r="233">
          <cell r="C233" t="str">
            <v>丁晓玲</v>
          </cell>
        </row>
        <row r="234">
          <cell r="C234" t="str">
            <v>贺勇</v>
          </cell>
        </row>
        <row r="235">
          <cell r="C235" t="str">
            <v>韩海</v>
          </cell>
        </row>
        <row r="236">
          <cell r="C236" t="str">
            <v>冯贵云</v>
          </cell>
        </row>
        <row r="237">
          <cell r="C237" t="str">
            <v>雷成意</v>
          </cell>
        </row>
        <row r="238">
          <cell r="C238" t="str">
            <v>陈君涛</v>
          </cell>
        </row>
        <row r="239">
          <cell r="C239" t="str">
            <v>彭继先</v>
          </cell>
        </row>
        <row r="240">
          <cell r="C240" t="str">
            <v>李智从</v>
          </cell>
        </row>
        <row r="241">
          <cell r="C241" t="str">
            <v>孙成静</v>
          </cell>
        </row>
        <row r="242">
          <cell r="C242" t="str">
            <v>陈秋均</v>
          </cell>
        </row>
        <row r="243">
          <cell r="C243" t="str">
            <v>周怡斌</v>
          </cell>
        </row>
        <row r="244">
          <cell r="C244" t="str">
            <v>杨浩</v>
          </cell>
        </row>
        <row r="245">
          <cell r="C245" t="str">
            <v>袁建利</v>
          </cell>
        </row>
        <row r="246">
          <cell r="C246" t="str">
            <v>陈章华</v>
          </cell>
        </row>
        <row r="247">
          <cell r="C247" t="str">
            <v>贺翌昴</v>
          </cell>
        </row>
        <row r="248">
          <cell r="C248" t="str">
            <v>刘军玲</v>
          </cell>
        </row>
        <row r="249">
          <cell r="C249" t="str">
            <v>何杰</v>
          </cell>
        </row>
        <row r="250">
          <cell r="C250" t="str">
            <v>张超锋</v>
          </cell>
        </row>
        <row r="251">
          <cell r="C251" t="str">
            <v>朱孟希</v>
          </cell>
        </row>
        <row r="252">
          <cell r="C252" t="str">
            <v>黎湘云</v>
          </cell>
        </row>
        <row r="253">
          <cell r="C253" t="str">
            <v>刘晓鹏</v>
          </cell>
        </row>
        <row r="254">
          <cell r="C254" t="str">
            <v>刘金文</v>
          </cell>
        </row>
        <row r="255">
          <cell r="C255" t="str">
            <v>李荣</v>
          </cell>
        </row>
        <row r="256">
          <cell r="C256" t="str">
            <v>罗文武</v>
          </cell>
        </row>
        <row r="257">
          <cell r="C257" t="str">
            <v>史双宇</v>
          </cell>
        </row>
        <row r="258">
          <cell r="C258" t="str">
            <v>谢桂华</v>
          </cell>
        </row>
        <row r="259">
          <cell r="C259" t="str">
            <v>董婧雯</v>
          </cell>
        </row>
        <row r="260">
          <cell r="C260" t="str">
            <v>张忠宝</v>
          </cell>
        </row>
        <row r="261">
          <cell r="C261" t="str">
            <v>刘湘宇</v>
          </cell>
        </row>
        <row r="262">
          <cell r="C262" t="str">
            <v>张远</v>
          </cell>
        </row>
        <row r="263">
          <cell r="C263" t="str">
            <v>刘伟</v>
          </cell>
        </row>
        <row r="264">
          <cell r="C264" t="str">
            <v>李力争</v>
          </cell>
        </row>
        <row r="265">
          <cell r="C265" t="str">
            <v>唐亮</v>
          </cell>
        </row>
        <row r="266">
          <cell r="C266" t="str">
            <v>罗向锋</v>
          </cell>
        </row>
        <row r="267">
          <cell r="C267" t="str">
            <v>彭畅畅</v>
          </cell>
        </row>
        <row r="268">
          <cell r="C268" t="str">
            <v>李需</v>
          </cell>
        </row>
        <row r="269">
          <cell r="C269" t="str">
            <v>陈文明</v>
          </cell>
        </row>
        <row r="270">
          <cell r="C270" t="str">
            <v>蔡归仓</v>
          </cell>
        </row>
        <row r="271">
          <cell r="C271" t="str">
            <v>康应根</v>
          </cell>
        </row>
        <row r="272">
          <cell r="C272" t="str">
            <v>黄杰</v>
          </cell>
        </row>
        <row r="273">
          <cell r="C273" t="str">
            <v>殷耀华</v>
          </cell>
        </row>
        <row r="274">
          <cell r="C274" t="str">
            <v>罗金花</v>
          </cell>
        </row>
        <row r="275">
          <cell r="C275" t="str">
            <v>谭金祥</v>
          </cell>
        </row>
        <row r="276">
          <cell r="C276" t="str">
            <v>王子先</v>
          </cell>
        </row>
        <row r="277">
          <cell r="C277" t="str">
            <v>赵琦</v>
          </cell>
        </row>
        <row r="278">
          <cell r="C278" t="str">
            <v>施攀泽</v>
          </cell>
        </row>
        <row r="279">
          <cell r="C279" t="str">
            <v>张湘</v>
          </cell>
        </row>
        <row r="280">
          <cell r="C280" t="str">
            <v>谭聪元</v>
          </cell>
        </row>
        <row r="281">
          <cell r="C281" t="str">
            <v>饶泽林</v>
          </cell>
        </row>
        <row r="282">
          <cell r="C282" t="str">
            <v>陈秭鑫</v>
          </cell>
        </row>
        <row r="283">
          <cell r="C283" t="str">
            <v>段明</v>
          </cell>
        </row>
        <row r="284">
          <cell r="C284" t="str">
            <v>袁稀林</v>
          </cell>
        </row>
        <row r="285">
          <cell r="C285" t="str">
            <v>曾亮</v>
          </cell>
        </row>
        <row r="286">
          <cell r="C286" t="str">
            <v>汪赐星</v>
          </cell>
        </row>
        <row r="287">
          <cell r="C287" t="str">
            <v>李嘉龙</v>
          </cell>
        </row>
        <row r="288">
          <cell r="C288" t="str">
            <v>曾俊凯</v>
          </cell>
        </row>
        <row r="289">
          <cell r="C289" t="str">
            <v>李志强</v>
          </cell>
        </row>
        <row r="290">
          <cell r="C290" t="str">
            <v>张桂华</v>
          </cell>
        </row>
        <row r="291">
          <cell r="C291" t="str">
            <v>曾琳</v>
          </cell>
        </row>
        <row r="292">
          <cell r="C292" t="str">
            <v>谷陵娇</v>
          </cell>
        </row>
        <row r="293">
          <cell r="C293" t="str">
            <v>谭海波</v>
          </cell>
        </row>
        <row r="294">
          <cell r="C294" t="str">
            <v>李春华</v>
          </cell>
        </row>
        <row r="295">
          <cell r="C295" t="str">
            <v>凌勤凡</v>
          </cell>
        </row>
        <row r="296">
          <cell r="C296" t="str">
            <v>袁亮</v>
          </cell>
        </row>
        <row r="297">
          <cell r="C297" t="str">
            <v>袁登宇</v>
          </cell>
        </row>
        <row r="298">
          <cell r="C298" t="str">
            <v>贺振杰</v>
          </cell>
        </row>
        <row r="299">
          <cell r="C299" t="str">
            <v>欧晨鹰</v>
          </cell>
        </row>
        <row r="300">
          <cell r="C300" t="str">
            <v>黄金容</v>
          </cell>
        </row>
        <row r="301">
          <cell r="C301" t="str">
            <v>谢波</v>
          </cell>
        </row>
        <row r="302">
          <cell r="C302" t="str">
            <v>马华亮</v>
          </cell>
        </row>
        <row r="303">
          <cell r="C303" t="str">
            <v>齐康杰</v>
          </cell>
        </row>
        <row r="304">
          <cell r="C304" t="str">
            <v>黄希</v>
          </cell>
        </row>
        <row r="305">
          <cell r="C305" t="str">
            <v>李水平</v>
          </cell>
        </row>
        <row r="306">
          <cell r="C306" t="str">
            <v>宋娟</v>
          </cell>
        </row>
        <row r="307">
          <cell r="C307" t="str">
            <v>吴明贵</v>
          </cell>
        </row>
        <row r="308">
          <cell r="C308" t="str">
            <v>刘俊杰</v>
          </cell>
        </row>
        <row r="309">
          <cell r="C309" t="str">
            <v>瞿芬</v>
          </cell>
        </row>
        <row r="310">
          <cell r="C310" t="str">
            <v>瞿欢</v>
          </cell>
        </row>
        <row r="311">
          <cell r="C311" t="str">
            <v>彭智勇</v>
          </cell>
        </row>
        <row r="312">
          <cell r="C312" t="str">
            <v>张伟</v>
          </cell>
        </row>
        <row r="313">
          <cell r="C313" t="str">
            <v>周孝勇</v>
          </cell>
        </row>
        <row r="314">
          <cell r="C314" t="str">
            <v>罗杰</v>
          </cell>
        </row>
        <row r="315">
          <cell r="C315" t="str">
            <v>王朝辉</v>
          </cell>
        </row>
        <row r="316">
          <cell r="C316" t="str">
            <v>冯新宇</v>
          </cell>
        </row>
        <row r="317">
          <cell r="C317" t="str">
            <v>曲福贵</v>
          </cell>
        </row>
        <row r="318">
          <cell r="C318" t="str">
            <v>左鑫</v>
          </cell>
        </row>
        <row r="319">
          <cell r="C319" t="str">
            <v>罗双贵</v>
          </cell>
        </row>
        <row r="320">
          <cell r="C320" t="str">
            <v>卢舟晖</v>
          </cell>
        </row>
        <row r="321">
          <cell r="C321" t="str">
            <v>游围广</v>
          </cell>
        </row>
        <row r="322">
          <cell r="C322" t="str">
            <v>曾艳</v>
          </cell>
        </row>
        <row r="323">
          <cell r="C323" t="str">
            <v>易智增</v>
          </cell>
        </row>
        <row r="324">
          <cell r="C324" t="str">
            <v>王荣</v>
          </cell>
        </row>
        <row r="325">
          <cell r="C325" t="str">
            <v>包琼</v>
          </cell>
        </row>
        <row r="326">
          <cell r="C326" t="str">
            <v>谭明琴</v>
          </cell>
        </row>
        <row r="327">
          <cell r="C327" t="str">
            <v>曹勋</v>
          </cell>
        </row>
        <row r="328">
          <cell r="C328" t="str">
            <v>易均匀</v>
          </cell>
        </row>
        <row r="329">
          <cell r="C329" t="str">
            <v>唐亮2</v>
          </cell>
        </row>
        <row r="330">
          <cell r="C330" t="str">
            <v>左金亿</v>
          </cell>
        </row>
        <row r="331">
          <cell r="C331" t="str">
            <v>刘正周</v>
          </cell>
        </row>
        <row r="332">
          <cell r="C332" t="str">
            <v>李先平</v>
          </cell>
        </row>
        <row r="333">
          <cell r="C333" t="str">
            <v>言江鸿</v>
          </cell>
        </row>
        <row r="334">
          <cell r="C334" t="str">
            <v>杨申武</v>
          </cell>
        </row>
        <row r="335">
          <cell r="C335" t="str">
            <v>龙武文</v>
          </cell>
        </row>
        <row r="336">
          <cell r="C336" t="str">
            <v>张杰</v>
          </cell>
        </row>
        <row r="337">
          <cell r="C337" t="str">
            <v>张向华</v>
          </cell>
        </row>
        <row r="338">
          <cell r="C338" t="str">
            <v>胡十千</v>
          </cell>
        </row>
        <row r="339">
          <cell r="C339" t="str">
            <v>陈小中</v>
          </cell>
        </row>
        <row r="340">
          <cell r="C340" t="str">
            <v>谭杰</v>
          </cell>
        </row>
        <row r="341">
          <cell r="C341" t="str">
            <v>马博</v>
          </cell>
        </row>
        <row r="342">
          <cell r="C342" t="str">
            <v>彭烈</v>
          </cell>
        </row>
        <row r="343">
          <cell r="C343" t="str">
            <v>马战</v>
          </cell>
        </row>
        <row r="344">
          <cell r="C344" t="str">
            <v>曾选泽</v>
          </cell>
        </row>
        <row r="345">
          <cell r="C345" t="str">
            <v>张建伟</v>
          </cell>
        </row>
        <row r="346">
          <cell r="C346" t="str">
            <v>林新龙</v>
          </cell>
        </row>
        <row r="347">
          <cell r="C347" t="str">
            <v>卫伟伟</v>
          </cell>
        </row>
        <row r="348">
          <cell r="C348" t="str">
            <v>唐锋</v>
          </cell>
        </row>
        <row r="349">
          <cell r="C349" t="str">
            <v>刘红勇</v>
          </cell>
        </row>
        <row r="350">
          <cell r="C350" t="str">
            <v>周忠有</v>
          </cell>
        </row>
        <row r="351">
          <cell r="C351" t="str">
            <v>谢宗伏</v>
          </cell>
        </row>
        <row r="352">
          <cell r="C352" t="str">
            <v>刘顺新</v>
          </cell>
        </row>
        <row r="353">
          <cell r="C353" t="str">
            <v>廖益家</v>
          </cell>
        </row>
        <row r="354">
          <cell r="C354" t="str">
            <v>殷杜</v>
          </cell>
        </row>
        <row r="355">
          <cell r="C355" t="str">
            <v>王洋</v>
          </cell>
        </row>
        <row r="356">
          <cell r="C356" t="str">
            <v>喻英杰</v>
          </cell>
        </row>
        <row r="357">
          <cell r="C357" t="str">
            <v>尹桑声</v>
          </cell>
        </row>
        <row r="358">
          <cell r="C358" t="str">
            <v>杨倩</v>
          </cell>
        </row>
        <row r="359">
          <cell r="C359" t="str">
            <v>田志国</v>
          </cell>
        </row>
        <row r="360">
          <cell r="C360" t="str">
            <v>尹水英</v>
          </cell>
        </row>
        <row r="361">
          <cell r="C361" t="str">
            <v>王碧祥</v>
          </cell>
        </row>
        <row r="362">
          <cell r="C362" t="str">
            <v>唐标</v>
          </cell>
        </row>
        <row r="363">
          <cell r="C363" t="str">
            <v>谭剑</v>
          </cell>
        </row>
        <row r="364">
          <cell r="C364" t="str">
            <v>李全省</v>
          </cell>
        </row>
        <row r="365">
          <cell r="C365" t="str">
            <v>陶万敏</v>
          </cell>
        </row>
        <row r="366">
          <cell r="C366" t="str">
            <v>易柳</v>
          </cell>
        </row>
        <row r="367">
          <cell r="C367" t="str">
            <v>刘拥军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工会运动衫领取表"/>
      <sheetName val="Sheet2"/>
      <sheetName val="离职员工档案"/>
      <sheetName val="总装车间各班组人员名单"/>
      <sheetName val="办理银行卡名单"/>
      <sheetName val="在职员工花名册"/>
      <sheetName val="离职员工花名册"/>
      <sheetName val="小时工花名册"/>
      <sheetName val="小时工离职名单"/>
      <sheetName val="5月月报"/>
      <sheetName val="离职"/>
      <sheetName val="海纳川人资月报-2月在职"/>
      <sheetName val="海纳川人资月报-2月离职"/>
      <sheetName val="海纳川劳动合同履行情况季报-离职"/>
      <sheetName val="间接人员统计"/>
      <sheetName val="直接人员统计"/>
      <sheetName val="家属人员"/>
      <sheetName val="实习生"/>
      <sheetName val="实习生-离职"/>
      <sheetName val="支援人员信息"/>
      <sheetName val="7月份鑫起临时工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B4" t="str">
            <v>姓名</v>
          </cell>
          <cell r="C4" t="str">
            <v>工号</v>
          </cell>
          <cell r="D4" t="str">
            <v>直间接人员划分</v>
          </cell>
          <cell r="E4" t="str">
            <v>白领/蓝领</v>
          </cell>
          <cell r="F4" t="str">
            <v>部门</v>
          </cell>
          <cell r="G4" t="str">
            <v>科别</v>
          </cell>
          <cell r="H4" t="str">
            <v>职务</v>
          </cell>
          <cell r="I4" t="str">
            <v>工序</v>
          </cell>
          <cell r="J4" t="str">
            <v>职级</v>
          </cell>
          <cell r="K4" t="str">
            <v>是否关键岗</v>
          </cell>
          <cell r="L4" t="str">
            <v>入职日期</v>
          </cell>
          <cell r="M4" t="str">
            <v>转正日期</v>
          </cell>
          <cell r="N4" t="str">
            <v>参加工作时间</v>
          </cell>
          <cell r="O4" t="str">
            <v>工龄(年）</v>
          </cell>
          <cell r="P4" t="str">
            <v>司龄（年）</v>
          </cell>
          <cell r="Q4" t="str">
            <v>性别</v>
          </cell>
          <cell r="R4" t="str">
            <v>民族</v>
          </cell>
          <cell r="S4" t="str">
            <v>政治面貌</v>
          </cell>
          <cell r="T4" t="str">
            <v>退役军人</v>
          </cell>
          <cell r="U4" t="str">
            <v>婚姻状况</v>
          </cell>
          <cell r="V4" t="str">
            <v>出生日期</v>
          </cell>
          <cell r="W4" t="str">
            <v>年龄</v>
          </cell>
          <cell r="X4" t="str">
            <v>学历</v>
          </cell>
          <cell r="Y4" t="str">
            <v>学士学位</v>
          </cell>
          <cell r="Z4" t="str">
            <v>专业</v>
          </cell>
          <cell r="AA4" t="str">
            <v>毕业院校</v>
          </cell>
          <cell r="AB4" t="str">
            <v>毕业时间</v>
          </cell>
          <cell r="AC4" t="str">
            <v>学历类型</v>
          </cell>
          <cell r="AD4" t="str">
            <v>职称/技能等级</v>
          </cell>
          <cell r="AE4" t="str">
            <v>企业新型学徒制技能提升等级</v>
          </cell>
          <cell r="AF4" t="str">
            <v>身份证号码</v>
          </cell>
          <cell r="AG4" t="str">
            <v>联系方式</v>
          </cell>
          <cell r="AH4" t="str">
            <v>紧急联系人姓名</v>
          </cell>
          <cell r="AI4" t="str">
            <v>紧急联系方式</v>
          </cell>
          <cell r="AJ4" t="str">
            <v>电子邮箱</v>
          </cell>
          <cell r="AK4" t="str">
            <v>QQ或MSN</v>
          </cell>
          <cell r="AL4" t="str">
            <v>户籍地址</v>
          </cell>
          <cell r="AM4" t="str">
            <v>户口性质</v>
          </cell>
          <cell r="AN4" t="str">
            <v>现居住地址</v>
          </cell>
          <cell r="AO4" t="str">
            <v>合同起止日期</v>
          </cell>
          <cell r="AP4" t="str">
            <v>合同到期日期</v>
          </cell>
          <cell r="AQ4" t="str">
            <v>距离合同
到期天数</v>
          </cell>
          <cell r="AR4" t="str">
            <v>30</v>
          </cell>
          <cell r="AS4" t="str">
            <v>续签日期</v>
          </cell>
          <cell r="AT4" t="str">
            <v>合同类型</v>
          </cell>
          <cell r="AU4" t="str">
            <v>社保是否缴纳</v>
          </cell>
          <cell r="AV4" t="str">
            <v>社保卡号</v>
          </cell>
          <cell r="AW4" t="str">
            <v>档案编号</v>
          </cell>
          <cell r="AX4" t="str">
            <v>用工形式</v>
          </cell>
          <cell r="AY4" t="str">
            <v>用人单位</v>
          </cell>
          <cell r="AZ4" t="str">
            <v>招聘单位</v>
          </cell>
          <cell r="BA4" t="str">
            <v>考勤天数</v>
          </cell>
        </row>
        <row r="4">
          <cell r="BC4" t="str">
            <v>备注</v>
          </cell>
          <cell r="BD4" t="str">
            <v>人事档案梳理结果</v>
          </cell>
        </row>
        <row r="4">
          <cell r="BF4" t="str">
            <v>10.21寄送体检报告名单</v>
          </cell>
        </row>
        <row r="5">
          <cell r="B5" t="str">
            <v>刘东明</v>
          </cell>
        </row>
        <row r="5">
          <cell r="D5" t="str">
            <v>间接</v>
          </cell>
          <cell r="E5" t="str">
            <v>白领</v>
          </cell>
          <cell r="F5" t="str">
            <v>总经办</v>
          </cell>
          <cell r="G5" t="str">
            <v>总经办</v>
          </cell>
          <cell r="H5" t="str">
            <v>总经理</v>
          </cell>
        </row>
        <row r="5">
          <cell r="L5" t="str">
            <v>2024.05.16</v>
          </cell>
        </row>
        <row r="5">
          <cell r="AF5" t="str">
            <v>132526198111090000</v>
          </cell>
        </row>
        <row r="6">
          <cell r="B6" t="str">
            <v>卢中华</v>
          </cell>
          <cell r="C6">
            <v>139</v>
          </cell>
          <cell r="D6" t="str">
            <v>间接</v>
          </cell>
          <cell r="E6" t="str">
            <v>白领</v>
          </cell>
          <cell r="F6" t="str">
            <v>总经办</v>
          </cell>
          <cell r="G6" t="str">
            <v>总经办</v>
          </cell>
          <cell r="H6" t="str">
            <v>运营总监</v>
          </cell>
        </row>
        <row r="6">
          <cell r="J6" t="str">
            <v>总监级</v>
          </cell>
        </row>
        <row r="6">
          <cell r="L6">
            <v>42499</v>
          </cell>
          <cell r="M6">
            <v>42559</v>
          </cell>
          <cell r="N6">
            <v>38169</v>
          </cell>
          <cell r="O6">
            <v>20</v>
          </cell>
          <cell r="P6">
            <v>9</v>
          </cell>
          <cell r="Q6" t="str">
            <v>男</v>
          </cell>
          <cell r="R6" t="str">
            <v>汉</v>
          </cell>
          <cell r="S6" t="str">
            <v>中共预备党员</v>
          </cell>
          <cell r="T6" t="str">
            <v>否</v>
          </cell>
          <cell r="U6" t="str">
            <v>已婚</v>
          </cell>
          <cell r="V6" t="str">
            <v>1983-06-29</v>
          </cell>
          <cell r="W6">
            <v>41</v>
          </cell>
          <cell r="X6" t="str">
            <v>大专</v>
          </cell>
        </row>
        <row r="6">
          <cell r="Z6" t="str">
            <v>机械自动化</v>
          </cell>
          <cell r="AA6" t="str">
            <v>湘潭大学</v>
          </cell>
          <cell r="AB6">
            <v>38163</v>
          </cell>
          <cell r="AC6" t="str">
            <v>全日制</v>
          </cell>
          <cell r="AD6" t="str">
            <v>无</v>
          </cell>
        </row>
        <row r="6">
          <cell r="AF6" t="str">
            <v>430321198306291571</v>
          </cell>
          <cell r="AG6">
            <v>15673302568</v>
          </cell>
          <cell r="AH6" t="str">
            <v>卢新华</v>
          </cell>
          <cell r="AI6">
            <v>13357206967</v>
          </cell>
        </row>
        <row r="6">
          <cell r="AL6" t="str">
            <v>湖南省湘潭县云湖桥镇移山村茶元组277号</v>
          </cell>
          <cell r="AM6" t="str">
            <v>农村</v>
          </cell>
          <cell r="AN6" t="str">
            <v>湖南省湘潭县易俗河镇尚御尊城三期12栋6楼601号</v>
          </cell>
          <cell r="AO6" t="str">
            <v>2016.05.09-2018.05.08
2018.06.30-2021.06.29
2021.06.30-无固定期限</v>
          </cell>
          <cell r="AP6" t="str">
            <v>——</v>
          </cell>
          <cell r="AQ6" t="e">
            <v>#VALUE!</v>
          </cell>
          <cell r="AR6" t="e">
            <v>#VALUE!</v>
          </cell>
          <cell r="AS6">
            <v>44377</v>
          </cell>
          <cell r="AT6" t="str">
            <v>无固定期限</v>
          </cell>
          <cell r="AU6" t="str">
            <v>是</v>
          </cell>
          <cell r="AV6" t="str">
            <v>4302110000679347</v>
          </cell>
          <cell r="AW6" t="str">
            <v>ZZ-DA-0067</v>
          </cell>
          <cell r="AX6" t="str">
            <v>合同工</v>
          </cell>
          <cell r="AY6" t="str">
            <v>光华荣昌</v>
          </cell>
          <cell r="AZ6" t="str">
            <v>光华荣昌</v>
          </cell>
          <cell r="BA6">
            <v>24</v>
          </cell>
          <cell r="BB6">
            <v>0</v>
          </cell>
        </row>
        <row r="6">
          <cell r="BI6" t="e">
            <v>#N/A</v>
          </cell>
        </row>
        <row r="7">
          <cell r="B7" t="str">
            <v>曾琼</v>
          </cell>
          <cell r="C7">
            <v>18</v>
          </cell>
          <cell r="D7" t="str">
            <v>间接</v>
          </cell>
          <cell r="E7" t="str">
            <v>白领</v>
          </cell>
          <cell r="F7" t="str">
            <v>综合管理部</v>
          </cell>
          <cell r="G7" t="str">
            <v>综合管理部</v>
          </cell>
          <cell r="H7" t="str">
            <v>行政后勤</v>
          </cell>
        </row>
        <row r="7">
          <cell r="J7" t="str">
            <v>科级</v>
          </cell>
          <cell r="K7" t="str">
            <v>关键岗</v>
          </cell>
          <cell r="L7">
            <v>41940</v>
          </cell>
          <cell r="M7">
            <v>42122</v>
          </cell>
          <cell r="N7">
            <v>41821</v>
          </cell>
          <cell r="O7">
            <v>10</v>
          </cell>
          <cell r="P7">
            <v>10</v>
          </cell>
          <cell r="Q7" t="str">
            <v>女</v>
          </cell>
          <cell r="R7" t="str">
            <v>汉</v>
          </cell>
          <cell r="S7" t="str">
            <v>中共党员</v>
          </cell>
          <cell r="T7" t="str">
            <v>否</v>
          </cell>
          <cell r="U7" t="str">
            <v>已婚</v>
          </cell>
          <cell r="V7" t="str">
            <v>1991-10-09</v>
          </cell>
          <cell r="W7">
            <v>33</v>
          </cell>
          <cell r="X7" t="str">
            <v>本科</v>
          </cell>
          <cell r="Y7" t="str">
            <v>学士</v>
          </cell>
          <cell r="Z7" t="str">
            <v>交通运输(车辆方向）</v>
          </cell>
          <cell r="AA7" t="str">
            <v>中南林业科技大学</v>
          </cell>
          <cell r="AB7">
            <v>41815</v>
          </cell>
          <cell r="AC7" t="str">
            <v>全日制</v>
          </cell>
          <cell r="AD7" t="str">
            <v>无</v>
          </cell>
        </row>
        <row r="7">
          <cell r="AF7" t="str">
            <v>432524199110091427</v>
          </cell>
          <cell r="AG7">
            <v>15573332808</v>
          </cell>
          <cell r="AH7" t="str">
            <v>曾易中</v>
          </cell>
          <cell r="AI7">
            <v>15616364172</v>
          </cell>
          <cell r="AJ7" t="str">
            <v>952962978@qq.com</v>
          </cell>
          <cell r="AK7">
            <v>952962978</v>
          </cell>
          <cell r="AL7" t="str">
            <v>湖南省新化县维山乡官庄村第六村民小组011号</v>
          </cell>
          <cell r="AM7" t="str">
            <v>农村</v>
          </cell>
          <cell r="AN7" t="str">
            <v>湖南省株洲市天元区月塘小区2期4栋302号</v>
          </cell>
          <cell r="AO7" t="str">
            <v>2015.05.01-2017.04.30
2017.05.01-2020.04.30
2020.05.01-无固定期限</v>
          </cell>
          <cell r="AP7" t="str">
            <v>——</v>
          </cell>
          <cell r="AQ7" t="e">
            <v>#VALUE!</v>
          </cell>
          <cell r="AR7" t="e">
            <v>#VALUE!</v>
          </cell>
          <cell r="AS7">
            <v>43952</v>
          </cell>
          <cell r="AT7" t="str">
            <v>无固定期限</v>
          </cell>
          <cell r="AU7" t="str">
            <v>是</v>
          </cell>
          <cell r="AV7" t="str">
            <v>4302110000667407</v>
          </cell>
          <cell r="AW7" t="str">
            <v>ZZ-DA-0014</v>
          </cell>
          <cell r="AX7" t="str">
            <v>合同工</v>
          </cell>
          <cell r="AY7" t="str">
            <v>光华荣昌</v>
          </cell>
          <cell r="AZ7" t="str">
            <v>光华荣昌</v>
          </cell>
          <cell r="BA7">
            <v>19</v>
          </cell>
          <cell r="BB7">
            <v>0</v>
          </cell>
        </row>
        <row r="7">
          <cell r="BE7" t="str">
            <v>缺入职体检</v>
          </cell>
        </row>
        <row r="7">
          <cell r="BI7" t="e">
            <v>#N/A</v>
          </cell>
        </row>
        <row r="8">
          <cell r="B8" t="str">
            <v>陈子豪</v>
          </cell>
          <cell r="C8">
            <v>1212</v>
          </cell>
          <cell r="D8" t="str">
            <v>间接</v>
          </cell>
          <cell r="E8" t="str">
            <v>白领</v>
          </cell>
          <cell r="F8" t="str">
            <v>综合管理部</v>
          </cell>
          <cell r="G8" t="str">
            <v>综合管理部</v>
          </cell>
          <cell r="H8" t="str">
            <v>人力资源专员</v>
          </cell>
        </row>
        <row r="8">
          <cell r="L8">
            <v>44970</v>
          </cell>
          <cell r="M8">
            <v>45029</v>
          </cell>
          <cell r="N8">
            <v>42339</v>
          </cell>
          <cell r="O8">
            <v>9</v>
          </cell>
          <cell r="P8">
            <v>2</v>
          </cell>
          <cell r="Q8" t="str">
            <v>男</v>
          </cell>
          <cell r="R8" t="str">
            <v>汉</v>
          </cell>
          <cell r="S8" t="str">
            <v>群众</v>
          </cell>
          <cell r="T8" t="str">
            <v>否</v>
          </cell>
          <cell r="U8" t="str">
            <v>未婚</v>
          </cell>
          <cell r="V8" t="str">
            <v>1995-01-21</v>
          </cell>
          <cell r="W8">
            <v>30</v>
          </cell>
          <cell r="X8" t="str">
            <v>大专</v>
          </cell>
        </row>
        <row r="8">
          <cell r="Z8" t="str">
            <v>会计电算化</v>
          </cell>
          <cell r="AA8" t="str">
            <v>长沙航空职业技术学院</v>
          </cell>
          <cell r="AB8">
            <v>42185</v>
          </cell>
          <cell r="AC8" t="str">
            <v>全日制</v>
          </cell>
        </row>
        <row r="8">
          <cell r="AF8" t="str">
            <v>430224199501210034</v>
          </cell>
          <cell r="AG8">
            <v>15096399551</v>
          </cell>
          <cell r="AH8" t="str">
            <v>李岚</v>
          </cell>
          <cell r="AI8">
            <v>13974112190</v>
          </cell>
        </row>
        <row r="8">
          <cell r="AL8" t="str">
            <v>湖南省茶陵县云阳街道米水街九组</v>
          </cell>
          <cell r="AM8" t="str">
            <v>城镇</v>
          </cell>
          <cell r="AN8" t="str">
            <v>湖南省株洲市天元区恒大华府22栋903号</v>
          </cell>
          <cell r="AO8" t="str">
            <v>2023.02.13-2026.02.12</v>
          </cell>
          <cell r="AP8">
            <v>46065</v>
          </cell>
        </row>
        <row r="8">
          <cell r="AT8" t="str">
            <v>有固定期限</v>
          </cell>
          <cell r="AU8" t="str">
            <v>是</v>
          </cell>
        </row>
        <row r="8">
          <cell r="AW8" t="str">
            <v>ZZ-DA-0252</v>
          </cell>
          <cell r="AX8" t="str">
            <v>合同工</v>
          </cell>
          <cell r="AY8" t="str">
            <v>光华荣昌</v>
          </cell>
          <cell r="AZ8" t="str">
            <v>光华荣昌</v>
          </cell>
          <cell r="BA8">
            <v>19</v>
          </cell>
          <cell r="BB8">
            <v>0</v>
          </cell>
        </row>
        <row r="9">
          <cell r="B9" t="str">
            <v>黄清梅</v>
          </cell>
          <cell r="C9">
            <v>21</v>
          </cell>
          <cell r="D9" t="str">
            <v>间接</v>
          </cell>
          <cell r="E9" t="str">
            <v>蓝领</v>
          </cell>
          <cell r="F9" t="str">
            <v>综合管理部</v>
          </cell>
          <cell r="G9" t="str">
            <v>综合管理部</v>
          </cell>
          <cell r="H9" t="str">
            <v>保洁员</v>
          </cell>
        </row>
        <row r="9">
          <cell r="L9">
            <v>41197</v>
          </cell>
          <cell r="M9">
            <v>41227</v>
          </cell>
          <cell r="N9">
            <v>30682</v>
          </cell>
          <cell r="O9">
            <v>41</v>
          </cell>
          <cell r="P9">
            <v>12</v>
          </cell>
          <cell r="Q9" t="str">
            <v>女</v>
          </cell>
          <cell r="R9" t="str">
            <v>汉</v>
          </cell>
          <cell r="S9" t="str">
            <v>群众</v>
          </cell>
          <cell r="T9" t="str">
            <v>否</v>
          </cell>
          <cell r="U9" t="str">
            <v>已婚</v>
          </cell>
          <cell r="V9" t="str">
            <v>1967-12-02</v>
          </cell>
          <cell r="W9">
            <v>57</v>
          </cell>
          <cell r="X9" t="str">
            <v>初中</v>
          </cell>
        </row>
        <row r="9">
          <cell r="AD9" t="str">
            <v>无</v>
          </cell>
        </row>
        <row r="9">
          <cell r="AF9" t="str">
            <v>430221196712026824</v>
          </cell>
          <cell r="AG9">
            <v>18273359612</v>
          </cell>
          <cell r="AH9" t="str">
            <v>陈建国</v>
          </cell>
          <cell r="AI9">
            <v>13874166657</v>
          </cell>
        </row>
        <row r="9">
          <cell r="AL9" t="str">
            <v>湖南省株洲市天元区马家河镇月塘社区月塘08号</v>
          </cell>
          <cell r="AM9" t="str">
            <v>农村</v>
          </cell>
          <cell r="AN9" t="str">
            <v>湖南省株洲市天元区马家河目圹村目圹组</v>
          </cell>
          <cell r="AO9" t="str">
            <v>2020.04.07-2021.04.06
2021.04.07-2022.04.06  2022.04.07-2025.04.06</v>
          </cell>
          <cell r="AP9">
            <v>45753</v>
          </cell>
          <cell r="AQ9">
            <v>-70</v>
          </cell>
          <cell r="AR9">
            <v>0</v>
          </cell>
        </row>
        <row r="9">
          <cell r="AT9" t="str">
            <v>临时返聘</v>
          </cell>
          <cell r="AU9" t="str">
            <v>否</v>
          </cell>
        </row>
        <row r="9">
          <cell r="AX9" t="str">
            <v>劳务工</v>
          </cell>
          <cell r="AY9" t="str">
            <v>湖南鑫起</v>
          </cell>
          <cell r="AZ9" t="str">
            <v>光华荣昌</v>
          </cell>
          <cell r="BA9">
            <v>26.5</v>
          </cell>
          <cell r="BB9">
            <v>0</v>
          </cell>
        </row>
        <row r="9">
          <cell r="BI9" t="e">
            <v>#N/A</v>
          </cell>
        </row>
        <row r="10">
          <cell r="B10" t="str">
            <v>李开阳</v>
          </cell>
          <cell r="C10">
            <v>11</v>
          </cell>
          <cell r="D10" t="str">
            <v>间接</v>
          </cell>
          <cell r="E10" t="str">
            <v>白领</v>
          </cell>
          <cell r="F10" t="str">
            <v>财务管理部</v>
          </cell>
          <cell r="G10" t="str">
            <v>财务管理部</v>
          </cell>
          <cell r="H10" t="str">
            <v>部长</v>
          </cell>
        </row>
        <row r="10">
          <cell r="J10" t="str">
            <v>部级</v>
          </cell>
          <cell r="K10" t="str">
            <v>关键岗</v>
          </cell>
          <cell r="L10">
            <v>41131</v>
          </cell>
          <cell r="M10">
            <v>38595</v>
          </cell>
          <cell r="N10">
            <v>31229</v>
          </cell>
          <cell r="O10">
            <v>39</v>
          </cell>
          <cell r="P10">
            <v>12</v>
          </cell>
          <cell r="Q10" t="str">
            <v>男</v>
          </cell>
          <cell r="R10" t="str">
            <v>汉</v>
          </cell>
          <cell r="S10" t="str">
            <v>群众</v>
          </cell>
          <cell r="T10" t="str">
            <v>否</v>
          </cell>
          <cell r="U10" t="str">
            <v>已婚</v>
          </cell>
          <cell r="V10" t="str">
            <v>1964-07-20</v>
          </cell>
          <cell r="W10">
            <v>60</v>
          </cell>
          <cell r="X10" t="str">
            <v>大专</v>
          </cell>
        </row>
        <row r="10">
          <cell r="Z10" t="str">
            <v>会计</v>
          </cell>
          <cell r="AA10" t="str">
            <v>湖北省经济管理干部学院</v>
          </cell>
        </row>
        <row r="10">
          <cell r="AD10" t="str">
            <v>无</v>
          </cell>
        </row>
        <row r="10">
          <cell r="AF10" t="str">
            <v>422426196407203858</v>
          </cell>
          <cell r="AG10">
            <v>18673399359</v>
          </cell>
          <cell r="AH10" t="str">
            <v>黎珍秀</v>
          </cell>
          <cell r="AI10">
            <v>18672559031</v>
          </cell>
        </row>
        <row r="10">
          <cell r="AL10" t="str">
            <v>湖北省洪湖市新堤街道玉沙路30号-28</v>
          </cell>
          <cell r="AM10" t="str">
            <v>城镇</v>
          </cell>
          <cell r="AN10" t="str">
            <v>湖南省株洲市天元区月塘小区二期9栋305号</v>
          </cell>
          <cell r="AO10" t="str">
            <v>2012.08.10-2014.08.09
2014.08.10-2018.08.09
2018.08.09-无固定期限</v>
          </cell>
          <cell r="AP10" t="str">
            <v>——</v>
          </cell>
          <cell r="AQ10" t="e">
            <v>#VALUE!</v>
          </cell>
          <cell r="AR10" t="e">
            <v>#VALUE!</v>
          </cell>
          <cell r="AS10">
            <v>43321</v>
          </cell>
          <cell r="AT10" t="str">
            <v>无固定期限</v>
          </cell>
          <cell r="AU10" t="str">
            <v>是</v>
          </cell>
          <cell r="AV10" t="str">
            <v>4302110000710323</v>
          </cell>
          <cell r="AW10" t="str">
            <v>ZZ-DA-0007</v>
          </cell>
          <cell r="AX10" t="str">
            <v>合同工</v>
          </cell>
          <cell r="AY10" t="str">
            <v>光华荣昌</v>
          </cell>
          <cell r="AZ10" t="str">
            <v>光华荣昌</v>
          </cell>
          <cell r="BA10">
            <v>19</v>
          </cell>
          <cell r="BB10">
            <v>0</v>
          </cell>
        </row>
        <row r="10">
          <cell r="BD10" t="str">
            <v>缺人事档案（纸质登记表）、员工档案目录及学历证明</v>
          </cell>
          <cell r="BE10" t="str">
            <v>缺入职体检</v>
          </cell>
        </row>
        <row r="10">
          <cell r="BI10" t="e">
            <v>#N/A</v>
          </cell>
        </row>
        <row r="11">
          <cell r="B11" t="str">
            <v>刘心</v>
          </cell>
          <cell r="C11">
            <v>13</v>
          </cell>
          <cell r="D11" t="str">
            <v>间接</v>
          </cell>
          <cell r="E11" t="str">
            <v>白领</v>
          </cell>
          <cell r="F11" t="str">
            <v>财务管理部</v>
          </cell>
          <cell r="G11" t="str">
            <v>财务管理部</v>
          </cell>
          <cell r="H11" t="str">
            <v>总账税务会计</v>
          </cell>
        </row>
        <row r="11">
          <cell r="K11" t="str">
            <v>关键岗</v>
          </cell>
          <cell r="L11">
            <v>41730</v>
          </cell>
          <cell r="M11">
            <v>41821</v>
          </cell>
          <cell r="N11">
            <v>39630</v>
          </cell>
          <cell r="O11">
            <v>16</v>
          </cell>
          <cell r="P11">
            <v>11</v>
          </cell>
          <cell r="Q11" t="str">
            <v>女</v>
          </cell>
          <cell r="R11" t="str">
            <v>汉</v>
          </cell>
          <cell r="S11" t="str">
            <v>群众</v>
          </cell>
          <cell r="T11" t="str">
            <v>否</v>
          </cell>
          <cell r="U11" t="str">
            <v>已婚</v>
          </cell>
          <cell r="V11" t="str">
            <v>1985-10-20</v>
          </cell>
          <cell r="W11">
            <v>39</v>
          </cell>
          <cell r="X11" t="str">
            <v>本科</v>
          </cell>
          <cell r="Y11" t="str">
            <v>学士</v>
          </cell>
          <cell r="Z11" t="str">
            <v>会计学</v>
          </cell>
          <cell r="AA11" t="str">
            <v>南华大学</v>
          </cell>
          <cell r="AB11">
            <v>39629</v>
          </cell>
          <cell r="AC11" t="str">
            <v>全日制</v>
          </cell>
          <cell r="AD11" t="str">
            <v>中级会计</v>
          </cell>
        </row>
        <row r="11">
          <cell r="AF11" t="str">
            <v>430702198510205223</v>
          </cell>
          <cell r="AG11">
            <v>15573332337</v>
          </cell>
          <cell r="AH11" t="str">
            <v>易利平</v>
          </cell>
          <cell r="AI11">
            <v>18173317128</v>
          </cell>
          <cell r="AJ11" t="str">
            <v>shineblue-esther@163.com</v>
          </cell>
          <cell r="AK11">
            <v>258279008</v>
          </cell>
          <cell r="AL11" t="str">
            <v>湖南省株洲市天元区尚格天香国舍21栋402号</v>
          </cell>
          <cell r="AM11" t="str">
            <v>城镇</v>
          </cell>
          <cell r="AN11" t="str">
            <v>湖南省株洲市天元区尚格名城天香国舍21栋402号</v>
          </cell>
          <cell r="AO11" t="str">
            <v>2015.02.05-2017.02.04
2017.02.05-2020.02.04
2020.02.05-无固定期限</v>
          </cell>
          <cell r="AP11" t="str">
            <v>——</v>
          </cell>
          <cell r="AQ11" t="e">
            <v>#VALUE!</v>
          </cell>
          <cell r="AR11" t="e">
            <v>#VALUE!</v>
          </cell>
          <cell r="AS11">
            <v>43866</v>
          </cell>
          <cell r="AT11" t="str">
            <v>无固定期限</v>
          </cell>
          <cell r="AU11" t="str">
            <v>是</v>
          </cell>
          <cell r="AV11" t="str">
            <v>4302110000666488</v>
          </cell>
          <cell r="AW11" t="str">
            <v>ZZ-DA-0009</v>
          </cell>
          <cell r="AX11" t="str">
            <v>合同工</v>
          </cell>
          <cell r="AY11" t="str">
            <v>光华荣昌</v>
          </cell>
          <cell r="AZ11" t="str">
            <v>光华荣昌</v>
          </cell>
          <cell r="BA11">
            <v>19</v>
          </cell>
          <cell r="BB11">
            <v>0</v>
          </cell>
          <cell r="BC11" t="str">
            <v>中级工</v>
          </cell>
        </row>
        <row r="11">
          <cell r="BI11" t="e">
            <v>#N/A</v>
          </cell>
        </row>
        <row r="12">
          <cell r="B12" t="str">
            <v>易兰</v>
          </cell>
          <cell r="C12">
            <v>548</v>
          </cell>
          <cell r="D12" t="str">
            <v>间接</v>
          </cell>
          <cell r="E12" t="str">
            <v>白领</v>
          </cell>
          <cell r="F12" t="str">
            <v>财务管理部</v>
          </cell>
          <cell r="G12" t="str">
            <v>财务管理部</v>
          </cell>
          <cell r="H12" t="str">
            <v>资金专员</v>
          </cell>
        </row>
        <row r="12">
          <cell r="J12" t="str">
            <v>主管</v>
          </cell>
          <cell r="K12" t="str">
            <v>关键岗</v>
          </cell>
          <cell r="L12">
            <v>42900</v>
          </cell>
          <cell r="M12">
            <v>42971</v>
          </cell>
          <cell r="N12">
            <v>37803</v>
          </cell>
          <cell r="O12">
            <v>21</v>
          </cell>
          <cell r="P12">
            <v>8</v>
          </cell>
          <cell r="Q12" t="str">
            <v>女</v>
          </cell>
          <cell r="R12" t="str">
            <v>汉</v>
          </cell>
          <cell r="S12" t="str">
            <v>群众</v>
          </cell>
          <cell r="T12" t="str">
            <v>否</v>
          </cell>
          <cell r="U12" t="str">
            <v>已婚</v>
          </cell>
          <cell r="V12" t="str">
            <v>1983-04-10</v>
          </cell>
          <cell r="W12">
            <v>42</v>
          </cell>
          <cell r="X12" t="str">
            <v>大专</v>
          </cell>
        </row>
        <row r="12">
          <cell r="Z12" t="str">
            <v>电子商务</v>
          </cell>
          <cell r="AA12" t="str">
            <v>湖南省株洲市职工大学</v>
          </cell>
          <cell r="AB12">
            <v>38533</v>
          </cell>
          <cell r="AC12" t="str">
            <v>成考</v>
          </cell>
          <cell r="AD12" t="str">
            <v>无</v>
          </cell>
        </row>
        <row r="12">
          <cell r="AF12" t="str">
            <v>430203198304104025</v>
          </cell>
          <cell r="AG12">
            <v>13787834966</v>
          </cell>
          <cell r="AH12" t="str">
            <v>张志</v>
          </cell>
          <cell r="AI12">
            <v>13975318246</v>
          </cell>
          <cell r="AJ12" t="str">
            <v>772587061@qq.com</v>
          </cell>
          <cell r="AK12">
            <v>772587061</v>
          </cell>
          <cell r="AL12" t="str">
            <v>湖南省株洲市石峰区井龙街道办事处郭家塘村雷家冲组41号</v>
          </cell>
          <cell r="AM12" t="str">
            <v>城镇</v>
          </cell>
          <cell r="AN12" t="str">
            <v>湖南省株洲石峰区湘天桥花果山私房</v>
          </cell>
          <cell r="AO12" t="str">
            <v>2017.06.14-2020.06.13
2020.06.14-2023.06.13  2023.06.14-2026.06.13</v>
          </cell>
          <cell r="AP12">
            <v>46186</v>
          </cell>
          <cell r="AQ12">
            <v>363</v>
          </cell>
          <cell r="AR12">
            <v>1</v>
          </cell>
          <cell r="AS12">
            <v>43996</v>
          </cell>
          <cell r="AT12" t="str">
            <v>有固定期限</v>
          </cell>
          <cell r="AU12" t="str">
            <v>是</v>
          </cell>
          <cell r="AV12" t="str">
            <v>4302110000683718</v>
          </cell>
          <cell r="AW12" t="str">
            <v>ZZ-DA-0213</v>
          </cell>
          <cell r="AX12" t="str">
            <v>合同工</v>
          </cell>
          <cell r="AY12" t="str">
            <v>光华荣昌</v>
          </cell>
          <cell r="AZ12" t="str">
            <v>光华荣昌</v>
          </cell>
          <cell r="BA12">
            <v>13</v>
          </cell>
          <cell r="BB12">
            <v>0</v>
          </cell>
        </row>
        <row r="12">
          <cell r="BI12" t="e">
            <v>#N/A</v>
          </cell>
        </row>
        <row r="13">
          <cell r="B13" t="str">
            <v>肖玲</v>
          </cell>
          <cell r="C13">
            <v>866</v>
          </cell>
          <cell r="D13" t="str">
            <v>间接</v>
          </cell>
          <cell r="E13" t="str">
            <v>白领</v>
          </cell>
          <cell r="F13" t="str">
            <v>市场营销部</v>
          </cell>
        </row>
        <row r="13">
          <cell r="H13" t="str">
            <v>销售统计</v>
          </cell>
        </row>
        <row r="13">
          <cell r="K13" t="str">
            <v>关键岗</v>
          </cell>
          <cell r="L13">
            <v>43698</v>
          </cell>
          <cell r="M13">
            <v>43758</v>
          </cell>
          <cell r="N13">
            <v>41426</v>
          </cell>
          <cell r="O13">
            <v>12</v>
          </cell>
          <cell r="P13">
            <v>5</v>
          </cell>
          <cell r="Q13" t="str">
            <v>女</v>
          </cell>
          <cell r="R13" t="str">
            <v>汉</v>
          </cell>
          <cell r="S13" t="str">
            <v>群众</v>
          </cell>
          <cell r="T13" t="str">
            <v>否</v>
          </cell>
          <cell r="U13" t="str">
            <v>已婚</v>
          </cell>
          <cell r="V13" t="str">
            <v>1991-08-06</v>
          </cell>
          <cell r="W13">
            <v>33</v>
          </cell>
          <cell r="X13" t="str">
            <v>本科</v>
          </cell>
          <cell r="Y13" t="str">
            <v>学士</v>
          </cell>
          <cell r="Z13" t="str">
            <v>材料成型及控制工程</v>
          </cell>
          <cell r="AA13" t="str">
            <v>湖南工学院</v>
          </cell>
          <cell r="AB13">
            <v>41453</v>
          </cell>
          <cell r="AC13" t="str">
            <v>全日制</v>
          </cell>
          <cell r="AD13" t="str">
            <v>三级/高级技能</v>
          </cell>
        </row>
        <row r="13">
          <cell r="AF13" t="str">
            <v>431123199108060024</v>
          </cell>
          <cell r="AG13">
            <v>18273299614</v>
          </cell>
          <cell r="AH13" t="str">
            <v>罗国彪</v>
          </cell>
          <cell r="AI13">
            <v>18873317967</v>
          </cell>
          <cell r="AJ13" t="str">
            <v>249479982@qq.com</v>
          </cell>
          <cell r="AK13">
            <v>249479982</v>
          </cell>
          <cell r="AL13" t="str">
            <v>湖南省双牌县泷泊镇迎宾路7号</v>
          </cell>
          <cell r="AM13" t="str">
            <v>城镇</v>
          </cell>
          <cell r="AN13" t="str">
            <v>湖南省株洲市天元区美的城6栋1403号</v>
          </cell>
          <cell r="AO13" t="str">
            <v>2019.08.21-2022.08.20
2022.08.21-2025.08.20</v>
          </cell>
          <cell r="AP13">
            <v>45889</v>
          </cell>
          <cell r="AQ13">
            <v>66</v>
          </cell>
          <cell r="AR13">
            <v>1</v>
          </cell>
          <cell r="AS13">
            <v>45890</v>
          </cell>
          <cell r="AT13" t="str">
            <v>有固定期限</v>
          </cell>
          <cell r="AU13" t="str">
            <v>是</v>
          </cell>
          <cell r="AV13" t="str">
            <v>4302110000740577</v>
          </cell>
          <cell r="AW13" t="str">
            <v>ZZ-DA-0228</v>
          </cell>
          <cell r="AX13" t="str">
            <v>合同工</v>
          </cell>
          <cell r="AY13" t="str">
            <v>光华荣昌</v>
          </cell>
          <cell r="AZ13" t="str">
            <v>光华荣昌</v>
          </cell>
          <cell r="BA13">
            <v>19</v>
          </cell>
          <cell r="BB13">
            <v>0</v>
          </cell>
          <cell r="BC13" t="str">
            <v>高级工</v>
          </cell>
        </row>
        <row r="13">
          <cell r="BI13" t="e">
            <v>#N/A</v>
          </cell>
        </row>
        <row r="14">
          <cell r="B14" t="str">
            <v>伍赤诚</v>
          </cell>
          <cell r="C14">
            <v>927</v>
          </cell>
          <cell r="D14" t="str">
            <v>间接</v>
          </cell>
          <cell r="E14" t="str">
            <v>白领</v>
          </cell>
          <cell r="F14" t="str">
            <v>技术质量部</v>
          </cell>
          <cell r="G14" t="str">
            <v>质量管理</v>
          </cell>
          <cell r="H14" t="str">
            <v>质量工程师</v>
          </cell>
        </row>
        <row r="14">
          <cell r="K14" t="str">
            <v>关键岗</v>
          </cell>
          <cell r="L14">
            <v>43789</v>
          </cell>
          <cell r="M14">
            <v>43849</v>
          </cell>
          <cell r="N14">
            <v>43617</v>
          </cell>
          <cell r="O14">
            <v>6</v>
          </cell>
          <cell r="P14">
            <v>5</v>
          </cell>
          <cell r="Q14" t="str">
            <v>男</v>
          </cell>
          <cell r="R14" t="str">
            <v>汉</v>
          </cell>
          <cell r="S14" t="str">
            <v>群众</v>
          </cell>
          <cell r="T14" t="str">
            <v>否</v>
          </cell>
          <cell r="U14" t="str">
            <v>未婚</v>
          </cell>
          <cell r="V14" t="str">
            <v>1998-04-19</v>
          </cell>
          <cell r="W14">
            <v>27</v>
          </cell>
          <cell r="X14" t="str">
            <v>大专</v>
          </cell>
        </row>
        <row r="14">
          <cell r="Z14" t="str">
            <v>无人机技术</v>
          </cell>
          <cell r="AA14" t="str">
            <v>湖南国防科技职业技术学院</v>
          </cell>
          <cell r="AB14">
            <v>43646</v>
          </cell>
          <cell r="AC14" t="str">
            <v>全日制</v>
          </cell>
          <cell r="AD14" t="str">
            <v>四级/中级技能</v>
          </cell>
        </row>
        <row r="14">
          <cell r="AF14" t="str">
            <v>430321199804192212</v>
          </cell>
          <cell r="AG14">
            <v>15080791820</v>
          </cell>
          <cell r="AH14" t="str">
            <v>郭婷 </v>
          </cell>
          <cell r="AI14">
            <v>17373254998</v>
          </cell>
        </row>
        <row r="14">
          <cell r="AL14" t="str">
            <v>湖南省湘潭县云湖桥镇移山村凉山组231号</v>
          </cell>
          <cell r="AM14" t="str">
            <v>城镇</v>
          </cell>
          <cell r="AN14" t="str">
            <v>湖南省株洲市天元区栗雨街道办事处景园社区月塘二期11栋205号</v>
          </cell>
          <cell r="AO14" t="str">
            <v>2019.11.20-2022.11.19
2022.11.20-2025.11.19</v>
          </cell>
          <cell r="AP14">
            <v>45980</v>
          </cell>
          <cell r="AQ14">
            <v>157</v>
          </cell>
          <cell r="AR14">
            <v>1</v>
          </cell>
          <cell r="AS14">
            <v>45981</v>
          </cell>
          <cell r="AT14" t="str">
            <v>有固定期限</v>
          </cell>
          <cell r="AU14" t="str">
            <v>是</v>
          </cell>
          <cell r="AV14" t="str">
            <v>4302110000746428</v>
          </cell>
          <cell r="AW14" t="str">
            <v>ZZ-DA-0230</v>
          </cell>
          <cell r="AX14" t="str">
            <v>合同工</v>
          </cell>
          <cell r="AY14" t="str">
            <v>光华荣昌</v>
          </cell>
          <cell r="AZ14" t="str">
            <v>光华荣昌</v>
          </cell>
          <cell r="BA14">
            <v>23</v>
          </cell>
          <cell r="BB14">
            <v>0</v>
          </cell>
        </row>
        <row r="14">
          <cell r="BI14" t="e">
            <v>#N/A</v>
          </cell>
        </row>
        <row r="15">
          <cell r="B15" t="str">
            <v>贺王瑜</v>
          </cell>
          <cell r="C15">
            <v>64</v>
          </cell>
          <cell r="D15" t="str">
            <v>间接</v>
          </cell>
          <cell r="E15" t="str">
            <v>蓝领</v>
          </cell>
          <cell r="F15" t="str">
            <v>技术质量部</v>
          </cell>
          <cell r="G15" t="str">
            <v>质量管理</v>
          </cell>
          <cell r="H15" t="str">
            <v>总装检验员</v>
          </cell>
        </row>
        <row r="15">
          <cell r="K15" t="str">
            <v>关键岗</v>
          </cell>
          <cell r="L15">
            <v>41573</v>
          </cell>
          <cell r="M15">
            <v>41581</v>
          </cell>
          <cell r="N15">
            <v>32356</v>
          </cell>
          <cell r="O15">
            <v>36</v>
          </cell>
          <cell r="P15">
            <v>11</v>
          </cell>
          <cell r="Q15" t="str">
            <v>男</v>
          </cell>
          <cell r="R15" t="str">
            <v>汉</v>
          </cell>
          <cell r="S15" t="str">
            <v>群众</v>
          </cell>
          <cell r="T15" t="str">
            <v>否</v>
          </cell>
          <cell r="U15" t="str">
            <v>已婚</v>
          </cell>
          <cell r="V15" t="str">
            <v>1972-07-18</v>
          </cell>
          <cell r="W15">
            <v>52</v>
          </cell>
          <cell r="X15" t="str">
            <v>初中</v>
          </cell>
        </row>
        <row r="15">
          <cell r="AD15" t="str">
            <v>无</v>
          </cell>
          <cell r="AE15" t="str">
            <v>钳工中级</v>
          </cell>
          <cell r="AF15" t="str">
            <v>430203197207186036</v>
          </cell>
          <cell r="AG15" t="str">
            <v>18274205198</v>
          </cell>
          <cell r="AH15" t="str">
            <v>张慧敏</v>
          </cell>
          <cell r="AI15">
            <v>13973308783</v>
          </cell>
        </row>
        <row r="15">
          <cell r="AL15" t="str">
            <v>湖南省株洲市石峰区花果山村31栋304号</v>
          </cell>
          <cell r="AM15" t="str">
            <v>城镇</v>
          </cell>
          <cell r="AN15" t="str">
            <v>湖南省株洲市石峰区花果山村31栋304号</v>
          </cell>
          <cell r="AO15" t="str">
            <v>2016.1.4-2018.1.3
2018.01.04-2021.01.03
2021.01.04-无固定期限</v>
          </cell>
          <cell r="AP15" t="str">
            <v>——</v>
          </cell>
          <cell r="AQ15" t="e">
            <v>#VALUE!</v>
          </cell>
          <cell r="AR15" t="e">
            <v>#VALUE!</v>
          </cell>
          <cell r="AS15">
            <v>44200</v>
          </cell>
          <cell r="AT15" t="str">
            <v>无固定期限</v>
          </cell>
          <cell r="AU15" t="str">
            <v>是</v>
          </cell>
          <cell r="AV15" t="str">
            <v>4302110000678022</v>
          </cell>
          <cell r="AW15" t="str">
            <v>ZZ-DA-0026</v>
          </cell>
          <cell r="AX15" t="str">
            <v>合同工</v>
          </cell>
          <cell r="AY15" t="str">
            <v>光华荣昌</v>
          </cell>
          <cell r="AZ15" t="str">
            <v>光华荣昌</v>
          </cell>
          <cell r="BA15">
            <v>21</v>
          </cell>
          <cell r="BB15">
            <v>0</v>
          </cell>
        </row>
        <row r="15">
          <cell r="BE15" t="str">
            <v>缺入职体检</v>
          </cell>
        </row>
        <row r="15">
          <cell r="BI15" t="e">
            <v>#N/A</v>
          </cell>
        </row>
        <row r="16">
          <cell r="B16" t="str">
            <v>彭健</v>
          </cell>
          <cell r="C16">
            <v>301</v>
          </cell>
          <cell r="D16" t="str">
            <v>间接</v>
          </cell>
          <cell r="E16" t="str">
            <v>蓝领</v>
          </cell>
          <cell r="F16" t="str">
            <v>技术质量部</v>
          </cell>
          <cell r="G16" t="str">
            <v>质量管理</v>
          </cell>
          <cell r="H16" t="str">
            <v>发泡检验员</v>
          </cell>
        </row>
        <row r="16">
          <cell r="L16">
            <v>41701</v>
          </cell>
          <cell r="M16">
            <v>41732</v>
          </cell>
          <cell r="N16">
            <v>38899</v>
          </cell>
          <cell r="O16">
            <v>18</v>
          </cell>
          <cell r="P16">
            <v>11</v>
          </cell>
          <cell r="Q16" t="str">
            <v>男</v>
          </cell>
          <cell r="R16" t="str">
            <v>汉</v>
          </cell>
          <cell r="S16" t="str">
            <v>群众</v>
          </cell>
          <cell r="T16" t="str">
            <v>否</v>
          </cell>
          <cell r="U16" t="str">
            <v>已婚</v>
          </cell>
          <cell r="V16" t="str">
            <v>1987-12-01</v>
          </cell>
          <cell r="W16">
            <v>37</v>
          </cell>
          <cell r="X16" t="str">
            <v>中专</v>
          </cell>
        </row>
        <row r="16">
          <cell r="Z16" t="str">
            <v>电子</v>
          </cell>
          <cell r="AA16" t="str">
            <v>株洲市中等职业学校</v>
          </cell>
        </row>
        <row r="16">
          <cell r="AD16" t="str">
            <v>无</v>
          </cell>
          <cell r="AE16" t="str">
            <v>钳工中级</v>
          </cell>
          <cell r="AF16" t="str">
            <v>430281198712019195</v>
          </cell>
          <cell r="AG16">
            <v>15675387258</v>
          </cell>
          <cell r="AH16" t="str">
            <v>姜芝 </v>
          </cell>
          <cell r="AI16">
            <v>15074103558</v>
          </cell>
        </row>
        <row r="16">
          <cell r="AL16" t="str">
            <v>湖南省醴陵市国瓷街道办事处华塘村楼上组160号</v>
          </cell>
          <cell r="AM16" t="str">
            <v>农村</v>
          </cell>
          <cell r="AN16" t="str">
            <v>湖南省株洲市天元区月塘小区2期13栋504室</v>
          </cell>
          <cell r="AO16" t="str">
            <v>2016.6.1-2018.5.31
2018.06.01-2021.05.31
2021.05.01-无固定期限</v>
          </cell>
          <cell r="AP16" t="str">
            <v>——</v>
          </cell>
          <cell r="AQ16" t="e">
            <v>#VALUE!</v>
          </cell>
          <cell r="AR16" t="e">
            <v>#VALUE!</v>
          </cell>
          <cell r="AS16">
            <v>44348</v>
          </cell>
          <cell r="AT16" t="str">
            <v>无固定期限</v>
          </cell>
          <cell r="AU16" t="str">
            <v>是</v>
          </cell>
          <cell r="AV16" t="str">
            <v>4302110000679346</v>
          </cell>
          <cell r="AW16" t="str">
            <v>ZZ-DA-0178</v>
          </cell>
          <cell r="AX16" t="str">
            <v>合同工</v>
          </cell>
          <cell r="AY16" t="str">
            <v>光华荣昌</v>
          </cell>
          <cell r="AZ16" t="str">
            <v>光华荣昌</v>
          </cell>
          <cell r="BA16">
            <v>27</v>
          </cell>
          <cell r="BB16">
            <v>0</v>
          </cell>
        </row>
        <row r="16">
          <cell r="BE16" t="str">
            <v>缺入职体检（劳务工转入）、学历证（找不到）</v>
          </cell>
        </row>
        <row r="16">
          <cell r="BI16" t="e">
            <v>#N/A</v>
          </cell>
        </row>
        <row r="17">
          <cell r="B17" t="str">
            <v>李需</v>
          </cell>
          <cell r="C17">
            <v>24102501</v>
          </cell>
          <cell r="D17" t="str">
            <v>间接</v>
          </cell>
          <cell r="E17" t="str">
            <v>蓝领</v>
          </cell>
          <cell r="F17" t="str">
            <v>技术质量部</v>
          </cell>
          <cell r="G17" t="str">
            <v>质量管理</v>
          </cell>
          <cell r="H17" t="str">
            <v>发泡检验员</v>
          </cell>
        </row>
        <row r="17">
          <cell r="L17">
            <v>45591</v>
          </cell>
        </row>
        <row r="17">
          <cell r="Q17" t="str">
            <v>女</v>
          </cell>
          <cell r="R17" t="str">
            <v>汉</v>
          </cell>
          <cell r="S17" t="str">
            <v>群众</v>
          </cell>
          <cell r="T17" t="str">
            <v>否</v>
          </cell>
          <cell r="U17" t="str">
            <v>已婚</v>
          </cell>
          <cell r="V17">
            <v>31698</v>
          </cell>
          <cell r="W17">
            <v>38</v>
          </cell>
          <cell r="X17" t="str">
            <v>大专</v>
          </cell>
        </row>
        <row r="17">
          <cell r="Z17" t="str">
            <v>工商企业管理</v>
          </cell>
          <cell r="AA17" t="str">
            <v>衡阳工商企业管理学院</v>
          </cell>
        </row>
        <row r="17">
          <cell r="AF17" t="str">
            <v>430281198610134520</v>
          </cell>
          <cell r="AG17">
            <v>19198287367</v>
          </cell>
          <cell r="AH17" t="str">
            <v>齐辉</v>
          </cell>
          <cell r="AI17">
            <v>17367227367</v>
          </cell>
        </row>
        <row r="17">
          <cell r="AL17" t="str">
            <v>湖南省醴陵市左权镇</v>
          </cell>
          <cell r="AM17" t="str">
            <v>农村</v>
          </cell>
          <cell r="AN17" t="str">
            <v>湖南省湘潭市易俗河镇</v>
          </cell>
        </row>
        <row r="17">
          <cell r="AU17" t="str">
            <v>是</v>
          </cell>
        </row>
        <row r="17">
          <cell r="AX17" t="str">
            <v>劳务工</v>
          </cell>
          <cell r="AY17" t="str">
            <v>光华荣昌</v>
          </cell>
          <cell r="AZ17" t="str">
            <v>湖南诚展</v>
          </cell>
          <cell r="BA17">
            <v>29</v>
          </cell>
          <cell r="BB17">
            <v>0</v>
          </cell>
        </row>
        <row r="18">
          <cell r="B18" t="str">
            <v>赵五祥</v>
          </cell>
          <cell r="C18">
            <v>667</v>
          </cell>
          <cell r="D18" t="str">
            <v>间接</v>
          </cell>
          <cell r="E18" t="str">
            <v>白领</v>
          </cell>
          <cell r="F18" t="str">
            <v>市场营销部</v>
          </cell>
        </row>
        <row r="18">
          <cell r="H18" t="str">
            <v>销售服务经理</v>
          </cell>
        </row>
        <row r="18">
          <cell r="J18" t="str">
            <v>科级</v>
          </cell>
          <cell r="K18" t="str">
            <v>关键岗</v>
          </cell>
          <cell r="L18">
            <v>43290</v>
          </cell>
          <cell r="M18">
            <v>43351</v>
          </cell>
          <cell r="N18">
            <v>40360</v>
          </cell>
          <cell r="O18">
            <v>14</v>
          </cell>
          <cell r="P18">
            <v>6</v>
          </cell>
          <cell r="Q18" t="str">
            <v>男</v>
          </cell>
          <cell r="R18" t="str">
            <v>汉</v>
          </cell>
          <cell r="S18" t="str">
            <v>群众</v>
          </cell>
          <cell r="T18" t="str">
            <v>否</v>
          </cell>
          <cell r="U18" t="str">
            <v>已婚</v>
          </cell>
          <cell r="V18" t="str">
            <v>1991-05-29</v>
          </cell>
          <cell r="W18">
            <v>34</v>
          </cell>
          <cell r="X18" t="str">
            <v>高中</v>
          </cell>
        </row>
        <row r="18">
          <cell r="AA18" t="str">
            <v>娄底市第二中学</v>
          </cell>
        </row>
        <row r="18">
          <cell r="AD18" t="str">
            <v>五级/初级技能</v>
          </cell>
          <cell r="AE18" t="str">
            <v>物流中级</v>
          </cell>
          <cell r="AF18" t="str">
            <v>43252419910529545X</v>
          </cell>
          <cell r="AG18">
            <v>18670816385</v>
          </cell>
          <cell r="AH18" t="str">
            <v>邹彬彬</v>
          </cell>
          <cell r="AI18">
            <v>17673239367</v>
          </cell>
          <cell r="AJ18" t="str">
            <v>530443749@qq.com</v>
          </cell>
        </row>
        <row r="18">
          <cell r="AL18" t="str">
            <v>湖南省新化县游家镇岩石村第六村民小组7号</v>
          </cell>
          <cell r="AM18" t="str">
            <v>农村</v>
          </cell>
          <cell r="AN18" t="str">
            <v>湖南省株洲市天元区月塘小区13栋301号</v>
          </cell>
          <cell r="AO18" t="str">
            <v>2018.07.09-2021.07.08
2021.07.09-2024.07.08</v>
          </cell>
          <cell r="AP18">
            <v>45481</v>
          </cell>
          <cell r="AQ18">
            <v>-342</v>
          </cell>
          <cell r="AR18">
            <v>0</v>
          </cell>
          <cell r="AS18">
            <v>44385</v>
          </cell>
          <cell r="AT18" t="str">
            <v>有固定期限</v>
          </cell>
          <cell r="AU18" t="str">
            <v>是</v>
          </cell>
          <cell r="AV18" t="str">
            <v>4302110000711452</v>
          </cell>
          <cell r="AW18" t="str">
            <v>ZZ-DA-0223</v>
          </cell>
          <cell r="AX18" t="str">
            <v>合同工</v>
          </cell>
          <cell r="AY18" t="str">
            <v>光华荣昌</v>
          </cell>
          <cell r="AZ18" t="str">
            <v>光华荣昌</v>
          </cell>
          <cell r="BA18">
            <v>22</v>
          </cell>
          <cell r="BB18">
            <v>0</v>
          </cell>
        </row>
        <row r="18">
          <cell r="BI18" t="e">
            <v>#N/A</v>
          </cell>
        </row>
        <row r="19">
          <cell r="B19" t="str">
            <v>文洪亮</v>
          </cell>
          <cell r="C19">
            <v>84</v>
          </cell>
          <cell r="D19" t="str">
            <v>间接</v>
          </cell>
          <cell r="E19" t="str">
            <v>蓝领</v>
          </cell>
          <cell r="F19" t="str">
            <v>市场营销部</v>
          </cell>
          <cell r="G19" t="str">
            <v>服务科</v>
          </cell>
          <cell r="H19" t="str">
            <v>现场服务员</v>
          </cell>
        </row>
        <row r="19">
          <cell r="L19">
            <v>41286</v>
          </cell>
          <cell r="M19">
            <v>41345</v>
          </cell>
          <cell r="N19">
            <v>35977</v>
          </cell>
          <cell r="O19">
            <v>26</v>
          </cell>
          <cell r="P19">
            <v>12</v>
          </cell>
          <cell r="Q19" t="str">
            <v>男</v>
          </cell>
          <cell r="R19" t="str">
            <v>汉</v>
          </cell>
          <cell r="S19" t="str">
            <v>群众</v>
          </cell>
          <cell r="T19" t="str">
            <v>否</v>
          </cell>
          <cell r="U19" t="str">
            <v>已婚</v>
          </cell>
          <cell r="V19" t="str">
            <v>1979-11-28</v>
          </cell>
          <cell r="W19">
            <v>45</v>
          </cell>
          <cell r="X19" t="str">
            <v>高中</v>
          </cell>
        </row>
        <row r="19">
          <cell r="AA19" t="str">
            <v>株洲县三中</v>
          </cell>
        </row>
        <row r="19">
          <cell r="AD19" t="str">
            <v>无</v>
          </cell>
          <cell r="AE19" t="str">
            <v>物流中级</v>
          </cell>
          <cell r="AF19" t="str">
            <v>430221197911288119</v>
          </cell>
          <cell r="AG19">
            <v>18673399653</v>
          </cell>
          <cell r="AH19" t="str">
            <v>蒋君</v>
          </cell>
          <cell r="AI19">
            <v>15073389100</v>
          </cell>
        </row>
        <row r="19">
          <cell r="AK19">
            <v>437755762</v>
          </cell>
          <cell r="AL19" t="str">
            <v>湖南省株洲县王十万乡石龙村下洲组18号</v>
          </cell>
          <cell r="AM19" t="str">
            <v>农村</v>
          </cell>
          <cell r="AN19" t="str">
            <v>湖南省株洲县王十万乡石龙村下洲组18号</v>
          </cell>
          <cell r="AO19" t="str">
            <v>2016.2.1-2018.1.31
2018.02.01-2021.01.31
2021.02.01-无固定期限</v>
          </cell>
          <cell r="AP19" t="str">
            <v>——</v>
          </cell>
          <cell r="AQ19" t="e">
            <v>#VALUE!</v>
          </cell>
          <cell r="AR19" t="e">
            <v>#VALUE!</v>
          </cell>
          <cell r="AS19">
            <v>44228</v>
          </cell>
          <cell r="AT19" t="str">
            <v>无固定期限</v>
          </cell>
          <cell r="AU19" t="str">
            <v>是</v>
          </cell>
          <cell r="AV19" t="str">
            <v>4302110000678023</v>
          </cell>
          <cell r="AW19" t="str">
            <v>ZZ-DA-0042</v>
          </cell>
          <cell r="AX19" t="str">
            <v>合同工</v>
          </cell>
          <cell r="AY19" t="str">
            <v>光华荣昌</v>
          </cell>
          <cell r="AZ19" t="str">
            <v>光华荣昌</v>
          </cell>
          <cell r="BA19">
            <v>20</v>
          </cell>
          <cell r="BB19">
            <v>0</v>
          </cell>
        </row>
        <row r="19">
          <cell r="BI19" t="e">
            <v>#N/A</v>
          </cell>
        </row>
        <row r="20">
          <cell r="B20" t="str">
            <v>李松辉</v>
          </cell>
          <cell r="C20">
            <v>1226</v>
          </cell>
          <cell r="D20" t="str">
            <v>间接</v>
          </cell>
          <cell r="E20" t="str">
            <v>蓝领</v>
          </cell>
          <cell r="F20" t="str">
            <v>市场营销部</v>
          </cell>
          <cell r="G20" t="str">
            <v>服务科</v>
          </cell>
          <cell r="H20" t="str">
            <v>现场服务员</v>
          </cell>
        </row>
        <row r="20">
          <cell r="L20">
            <v>44994</v>
          </cell>
          <cell r="M20">
            <v>45024</v>
          </cell>
          <cell r="N20" t="str">
            <v>2023.03.09</v>
          </cell>
          <cell r="O20" t="e">
            <v>#VALUE!</v>
          </cell>
          <cell r="P20">
            <v>2</v>
          </cell>
          <cell r="Q20" t="str">
            <v>男</v>
          </cell>
          <cell r="R20" t="str">
            <v>汉</v>
          </cell>
          <cell r="S20" t="str">
            <v>群众</v>
          </cell>
          <cell r="T20" t="str">
            <v>否</v>
          </cell>
          <cell r="U20" t="str">
            <v>未婚</v>
          </cell>
          <cell r="V20" t="str">
            <v>2004-08-10</v>
          </cell>
          <cell r="W20">
            <v>20</v>
          </cell>
          <cell r="X20" t="str">
            <v>中专</v>
          </cell>
        </row>
        <row r="20">
          <cell r="AF20" t="str">
            <v>431322200408100673</v>
          </cell>
          <cell r="AG20">
            <v>15502551363</v>
          </cell>
          <cell r="AH20" t="str">
            <v>赵五祥</v>
          </cell>
          <cell r="AI20">
            <v>18373371656</v>
          </cell>
        </row>
        <row r="20">
          <cell r="AL20" t="str">
            <v>娄底市新化县江星园村</v>
          </cell>
          <cell r="AM20" t="str">
            <v>农村</v>
          </cell>
          <cell r="AN20" t="str">
            <v>湖南省株洲市天元区北京海纳川株洲公司宿舍209</v>
          </cell>
          <cell r="AO20" t="str">
            <v>2023.03.09-2026.03.08</v>
          </cell>
          <cell r="AP20">
            <v>46089</v>
          </cell>
          <cell r="AQ20">
            <v>266</v>
          </cell>
        </row>
        <row r="20">
          <cell r="AU20" t="str">
            <v>是</v>
          </cell>
        </row>
        <row r="20">
          <cell r="AX20" t="str">
            <v>劳务工</v>
          </cell>
          <cell r="AY20" t="str">
            <v>湖南鑫起</v>
          </cell>
          <cell r="AZ20" t="str">
            <v>光华荣昌</v>
          </cell>
          <cell r="BA20">
            <v>28</v>
          </cell>
          <cell r="BB20">
            <v>0</v>
          </cell>
        </row>
        <row r="21">
          <cell r="B21" t="str">
            <v>谭建文</v>
          </cell>
          <cell r="C21">
            <v>1290</v>
          </cell>
          <cell r="D21" t="str">
            <v>间接</v>
          </cell>
          <cell r="E21" t="str">
            <v>蓝领</v>
          </cell>
          <cell r="F21" t="str">
            <v>市场营销部</v>
          </cell>
          <cell r="G21" t="str">
            <v>服务科</v>
          </cell>
          <cell r="H21" t="str">
            <v>现场服务员</v>
          </cell>
        </row>
        <row r="21">
          <cell r="L21">
            <v>45231</v>
          </cell>
        </row>
        <row r="21">
          <cell r="Q21" t="str">
            <v>男</v>
          </cell>
          <cell r="R21" t="str">
            <v>汉</v>
          </cell>
          <cell r="S21" t="str">
            <v>群众</v>
          </cell>
          <cell r="T21" t="str">
            <v>否</v>
          </cell>
          <cell r="U21" t="str">
            <v>已婚</v>
          </cell>
          <cell r="V21">
            <v>30957</v>
          </cell>
          <cell r="W21">
            <v>40</v>
          </cell>
        </row>
        <row r="21">
          <cell r="AF21" t="str">
            <v>430102198410025513</v>
          </cell>
          <cell r="AG21">
            <v>13875816660</v>
          </cell>
          <cell r="AH21" t="str">
            <v>赵五祥</v>
          </cell>
          <cell r="AI21">
            <v>18373371656</v>
          </cell>
        </row>
        <row r="21">
          <cell r="AO21" t="str">
            <v>2023.11.01-2026.10.30</v>
          </cell>
          <cell r="AP21">
            <v>46325</v>
          </cell>
          <cell r="AQ21">
            <v>502</v>
          </cell>
        </row>
        <row r="21">
          <cell r="AU21" t="str">
            <v>是</v>
          </cell>
        </row>
        <row r="21">
          <cell r="AX21" t="str">
            <v>劳务工</v>
          </cell>
          <cell r="AY21" t="str">
            <v>诚展</v>
          </cell>
          <cell r="AZ21" t="str">
            <v>光华荣昌</v>
          </cell>
          <cell r="BA21">
            <v>20</v>
          </cell>
          <cell r="BB21" t="str">
            <v>长沙现服</v>
          </cell>
        </row>
        <row r="22">
          <cell r="B22" t="str">
            <v>黄龙</v>
          </cell>
          <cell r="C22">
            <v>24112609</v>
          </cell>
          <cell r="D22" t="str">
            <v>直接</v>
          </cell>
          <cell r="E22" t="str">
            <v>蓝领</v>
          </cell>
          <cell r="F22" t="str">
            <v>市场营销部</v>
          </cell>
          <cell r="G22" t="str">
            <v>服务科</v>
          </cell>
          <cell r="H22" t="str">
            <v>现场服务员</v>
          </cell>
        </row>
        <row r="22">
          <cell r="L22">
            <v>45727</v>
          </cell>
        </row>
        <row r="22">
          <cell r="Q22" t="str">
            <v>男</v>
          </cell>
          <cell r="R22" t="str">
            <v>汉</v>
          </cell>
          <cell r="S22" t="str">
            <v>群众</v>
          </cell>
          <cell r="T22" t="str">
            <v>否</v>
          </cell>
        </row>
        <row r="22">
          <cell r="V22" t="str">
            <v>1998/09/30</v>
          </cell>
          <cell r="W22">
            <v>26</v>
          </cell>
        </row>
        <row r="22">
          <cell r="AF22" t="str">
            <v>430304199809301776</v>
          </cell>
          <cell r="AG22">
            <v>18773221773</v>
          </cell>
        </row>
        <row r="22">
          <cell r="AX22" t="str">
            <v>合同工</v>
          </cell>
          <cell r="AY22" t="str">
            <v>光华荣昌</v>
          </cell>
          <cell r="AZ22" t="str">
            <v>光华荣昌</v>
          </cell>
          <cell r="BA22">
            <v>28</v>
          </cell>
          <cell r="BB22">
            <v>0</v>
          </cell>
        </row>
        <row r="23">
          <cell r="B23" t="str">
            <v>高万</v>
          </cell>
        </row>
        <row r="23">
          <cell r="D23" t="str">
            <v>间接</v>
          </cell>
          <cell r="E23" t="str">
            <v>蓝领</v>
          </cell>
          <cell r="F23" t="str">
            <v>市场营销部</v>
          </cell>
          <cell r="G23" t="str">
            <v>服务科</v>
          </cell>
          <cell r="H23" t="str">
            <v>现场服务员</v>
          </cell>
        </row>
        <row r="23">
          <cell r="L23">
            <v>45306</v>
          </cell>
        </row>
        <row r="23">
          <cell r="Q23" t="str">
            <v>男</v>
          </cell>
          <cell r="R23" t="str">
            <v>汉</v>
          </cell>
          <cell r="S23" t="str">
            <v>群众</v>
          </cell>
          <cell r="T23" t="str">
            <v>否</v>
          </cell>
          <cell r="U23" t="str">
            <v>未婚</v>
          </cell>
          <cell r="V23">
            <v>31354</v>
          </cell>
          <cell r="W23">
            <v>39</v>
          </cell>
        </row>
        <row r="23">
          <cell r="AF23" t="str">
            <v>430124198511037116</v>
          </cell>
          <cell r="AG23">
            <v>13125295909</v>
          </cell>
        </row>
        <row r="23">
          <cell r="AL23" t="str">
            <v>湖南省宁乡县朱良桥乡新颜村莲花塘组15号</v>
          </cell>
          <cell r="AM23" t="str">
            <v>农村</v>
          </cell>
          <cell r="AN23" t="str">
            <v>湖南省宁乡县朱良桥乡新颜村莲花塘组15号</v>
          </cell>
          <cell r="AO23" t="str">
            <v>2024.01.15-2027.01.14</v>
          </cell>
          <cell r="AP23">
            <v>46401</v>
          </cell>
          <cell r="AQ23">
            <v>578</v>
          </cell>
        </row>
        <row r="23">
          <cell r="AT23" t="str">
            <v>有固定期限</v>
          </cell>
          <cell r="AU23" t="str">
            <v>是</v>
          </cell>
        </row>
        <row r="23">
          <cell r="AX23" t="str">
            <v>合同工</v>
          </cell>
          <cell r="AY23" t="str">
            <v>光华荣昌</v>
          </cell>
          <cell r="AZ23" t="str">
            <v>光华荣昌</v>
          </cell>
          <cell r="BA23">
            <v>23</v>
          </cell>
          <cell r="BB23" t="str">
            <v>残疾人安置</v>
          </cell>
        </row>
        <row r="24">
          <cell r="B24" t="str">
            <v>李晶</v>
          </cell>
          <cell r="C24">
            <v>1202</v>
          </cell>
          <cell r="D24" t="str">
            <v>间接</v>
          </cell>
          <cell r="E24" t="str">
            <v>白领</v>
          </cell>
          <cell r="F24" t="str">
            <v>生产制造部</v>
          </cell>
          <cell r="G24" t="str">
            <v>采购执行</v>
          </cell>
          <cell r="H24" t="str">
            <v>采购计划员</v>
          </cell>
        </row>
        <row r="24">
          <cell r="L24">
            <v>44845</v>
          </cell>
          <cell r="M24">
            <v>44906</v>
          </cell>
          <cell r="N24">
            <v>40360</v>
          </cell>
          <cell r="O24">
            <v>14</v>
          </cell>
          <cell r="P24">
            <v>2</v>
          </cell>
          <cell r="Q24" t="str">
            <v>女</v>
          </cell>
          <cell r="R24" t="str">
            <v>汉</v>
          </cell>
          <cell r="S24" t="str">
            <v>群众</v>
          </cell>
          <cell r="T24" t="str">
            <v>否</v>
          </cell>
          <cell r="U24" t="str">
            <v>已婚</v>
          </cell>
          <cell r="V24" t="str">
            <v>1987-03-26</v>
          </cell>
          <cell r="W24">
            <v>38</v>
          </cell>
          <cell r="X24" t="str">
            <v>大专</v>
          </cell>
        </row>
        <row r="24">
          <cell r="Z24" t="str">
            <v>应用日语</v>
          </cell>
          <cell r="AA24" t="str">
            <v>长沙民政职业技术学院</v>
          </cell>
          <cell r="AB24">
            <v>39994</v>
          </cell>
        </row>
        <row r="24">
          <cell r="AD24" t="str">
            <v>助力物流师（初级）/秘书（涉外）/日本语能力认定书</v>
          </cell>
        </row>
        <row r="24">
          <cell r="AF24" t="str">
            <v>43022519870326004X</v>
          </cell>
          <cell r="AG24">
            <v>18075767587</v>
          </cell>
          <cell r="AH24" t="str">
            <v>冯亮</v>
          </cell>
          <cell r="AI24">
            <v>18075767586</v>
          </cell>
        </row>
        <row r="24">
          <cell r="AL24" t="str">
            <v>湖南省炎陵县霞阳镇禾仓源村李家02号</v>
          </cell>
          <cell r="AM24" t="str">
            <v>农村</v>
          </cell>
          <cell r="AN24" t="str">
            <v>湖南省株洲市天元区慧谷阳光小区15栋1008号</v>
          </cell>
          <cell r="AO24" t="str">
            <v>2022.10.11-2024.10.10</v>
          </cell>
          <cell r="AP24">
            <v>45575</v>
          </cell>
          <cell r="AQ24">
            <v>-248</v>
          </cell>
          <cell r="AR24">
            <v>0</v>
          </cell>
        </row>
        <row r="24">
          <cell r="AT24" t="str">
            <v>有固定期限</v>
          </cell>
          <cell r="AU24" t="str">
            <v>是</v>
          </cell>
        </row>
        <row r="24">
          <cell r="AW24" t="str">
            <v>ZZ-DA-0250</v>
          </cell>
          <cell r="AX24" t="str">
            <v>合同工</v>
          </cell>
          <cell r="AY24" t="str">
            <v>光华荣昌</v>
          </cell>
          <cell r="AZ24" t="str">
            <v>光华荣昌</v>
          </cell>
          <cell r="BA24">
            <v>20</v>
          </cell>
          <cell r="BB24">
            <v>0</v>
          </cell>
        </row>
        <row r="24">
          <cell r="BD24" t="str">
            <v>√</v>
          </cell>
        </row>
        <row r="24">
          <cell r="BI24" t="e">
            <v>#N/A</v>
          </cell>
        </row>
        <row r="25">
          <cell r="B25" t="str">
            <v>谭丽平</v>
          </cell>
          <cell r="C25">
            <v>25022502</v>
          </cell>
          <cell r="D25" t="str">
            <v>间接</v>
          </cell>
          <cell r="E25" t="str">
            <v>白领</v>
          </cell>
          <cell r="F25" t="str">
            <v>生产制造部</v>
          </cell>
          <cell r="G25" t="str">
            <v>生产管理</v>
          </cell>
          <cell r="H25" t="str">
            <v>QAD</v>
          </cell>
        </row>
        <row r="25">
          <cell r="L25">
            <v>45714</v>
          </cell>
        </row>
        <row r="25">
          <cell r="Q25" t="str">
            <v>女</v>
          </cell>
          <cell r="R25" t="str">
            <v>汉</v>
          </cell>
          <cell r="S25" t="str">
            <v>群众</v>
          </cell>
          <cell r="T25" t="str">
            <v>否</v>
          </cell>
          <cell r="U25" t="str">
            <v>已婚</v>
          </cell>
          <cell r="V25">
            <v>32942</v>
          </cell>
          <cell r="W25">
            <v>35</v>
          </cell>
          <cell r="X25" t="str">
            <v>中专</v>
          </cell>
        </row>
        <row r="25">
          <cell r="Z25" t="str">
            <v>计算机应用</v>
          </cell>
          <cell r="AA25" t="str">
            <v>南岳技术学院</v>
          </cell>
        </row>
        <row r="25">
          <cell r="AF25" t="str">
            <v>430221199003101207</v>
          </cell>
          <cell r="AG25">
            <v>15974388031</v>
          </cell>
          <cell r="AH25" t="str">
            <v>冯戴一蕾</v>
          </cell>
          <cell r="AI25">
            <v>13973351501</v>
          </cell>
        </row>
        <row r="25">
          <cell r="AL25" t="str">
            <v>湖南省株洲市天元区栗雨街道王家坪社区泰山1号9栋501号</v>
          </cell>
          <cell r="AM25" t="str">
            <v>城镇</v>
          </cell>
          <cell r="AN25" t="str">
            <v>湖南省株洲市天元区泰山一号</v>
          </cell>
        </row>
        <row r="25">
          <cell r="AX25" t="str">
            <v>合同工</v>
          </cell>
          <cell r="AY25" t="str">
            <v>光华荣昌</v>
          </cell>
          <cell r="AZ25" t="str">
            <v>光华荣昌</v>
          </cell>
          <cell r="BA25">
            <v>21</v>
          </cell>
          <cell r="BB25">
            <v>0</v>
          </cell>
        </row>
        <row r="26">
          <cell r="B26" t="str">
            <v>齐承平</v>
          </cell>
          <cell r="C26">
            <v>140</v>
          </cell>
          <cell r="D26" t="str">
            <v>间接</v>
          </cell>
          <cell r="E26" t="str">
            <v>白领</v>
          </cell>
          <cell r="F26" t="str">
            <v>生产制造部</v>
          </cell>
          <cell r="G26" t="str">
            <v>生产管理</v>
          </cell>
          <cell r="H26" t="str">
            <v>生产计划员</v>
          </cell>
        </row>
        <row r="26">
          <cell r="L26">
            <v>42017</v>
          </cell>
          <cell r="M26">
            <v>42047</v>
          </cell>
          <cell r="N26">
            <v>41091</v>
          </cell>
          <cell r="O26">
            <v>12</v>
          </cell>
          <cell r="P26">
            <v>10</v>
          </cell>
          <cell r="Q26" t="str">
            <v>男</v>
          </cell>
          <cell r="R26" t="str">
            <v>汉</v>
          </cell>
          <cell r="S26" t="str">
            <v>群众</v>
          </cell>
          <cell r="T26" t="str">
            <v>否</v>
          </cell>
          <cell r="U26" t="str">
            <v>未婚</v>
          </cell>
          <cell r="V26" t="str">
            <v>1990-05-14</v>
          </cell>
          <cell r="W26">
            <v>35</v>
          </cell>
          <cell r="X26" t="str">
            <v>大专</v>
          </cell>
        </row>
        <row r="26">
          <cell r="Z26" t="str">
            <v>机电一体化技术</v>
          </cell>
          <cell r="AA26" t="str">
            <v>株洲职业技术学院</v>
          </cell>
        </row>
        <row r="26">
          <cell r="AD26" t="str">
            <v>初级</v>
          </cell>
          <cell r="AE26" t="str">
            <v>物流中级</v>
          </cell>
          <cell r="AF26" t="str">
            <v>430221199005141712</v>
          </cell>
          <cell r="AG26" t="str">
            <v>18932136317</v>
          </cell>
          <cell r="AH26" t="str">
            <v>肖良君</v>
          </cell>
          <cell r="AI26">
            <v>18932134703</v>
          </cell>
        </row>
        <row r="26">
          <cell r="AL26" t="str">
            <v>湖南省株洲县砖桥乡庙湾村杨家组12号</v>
          </cell>
          <cell r="AM26" t="str">
            <v>农村</v>
          </cell>
          <cell r="AN26" t="str">
            <v>湖南省株洲市荷塘区新塘路兰天一村2栋1504号</v>
          </cell>
          <cell r="AO26" t="str">
            <v>2015.10.04-2017.10.03
2017.10.04-2020.10.03
2020.10.04-无固定期限</v>
          </cell>
          <cell r="AP26" t="str">
            <v>——</v>
          </cell>
          <cell r="AQ26" t="e">
            <v>#VALUE!</v>
          </cell>
          <cell r="AR26" t="e">
            <v>#VALUE!</v>
          </cell>
          <cell r="AS26">
            <v>44108</v>
          </cell>
          <cell r="AT26" t="str">
            <v>无固定期限</v>
          </cell>
          <cell r="AU26" t="str">
            <v>是</v>
          </cell>
          <cell r="AV26" t="str">
            <v>4302110000682541</v>
          </cell>
          <cell r="AW26" t="str">
            <v>ZZ-DA-0061</v>
          </cell>
          <cell r="AX26" t="str">
            <v>合同工</v>
          </cell>
          <cell r="AY26" t="str">
            <v>光华荣昌</v>
          </cell>
          <cell r="AZ26" t="str">
            <v>光华荣昌</v>
          </cell>
          <cell r="BA26">
            <v>20</v>
          </cell>
          <cell r="BB26">
            <v>0</v>
          </cell>
          <cell r="BC26" t="str">
            <v>初级工</v>
          </cell>
        </row>
        <row r="26">
          <cell r="BI26" t="e">
            <v>#N/A</v>
          </cell>
        </row>
        <row r="27">
          <cell r="B27" t="str">
            <v>殷胜</v>
          </cell>
          <cell r="C27">
            <v>317</v>
          </cell>
          <cell r="D27" t="str">
            <v>间接</v>
          </cell>
          <cell r="E27" t="str">
            <v>蓝领</v>
          </cell>
          <cell r="F27" t="str">
            <v>生产制造部</v>
          </cell>
          <cell r="G27" t="str">
            <v>物料</v>
          </cell>
          <cell r="H27" t="str">
            <v>库管</v>
          </cell>
        </row>
        <row r="27">
          <cell r="L27">
            <v>41492</v>
          </cell>
          <cell r="M27">
            <v>41523</v>
          </cell>
          <cell r="N27">
            <v>41492</v>
          </cell>
          <cell r="O27">
            <v>11</v>
          </cell>
          <cell r="P27">
            <v>11</v>
          </cell>
          <cell r="Q27" t="str">
            <v>男</v>
          </cell>
          <cell r="R27" t="str">
            <v>汉</v>
          </cell>
          <cell r="S27" t="str">
            <v>群众</v>
          </cell>
          <cell r="T27" t="str">
            <v>否</v>
          </cell>
          <cell r="U27" t="str">
            <v>已婚</v>
          </cell>
          <cell r="V27" t="str">
            <v>1991-07-03</v>
          </cell>
          <cell r="W27">
            <v>33</v>
          </cell>
          <cell r="X27" t="str">
            <v>大专</v>
          </cell>
        </row>
        <row r="27">
          <cell r="Z27" t="str">
            <v>机电一体化技术</v>
          </cell>
          <cell r="AA27" t="str">
            <v>湖南电子科技职业学院</v>
          </cell>
          <cell r="AB27">
            <v>41456</v>
          </cell>
        </row>
        <row r="27">
          <cell r="AD27" t="str">
            <v>四级/中级技能</v>
          </cell>
          <cell r="AE27" t="str">
            <v>钳工中级</v>
          </cell>
          <cell r="AF27" t="str">
            <v>430211199107030412</v>
          </cell>
          <cell r="AG27">
            <v>18473385101</v>
          </cell>
          <cell r="AH27" t="str">
            <v>向洁</v>
          </cell>
          <cell r="AI27">
            <v>15573356209</v>
          </cell>
          <cell r="AJ27" t="str">
            <v>929183014@qq.com</v>
          </cell>
          <cell r="AK27">
            <v>929183014</v>
          </cell>
          <cell r="AL27" t="str">
            <v>湖南省株洲市天元区嵩山路街道莲花1队</v>
          </cell>
          <cell r="AM27" t="str">
            <v>城镇</v>
          </cell>
          <cell r="AN27" t="str">
            <v>湖南省株洲市天元区莲花工区一队16号</v>
          </cell>
          <cell r="AO27" t="str">
            <v>2015.10.01-2017.09.30
2017.10.01-2020.09.30
2020.10.01-无固定期限</v>
          </cell>
          <cell r="AP27" t="str">
            <v>——</v>
          </cell>
          <cell r="AQ27" t="e">
            <v>#VALUE!</v>
          </cell>
          <cell r="AR27" t="e">
            <v>#VALUE!</v>
          </cell>
          <cell r="AS27">
            <v>44105</v>
          </cell>
          <cell r="AT27" t="str">
            <v>无固定期限</v>
          </cell>
          <cell r="AU27" t="str">
            <v>是</v>
          </cell>
          <cell r="AV27" t="str">
            <v>4302110000672907</v>
          </cell>
          <cell r="AW27" t="str">
            <v>ZZ-DA-0131</v>
          </cell>
          <cell r="AX27" t="str">
            <v>合同工</v>
          </cell>
          <cell r="AY27" t="str">
            <v>光华荣昌</v>
          </cell>
          <cell r="AZ27" t="str">
            <v>湖南红海</v>
          </cell>
          <cell r="BA27">
            <v>24.5</v>
          </cell>
          <cell r="BB27">
            <v>0</v>
          </cell>
          <cell r="BC27" t="str">
            <v>中级工</v>
          </cell>
        </row>
        <row r="27">
          <cell r="BI27" t="e">
            <v>#N/A</v>
          </cell>
        </row>
        <row r="28">
          <cell r="B28" t="str">
            <v>邹彬彬</v>
          </cell>
          <cell r="C28">
            <v>25021902</v>
          </cell>
          <cell r="D28" t="str">
            <v>间接</v>
          </cell>
          <cell r="E28" t="str">
            <v>蓝领</v>
          </cell>
          <cell r="F28" t="str">
            <v>生产制造部</v>
          </cell>
          <cell r="G28" t="str">
            <v>物料</v>
          </cell>
          <cell r="H28" t="str">
            <v>库管</v>
          </cell>
        </row>
        <row r="28">
          <cell r="L28">
            <v>45708</v>
          </cell>
        </row>
        <row r="28">
          <cell r="Q28" t="str">
            <v>女</v>
          </cell>
          <cell r="R28" t="str">
            <v>汉</v>
          </cell>
          <cell r="S28" t="str">
            <v>群众</v>
          </cell>
          <cell r="T28" t="str">
            <v>否</v>
          </cell>
          <cell r="U28" t="str">
            <v>已婚</v>
          </cell>
          <cell r="V28" t="str">
            <v>1993/10/09</v>
          </cell>
          <cell r="W28">
            <v>31</v>
          </cell>
        </row>
        <row r="28">
          <cell r="AF28" t="str">
            <v>432524199310095422</v>
          </cell>
          <cell r="AG28">
            <v>17673239367</v>
          </cell>
          <cell r="AH28" t="str">
            <v>赵五祥18373371656</v>
          </cell>
        </row>
        <row r="28">
          <cell r="AL28" t="str">
            <v>湖南省株洲市天元区月塘小区13栋301号</v>
          </cell>
        </row>
        <row r="28">
          <cell r="AN28" t="str">
            <v>湖南省株洲市天元区月塘小区13栋301号</v>
          </cell>
        </row>
        <row r="28">
          <cell r="AX28" t="str">
            <v>合同工</v>
          </cell>
          <cell r="AY28" t="str">
            <v>光华荣昌</v>
          </cell>
          <cell r="AZ28" t="str">
            <v>光华荣昌</v>
          </cell>
          <cell r="BA28">
            <v>26</v>
          </cell>
          <cell r="BB28">
            <v>0</v>
          </cell>
          <cell r="BC28">
            <v>45716</v>
          </cell>
        </row>
        <row r="29">
          <cell r="B29" t="str">
            <v>郭佳</v>
          </cell>
          <cell r="C29">
            <v>25031501</v>
          </cell>
          <cell r="D29" t="str">
            <v>间接</v>
          </cell>
          <cell r="E29" t="str">
            <v>蓝领</v>
          </cell>
          <cell r="F29" t="str">
            <v>生产制造部</v>
          </cell>
          <cell r="G29" t="str">
            <v>物料</v>
          </cell>
          <cell r="H29" t="str">
            <v>库管</v>
          </cell>
        </row>
        <row r="29">
          <cell r="L29">
            <v>45732</v>
          </cell>
        </row>
        <row r="29">
          <cell r="Q29" t="str">
            <v>男</v>
          </cell>
          <cell r="R29" t="str">
            <v>汉</v>
          </cell>
          <cell r="S29" t="str">
            <v>群众</v>
          </cell>
          <cell r="T29" t="str">
            <v>否</v>
          </cell>
        </row>
        <row r="29">
          <cell r="V29" t="str">
            <v>2001/05/07</v>
          </cell>
          <cell r="W29">
            <v>24</v>
          </cell>
        </row>
        <row r="29">
          <cell r="AF29" t="str">
            <v>430482200105078094</v>
          </cell>
          <cell r="AG29">
            <v>18573769825</v>
          </cell>
        </row>
        <row r="29">
          <cell r="AX29" t="str">
            <v>劳务工</v>
          </cell>
          <cell r="AY29" t="str">
            <v>光华荣昌</v>
          </cell>
          <cell r="AZ29" t="str">
            <v>湖南诚展</v>
          </cell>
          <cell r="BA29">
            <v>24.5</v>
          </cell>
          <cell r="BB29">
            <v>0</v>
          </cell>
        </row>
        <row r="30">
          <cell r="B30" t="str">
            <v>高贤勇</v>
          </cell>
          <cell r="C30">
            <v>762</v>
          </cell>
          <cell r="D30" t="str">
            <v>间接</v>
          </cell>
          <cell r="E30" t="str">
            <v>蓝领</v>
          </cell>
          <cell r="F30" t="str">
            <v>生产制造部</v>
          </cell>
          <cell r="G30" t="str">
            <v>成品管理</v>
          </cell>
          <cell r="H30" t="str">
            <v>库管</v>
          </cell>
        </row>
        <row r="30">
          <cell r="K30" t="str">
            <v>关键岗</v>
          </cell>
          <cell r="L30">
            <v>43642</v>
          </cell>
          <cell r="M30">
            <v>43672</v>
          </cell>
          <cell r="N30">
            <v>38596</v>
          </cell>
          <cell r="O30">
            <v>19</v>
          </cell>
          <cell r="P30">
            <v>5</v>
          </cell>
          <cell r="Q30" t="str">
            <v>男</v>
          </cell>
          <cell r="R30" t="str">
            <v>汉</v>
          </cell>
          <cell r="S30" t="str">
            <v>群众</v>
          </cell>
          <cell r="T30" t="str">
            <v>否</v>
          </cell>
          <cell r="U30" t="str">
            <v>未婚</v>
          </cell>
          <cell r="V30" t="str">
            <v>1982-08-20</v>
          </cell>
          <cell r="W30">
            <v>42</v>
          </cell>
          <cell r="X30" t="str">
            <v>本科</v>
          </cell>
          <cell r="Y30" t="str">
            <v>学士</v>
          </cell>
        </row>
        <row r="30">
          <cell r="AD30" t="str">
            <v>无</v>
          </cell>
          <cell r="AE30" t="str">
            <v>物流中级</v>
          </cell>
          <cell r="AF30" t="str">
            <v>430203198208203015</v>
          </cell>
          <cell r="AG30">
            <v>13973369217</v>
          </cell>
          <cell r="AH30" t="str">
            <v>唐球英</v>
          </cell>
          <cell r="AI30">
            <v>17307339003</v>
          </cell>
        </row>
        <row r="30">
          <cell r="AL30" t="str">
            <v>湖南省株洲市石峰区云峰阁一村12栋309号</v>
          </cell>
          <cell r="AM30" t="str">
            <v>城镇</v>
          </cell>
          <cell r="AN30" t="str">
            <v>湖南省株洲市石峰区云峰阁一村12栋309号</v>
          </cell>
          <cell r="AO30" t="str">
            <v>2019.06.25-2022.06.24   2022.06.25-2025.06.24 </v>
          </cell>
          <cell r="AP30">
            <v>45832</v>
          </cell>
          <cell r="AQ30">
            <v>9</v>
          </cell>
          <cell r="AR30">
            <v>1</v>
          </cell>
        </row>
        <row r="30">
          <cell r="AT30" t="str">
            <v>有固定期限</v>
          </cell>
          <cell r="AU30" t="str">
            <v>是</v>
          </cell>
          <cell r="AV30" t="str">
            <v>4302990003323467</v>
          </cell>
        </row>
        <row r="30">
          <cell r="AX30" t="str">
            <v>劳务工</v>
          </cell>
          <cell r="AY30" t="str">
            <v>湖南鑫起</v>
          </cell>
          <cell r="AZ30" t="str">
            <v>光华荣昌</v>
          </cell>
          <cell r="BA30">
            <v>25.5</v>
          </cell>
          <cell r="BB30">
            <v>0</v>
          </cell>
        </row>
        <row r="30">
          <cell r="BI30" t="e">
            <v>#N/A</v>
          </cell>
        </row>
        <row r="31">
          <cell r="B31" t="str">
            <v>谭海波</v>
          </cell>
          <cell r="C31">
            <v>24110501</v>
          </cell>
          <cell r="D31" t="str">
            <v>间接</v>
          </cell>
          <cell r="E31" t="str">
            <v>白领</v>
          </cell>
          <cell r="F31" t="str">
            <v>生产制造部</v>
          </cell>
          <cell r="G31" t="str">
            <v>物料</v>
          </cell>
          <cell r="H31" t="str">
            <v>仓管员</v>
          </cell>
        </row>
        <row r="31">
          <cell r="L31">
            <v>45602</v>
          </cell>
        </row>
        <row r="31">
          <cell r="Q31" t="str">
            <v>男</v>
          </cell>
          <cell r="R31" t="str">
            <v>汉</v>
          </cell>
          <cell r="S31" t="str">
            <v>党员</v>
          </cell>
          <cell r="T31" t="str">
            <v>否</v>
          </cell>
          <cell r="U31" t="str">
            <v>已婚</v>
          </cell>
          <cell r="V31">
            <v>30526</v>
          </cell>
          <cell r="W31">
            <v>41</v>
          </cell>
          <cell r="X31" t="str">
            <v>大专</v>
          </cell>
        </row>
        <row r="31">
          <cell r="Z31" t="str">
            <v>化工</v>
          </cell>
          <cell r="AA31" t="str">
            <v>株洲化工职业技术学院</v>
          </cell>
        </row>
        <row r="31">
          <cell r="AF31" t="str">
            <v>430221198307296539</v>
          </cell>
          <cell r="AG31">
            <v>13762256688</v>
          </cell>
          <cell r="AH31" t="str">
            <v>刘术英</v>
          </cell>
          <cell r="AI31">
            <v>15773333870</v>
          </cell>
        </row>
        <row r="31">
          <cell r="AL31" t="str">
            <v>株洲市天元区群丰镇妙泉村</v>
          </cell>
          <cell r="AM31" t="str">
            <v>农村</v>
          </cell>
          <cell r="AN31" t="str">
            <v>湖南省株洲市天元区东湖小区</v>
          </cell>
        </row>
        <row r="31">
          <cell r="AX31" t="str">
            <v>合同工</v>
          </cell>
          <cell r="AY31" t="str">
            <v>光华荣昌</v>
          </cell>
          <cell r="AZ31" t="str">
            <v>光华荣昌</v>
          </cell>
          <cell r="BA31">
            <v>19</v>
          </cell>
          <cell r="BB31">
            <v>0</v>
          </cell>
        </row>
        <row r="32">
          <cell r="B32" t="str">
            <v>刘文向</v>
          </cell>
          <cell r="C32">
            <v>1070</v>
          </cell>
          <cell r="D32" t="str">
            <v>间接</v>
          </cell>
          <cell r="E32" t="str">
            <v>白领</v>
          </cell>
          <cell r="F32" t="str">
            <v>生产制造部</v>
          </cell>
          <cell r="G32" t="str">
            <v>成品管理</v>
          </cell>
          <cell r="H32" t="str">
            <v>成品管理</v>
          </cell>
        </row>
        <row r="32">
          <cell r="J32" t="str">
            <v>主管</v>
          </cell>
          <cell r="K32" t="str">
            <v>关键岗</v>
          </cell>
          <cell r="L32">
            <v>44765</v>
          </cell>
          <cell r="M32">
            <v>44765</v>
          </cell>
          <cell r="N32">
            <v>33786</v>
          </cell>
          <cell r="O32">
            <v>32</v>
          </cell>
          <cell r="P32">
            <v>2</v>
          </cell>
          <cell r="Q32" t="str">
            <v>男</v>
          </cell>
          <cell r="R32" t="str">
            <v>苗族</v>
          </cell>
          <cell r="S32" t="str">
            <v>群众</v>
          </cell>
          <cell r="T32" t="str">
            <v>否</v>
          </cell>
          <cell r="U32" t="str">
            <v>已婚</v>
          </cell>
          <cell r="V32" t="str">
            <v>1974-08-11</v>
          </cell>
          <cell r="W32">
            <v>50</v>
          </cell>
          <cell r="X32" t="str">
            <v>高中</v>
          </cell>
        </row>
        <row r="32">
          <cell r="AB32">
            <v>34150</v>
          </cell>
        </row>
        <row r="32">
          <cell r="AD32" t="str">
            <v>四级/中级技能</v>
          </cell>
          <cell r="AE32" t="str">
            <v>物流中级</v>
          </cell>
          <cell r="AF32" t="str">
            <v>430527197408118731</v>
          </cell>
          <cell r="AG32">
            <v>18627333167</v>
          </cell>
          <cell r="AH32" t="str">
            <v>陈湘华</v>
          </cell>
          <cell r="AI32">
            <v>19373393723</v>
          </cell>
        </row>
        <row r="32">
          <cell r="AL32" t="str">
            <v>湖南省绥宁县枫木团苗蔟侗族乡黄土江村1组</v>
          </cell>
          <cell r="AM32" t="str">
            <v>农村</v>
          </cell>
          <cell r="AN32" t="str">
            <v>湖南省株洲市石峰区云杉小区1栋114号</v>
          </cell>
          <cell r="AO32" t="str">
            <v>2022.07.23-2024.07.22</v>
          </cell>
          <cell r="AP32">
            <v>45495</v>
          </cell>
          <cell r="AQ32">
            <v>-328</v>
          </cell>
          <cell r="AR32">
            <v>0</v>
          </cell>
        </row>
        <row r="32">
          <cell r="AT32" t="str">
            <v>有固定期限</v>
          </cell>
          <cell r="AU32" t="str">
            <v>是</v>
          </cell>
          <cell r="AV32" t="str">
            <v>4302110000666490</v>
          </cell>
          <cell r="AW32" t="str">
            <v>ZZ-DA-0249</v>
          </cell>
          <cell r="AX32" t="str">
            <v>合同工</v>
          </cell>
          <cell r="AY32" t="str">
            <v>光华荣昌</v>
          </cell>
          <cell r="AZ32" t="str">
            <v>光华荣昌</v>
          </cell>
          <cell r="BA32">
            <v>19.5</v>
          </cell>
          <cell r="BB32">
            <v>0</v>
          </cell>
          <cell r="BC32" t="str">
            <v>中级工</v>
          </cell>
          <cell r="BD32" t="str">
            <v>缺入职体检-入职体检需复查</v>
          </cell>
        </row>
        <row r="32">
          <cell r="BI32" t="e">
            <v>#N/A</v>
          </cell>
        </row>
        <row r="33">
          <cell r="B33" t="str">
            <v>贺楚平</v>
          </cell>
          <cell r="C33">
            <v>1054</v>
          </cell>
          <cell r="D33" t="str">
            <v>间接</v>
          </cell>
          <cell r="E33" t="str">
            <v>蓝领</v>
          </cell>
          <cell r="F33" t="str">
            <v>生产制造部</v>
          </cell>
          <cell r="G33" t="str">
            <v>物料</v>
          </cell>
          <cell r="H33" t="str">
            <v>仓管员</v>
          </cell>
        </row>
        <row r="33">
          <cell r="L33">
            <v>44760</v>
          </cell>
          <cell r="M33">
            <v>44823</v>
          </cell>
          <cell r="N33">
            <v>30498</v>
          </cell>
          <cell r="O33">
            <v>41</v>
          </cell>
          <cell r="P33">
            <v>2</v>
          </cell>
          <cell r="Q33" t="str">
            <v>男</v>
          </cell>
          <cell r="R33" t="str">
            <v>汉</v>
          </cell>
          <cell r="S33" t="str">
            <v>群众</v>
          </cell>
          <cell r="T33" t="str">
            <v>否</v>
          </cell>
          <cell r="U33" t="str">
            <v>已婚</v>
          </cell>
          <cell r="V33" t="str">
            <v>1965-09-18</v>
          </cell>
          <cell r="W33">
            <v>59</v>
          </cell>
          <cell r="X33" t="str">
            <v>高中</v>
          </cell>
        </row>
        <row r="33">
          <cell r="AF33" t="str">
            <v>430124196509180694</v>
          </cell>
          <cell r="AG33">
            <v>18974867808</v>
          </cell>
          <cell r="AH33" t="str">
            <v>吴晓芳</v>
          </cell>
          <cell r="AI33">
            <v>15974124847</v>
          </cell>
        </row>
        <row r="33">
          <cell r="AL33" t="str">
            <v>湖南省宁乡县巷子口镇金枫园村新胜组号</v>
          </cell>
          <cell r="AM33" t="str">
            <v>农村</v>
          </cell>
          <cell r="AN33" t="str">
            <v>湖南省株洲市天元北京海纳川株洲园区宿舍</v>
          </cell>
          <cell r="AO33" t="str">
            <v>2022.07.18-2025.07.17</v>
          </cell>
          <cell r="AP33">
            <v>45855</v>
          </cell>
          <cell r="AQ33">
            <v>32</v>
          </cell>
          <cell r="AR33">
            <v>1</v>
          </cell>
        </row>
        <row r="33">
          <cell r="AT33" t="str">
            <v>有固定期限</v>
          </cell>
          <cell r="AU33" t="str">
            <v>是</v>
          </cell>
        </row>
        <row r="33">
          <cell r="AX33" t="str">
            <v>劳务工</v>
          </cell>
          <cell r="AY33" t="str">
            <v>湖南鑫起</v>
          </cell>
          <cell r="AZ33" t="str">
            <v>光华荣昌</v>
          </cell>
          <cell r="BA33">
            <v>26</v>
          </cell>
          <cell r="BB33">
            <v>0</v>
          </cell>
          <cell r="BC33" t="str">
            <v>廖娉介绍</v>
          </cell>
          <cell r="BD33" t="str">
            <v>√</v>
          </cell>
        </row>
        <row r="33">
          <cell r="BI33" t="e">
            <v>#N/A</v>
          </cell>
        </row>
        <row r="34">
          <cell r="B34" t="str">
            <v>殷耀华</v>
          </cell>
          <cell r="C34">
            <v>25020404</v>
          </cell>
          <cell r="D34" t="str">
            <v>间接</v>
          </cell>
          <cell r="E34" t="str">
            <v>蓝领</v>
          </cell>
          <cell r="F34" t="str">
            <v>生产制造部</v>
          </cell>
          <cell r="G34" t="str">
            <v>成品管理</v>
          </cell>
          <cell r="H34" t="str">
            <v>库管</v>
          </cell>
        </row>
        <row r="34">
          <cell r="L34">
            <v>45693</v>
          </cell>
        </row>
        <row r="34">
          <cell r="Q34" t="str">
            <v>男</v>
          </cell>
          <cell r="R34" t="str">
            <v>汉</v>
          </cell>
          <cell r="S34" t="str">
            <v>群众</v>
          </cell>
          <cell r="T34" t="str">
            <v>否</v>
          </cell>
          <cell r="U34" t="str">
            <v>未婚</v>
          </cell>
          <cell r="V34" t="str">
            <v>2003/06/28</v>
          </cell>
          <cell r="W34">
            <v>21</v>
          </cell>
        </row>
        <row r="34">
          <cell r="AF34" t="str">
            <v>430211200306280014</v>
          </cell>
          <cell r="AG34">
            <v>18528388897</v>
          </cell>
        </row>
        <row r="34">
          <cell r="AX34" t="str">
            <v>劳务工</v>
          </cell>
          <cell r="AY34" t="str">
            <v>光华荣昌</v>
          </cell>
          <cell r="AZ34" t="str">
            <v>湖南诚展</v>
          </cell>
          <cell r="BA34">
            <v>26</v>
          </cell>
          <cell r="BB34">
            <v>0</v>
          </cell>
        </row>
        <row r="35">
          <cell r="B35" t="str">
            <v>李春华</v>
          </cell>
          <cell r="C35">
            <v>25030401</v>
          </cell>
          <cell r="D35" t="str">
            <v>间接</v>
          </cell>
          <cell r="E35" t="str">
            <v>蓝领</v>
          </cell>
          <cell r="F35" t="str">
            <v>生产制造部</v>
          </cell>
          <cell r="G35" t="str">
            <v>物料</v>
          </cell>
          <cell r="H35" t="str">
            <v>仓管员</v>
          </cell>
        </row>
        <row r="35">
          <cell r="L35">
            <v>45722</v>
          </cell>
        </row>
        <row r="35">
          <cell r="Q35" t="str">
            <v>男</v>
          </cell>
          <cell r="R35" t="str">
            <v>汉</v>
          </cell>
          <cell r="S35" t="str">
            <v>群众</v>
          </cell>
          <cell r="T35" t="str">
            <v>否</v>
          </cell>
          <cell r="U35" t="str">
            <v>已婚</v>
          </cell>
          <cell r="V35">
            <v>28111</v>
          </cell>
          <cell r="W35">
            <v>48</v>
          </cell>
          <cell r="X35" t="str">
            <v>大专</v>
          </cell>
        </row>
        <row r="35">
          <cell r="AA35" t="str">
            <v>湘潭工学院</v>
          </cell>
        </row>
        <row r="35">
          <cell r="AF35" t="str">
            <v>430225197612171530</v>
          </cell>
          <cell r="AG35">
            <v>13528607515</v>
          </cell>
        </row>
        <row r="35">
          <cell r="AL35" t="str">
            <v>株洲市炎陵县</v>
          </cell>
        </row>
        <row r="35">
          <cell r="AX35" t="str">
            <v>劳务工</v>
          </cell>
          <cell r="AY35" t="str">
            <v>光华荣昌</v>
          </cell>
          <cell r="AZ35" t="str">
            <v>湖南诚展</v>
          </cell>
          <cell r="BA35">
            <v>29</v>
          </cell>
          <cell r="BB35">
            <v>0</v>
          </cell>
        </row>
        <row r="36">
          <cell r="B36" t="str">
            <v>曹蜜</v>
          </cell>
          <cell r="C36">
            <v>46</v>
          </cell>
          <cell r="D36" t="str">
            <v>间接</v>
          </cell>
          <cell r="E36" t="str">
            <v>白领</v>
          </cell>
          <cell r="F36" t="str">
            <v>生产制造部</v>
          </cell>
          <cell r="G36" t="str">
            <v>生产制造部</v>
          </cell>
          <cell r="H36" t="str">
            <v>部长</v>
          </cell>
        </row>
        <row r="36">
          <cell r="J36" t="str">
            <v>部级</v>
          </cell>
          <cell r="K36" t="str">
            <v>关键岗</v>
          </cell>
          <cell r="L36">
            <v>41477</v>
          </cell>
          <cell r="M36">
            <v>41539</v>
          </cell>
          <cell r="N36">
            <v>38534</v>
          </cell>
          <cell r="O36">
            <v>19</v>
          </cell>
          <cell r="P36">
            <v>11</v>
          </cell>
          <cell r="Q36" t="str">
            <v>男</v>
          </cell>
          <cell r="R36" t="str">
            <v>汉</v>
          </cell>
          <cell r="S36" t="str">
            <v>中共党员</v>
          </cell>
          <cell r="T36" t="str">
            <v>否</v>
          </cell>
          <cell r="U36" t="str">
            <v>已婚</v>
          </cell>
          <cell r="V36" t="str">
            <v>1984-06-25</v>
          </cell>
          <cell r="W36">
            <v>41</v>
          </cell>
          <cell r="X36" t="str">
            <v>本科</v>
          </cell>
        </row>
        <row r="36">
          <cell r="Z36" t="str">
            <v>人力资源管理</v>
          </cell>
          <cell r="AA36" t="str">
            <v>湖南农业大学</v>
          </cell>
        </row>
        <row r="36">
          <cell r="AD36" t="str">
            <v>焊工/中级
维修电工/制图员/四级/中级技能
</v>
          </cell>
        </row>
        <row r="36">
          <cell r="AF36" t="str">
            <v>432524198406256417</v>
          </cell>
          <cell r="AG36">
            <v>18673399280</v>
          </cell>
          <cell r="AH36" t="str">
            <v>陈美</v>
          </cell>
          <cell r="AI36">
            <v>15994792843</v>
          </cell>
          <cell r="AJ36" t="str">
            <v>caomi024@163.com</v>
          </cell>
        </row>
        <row r="36">
          <cell r="AL36" t="str">
            <v>湖南省新化县桑梓镇金桥村鸿盛店组511号</v>
          </cell>
          <cell r="AM36" t="str">
            <v>城镇</v>
          </cell>
          <cell r="AN36" t="str">
            <v>湖南省株洲市天元区安泰小区15栋506号</v>
          </cell>
          <cell r="AO36" t="str">
            <v>2013.07.22-2015.07.21
2015.07.21-2018.07.20
2018.07.21-无固定期限</v>
          </cell>
          <cell r="AP36" t="str">
            <v>——</v>
          </cell>
          <cell r="AQ36" t="e">
            <v>#VALUE!</v>
          </cell>
          <cell r="AR36" t="e">
            <v>#VALUE!</v>
          </cell>
          <cell r="AS36">
            <v>43302</v>
          </cell>
          <cell r="AT36" t="str">
            <v>无固定期限</v>
          </cell>
          <cell r="AU36" t="str">
            <v>是</v>
          </cell>
          <cell r="AV36" t="str">
            <v>4302110000666494</v>
          </cell>
          <cell r="AW36" t="str">
            <v>ZZ-DA-0063</v>
          </cell>
          <cell r="AX36" t="str">
            <v>合同工</v>
          </cell>
          <cell r="AY36" t="str">
            <v>光华荣昌</v>
          </cell>
          <cell r="AZ36" t="str">
            <v>光华荣昌</v>
          </cell>
          <cell r="BA36">
            <v>25.5</v>
          </cell>
          <cell r="BB36">
            <v>0</v>
          </cell>
          <cell r="BC36" t="str">
            <v>中级工</v>
          </cell>
        </row>
        <row r="36">
          <cell r="BI36" t="e">
            <v>#N/A</v>
          </cell>
        </row>
        <row r="37">
          <cell r="B37" t="str">
            <v>马英</v>
          </cell>
          <cell r="C37">
            <v>19</v>
          </cell>
          <cell r="D37" t="str">
            <v>间接</v>
          </cell>
          <cell r="E37" t="str">
            <v>白领</v>
          </cell>
          <cell r="F37" t="str">
            <v>生产制造部</v>
          </cell>
          <cell r="G37" t="str">
            <v>设备安技</v>
          </cell>
          <cell r="H37" t="str">
            <v>IT兼设备维修</v>
          </cell>
        </row>
        <row r="37">
          <cell r="J37" t="str">
            <v>主管</v>
          </cell>
          <cell r="K37" t="str">
            <v>关键岗</v>
          </cell>
          <cell r="L37">
            <v>41977</v>
          </cell>
          <cell r="M37">
            <v>42007</v>
          </cell>
          <cell r="N37">
            <v>39630</v>
          </cell>
          <cell r="O37">
            <v>16</v>
          </cell>
          <cell r="P37">
            <v>10</v>
          </cell>
          <cell r="Q37" t="str">
            <v>男</v>
          </cell>
          <cell r="R37" t="str">
            <v>汉</v>
          </cell>
          <cell r="S37" t="str">
            <v>群众</v>
          </cell>
          <cell r="T37" t="str">
            <v>否</v>
          </cell>
          <cell r="U37" t="str">
            <v>已婚</v>
          </cell>
          <cell r="V37" t="str">
            <v>1985-10-14</v>
          </cell>
          <cell r="W37">
            <v>39</v>
          </cell>
          <cell r="X37" t="str">
            <v>本科</v>
          </cell>
          <cell r="Y37" t="str">
            <v>学士</v>
          </cell>
          <cell r="Z37" t="str">
            <v>计算机科学与技术</v>
          </cell>
          <cell r="AA37" t="str">
            <v>武汉工业学院工商学院</v>
          </cell>
          <cell r="AB37">
            <v>39629</v>
          </cell>
          <cell r="AC37" t="str">
            <v>全日制</v>
          </cell>
          <cell r="AD37" t="str">
            <v>四级/中级技能</v>
          </cell>
        </row>
        <row r="37">
          <cell r="AF37" t="str">
            <v>430203198510146015</v>
          </cell>
          <cell r="AG37">
            <v>15673385775</v>
          </cell>
          <cell r="AH37" t="str">
            <v>李倩</v>
          </cell>
          <cell r="AI37">
            <v>15096391608</v>
          </cell>
          <cell r="AJ37" t="str">
            <v>36913899@qq.com</v>
          </cell>
          <cell r="AK37">
            <v>36913899</v>
          </cell>
          <cell r="AL37" t="str">
            <v>湖南省株洲市石峰区报亭散户1区24号</v>
          </cell>
          <cell r="AM37" t="str">
            <v>城镇</v>
          </cell>
          <cell r="AN37" t="str">
            <v>株洲市荷塘区天鹅花园51栋1506号</v>
          </cell>
          <cell r="AO37" t="str">
            <v>2015.05.01-2017.04.30
2017.05.01-2020.04.30
2020.05.01-无固定期限</v>
          </cell>
          <cell r="AP37" t="str">
            <v>——</v>
          </cell>
          <cell r="AQ37" t="e">
            <v>#VALUE!</v>
          </cell>
          <cell r="AR37" t="e">
            <v>#VALUE!</v>
          </cell>
          <cell r="AS37">
            <v>43952</v>
          </cell>
          <cell r="AT37" t="str">
            <v>无固定期限</v>
          </cell>
          <cell r="AU37" t="str">
            <v>是</v>
          </cell>
          <cell r="AV37" t="str">
            <v>4302110000667450</v>
          </cell>
          <cell r="AW37" t="str">
            <v>ZZ-DA-0015</v>
          </cell>
          <cell r="AX37" t="str">
            <v>合同工</v>
          </cell>
          <cell r="AY37" t="str">
            <v>光华荣昌</v>
          </cell>
          <cell r="AZ37" t="str">
            <v>光华荣昌</v>
          </cell>
          <cell r="BA37">
            <v>25.8</v>
          </cell>
          <cell r="BB37">
            <v>0</v>
          </cell>
          <cell r="BC37" t="str">
            <v>中级工</v>
          </cell>
        </row>
        <row r="37">
          <cell r="BE37" t="str">
            <v>缺入职体检</v>
          </cell>
        </row>
        <row r="37">
          <cell r="BI37" t="e">
            <v>#N/A</v>
          </cell>
        </row>
        <row r="38">
          <cell r="B38" t="str">
            <v>何胜春</v>
          </cell>
          <cell r="C38">
            <v>327</v>
          </cell>
          <cell r="D38" t="str">
            <v>间接</v>
          </cell>
          <cell r="E38" t="str">
            <v>白领</v>
          </cell>
          <cell r="F38" t="str">
            <v>生产制造部</v>
          </cell>
          <cell r="G38" t="str">
            <v>生产制造部</v>
          </cell>
          <cell r="H38" t="str">
            <v>车间主任</v>
          </cell>
        </row>
        <row r="38">
          <cell r="J38" t="str">
            <v>主管</v>
          </cell>
          <cell r="K38" t="str">
            <v>关键岗</v>
          </cell>
          <cell r="L38">
            <v>42343</v>
          </cell>
          <cell r="M38">
            <v>42373</v>
          </cell>
          <cell r="N38">
            <v>39630</v>
          </cell>
          <cell r="O38">
            <v>16</v>
          </cell>
          <cell r="P38">
            <v>9</v>
          </cell>
          <cell r="Q38" t="str">
            <v>男</v>
          </cell>
          <cell r="R38" t="str">
            <v>汉</v>
          </cell>
          <cell r="S38" t="str">
            <v>中共党员</v>
          </cell>
          <cell r="T38" t="str">
            <v>否</v>
          </cell>
          <cell r="U38" t="str">
            <v>已婚</v>
          </cell>
          <cell r="V38" t="str">
            <v>1986-02-28</v>
          </cell>
          <cell r="W38">
            <v>39</v>
          </cell>
          <cell r="X38" t="str">
            <v>大专</v>
          </cell>
        </row>
        <row r="38">
          <cell r="Z38" t="str">
            <v>计算机应用与维护</v>
          </cell>
          <cell r="AA38" t="str">
            <v>湖南工程学院</v>
          </cell>
          <cell r="AB38">
            <v>39448</v>
          </cell>
          <cell r="AC38" t="str">
            <v>成考</v>
          </cell>
          <cell r="AD38" t="str">
            <v>无</v>
          </cell>
          <cell r="AE38" t="str">
            <v>焊工中级</v>
          </cell>
          <cell r="AF38" t="str">
            <v>430221198602281137</v>
          </cell>
          <cell r="AG38">
            <v>13117338696</v>
          </cell>
          <cell r="AH38" t="str">
            <v>李雪</v>
          </cell>
          <cell r="AI38">
            <v>15386237617</v>
          </cell>
        </row>
        <row r="38">
          <cell r="AK38">
            <v>306294612</v>
          </cell>
          <cell r="AL38" t="str">
            <v>湖南省株洲县龙凤乡山田村跃进组16号</v>
          </cell>
          <cell r="AM38" t="str">
            <v>农村</v>
          </cell>
          <cell r="AN38" t="str">
            <v>湖南省株洲市天元区秦淮路秦淮世家1栋405号</v>
          </cell>
          <cell r="AO38" t="str">
            <v>2016.9.1-2019.8.31
2019.09.01-2022.08.31
2022.09.01-无固定期限</v>
          </cell>
          <cell r="AP38" t="str">
            <v>——</v>
          </cell>
          <cell r="AQ38" t="e">
            <v>#VALUE!</v>
          </cell>
          <cell r="AR38" t="e">
            <v>#VALUE!</v>
          </cell>
          <cell r="AS38">
            <v>44805</v>
          </cell>
          <cell r="AT38" t="str">
            <v>无固定期限</v>
          </cell>
          <cell r="AU38" t="str">
            <v>是</v>
          </cell>
          <cell r="AV38" t="str">
            <v>4302110000679777</v>
          </cell>
          <cell r="AW38" t="str">
            <v>ZZ-DA-0100</v>
          </cell>
          <cell r="AX38" t="str">
            <v>合同工</v>
          </cell>
          <cell r="AY38" t="str">
            <v>光华荣昌</v>
          </cell>
          <cell r="AZ38" t="str">
            <v>湖南鑫起</v>
          </cell>
          <cell r="BA38">
            <v>19</v>
          </cell>
          <cell r="BB38">
            <v>0</v>
          </cell>
        </row>
        <row r="38">
          <cell r="BI38" t="e">
            <v>#N/A</v>
          </cell>
        </row>
        <row r="39">
          <cell r="B39" t="str">
            <v>张海波</v>
          </cell>
          <cell r="C39">
            <v>47</v>
          </cell>
          <cell r="D39" t="str">
            <v>间接</v>
          </cell>
          <cell r="E39" t="str">
            <v>白领</v>
          </cell>
          <cell r="F39" t="str">
            <v>生产制造部</v>
          </cell>
          <cell r="G39" t="str">
            <v>生产制造部</v>
          </cell>
          <cell r="H39" t="str">
            <v>发泡主任兼发泡工艺工程师</v>
          </cell>
        </row>
        <row r="39">
          <cell r="J39" t="str">
            <v>科级</v>
          </cell>
          <cell r="K39" t="str">
            <v>关键岗</v>
          </cell>
          <cell r="L39">
            <v>42066</v>
          </cell>
          <cell r="M39">
            <v>42097</v>
          </cell>
          <cell r="N39" t="str">
            <v>2005/12/1</v>
          </cell>
          <cell r="O39">
            <v>19</v>
          </cell>
          <cell r="P39">
            <v>10</v>
          </cell>
          <cell r="Q39" t="str">
            <v>男</v>
          </cell>
          <cell r="R39" t="str">
            <v>汉</v>
          </cell>
          <cell r="S39" t="str">
            <v>群众</v>
          </cell>
          <cell r="T39" t="str">
            <v>否</v>
          </cell>
          <cell r="U39" t="str">
            <v>已婚</v>
          </cell>
          <cell r="V39" t="str">
            <v>1982-09-12</v>
          </cell>
          <cell r="W39">
            <v>42</v>
          </cell>
          <cell r="X39" t="str">
            <v>本科</v>
          </cell>
        </row>
        <row r="39">
          <cell r="Z39" t="str">
            <v>计算机科学与技术</v>
          </cell>
          <cell r="AA39" t="str">
            <v>湖南农业大学</v>
          </cell>
          <cell r="AB39">
            <v>38518</v>
          </cell>
          <cell r="AC39" t="str">
            <v>成考</v>
          </cell>
          <cell r="AD39" t="str">
            <v>四级/中级技能</v>
          </cell>
        </row>
        <row r="39">
          <cell r="AF39" t="str">
            <v>430124198209127970</v>
          </cell>
          <cell r="AG39">
            <v>15616367728</v>
          </cell>
          <cell r="AH39" t="str">
            <v>齐可</v>
          </cell>
          <cell r="AI39">
            <v>15388083700</v>
          </cell>
          <cell r="AJ39" t="str">
            <v>haibo407@163.com</v>
          </cell>
          <cell r="AK39">
            <v>35153590</v>
          </cell>
          <cell r="AL39" t="str">
            <v>湖南省宁乡县花明楼镇杨林村麻元组5号</v>
          </cell>
          <cell r="AM39" t="str">
            <v>城镇</v>
          </cell>
          <cell r="AN39" t="str">
            <v>湖南省株洲天元区月塘小区二期13栋101号</v>
          </cell>
          <cell r="AO39" t="str">
            <v>2015.03.03-2017.03.02
2017.03.03-2020.03.02
2020.03.03-无固定期限</v>
          </cell>
          <cell r="AP39" t="str">
            <v>——</v>
          </cell>
          <cell r="AQ39" t="e">
            <v>#VALUE!</v>
          </cell>
          <cell r="AR39" t="e">
            <v>#VALUE!</v>
          </cell>
          <cell r="AS39">
            <v>43893</v>
          </cell>
          <cell r="AT39" t="str">
            <v>无固定期限</v>
          </cell>
          <cell r="AU39" t="str">
            <v>是</v>
          </cell>
          <cell r="AV39" t="str">
            <v>4302110000669527</v>
          </cell>
          <cell r="AW39" t="str">
            <v>ZZ-DA-0064</v>
          </cell>
          <cell r="AX39" t="str">
            <v>合同工</v>
          </cell>
          <cell r="AY39" t="str">
            <v>光华荣昌</v>
          </cell>
          <cell r="AZ39" t="str">
            <v>光华荣昌</v>
          </cell>
          <cell r="BA39">
            <v>26.85</v>
          </cell>
          <cell r="BB39">
            <v>0</v>
          </cell>
          <cell r="BC39" t="str">
            <v>中级工</v>
          </cell>
        </row>
        <row r="39">
          <cell r="BE39" t="str">
            <v>缺入职体检</v>
          </cell>
        </row>
        <row r="39">
          <cell r="BI39" t="e">
            <v>#N/A</v>
          </cell>
        </row>
        <row r="40">
          <cell r="B40" t="str">
            <v>赵新辉</v>
          </cell>
          <cell r="C40">
            <v>201</v>
          </cell>
          <cell r="D40" t="str">
            <v>间接</v>
          </cell>
          <cell r="E40" t="str">
            <v>蓝领</v>
          </cell>
          <cell r="F40" t="str">
            <v>生产制造部</v>
          </cell>
          <cell r="G40" t="str">
            <v>设备</v>
          </cell>
          <cell r="H40" t="str">
            <v>设备维修工</v>
          </cell>
        </row>
        <row r="40">
          <cell r="K40" t="str">
            <v>关键岗</v>
          </cell>
          <cell r="L40">
            <v>41689</v>
          </cell>
          <cell r="M40">
            <v>41697</v>
          </cell>
          <cell r="N40">
            <v>36342</v>
          </cell>
          <cell r="O40">
            <v>25</v>
          </cell>
          <cell r="P40">
            <v>11</v>
          </cell>
          <cell r="Q40" t="str">
            <v>男</v>
          </cell>
          <cell r="R40" t="str">
            <v>汉</v>
          </cell>
          <cell r="S40" t="str">
            <v>中共党员</v>
          </cell>
          <cell r="T40" t="str">
            <v>是</v>
          </cell>
          <cell r="U40" t="str">
            <v>已婚</v>
          </cell>
          <cell r="V40" t="str">
            <v>1982-10-11</v>
          </cell>
          <cell r="W40">
            <v>42</v>
          </cell>
          <cell r="X40" t="str">
            <v>初中</v>
          </cell>
        </row>
        <row r="40">
          <cell r="AD40" t="str">
            <v>无</v>
          </cell>
          <cell r="AE40" t="str">
            <v>钳工中级</v>
          </cell>
          <cell r="AF40" t="str">
            <v>430423198210115811</v>
          </cell>
          <cell r="AG40" t="str">
            <v>18873376989</v>
          </cell>
          <cell r="AH40" t="str">
            <v>刘潇</v>
          </cell>
          <cell r="AI40">
            <v>17307333638</v>
          </cell>
        </row>
        <row r="40">
          <cell r="AL40" t="str">
            <v>湖南省株洲市石峰区铜藕路7号3栋102号</v>
          </cell>
          <cell r="AM40" t="str">
            <v>城镇</v>
          </cell>
          <cell r="AN40" t="str">
            <v>湖南省株洲市石峰区藕塘小区3栋102号</v>
          </cell>
          <cell r="AO40" t="str">
            <v>2015.05.01-2017.04.30
2017.05.01-2020.04.30
2020.05.01-无固定期限</v>
          </cell>
          <cell r="AP40" t="str">
            <v>——</v>
          </cell>
          <cell r="AQ40" t="e">
            <v>#VALUE!</v>
          </cell>
          <cell r="AR40" t="e">
            <v>#VALUE!</v>
          </cell>
          <cell r="AS40">
            <v>43952</v>
          </cell>
          <cell r="AT40" t="str">
            <v>无固定期限</v>
          </cell>
          <cell r="AU40" t="str">
            <v>是</v>
          </cell>
          <cell r="AV40" t="str">
            <v>4302110000668112</v>
          </cell>
          <cell r="AW40" t="str">
            <v>ZZ-DA-0074</v>
          </cell>
          <cell r="AX40" t="str">
            <v>合同工</v>
          </cell>
          <cell r="AY40" t="str">
            <v>光华荣昌</v>
          </cell>
          <cell r="AZ40" t="str">
            <v>湖南鑫起</v>
          </cell>
          <cell r="BA40">
            <v>34.3</v>
          </cell>
          <cell r="BB40">
            <v>0</v>
          </cell>
          <cell r="BC40" t="str">
            <v>2020-12-1由设备安技科设备维修工调为发泡混料工</v>
          </cell>
        </row>
        <row r="40">
          <cell r="BI40" t="e">
            <v>#N/A</v>
          </cell>
        </row>
        <row r="41">
          <cell r="B41" t="str">
            <v>何柒林</v>
          </cell>
          <cell r="C41">
            <v>1077</v>
          </cell>
          <cell r="D41" t="str">
            <v>直接</v>
          </cell>
          <cell r="E41" t="str">
            <v>蓝领</v>
          </cell>
          <cell r="F41" t="str">
            <v>生产制造部</v>
          </cell>
          <cell r="G41" t="str">
            <v>设备安技</v>
          </cell>
          <cell r="H41" t="str">
            <v>设备维修兼电工</v>
          </cell>
        </row>
        <row r="41">
          <cell r="K41" t="str">
            <v>关键岗</v>
          </cell>
          <cell r="L41">
            <v>45658</v>
          </cell>
        </row>
        <row r="41">
          <cell r="N41">
            <v>34516</v>
          </cell>
          <cell r="O41">
            <v>30</v>
          </cell>
          <cell r="P41">
            <v>0</v>
          </cell>
          <cell r="Q41" t="str">
            <v>男</v>
          </cell>
          <cell r="R41" t="str">
            <v>汉</v>
          </cell>
          <cell r="S41" t="str">
            <v>群众</v>
          </cell>
          <cell r="T41" t="str">
            <v>否</v>
          </cell>
          <cell r="U41" t="str">
            <v>已婚</v>
          </cell>
          <cell r="V41" t="str">
            <v>1976-04-11</v>
          </cell>
          <cell r="W41">
            <v>49</v>
          </cell>
          <cell r="X41" t="str">
            <v>中技</v>
          </cell>
        </row>
        <row r="41">
          <cell r="AF41" t="str">
            <v>430203197604116015</v>
          </cell>
          <cell r="AG41">
            <v>13487333470</v>
          </cell>
          <cell r="AH41" t="str">
            <v>许素英</v>
          </cell>
          <cell r="AI41">
            <v>18374005201</v>
          </cell>
        </row>
        <row r="41">
          <cell r="AL41" t="str">
            <v>湖南省株洲市石峰区百家咀一村12栋303号</v>
          </cell>
          <cell r="AM41" t="str">
            <v>城镇</v>
          </cell>
          <cell r="AN41" t="str">
            <v>湖南省株洲市石峰区百家咀一村12栋303号</v>
          </cell>
          <cell r="AO41" t="str">
            <v>2025.01.01-2027.12.31</v>
          </cell>
          <cell r="AP41">
            <v>46752</v>
          </cell>
          <cell r="AQ41">
            <v>929</v>
          </cell>
          <cell r="AR41">
            <v>1</v>
          </cell>
        </row>
        <row r="41">
          <cell r="AT41" t="str">
            <v>有固定期限</v>
          </cell>
          <cell r="AU41" t="str">
            <v>是</v>
          </cell>
        </row>
        <row r="41">
          <cell r="AX41" t="str">
            <v>合同工</v>
          </cell>
          <cell r="AY41" t="str">
            <v>光华荣昌</v>
          </cell>
          <cell r="AZ41" t="str">
            <v>光华荣昌</v>
          </cell>
          <cell r="BA41">
            <v>31</v>
          </cell>
          <cell r="BB41">
            <v>0</v>
          </cell>
        </row>
        <row r="41">
          <cell r="BI41" t="e">
            <v>#N/A</v>
          </cell>
        </row>
        <row r="42">
          <cell r="B42" t="str">
            <v>麻志超</v>
          </cell>
          <cell r="C42">
            <v>1022</v>
          </cell>
          <cell r="D42" t="str">
            <v>间接</v>
          </cell>
          <cell r="E42" t="str">
            <v>蓝领</v>
          </cell>
          <cell r="F42" t="str">
            <v>生产制造部</v>
          </cell>
          <cell r="G42" t="str">
            <v>设备</v>
          </cell>
          <cell r="H42" t="str">
            <v>设备维护及模具工程师</v>
          </cell>
          <cell r="I42" t="str">
            <v>混料兼设备生产看护</v>
          </cell>
        </row>
        <row r="42">
          <cell r="L42">
            <v>44741</v>
          </cell>
          <cell r="M42">
            <v>44741</v>
          </cell>
          <cell r="N42">
            <v>33055</v>
          </cell>
          <cell r="O42">
            <v>34</v>
          </cell>
          <cell r="P42">
            <v>2</v>
          </cell>
          <cell r="Q42" t="str">
            <v>男</v>
          </cell>
          <cell r="R42" t="str">
            <v>汉</v>
          </cell>
          <cell r="S42" t="str">
            <v>群众</v>
          </cell>
          <cell r="T42" t="str">
            <v>否</v>
          </cell>
          <cell r="U42" t="str">
            <v>已婚</v>
          </cell>
          <cell r="V42" t="str">
            <v>1968-08-27</v>
          </cell>
          <cell r="W42">
            <v>56</v>
          </cell>
          <cell r="X42" t="str">
            <v>高中</v>
          </cell>
        </row>
        <row r="42">
          <cell r="AA42" t="str">
            <v>吉卫民中</v>
          </cell>
        </row>
        <row r="42">
          <cell r="AF42" t="str">
            <v>433124196808279056</v>
          </cell>
          <cell r="AG42">
            <v>13974117518</v>
          </cell>
          <cell r="AH42" t="str">
            <v>麻丹</v>
          </cell>
          <cell r="AI42">
            <v>17711705573</v>
          </cell>
        </row>
        <row r="42">
          <cell r="AL42" t="str">
            <v>湖南省吉首市花垣县吉卫镇水洋村十二组</v>
          </cell>
          <cell r="AM42" t="str">
            <v>农村</v>
          </cell>
          <cell r="AN42" t="str">
            <v>湖南省株洲市天元区北京海纳川株洲公司宿舍</v>
          </cell>
          <cell r="AO42" t="str">
            <v>2022.06.29-2025.06.28</v>
          </cell>
          <cell r="AP42">
            <v>45836</v>
          </cell>
          <cell r="AQ42">
            <v>13</v>
          </cell>
          <cell r="AR42">
            <v>1</v>
          </cell>
        </row>
        <row r="42">
          <cell r="AT42" t="str">
            <v>有固定期限</v>
          </cell>
          <cell r="AU42" t="str">
            <v>是</v>
          </cell>
        </row>
        <row r="42">
          <cell r="AX42" t="str">
            <v>劳务工</v>
          </cell>
          <cell r="AY42" t="str">
            <v>湖南鑫起</v>
          </cell>
          <cell r="AZ42" t="str">
            <v>光华荣昌</v>
          </cell>
          <cell r="BA42">
            <v>28</v>
          </cell>
          <cell r="BB42">
            <v>0</v>
          </cell>
        </row>
        <row r="42">
          <cell r="BD42" t="str">
            <v>√</v>
          </cell>
        </row>
        <row r="42">
          <cell r="BI42" t="e">
            <v>#N/A</v>
          </cell>
        </row>
        <row r="43">
          <cell r="B43" t="str">
            <v>肖燕丹</v>
          </cell>
          <cell r="C43">
            <v>1131</v>
          </cell>
          <cell r="D43" t="str">
            <v>间接</v>
          </cell>
          <cell r="E43" t="str">
            <v>蓝领</v>
          </cell>
          <cell r="F43" t="str">
            <v>生产制造部</v>
          </cell>
          <cell r="G43" t="str">
            <v>发泡</v>
          </cell>
          <cell r="H43" t="str">
            <v>发泡主管</v>
          </cell>
        </row>
        <row r="43">
          <cell r="J43" t="str">
            <v>班长</v>
          </cell>
          <cell r="K43" t="str">
            <v>关键岗</v>
          </cell>
          <cell r="L43">
            <v>44801</v>
          </cell>
          <cell r="M43">
            <v>44801</v>
          </cell>
          <cell r="N43">
            <v>33420</v>
          </cell>
          <cell r="O43">
            <v>33</v>
          </cell>
          <cell r="P43">
            <v>2</v>
          </cell>
          <cell r="Q43" t="str">
            <v>女</v>
          </cell>
          <cell r="R43" t="str">
            <v>汉</v>
          </cell>
          <cell r="S43" t="str">
            <v>群众</v>
          </cell>
          <cell r="T43" t="str">
            <v>否</v>
          </cell>
          <cell r="U43" t="str">
            <v>已婚</v>
          </cell>
          <cell r="V43" t="str">
            <v>1973-05-10</v>
          </cell>
          <cell r="W43">
            <v>52</v>
          </cell>
          <cell r="X43" t="str">
            <v>高中</v>
          </cell>
        </row>
        <row r="43">
          <cell r="AA43" t="str">
            <v>湘潭县五中</v>
          </cell>
        </row>
        <row r="43">
          <cell r="AF43" t="str">
            <v>43032119730510854X</v>
          </cell>
          <cell r="AG43">
            <v>18107419767</v>
          </cell>
          <cell r="AH43" t="str">
            <v>唐汉智</v>
          </cell>
          <cell r="AI43">
            <v>13342539767</v>
          </cell>
        </row>
        <row r="43">
          <cell r="AK43">
            <v>453040262</v>
          </cell>
          <cell r="AL43" t="str">
            <v>湖南省湘潭县中路铺镇碧云村老屋湾村民组268号</v>
          </cell>
          <cell r="AM43" t="str">
            <v>农村</v>
          </cell>
          <cell r="AN43" t="str">
            <v>湖南省株洲市石峰区柴油机厂小区杉二村13栋404号</v>
          </cell>
          <cell r="AO43" t="str">
            <v>2022.08.28-2025.08.27</v>
          </cell>
          <cell r="AP43">
            <v>45896</v>
          </cell>
          <cell r="AQ43">
            <v>73</v>
          </cell>
          <cell r="AR43">
            <v>1</v>
          </cell>
        </row>
        <row r="43">
          <cell r="AT43" t="str">
            <v>有固定期限</v>
          </cell>
          <cell r="AU43" t="str">
            <v>是</v>
          </cell>
        </row>
        <row r="43">
          <cell r="AX43" t="str">
            <v>合同工</v>
          </cell>
          <cell r="AY43" t="str">
            <v>光华荣昌</v>
          </cell>
          <cell r="AZ43" t="str">
            <v>光华荣昌</v>
          </cell>
          <cell r="BA43">
            <v>26</v>
          </cell>
          <cell r="BB43">
            <v>0</v>
          </cell>
        </row>
        <row r="43">
          <cell r="BD43" t="str">
            <v>√</v>
          </cell>
        </row>
        <row r="43">
          <cell r="BI43" t="e">
            <v>#N/A</v>
          </cell>
        </row>
        <row r="43">
          <cell r="BL43" t="str">
            <v>二苯基甲烷二异氰酸酯、噪声</v>
          </cell>
          <cell r="BM43" t="str">
            <v>二苯基甲烷二异氰酸酯作业可以离岗
噪声作业可以离岗
</v>
          </cell>
        </row>
        <row r="44">
          <cell r="B44" t="str">
            <v>李慧玲</v>
          </cell>
          <cell r="C44">
            <v>894</v>
          </cell>
          <cell r="D44" t="str">
            <v>直接</v>
          </cell>
          <cell r="E44" t="str">
            <v>蓝领</v>
          </cell>
          <cell r="F44" t="str">
            <v>生产制造部</v>
          </cell>
          <cell r="G44" t="str">
            <v>发泡</v>
          </cell>
          <cell r="H44" t="str">
            <v>发泡操作工</v>
          </cell>
          <cell r="I44" t="str">
            <v>挂无纺布/点检表单修补质量
及库房现场清理看护</v>
          </cell>
        </row>
        <row r="44">
          <cell r="L44">
            <v>43725</v>
          </cell>
          <cell r="M44">
            <v>43734</v>
          </cell>
          <cell r="N44">
            <v>34881</v>
          </cell>
          <cell r="O44">
            <v>29</v>
          </cell>
          <cell r="P44">
            <v>5</v>
          </cell>
          <cell r="Q44" t="str">
            <v>女</v>
          </cell>
          <cell r="R44" t="str">
            <v>汉</v>
          </cell>
          <cell r="S44" t="str">
            <v>群众</v>
          </cell>
          <cell r="T44" t="str">
            <v>否</v>
          </cell>
          <cell r="U44" t="str">
            <v>已婚</v>
          </cell>
          <cell r="V44" t="str">
            <v>1978-03-10</v>
          </cell>
          <cell r="W44">
            <v>47</v>
          </cell>
          <cell r="X44" t="str">
            <v>中专</v>
          </cell>
        </row>
        <row r="44">
          <cell r="AA44" t="str">
            <v>金河镇第二中学</v>
          </cell>
        </row>
        <row r="44">
          <cell r="AD44" t="str">
            <v>无</v>
          </cell>
        </row>
        <row r="44">
          <cell r="AF44" t="str">
            <v>412927197803102641</v>
          </cell>
          <cell r="AG44">
            <v>18075756996</v>
          </cell>
          <cell r="AH44" t="str">
            <v>岳志军</v>
          </cell>
          <cell r="AI44">
            <v>15021473116</v>
          </cell>
        </row>
        <row r="44">
          <cell r="AL44" t="str">
            <v>河南省南阳市浙川县金河镇丰华村岳家庄</v>
          </cell>
          <cell r="AM44" t="str">
            <v>农村</v>
          </cell>
          <cell r="AN44" t="str">
            <v>湖南省株洲市芦淞区沃德歌谷9栋204室</v>
          </cell>
          <cell r="AO44" t="str">
            <v>2019.09.17-2022.09.16</v>
          </cell>
          <cell r="AP44">
            <v>45916</v>
          </cell>
          <cell r="AQ44">
            <v>93</v>
          </cell>
          <cell r="AR44">
            <v>1</v>
          </cell>
        </row>
        <row r="44">
          <cell r="AT44" t="str">
            <v>有固定期限</v>
          </cell>
          <cell r="AU44" t="str">
            <v>是</v>
          </cell>
          <cell r="AV44" t="str">
            <v>4302990003332859</v>
          </cell>
        </row>
        <row r="44">
          <cell r="AX44" t="str">
            <v>劳务工</v>
          </cell>
          <cell r="AY44" t="str">
            <v>湖南鑫起</v>
          </cell>
          <cell r="AZ44" t="str">
            <v>光华荣昌</v>
          </cell>
          <cell r="BA44">
            <v>23</v>
          </cell>
          <cell r="BB44">
            <v>0</v>
          </cell>
        </row>
        <row r="44">
          <cell r="BI44" t="e">
            <v>#N/A</v>
          </cell>
        </row>
        <row r="45">
          <cell r="B45" t="str">
            <v>张迪辉</v>
          </cell>
          <cell r="C45">
            <v>809</v>
          </cell>
          <cell r="D45" t="str">
            <v>直接</v>
          </cell>
          <cell r="E45" t="str">
            <v>蓝领</v>
          </cell>
          <cell r="F45" t="str">
            <v>生产制造部</v>
          </cell>
          <cell r="G45" t="str">
            <v>发泡</v>
          </cell>
          <cell r="H45" t="str">
            <v>发泡操作工</v>
          </cell>
          <cell r="I45" t="str">
            <v>修边/清模</v>
          </cell>
        </row>
        <row r="45">
          <cell r="L45">
            <v>43669</v>
          </cell>
          <cell r="M45">
            <v>43678</v>
          </cell>
          <cell r="N45">
            <v>33756</v>
          </cell>
          <cell r="O45">
            <v>33</v>
          </cell>
          <cell r="P45">
            <v>5</v>
          </cell>
          <cell r="Q45" t="str">
            <v>男</v>
          </cell>
          <cell r="R45" t="str">
            <v>汉</v>
          </cell>
          <cell r="S45" t="str">
            <v>群众</v>
          </cell>
          <cell r="T45" t="str">
            <v>否</v>
          </cell>
          <cell r="U45" t="str">
            <v>已婚</v>
          </cell>
          <cell r="V45" t="str">
            <v>1973-07-26</v>
          </cell>
          <cell r="W45">
            <v>51</v>
          </cell>
          <cell r="X45" t="str">
            <v>初中</v>
          </cell>
        </row>
        <row r="45">
          <cell r="AA45" t="str">
            <v>株洲市四中</v>
          </cell>
        </row>
        <row r="45">
          <cell r="AD45" t="str">
            <v>无</v>
          </cell>
        </row>
        <row r="45">
          <cell r="AF45" t="str">
            <v>430202197307261033</v>
          </cell>
          <cell r="AG45">
            <v>13973326180</v>
          </cell>
          <cell r="AH45" t="str">
            <v>楚翠霞</v>
          </cell>
          <cell r="AI45">
            <v>13873397021</v>
          </cell>
        </row>
        <row r="45">
          <cell r="AL45" t="str">
            <v>湖南省株洲市荷塘区新华东路57号1栋2单元</v>
          </cell>
          <cell r="AM45" t="str">
            <v>城镇</v>
          </cell>
          <cell r="AN45" t="str">
            <v>湖南省株洲市荷塘区桂花街道办事处龙湾社区新桂广场17栋501号</v>
          </cell>
          <cell r="AO45" t="str">
            <v>2019.07.23-2022.07.22 2022.07.23-2025.07.22  </v>
          </cell>
          <cell r="AP45">
            <v>45860</v>
          </cell>
          <cell r="AQ45">
            <v>37</v>
          </cell>
          <cell r="AR45">
            <v>1</v>
          </cell>
        </row>
        <row r="45">
          <cell r="AT45" t="str">
            <v>有固定期限</v>
          </cell>
          <cell r="AU45" t="str">
            <v>是</v>
          </cell>
          <cell r="AV45" t="str">
            <v>4302990000039179</v>
          </cell>
        </row>
        <row r="45">
          <cell r="AX45" t="str">
            <v>劳务工</v>
          </cell>
          <cell r="AY45" t="str">
            <v>湖南鑫起</v>
          </cell>
          <cell r="AZ45" t="str">
            <v>光华荣昌</v>
          </cell>
          <cell r="BA45">
            <v>29</v>
          </cell>
          <cell r="BB45">
            <v>0</v>
          </cell>
        </row>
        <row r="45">
          <cell r="BI45" t="e">
            <v>#N/A</v>
          </cell>
        </row>
        <row r="46">
          <cell r="B46" t="str">
            <v>申喜华</v>
          </cell>
          <cell r="C46">
            <v>1087</v>
          </cell>
          <cell r="D46" t="str">
            <v>直接</v>
          </cell>
          <cell r="E46" t="str">
            <v>蓝领</v>
          </cell>
          <cell r="F46" t="str">
            <v>生产制造部</v>
          </cell>
          <cell r="G46" t="str">
            <v>发泡</v>
          </cell>
          <cell r="H46" t="str">
            <v>发泡操作工</v>
          </cell>
          <cell r="I46" t="str">
            <v>取模</v>
          </cell>
        </row>
        <row r="46">
          <cell r="L46">
            <v>44772</v>
          </cell>
          <cell r="M46">
            <v>44788</v>
          </cell>
          <cell r="N46">
            <v>32325</v>
          </cell>
          <cell r="O46">
            <v>36</v>
          </cell>
          <cell r="P46">
            <v>2</v>
          </cell>
          <cell r="Q46" t="str">
            <v>男</v>
          </cell>
          <cell r="R46" t="str">
            <v>汉</v>
          </cell>
          <cell r="S46" t="str">
            <v>群众</v>
          </cell>
          <cell r="T46" t="str">
            <v>否</v>
          </cell>
          <cell r="U46" t="str">
            <v>已婚</v>
          </cell>
          <cell r="V46" t="str">
            <v>1972-04-21</v>
          </cell>
          <cell r="W46">
            <v>53</v>
          </cell>
          <cell r="X46" t="str">
            <v>初中</v>
          </cell>
        </row>
        <row r="46">
          <cell r="AF46" t="str">
            <v>52010219720421381X</v>
          </cell>
          <cell r="AG46">
            <v>15116071726</v>
          </cell>
          <cell r="AH46" t="str">
            <v>戴介华</v>
          </cell>
          <cell r="AI46">
            <v>13317337990</v>
          </cell>
        </row>
        <row r="46">
          <cell r="AL46" t="str">
            <v>贵州省贵阳市南明区大庆路168号附1号</v>
          </cell>
          <cell r="AM46" t="str">
            <v>城镇</v>
          </cell>
          <cell r="AN46" t="str">
            <v>湖南省株洲市芦淞区贺家土建设中路客运巷恒宇楼304号</v>
          </cell>
          <cell r="AO46" t="str">
            <v>2022.07.30-2025.07.29</v>
          </cell>
          <cell r="AP46">
            <v>45867</v>
          </cell>
          <cell r="AQ46">
            <v>44</v>
          </cell>
          <cell r="AR46">
            <v>1</v>
          </cell>
        </row>
        <row r="46">
          <cell r="AT46" t="str">
            <v>有固定期限</v>
          </cell>
          <cell r="AU46" t="str">
            <v>是</v>
          </cell>
        </row>
        <row r="46">
          <cell r="AX46" t="str">
            <v>劳务工</v>
          </cell>
          <cell r="AY46" t="str">
            <v>湖南鑫起</v>
          </cell>
          <cell r="AZ46" t="str">
            <v>湖南鑫起</v>
          </cell>
          <cell r="BA46">
            <v>28</v>
          </cell>
          <cell r="BB46">
            <v>0</v>
          </cell>
        </row>
        <row r="46">
          <cell r="BD46" t="str">
            <v>√</v>
          </cell>
        </row>
        <row r="46">
          <cell r="BI46" t="str">
            <v>申喜华</v>
          </cell>
        </row>
        <row r="46">
          <cell r="BL46" t="str">
            <v>二苯基甲烷二异氰酸酯、噪声</v>
          </cell>
          <cell r="BM46" t="str">
            <v>可从事二苯基甲烷二异氰酸酯作业
可从事噪声作业
</v>
          </cell>
        </row>
        <row r="47">
          <cell r="B47" t="str">
            <v>王虎彪</v>
          </cell>
          <cell r="C47">
            <v>1021</v>
          </cell>
          <cell r="D47" t="str">
            <v>直接</v>
          </cell>
          <cell r="E47" t="str">
            <v>蓝领</v>
          </cell>
          <cell r="F47" t="str">
            <v>生产制造部</v>
          </cell>
          <cell r="G47" t="str">
            <v>发泡</v>
          </cell>
          <cell r="H47" t="str">
            <v>发泡操作工</v>
          </cell>
          <cell r="I47" t="str">
            <v>喷脱模剂</v>
          </cell>
        </row>
        <row r="47">
          <cell r="K47" t="str">
            <v>关键岗</v>
          </cell>
          <cell r="L47">
            <v>44743</v>
          </cell>
          <cell r="M47">
            <v>44774</v>
          </cell>
          <cell r="N47">
            <v>33786</v>
          </cell>
          <cell r="O47">
            <v>32</v>
          </cell>
          <cell r="P47">
            <v>2</v>
          </cell>
          <cell r="Q47" t="str">
            <v>男</v>
          </cell>
          <cell r="R47" t="str">
            <v>汉</v>
          </cell>
          <cell r="S47" t="str">
            <v>群众</v>
          </cell>
          <cell r="T47" t="str">
            <v>否</v>
          </cell>
          <cell r="U47" t="str">
            <v>离异</v>
          </cell>
          <cell r="V47" t="str">
            <v>1976-08-15</v>
          </cell>
          <cell r="W47">
            <v>48</v>
          </cell>
          <cell r="X47" t="str">
            <v>初中</v>
          </cell>
        </row>
        <row r="47">
          <cell r="AA47" t="str">
            <v>福星附中</v>
          </cell>
        </row>
        <row r="47">
          <cell r="AF47" t="str">
            <v>430221197608157116</v>
          </cell>
          <cell r="AG47">
            <v>15273321279</v>
          </cell>
          <cell r="AH47" t="str">
            <v>王俊志</v>
          </cell>
          <cell r="AI47">
            <v>15116023490</v>
          </cell>
        </row>
        <row r="47">
          <cell r="AL47" t="str">
            <v>湖南省株洲县三门镇石亭村泉坝组21号</v>
          </cell>
          <cell r="AM47" t="str">
            <v>农村</v>
          </cell>
          <cell r="AN47" t="str">
            <v>湖南省株洲市天元区北京海纳川株洲公司宿舍</v>
          </cell>
          <cell r="AO47" t="str">
            <v>2022.07.01-2025.06.30</v>
          </cell>
          <cell r="AP47">
            <v>45838</v>
          </cell>
          <cell r="AQ47">
            <v>15</v>
          </cell>
          <cell r="AR47">
            <v>1</v>
          </cell>
        </row>
        <row r="47">
          <cell r="AT47" t="str">
            <v>有固定期限</v>
          </cell>
          <cell r="AU47" t="str">
            <v>是</v>
          </cell>
        </row>
        <row r="47">
          <cell r="AX47" t="str">
            <v>劳务工</v>
          </cell>
          <cell r="AY47" t="str">
            <v>湖南鑫起</v>
          </cell>
          <cell r="AZ47" t="str">
            <v>光华荣昌</v>
          </cell>
          <cell r="BA47">
            <v>29</v>
          </cell>
          <cell r="BB47">
            <v>0</v>
          </cell>
        </row>
        <row r="47">
          <cell r="BD47" t="str">
            <v>√</v>
          </cell>
        </row>
        <row r="47">
          <cell r="BF47" t="str">
            <v>王虎彪</v>
          </cell>
        </row>
        <row r="47">
          <cell r="BI47" t="e">
            <v>#N/A</v>
          </cell>
        </row>
        <row r="47">
          <cell r="BL47" t="str">
            <v>聚氨酯粉尘、噪声</v>
          </cell>
          <cell r="BM47" t="str">
            <v>可从事噪声作业
可从事聚氨酯粉尘作业
</v>
          </cell>
        </row>
        <row r="48">
          <cell r="B48" t="str">
            <v>王西明</v>
          </cell>
          <cell r="C48">
            <v>1038</v>
          </cell>
          <cell r="D48" t="str">
            <v>直接</v>
          </cell>
          <cell r="E48" t="str">
            <v>蓝领</v>
          </cell>
          <cell r="F48" t="str">
            <v>生产制造部</v>
          </cell>
          <cell r="G48" t="str">
            <v>发泡</v>
          </cell>
          <cell r="H48" t="str">
            <v>发泡操作工</v>
          </cell>
          <cell r="I48" t="str">
            <v>放钢丝</v>
          </cell>
        </row>
        <row r="48">
          <cell r="L48">
            <v>44754</v>
          </cell>
          <cell r="M48">
            <v>44774</v>
          </cell>
          <cell r="N48">
            <v>33055</v>
          </cell>
          <cell r="O48">
            <v>34</v>
          </cell>
          <cell r="P48">
            <v>2</v>
          </cell>
          <cell r="Q48" t="str">
            <v>男</v>
          </cell>
          <cell r="R48" t="str">
            <v>汉</v>
          </cell>
          <cell r="S48" t="str">
            <v>群众</v>
          </cell>
          <cell r="T48" t="str">
            <v>否</v>
          </cell>
          <cell r="U48" t="str">
            <v>已婚</v>
          </cell>
          <cell r="V48" t="str">
            <v>1972-10-01</v>
          </cell>
          <cell r="W48">
            <v>52</v>
          </cell>
          <cell r="X48" t="str">
            <v>高中</v>
          </cell>
        </row>
        <row r="48">
          <cell r="AF48" t="str">
            <v>430221197210013518</v>
          </cell>
          <cell r="AG48">
            <v>18216337017</v>
          </cell>
          <cell r="AH48" t="str">
            <v>王志强</v>
          </cell>
          <cell r="AI48">
            <v>13077002894</v>
          </cell>
        </row>
        <row r="48">
          <cell r="AL48" t="str">
            <v>湖南省株洲县淦田镇瑶泉村高增组05号</v>
          </cell>
          <cell r="AM48" t="str">
            <v>农村</v>
          </cell>
          <cell r="AN48" t="str">
            <v>湖南省株洲市天元区旺城天悦一期一栋一单元1604号</v>
          </cell>
          <cell r="AO48" t="str">
            <v>2022.07.12-2025.07.11</v>
          </cell>
          <cell r="AP48">
            <v>45849</v>
          </cell>
          <cell r="AQ48">
            <v>26</v>
          </cell>
          <cell r="AR48">
            <v>1</v>
          </cell>
        </row>
        <row r="48">
          <cell r="AT48" t="str">
            <v>有固定期限</v>
          </cell>
          <cell r="AU48" t="str">
            <v>是</v>
          </cell>
        </row>
        <row r="48">
          <cell r="AX48" t="str">
            <v>劳务工</v>
          </cell>
          <cell r="AY48" t="str">
            <v>湖南鑫起</v>
          </cell>
          <cell r="AZ48" t="str">
            <v>光华荣昌</v>
          </cell>
          <cell r="BA48">
            <v>29</v>
          </cell>
          <cell r="BB48">
            <v>0</v>
          </cell>
          <cell r="BC48" t="str">
            <v>田志高介绍</v>
          </cell>
          <cell r="BD48" t="str">
            <v>√</v>
          </cell>
        </row>
        <row r="48">
          <cell r="BF48" t="str">
            <v>王西明</v>
          </cell>
        </row>
        <row r="48">
          <cell r="BI48" t="e">
            <v>#N/A</v>
          </cell>
        </row>
        <row r="48">
          <cell r="BL48" t="str">
            <v>聚氨酯粉尘、噪声</v>
          </cell>
          <cell r="BM48" t="str">
            <v>可从事噪声作业
可从事聚氨酯粉尘作业
</v>
          </cell>
        </row>
        <row r="49">
          <cell r="B49" t="str">
            <v>戴立娟</v>
          </cell>
          <cell r="C49">
            <v>1086</v>
          </cell>
          <cell r="D49" t="str">
            <v>直接</v>
          </cell>
          <cell r="E49" t="str">
            <v>蓝领</v>
          </cell>
          <cell r="F49" t="str">
            <v>生产制造部</v>
          </cell>
          <cell r="G49" t="str">
            <v>发泡</v>
          </cell>
          <cell r="H49" t="str">
            <v>发泡操作工</v>
          </cell>
          <cell r="I49" t="str">
            <v>放钢丝</v>
          </cell>
        </row>
        <row r="49">
          <cell r="L49">
            <v>44772</v>
          </cell>
          <cell r="M49">
            <v>44788</v>
          </cell>
          <cell r="N49">
            <v>34151</v>
          </cell>
          <cell r="O49">
            <v>31</v>
          </cell>
          <cell r="P49">
            <v>2</v>
          </cell>
          <cell r="Q49" t="str">
            <v>女</v>
          </cell>
          <cell r="R49" t="str">
            <v>汉</v>
          </cell>
          <cell r="S49" t="str">
            <v>群众</v>
          </cell>
          <cell r="T49" t="str">
            <v>否</v>
          </cell>
          <cell r="U49" t="str">
            <v>已婚</v>
          </cell>
          <cell r="V49" t="str">
            <v>1977-10-20</v>
          </cell>
          <cell r="W49">
            <v>47</v>
          </cell>
          <cell r="X49" t="str">
            <v>初中</v>
          </cell>
        </row>
        <row r="49">
          <cell r="AF49" t="str">
            <v>520103197710200022</v>
          </cell>
          <cell r="AG49">
            <v>15116071826</v>
          </cell>
          <cell r="AH49" t="str">
            <v>戴介华</v>
          </cell>
          <cell r="AI49">
            <v>13317337990</v>
          </cell>
        </row>
        <row r="49">
          <cell r="AL49" t="str">
            <v>贵州省贵阳市南明区大庆路168号附1号</v>
          </cell>
          <cell r="AM49" t="str">
            <v>城镇</v>
          </cell>
          <cell r="AN49" t="str">
            <v>湖南省株洲市芦淞区贺家土建设中路客运巷恒宇楼304号</v>
          </cell>
          <cell r="AO49" t="str">
            <v>2022.07.30-2025.07.29</v>
          </cell>
          <cell r="AP49">
            <v>45867</v>
          </cell>
          <cell r="AQ49">
            <v>44</v>
          </cell>
          <cell r="AR49">
            <v>1</v>
          </cell>
        </row>
        <row r="49">
          <cell r="AT49" t="str">
            <v>有固定期限</v>
          </cell>
          <cell r="AU49" t="str">
            <v>是</v>
          </cell>
        </row>
        <row r="49">
          <cell r="AX49" t="str">
            <v>劳务工</v>
          </cell>
          <cell r="AY49" t="str">
            <v>湖南鑫起</v>
          </cell>
          <cell r="AZ49" t="str">
            <v>湖南鑫起</v>
          </cell>
          <cell r="BA49">
            <v>28</v>
          </cell>
          <cell r="BB49">
            <v>0</v>
          </cell>
        </row>
        <row r="49">
          <cell r="BD49" t="str">
            <v>√</v>
          </cell>
        </row>
        <row r="49">
          <cell r="BI49" t="str">
            <v>戴立娟</v>
          </cell>
        </row>
        <row r="49">
          <cell r="BL49" t="str">
            <v>二苯基甲烷二异氰酸酯、噪声</v>
          </cell>
          <cell r="BM49" t="str">
            <v>可从事二苯基甲烷二异氰酸酯作业
可从事噪声作业
</v>
          </cell>
        </row>
        <row r="50">
          <cell r="B50" t="str">
            <v>陈爱军</v>
          </cell>
          <cell r="C50">
            <v>1136</v>
          </cell>
          <cell r="D50" t="str">
            <v>直接</v>
          </cell>
          <cell r="E50" t="str">
            <v>蓝领</v>
          </cell>
          <cell r="F50" t="str">
            <v>生产制造部</v>
          </cell>
          <cell r="G50" t="str">
            <v>发泡</v>
          </cell>
          <cell r="H50" t="str">
            <v>发泡操作工</v>
          </cell>
          <cell r="I50" t="str">
            <v>修边</v>
          </cell>
        </row>
        <row r="50">
          <cell r="L50">
            <v>44803</v>
          </cell>
        </row>
        <row r="50">
          <cell r="N50">
            <v>33420</v>
          </cell>
          <cell r="O50">
            <v>33</v>
          </cell>
          <cell r="P50">
            <v>2</v>
          </cell>
          <cell r="Q50" t="str">
            <v>男</v>
          </cell>
          <cell r="R50" t="str">
            <v>汉</v>
          </cell>
          <cell r="S50" t="str">
            <v>群众</v>
          </cell>
          <cell r="T50" t="str">
            <v>否</v>
          </cell>
          <cell r="U50" t="str">
            <v>已婚</v>
          </cell>
          <cell r="V50" t="str">
            <v>1975-09-01</v>
          </cell>
          <cell r="W50">
            <v>49</v>
          </cell>
          <cell r="X50" t="str">
            <v>初中</v>
          </cell>
        </row>
        <row r="50">
          <cell r="AF50" t="str">
            <v>432621197509014113</v>
          </cell>
          <cell r="AG50">
            <v>18373906801</v>
          </cell>
          <cell r="AH50" t="str">
            <v>肖春菊</v>
          </cell>
          <cell r="AI50">
            <v>15717599186</v>
          </cell>
        </row>
        <row r="50">
          <cell r="AL50" t="str">
            <v>湖南省邵阳县金称市镇金良村11组10号</v>
          </cell>
          <cell r="AM50" t="str">
            <v>农村</v>
          </cell>
          <cell r="AN50" t="str">
            <v>湖南省株洲市天元区月塘小区7栋28号</v>
          </cell>
          <cell r="AO50" t="str">
            <v>2022.08.30-2025.08.29</v>
          </cell>
          <cell r="AP50">
            <v>45898</v>
          </cell>
          <cell r="AQ50">
            <v>75</v>
          </cell>
        </row>
        <row r="50">
          <cell r="AT50" t="str">
            <v>有固定期限</v>
          </cell>
          <cell r="AU50" t="str">
            <v>是</v>
          </cell>
        </row>
        <row r="50">
          <cell r="AX50" t="str">
            <v>劳务工</v>
          </cell>
          <cell r="AY50" t="str">
            <v>湖南鑫起</v>
          </cell>
          <cell r="AZ50" t="str">
            <v>光华荣昌</v>
          </cell>
          <cell r="BA50">
            <v>29</v>
          </cell>
          <cell r="BB50">
            <v>0</v>
          </cell>
          <cell r="BC50" t="str">
            <v>肖春菊介绍12.13需核实</v>
          </cell>
          <cell r="BD50" t="str">
            <v>√</v>
          </cell>
        </row>
        <row r="50">
          <cell r="BI50" t="e">
            <v>#N/A</v>
          </cell>
        </row>
        <row r="50">
          <cell r="BL50" t="str">
            <v>噪声、聚氨酯粉尘</v>
          </cell>
          <cell r="BM50" t="str">
            <v>可从事噪声作业
可从事聚氨酯粉尘作业
</v>
          </cell>
        </row>
        <row r="51">
          <cell r="B51" t="str">
            <v>吴国秋</v>
          </cell>
          <cell r="C51">
            <v>156</v>
          </cell>
          <cell r="D51" t="str">
            <v>直接</v>
          </cell>
          <cell r="E51" t="str">
            <v>蓝领</v>
          </cell>
          <cell r="F51" t="str">
            <v>生产制造部</v>
          </cell>
          <cell r="G51" t="str">
            <v>发泡</v>
          </cell>
          <cell r="H51" t="str">
            <v>发泡操作工</v>
          </cell>
          <cell r="I51" t="str">
            <v>清模/修边</v>
          </cell>
        </row>
        <row r="51">
          <cell r="L51">
            <v>41956</v>
          </cell>
          <cell r="M51">
            <v>42032</v>
          </cell>
          <cell r="N51">
            <v>37803</v>
          </cell>
          <cell r="O51">
            <v>21</v>
          </cell>
          <cell r="P51">
            <v>10</v>
          </cell>
          <cell r="Q51" t="str">
            <v>男</v>
          </cell>
          <cell r="R51" t="str">
            <v>汉</v>
          </cell>
          <cell r="S51" t="str">
            <v>群众</v>
          </cell>
          <cell r="T51" t="str">
            <v>否</v>
          </cell>
          <cell r="U51" t="str">
            <v>未婚</v>
          </cell>
          <cell r="V51" t="str">
            <v>1986-08-30</v>
          </cell>
          <cell r="W51">
            <v>38</v>
          </cell>
          <cell r="X51" t="str">
            <v>初中</v>
          </cell>
        </row>
        <row r="51">
          <cell r="AA51" t="str">
            <v>株洲县淦田中学</v>
          </cell>
        </row>
        <row r="51">
          <cell r="AD51" t="str">
            <v>无</v>
          </cell>
        </row>
        <row r="51">
          <cell r="AF51" t="str">
            <v>430221198608302314</v>
          </cell>
          <cell r="AG51" t="str">
            <v>18229788019/ 13973350053</v>
          </cell>
          <cell r="AH51" t="str">
            <v>杨金华</v>
          </cell>
          <cell r="AI51">
            <v>13762323489</v>
          </cell>
        </row>
        <row r="51">
          <cell r="AL51" t="str">
            <v>湖南省株洲县淦田镇山峡村新屋组20号</v>
          </cell>
          <cell r="AM51" t="str">
            <v>农村</v>
          </cell>
          <cell r="AN51" t="str">
            <v>湖南省株洲市天元区北京海纳川株洲公司宿舍615</v>
          </cell>
          <cell r="AO51" t="str">
            <v>2015.10.04-2017.10.03
2017.10.04-2020.10.03
2020.10.04-无固定期限</v>
          </cell>
          <cell r="AP51" t="str">
            <v>——</v>
          </cell>
          <cell r="AQ51" t="e">
            <v>#VALUE!</v>
          </cell>
          <cell r="AR51" t="e">
            <v>#VALUE!</v>
          </cell>
          <cell r="AS51">
            <v>44108</v>
          </cell>
          <cell r="AT51" t="str">
            <v>无固定期限</v>
          </cell>
          <cell r="AU51" t="str">
            <v>是</v>
          </cell>
          <cell r="AV51" t="str">
            <v>4302110000682542</v>
          </cell>
          <cell r="AW51" t="str">
            <v>ZZ-DA-0076</v>
          </cell>
          <cell r="AX51" t="str">
            <v>合同工</v>
          </cell>
          <cell r="AY51" t="str">
            <v>光华荣昌</v>
          </cell>
          <cell r="AZ51" t="str">
            <v>湖南鑫起</v>
          </cell>
          <cell r="BA51">
            <v>28</v>
          </cell>
          <cell r="BB51">
            <v>0</v>
          </cell>
        </row>
        <row r="51">
          <cell r="BI51" t="e">
            <v>#N/A</v>
          </cell>
        </row>
        <row r="52">
          <cell r="B52" t="str">
            <v>肖春菊</v>
          </cell>
          <cell r="C52">
            <v>1148</v>
          </cell>
          <cell r="D52" t="str">
            <v>直接</v>
          </cell>
          <cell r="E52" t="str">
            <v>蓝领</v>
          </cell>
          <cell r="F52" t="str">
            <v>生产制造部</v>
          </cell>
          <cell r="G52" t="str">
            <v>发泡</v>
          </cell>
          <cell r="H52" t="str">
            <v>发泡操作工</v>
          </cell>
          <cell r="I52" t="str">
            <v>修补</v>
          </cell>
        </row>
        <row r="52">
          <cell r="L52">
            <v>44805</v>
          </cell>
        </row>
        <row r="52">
          <cell r="N52">
            <v>35977</v>
          </cell>
          <cell r="O52">
            <v>26</v>
          </cell>
          <cell r="P52">
            <v>2</v>
          </cell>
          <cell r="Q52" t="str">
            <v>女</v>
          </cell>
          <cell r="R52" t="str">
            <v>汉</v>
          </cell>
          <cell r="S52" t="str">
            <v>群众</v>
          </cell>
          <cell r="T52" t="str">
            <v>否</v>
          </cell>
          <cell r="U52" t="str">
            <v>已婚</v>
          </cell>
          <cell r="V52" t="str">
            <v>1982-03-02</v>
          </cell>
          <cell r="W52">
            <v>43</v>
          </cell>
          <cell r="X52" t="str">
            <v>初中</v>
          </cell>
        </row>
        <row r="52">
          <cell r="AF52" t="str">
            <v>430523198203022321</v>
          </cell>
          <cell r="AG52">
            <v>15717599186</v>
          </cell>
          <cell r="AH52" t="str">
            <v>陈爱军</v>
          </cell>
          <cell r="AI52">
            <v>18373906801</v>
          </cell>
        </row>
        <row r="52">
          <cell r="AL52" t="str">
            <v>湖南省邵阳县金称市镇金良村11组10号</v>
          </cell>
          <cell r="AM52" t="str">
            <v>农村</v>
          </cell>
          <cell r="AN52" t="str">
            <v>湖南省株洲市天元区月塘小区7栋28号</v>
          </cell>
          <cell r="AO52" t="str">
            <v>2022.09.01-2025.08.30</v>
          </cell>
          <cell r="AP52">
            <v>45899</v>
          </cell>
          <cell r="AQ52">
            <v>76</v>
          </cell>
        </row>
        <row r="52">
          <cell r="AT52" t="str">
            <v>有固定期限</v>
          </cell>
          <cell r="AU52" t="str">
            <v>是</v>
          </cell>
        </row>
        <row r="52">
          <cell r="AX52" t="str">
            <v>劳务工</v>
          </cell>
          <cell r="AY52" t="str">
            <v>湖南鑫起</v>
          </cell>
          <cell r="AZ52" t="str">
            <v>湖南鑫起</v>
          </cell>
          <cell r="BA52">
            <v>29</v>
          </cell>
          <cell r="BB52">
            <v>0</v>
          </cell>
        </row>
        <row r="52">
          <cell r="BD52" t="str">
            <v>√</v>
          </cell>
        </row>
        <row r="52">
          <cell r="BI52" t="e">
            <v>#N/A</v>
          </cell>
        </row>
        <row r="52">
          <cell r="BL52" t="str">
            <v>聚氨酯粉尘、噪声</v>
          </cell>
          <cell r="BM52" t="str">
            <v>可从事噪声作业
可从事聚氨酯粉尘作业
</v>
          </cell>
        </row>
        <row r="53">
          <cell r="B53" t="str">
            <v>毛伟</v>
          </cell>
          <cell r="C53">
            <v>222</v>
          </cell>
          <cell r="D53" t="str">
            <v>直接</v>
          </cell>
          <cell r="E53" t="str">
            <v>蓝领</v>
          </cell>
          <cell r="F53" t="str">
            <v>生产制造部</v>
          </cell>
          <cell r="G53" t="str">
            <v>发泡</v>
          </cell>
          <cell r="H53" t="str">
            <v>发泡操作工</v>
          </cell>
          <cell r="I53" t="str">
            <v>修补</v>
          </cell>
        </row>
        <row r="53">
          <cell r="L53">
            <v>41234</v>
          </cell>
          <cell r="M53">
            <v>41264</v>
          </cell>
          <cell r="N53">
            <v>30133</v>
          </cell>
          <cell r="O53">
            <v>42</v>
          </cell>
          <cell r="P53">
            <v>12</v>
          </cell>
          <cell r="Q53" t="str">
            <v>男</v>
          </cell>
          <cell r="R53" t="str">
            <v>汉</v>
          </cell>
          <cell r="S53" t="str">
            <v>群众</v>
          </cell>
          <cell r="T53" t="str">
            <v>否</v>
          </cell>
          <cell r="U53" t="str">
            <v>已婚</v>
          </cell>
          <cell r="V53" t="str">
            <v>1965-10-23</v>
          </cell>
          <cell r="W53">
            <v>59</v>
          </cell>
          <cell r="X53" t="str">
            <v>初中</v>
          </cell>
        </row>
        <row r="53">
          <cell r="AD53" t="str">
            <v>无</v>
          </cell>
          <cell r="AE53" t="str">
            <v>钳工中级</v>
          </cell>
          <cell r="AF53" t="str">
            <v>432930196510231818</v>
          </cell>
          <cell r="AG53">
            <v>13100233806</v>
          </cell>
          <cell r="AH53" t="str">
            <v>夏花香</v>
          </cell>
          <cell r="AI53">
            <v>15886335973</v>
          </cell>
        </row>
        <row r="53">
          <cell r="AL53" t="str">
            <v>湖南省祁阳县肖家村镇先进村1组</v>
          </cell>
          <cell r="AM53" t="str">
            <v>农村</v>
          </cell>
          <cell r="AN53" t="str">
            <v>湖南省株洲市天元区月塘小区二期5栋5O6号</v>
          </cell>
          <cell r="AO53" t="str">
            <v>2016.02.03-2025.02.02</v>
          </cell>
          <cell r="AP53">
            <v>45690</v>
          </cell>
          <cell r="AQ53">
            <v>-133</v>
          </cell>
          <cell r="AR53">
            <v>0</v>
          </cell>
        </row>
        <row r="53">
          <cell r="AT53" t="str">
            <v>有固定期限</v>
          </cell>
          <cell r="AU53" t="str">
            <v>是</v>
          </cell>
          <cell r="AV53" t="str">
            <v>4302990003279822</v>
          </cell>
        </row>
        <row r="53">
          <cell r="AX53" t="str">
            <v>劳务工</v>
          </cell>
          <cell r="AY53" t="str">
            <v>湖南鑫起</v>
          </cell>
          <cell r="AZ53" t="str">
            <v>湖南红海</v>
          </cell>
          <cell r="BA53">
            <v>29</v>
          </cell>
          <cell r="BB53">
            <v>0</v>
          </cell>
        </row>
        <row r="53">
          <cell r="BI53" t="e">
            <v>#N/A</v>
          </cell>
        </row>
        <row r="54">
          <cell r="B54" t="str">
            <v>左昌福</v>
          </cell>
          <cell r="C54">
            <v>699</v>
          </cell>
          <cell r="D54" t="str">
            <v>直接</v>
          </cell>
          <cell r="E54" t="str">
            <v>蓝领</v>
          </cell>
          <cell r="F54" t="str">
            <v>生产制造部</v>
          </cell>
          <cell r="G54" t="str">
            <v>发泡</v>
          </cell>
          <cell r="H54" t="str">
            <v>发泡操作工</v>
          </cell>
        </row>
        <row r="54">
          <cell r="L54">
            <v>43554</v>
          </cell>
          <cell r="M54">
            <v>43600</v>
          </cell>
          <cell r="N54">
            <v>42552</v>
          </cell>
          <cell r="O54">
            <v>8</v>
          </cell>
          <cell r="P54">
            <v>6</v>
          </cell>
          <cell r="Q54" t="str">
            <v>男</v>
          </cell>
          <cell r="R54" t="str">
            <v>汉</v>
          </cell>
          <cell r="S54" t="str">
            <v>中共党员</v>
          </cell>
          <cell r="T54" t="str">
            <v>否</v>
          </cell>
          <cell r="U54" t="str">
            <v>未婚</v>
          </cell>
          <cell r="V54" t="str">
            <v>1997-07-02</v>
          </cell>
          <cell r="W54">
            <v>27</v>
          </cell>
          <cell r="X54" t="str">
            <v>中专</v>
          </cell>
        </row>
        <row r="54">
          <cell r="Z54" t="str">
            <v>汽车维修与应用</v>
          </cell>
          <cell r="AA54" t="str">
            <v>湖南工贸技师学院</v>
          </cell>
          <cell r="AB54">
            <v>42551</v>
          </cell>
        </row>
        <row r="54">
          <cell r="AD54" t="str">
            <v>五级/初级技能
汽车修理工四级/中级技能</v>
          </cell>
          <cell r="AE54" t="str">
            <v>钳工中级</v>
          </cell>
          <cell r="AF54" t="str">
            <v>430281199707024314</v>
          </cell>
          <cell r="AG54">
            <v>13107012719</v>
          </cell>
          <cell r="AH54" t="str">
            <v>陈喜红</v>
          </cell>
          <cell r="AI54">
            <v>18229160289</v>
          </cell>
        </row>
        <row r="54">
          <cell r="AK54">
            <v>1602427194</v>
          </cell>
          <cell r="AL54" t="str">
            <v>湖南省醴陵市茶山镇铁河口村枧上组12号</v>
          </cell>
          <cell r="AM54" t="str">
            <v>农村</v>
          </cell>
          <cell r="AN54" t="str">
            <v>湖南省株洲市天元区北京海纳川株洲园区公司宿舍二期615房</v>
          </cell>
          <cell r="AO54" t="str">
            <v>2019.12.01-2022.11.30
2022.10.01-2025.11.30</v>
          </cell>
          <cell r="AP54">
            <v>45991</v>
          </cell>
          <cell r="AQ54">
            <v>168</v>
          </cell>
          <cell r="AR54">
            <v>1</v>
          </cell>
          <cell r="AS54">
            <v>44896</v>
          </cell>
          <cell r="AT54" t="str">
            <v>有固定期限</v>
          </cell>
          <cell r="AU54" t="str">
            <v>是</v>
          </cell>
          <cell r="AV54" t="str">
            <v>4302110000746574</v>
          </cell>
          <cell r="AW54" t="str">
            <v>ZZ-DA-0242</v>
          </cell>
          <cell r="AX54" t="str">
            <v>合同工</v>
          </cell>
          <cell r="AY54" t="str">
            <v>光华荣昌</v>
          </cell>
          <cell r="AZ54" t="str">
            <v>光华荣昌</v>
          </cell>
          <cell r="BA54">
            <v>30</v>
          </cell>
          <cell r="BB54">
            <v>0</v>
          </cell>
          <cell r="BC54" t="str">
            <v>中级工</v>
          </cell>
        </row>
        <row r="54">
          <cell r="BE54" t="str">
            <v>三份合同？</v>
          </cell>
        </row>
        <row r="54">
          <cell r="BI54" t="e">
            <v>#N/A</v>
          </cell>
        </row>
        <row r="55">
          <cell r="B55" t="str">
            <v>史双宇</v>
          </cell>
          <cell r="C55">
            <v>1253</v>
          </cell>
          <cell r="D55" t="str">
            <v>直接</v>
          </cell>
          <cell r="E55" t="str">
            <v>蓝领</v>
          </cell>
          <cell r="F55" t="str">
            <v>生产制造部</v>
          </cell>
          <cell r="G55" t="str">
            <v>发泡</v>
          </cell>
          <cell r="H55" t="str">
            <v>发泡操作工</v>
          </cell>
        </row>
        <row r="55">
          <cell r="L55">
            <v>45573</v>
          </cell>
        </row>
        <row r="55">
          <cell r="Q55" t="str">
            <v>男</v>
          </cell>
          <cell r="R55" t="str">
            <v>汉</v>
          </cell>
          <cell r="S55" t="str">
            <v>群众</v>
          </cell>
          <cell r="T55" t="str">
            <v>否</v>
          </cell>
        </row>
        <row r="55">
          <cell r="V55" t="str">
            <v>1991-07-19</v>
          </cell>
          <cell r="W55">
            <v>33</v>
          </cell>
        </row>
        <row r="55">
          <cell r="AF55" t="str">
            <v>430321199107192217</v>
          </cell>
          <cell r="AG55">
            <v>15675286023</v>
          </cell>
        </row>
        <row r="55">
          <cell r="AX55" t="str">
            <v>劳务工</v>
          </cell>
          <cell r="AY55" t="str">
            <v>光华荣昌</v>
          </cell>
          <cell r="AZ55" t="str">
            <v>湖南诚展</v>
          </cell>
          <cell r="BA55">
            <v>28</v>
          </cell>
          <cell r="BB55">
            <v>0</v>
          </cell>
          <cell r="BC55" t="str">
            <v>2024/12/1日转计件工</v>
          </cell>
        </row>
        <row r="56">
          <cell r="B56" t="str">
            <v>谢桂华</v>
          </cell>
          <cell r="C56">
            <v>24101207</v>
          </cell>
          <cell r="D56" t="str">
            <v>直接</v>
          </cell>
          <cell r="E56" t="str">
            <v>蓝领</v>
          </cell>
          <cell r="F56" t="str">
            <v>生产制造部</v>
          </cell>
          <cell r="G56" t="str">
            <v>发泡</v>
          </cell>
          <cell r="H56" t="str">
            <v>发泡操作工</v>
          </cell>
        </row>
        <row r="56">
          <cell r="L56">
            <v>45579</v>
          </cell>
        </row>
        <row r="56">
          <cell r="Q56" t="str">
            <v>女</v>
          </cell>
          <cell r="R56" t="str">
            <v>汉</v>
          </cell>
          <cell r="S56" t="str">
            <v>群众</v>
          </cell>
          <cell r="T56" t="str">
            <v>否</v>
          </cell>
        </row>
        <row r="56">
          <cell r="V56" t="str">
            <v>1975-07-05</v>
          </cell>
          <cell r="W56">
            <v>49</v>
          </cell>
        </row>
        <row r="56">
          <cell r="AF56" t="str">
            <v>430203197507056022</v>
          </cell>
          <cell r="AG56">
            <v>18670239896</v>
          </cell>
        </row>
        <row r="56">
          <cell r="AX56" t="str">
            <v>劳务工</v>
          </cell>
          <cell r="AY56" t="str">
            <v>光华荣昌</v>
          </cell>
          <cell r="AZ56" t="str">
            <v>湖南诚展</v>
          </cell>
          <cell r="BA56">
            <v>26.5</v>
          </cell>
          <cell r="BB56">
            <v>0</v>
          </cell>
          <cell r="BC56" t="str">
            <v>2024/12/1日转计件工</v>
          </cell>
        </row>
        <row r="57">
          <cell r="B57" t="str">
            <v>董婧雯</v>
          </cell>
          <cell r="C57">
            <v>24101205</v>
          </cell>
          <cell r="D57" t="str">
            <v>直接</v>
          </cell>
          <cell r="E57" t="str">
            <v>蓝领</v>
          </cell>
          <cell r="F57" t="str">
            <v>生产制造部</v>
          </cell>
          <cell r="G57" t="str">
            <v>发泡</v>
          </cell>
          <cell r="H57" t="str">
            <v>发泡操作工</v>
          </cell>
        </row>
        <row r="57">
          <cell r="L57">
            <v>45579</v>
          </cell>
        </row>
        <row r="57">
          <cell r="Q57" t="str">
            <v>女</v>
          </cell>
          <cell r="R57" t="str">
            <v>汉</v>
          </cell>
          <cell r="S57" t="str">
            <v>群众</v>
          </cell>
          <cell r="T57" t="str">
            <v>否</v>
          </cell>
        </row>
        <row r="57">
          <cell r="V57" t="str">
            <v>2005-02-11</v>
          </cell>
          <cell r="W57">
            <v>20</v>
          </cell>
        </row>
        <row r="57">
          <cell r="AF57" t="str">
            <v>430223200502118722</v>
          </cell>
          <cell r="AG57">
            <v>15173375317</v>
          </cell>
        </row>
        <row r="57">
          <cell r="AX57" t="str">
            <v>劳务工</v>
          </cell>
          <cell r="AY57" t="str">
            <v>光华荣昌</v>
          </cell>
          <cell r="AZ57" t="str">
            <v>湖南诚展</v>
          </cell>
          <cell r="BA57">
            <v>29</v>
          </cell>
          <cell r="BB57">
            <v>0</v>
          </cell>
          <cell r="BC57" t="str">
            <v>2024/12/1日转计件工</v>
          </cell>
        </row>
        <row r="58">
          <cell r="B58" t="str">
            <v>张忠宝</v>
          </cell>
          <cell r="C58">
            <v>24102101</v>
          </cell>
          <cell r="D58" t="str">
            <v>直接</v>
          </cell>
          <cell r="E58" t="str">
            <v>蓝领</v>
          </cell>
          <cell r="F58" t="str">
            <v>生产制造部</v>
          </cell>
          <cell r="G58" t="str">
            <v>发泡</v>
          </cell>
          <cell r="H58" t="str">
            <v>发泡操作工</v>
          </cell>
        </row>
        <row r="58">
          <cell r="L58">
            <v>45587</v>
          </cell>
        </row>
        <row r="58">
          <cell r="Q58" t="str">
            <v>男</v>
          </cell>
          <cell r="R58" t="str">
            <v>汉</v>
          </cell>
          <cell r="S58" t="str">
            <v>群众</v>
          </cell>
          <cell r="T58" t="str">
            <v>否</v>
          </cell>
        </row>
        <row r="58">
          <cell r="V58" t="str">
            <v>1981-08-21</v>
          </cell>
          <cell r="W58">
            <v>43</v>
          </cell>
        </row>
        <row r="58">
          <cell r="AF58" t="str">
            <v>513021198108216753</v>
          </cell>
          <cell r="AG58">
            <v>15012848469</v>
          </cell>
        </row>
        <row r="58">
          <cell r="AX58" t="str">
            <v>劳务工</v>
          </cell>
          <cell r="AY58" t="str">
            <v>光华荣昌</v>
          </cell>
          <cell r="AZ58" t="str">
            <v>湖南诚展</v>
          </cell>
          <cell r="BA58">
            <v>23</v>
          </cell>
          <cell r="BB58">
            <v>0</v>
          </cell>
          <cell r="BC58" t="str">
            <v>2024/12/1日转计件工</v>
          </cell>
        </row>
        <row r="59">
          <cell r="B59" t="str">
            <v>刘湘宇</v>
          </cell>
          <cell r="C59">
            <v>2410264</v>
          </cell>
          <cell r="D59" t="str">
            <v>直接</v>
          </cell>
          <cell r="E59" t="str">
            <v>蓝领</v>
          </cell>
          <cell r="F59" t="str">
            <v>生产制造部</v>
          </cell>
          <cell r="G59" t="str">
            <v>发泡</v>
          </cell>
          <cell r="H59" t="str">
            <v>发泡操作工</v>
          </cell>
        </row>
        <row r="59">
          <cell r="L59">
            <v>45591</v>
          </cell>
        </row>
        <row r="59">
          <cell r="Q59" t="str">
            <v>男</v>
          </cell>
          <cell r="R59" t="str">
            <v>汉</v>
          </cell>
          <cell r="S59" t="str">
            <v>群众</v>
          </cell>
          <cell r="T59" t="str">
            <v>否</v>
          </cell>
        </row>
        <row r="59">
          <cell r="V59" t="str">
            <v>1986-10-17</v>
          </cell>
          <cell r="W59">
            <v>38</v>
          </cell>
        </row>
        <row r="59">
          <cell r="AF59" t="str">
            <v>430921198610175770</v>
          </cell>
          <cell r="AG59">
            <v>19173781313</v>
          </cell>
        </row>
        <row r="59">
          <cell r="AX59" t="str">
            <v>劳务工</v>
          </cell>
          <cell r="AY59" t="str">
            <v>光华荣昌</v>
          </cell>
          <cell r="AZ59" t="str">
            <v>湖南诚展</v>
          </cell>
          <cell r="BA59">
            <v>16.4</v>
          </cell>
          <cell r="BB59">
            <v>0</v>
          </cell>
          <cell r="BC59" t="str">
            <v>2024/12/1日转计件工</v>
          </cell>
        </row>
        <row r="60">
          <cell r="B60" t="str">
            <v>李力争</v>
          </cell>
          <cell r="C60">
            <v>24121206</v>
          </cell>
          <cell r="D60" t="str">
            <v>直接</v>
          </cell>
          <cell r="E60" t="str">
            <v>蓝领</v>
          </cell>
          <cell r="F60" t="str">
            <v>生产制造部</v>
          </cell>
          <cell r="G60" t="str">
            <v>发泡</v>
          </cell>
          <cell r="H60" t="str">
            <v>发泡操作工</v>
          </cell>
        </row>
        <row r="60">
          <cell r="L60">
            <v>45643</v>
          </cell>
        </row>
        <row r="60">
          <cell r="Q60" t="str">
            <v>男</v>
          </cell>
          <cell r="R60" t="str">
            <v>汉</v>
          </cell>
          <cell r="S60" t="str">
            <v>群众</v>
          </cell>
          <cell r="T60" t="str">
            <v>否</v>
          </cell>
        </row>
        <row r="60">
          <cell r="V60" t="str">
            <v>1977-02-13</v>
          </cell>
          <cell r="W60">
            <v>48</v>
          </cell>
          <cell r="X60" t="str">
            <v>初中</v>
          </cell>
        </row>
        <row r="60">
          <cell r="AA60" t="str">
            <v>鸿仙中学</v>
          </cell>
        </row>
        <row r="60">
          <cell r="AF60" t="str">
            <v>430221197702135618</v>
          </cell>
          <cell r="AG60">
            <v>13789072331</v>
          </cell>
        </row>
        <row r="60">
          <cell r="AL60" t="str">
            <v>渌口镇渌口区凳头村</v>
          </cell>
        </row>
        <row r="60">
          <cell r="AX60" t="str">
            <v>劳务工</v>
          </cell>
          <cell r="AY60" t="str">
            <v>光华荣昌</v>
          </cell>
          <cell r="AZ60" t="str">
            <v>湖南诚展</v>
          </cell>
          <cell r="BA60">
            <v>28</v>
          </cell>
          <cell r="BB60">
            <v>0</v>
          </cell>
        </row>
        <row r="61">
          <cell r="B61" t="str">
            <v>唐亮</v>
          </cell>
          <cell r="C61">
            <v>24102102</v>
          </cell>
          <cell r="D61" t="str">
            <v>直接</v>
          </cell>
          <cell r="E61" t="str">
            <v>蓝领</v>
          </cell>
          <cell r="F61" t="str">
            <v>生产制造部</v>
          </cell>
          <cell r="G61" t="str">
            <v>发泡</v>
          </cell>
          <cell r="H61" t="str">
            <v>发泡操作工</v>
          </cell>
        </row>
        <row r="61">
          <cell r="L61">
            <v>45587</v>
          </cell>
        </row>
        <row r="61">
          <cell r="Q61" t="str">
            <v>男</v>
          </cell>
          <cell r="R61" t="str">
            <v>汉</v>
          </cell>
          <cell r="S61" t="str">
            <v>群众</v>
          </cell>
          <cell r="T61" t="str">
            <v>否</v>
          </cell>
        </row>
        <row r="61">
          <cell r="V61" t="str">
            <v>1978-02-27</v>
          </cell>
          <cell r="W61">
            <v>47</v>
          </cell>
        </row>
        <row r="61">
          <cell r="AF61" t="str">
            <v>430221197802277138</v>
          </cell>
          <cell r="AG61">
            <v>15367162006</v>
          </cell>
        </row>
        <row r="61">
          <cell r="AX61" t="str">
            <v>劳务工</v>
          </cell>
          <cell r="AY61" t="str">
            <v>光华荣昌</v>
          </cell>
          <cell r="AZ61" t="str">
            <v>湖南诚展</v>
          </cell>
          <cell r="BA61">
            <v>29</v>
          </cell>
          <cell r="BB61">
            <v>0</v>
          </cell>
        </row>
        <row r="62">
          <cell r="B62" t="str">
            <v>罗向锋</v>
          </cell>
          <cell r="C62">
            <v>24121011</v>
          </cell>
          <cell r="D62" t="str">
            <v>直接</v>
          </cell>
          <cell r="E62" t="str">
            <v>蓝领</v>
          </cell>
          <cell r="F62" t="str">
            <v>生产制造部</v>
          </cell>
          <cell r="G62" t="str">
            <v>发泡</v>
          </cell>
          <cell r="H62" t="str">
            <v>发泡操作工</v>
          </cell>
        </row>
        <row r="62">
          <cell r="L62">
            <v>45637</v>
          </cell>
        </row>
        <row r="62">
          <cell r="Q62" t="str">
            <v>男</v>
          </cell>
          <cell r="R62" t="str">
            <v>汉</v>
          </cell>
          <cell r="S62" t="str">
            <v>群众</v>
          </cell>
          <cell r="T62" t="str">
            <v>否</v>
          </cell>
        </row>
        <row r="62">
          <cell r="V62" t="str">
            <v>1976-11-04</v>
          </cell>
          <cell r="W62">
            <v>48</v>
          </cell>
        </row>
        <row r="62">
          <cell r="AF62" t="str">
            <v>43028119761104627X</v>
          </cell>
          <cell r="AG62">
            <v>18773394292</v>
          </cell>
          <cell r="AH62" t="str">
            <v>18773394292潘莫玲</v>
          </cell>
        </row>
        <row r="62">
          <cell r="AX62" t="str">
            <v>劳务工</v>
          </cell>
          <cell r="AY62" t="str">
            <v>光华荣昌</v>
          </cell>
          <cell r="AZ62" t="str">
            <v>湖南诚展</v>
          </cell>
          <cell r="BA62">
            <v>27</v>
          </cell>
          <cell r="BB62">
            <v>0</v>
          </cell>
        </row>
        <row r="63">
          <cell r="B63" t="str">
            <v>谭金祥</v>
          </cell>
          <cell r="C63">
            <v>25021402</v>
          </cell>
          <cell r="D63" t="str">
            <v>直接</v>
          </cell>
          <cell r="E63" t="str">
            <v>蓝领</v>
          </cell>
          <cell r="F63" t="str">
            <v>生产制造部</v>
          </cell>
          <cell r="G63" t="str">
            <v>发泡</v>
          </cell>
          <cell r="H63" t="str">
            <v>发泡操作工</v>
          </cell>
        </row>
        <row r="63">
          <cell r="L63">
            <v>45703</v>
          </cell>
        </row>
        <row r="63">
          <cell r="Q63" t="str">
            <v>男</v>
          </cell>
          <cell r="R63" t="str">
            <v>汉</v>
          </cell>
          <cell r="S63" t="str">
            <v>群众</v>
          </cell>
          <cell r="T63" t="str">
            <v>否</v>
          </cell>
        </row>
        <row r="63">
          <cell r="V63" t="str">
            <v>1975-10-12</v>
          </cell>
          <cell r="W63">
            <v>49</v>
          </cell>
        </row>
        <row r="63">
          <cell r="AF63" t="str">
            <v>430221197510122919</v>
          </cell>
          <cell r="AG63">
            <v>13975365445</v>
          </cell>
        </row>
        <row r="63">
          <cell r="AX63" t="str">
            <v>劳务工</v>
          </cell>
          <cell r="AY63" t="str">
            <v>光华荣昌</v>
          </cell>
          <cell r="AZ63" t="str">
            <v>湖南诚展</v>
          </cell>
          <cell r="BA63">
            <v>26</v>
          </cell>
          <cell r="BB63">
            <v>0</v>
          </cell>
        </row>
        <row r="64">
          <cell r="B64" t="str">
            <v>王子先</v>
          </cell>
          <cell r="C64">
            <v>25021401</v>
          </cell>
          <cell r="D64" t="str">
            <v>直接</v>
          </cell>
          <cell r="E64" t="str">
            <v>蓝领</v>
          </cell>
          <cell r="F64" t="str">
            <v>生产制造部</v>
          </cell>
          <cell r="G64" t="str">
            <v>发泡</v>
          </cell>
          <cell r="H64" t="str">
            <v>发泡操作工</v>
          </cell>
        </row>
        <row r="64">
          <cell r="L64">
            <v>45713</v>
          </cell>
        </row>
        <row r="64">
          <cell r="Q64" t="str">
            <v>男</v>
          </cell>
          <cell r="R64" t="str">
            <v>汉</v>
          </cell>
          <cell r="S64" t="str">
            <v>群众</v>
          </cell>
          <cell r="T64" t="str">
            <v>否</v>
          </cell>
        </row>
        <row r="64">
          <cell r="V64" t="str">
            <v>1999-09-03</v>
          </cell>
          <cell r="W64">
            <v>25</v>
          </cell>
        </row>
        <row r="64">
          <cell r="AF64" t="str">
            <v>430202199909031015</v>
          </cell>
          <cell r="AG64">
            <v>17773367220</v>
          </cell>
        </row>
        <row r="64">
          <cell r="AX64" t="str">
            <v>劳务工</v>
          </cell>
          <cell r="AY64" t="str">
            <v>光华荣昌</v>
          </cell>
          <cell r="AZ64" t="str">
            <v>湖南诚展</v>
          </cell>
          <cell r="BA64">
            <v>26</v>
          </cell>
          <cell r="BB64">
            <v>0</v>
          </cell>
        </row>
        <row r="65">
          <cell r="B65" t="str">
            <v>赵琦</v>
          </cell>
          <cell r="C65">
            <v>25022401</v>
          </cell>
          <cell r="D65" t="str">
            <v>直接</v>
          </cell>
          <cell r="E65" t="str">
            <v>蓝领</v>
          </cell>
          <cell r="F65" t="str">
            <v>生产制造部</v>
          </cell>
          <cell r="G65" t="str">
            <v>发泡</v>
          </cell>
          <cell r="H65" t="str">
            <v>发泡操作工</v>
          </cell>
        </row>
        <row r="65">
          <cell r="L65">
            <v>45713</v>
          </cell>
        </row>
        <row r="65">
          <cell r="Q65" t="str">
            <v>男</v>
          </cell>
          <cell r="R65" t="str">
            <v>汉</v>
          </cell>
          <cell r="S65" t="str">
            <v>群众</v>
          </cell>
          <cell r="T65" t="str">
            <v>否</v>
          </cell>
        </row>
        <row r="65">
          <cell r="V65" t="str">
            <v>2003-06-06</v>
          </cell>
          <cell r="W65">
            <v>22</v>
          </cell>
        </row>
        <row r="65">
          <cell r="AF65" t="str">
            <v>430202200306064016</v>
          </cell>
          <cell r="AG65">
            <v>19563152582</v>
          </cell>
        </row>
        <row r="65">
          <cell r="AX65" t="str">
            <v>劳务工</v>
          </cell>
          <cell r="AY65" t="str">
            <v>光华荣昌</v>
          </cell>
          <cell r="AZ65" t="str">
            <v>湖南诚展</v>
          </cell>
          <cell r="BA65">
            <v>29</v>
          </cell>
          <cell r="BB65">
            <v>0</v>
          </cell>
        </row>
        <row r="66">
          <cell r="B66" t="str">
            <v>齐康杰</v>
          </cell>
          <cell r="C66">
            <v>25031705</v>
          </cell>
          <cell r="D66" t="str">
            <v>直接</v>
          </cell>
          <cell r="E66" t="str">
            <v>蓝领</v>
          </cell>
          <cell r="F66" t="str">
            <v>生产制造部</v>
          </cell>
          <cell r="G66" t="str">
            <v>发泡</v>
          </cell>
          <cell r="H66" t="str">
            <v>发泡操作工</v>
          </cell>
        </row>
        <row r="66">
          <cell r="L66">
            <v>45733</v>
          </cell>
        </row>
        <row r="66">
          <cell r="Q66" t="str">
            <v>男</v>
          </cell>
          <cell r="R66" t="str">
            <v>汉</v>
          </cell>
          <cell r="S66" t="str">
            <v>群众</v>
          </cell>
          <cell r="T66" t="str">
            <v>否</v>
          </cell>
        </row>
        <row r="66">
          <cell r="V66" t="str">
            <v>1991-07-29</v>
          </cell>
          <cell r="W66">
            <v>33</v>
          </cell>
        </row>
        <row r="66">
          <cell r="AF66" t="str">
            <v>430202199107291018</v>
          </cell>
          <cell r="AG66">
            <v>15197304623</v>
          </cell>
        </row>
        <row r="66">
          <cell r="AX66" t="str">
            <v>劳务工</v>
          </cell>
          <cell r="AY66" t="str">
            <v>光华荣昌</v>
          </cell>
          <cell r="AZ66" t="str">
            <v>湖南诚展</v>
          </cell>
          <cell r="BA66">
            <v>28</v>
          </cell>
          <cell r="BB66">
            <v>0</v>
          </cell>
        </row>
        <row r="67">
          <cell r="B67" t="str">
            <v>李水平</v>
          </cell>
          <cell r="C67">
            <v>25031801</v>
          </cell>
          <cell r="D67" t="str">
            <v>直接</v>
          </cell>
          <cell r="E67" t="str">
            <v>蓝领</v>
          </cell>
          <cell r="F67" t="str">
            <v>生产制造部</v>
          </cell>
          <cell r="G67" t="str">
            <v>发泡</v>
          </cell>
          <cell r="H67" t="str">
            <v>发泡操作工</v>
          </cell>
        </row>
        <row r="67">
          <cell r="L67">
            <v>45734</v>
          </cell>
        </row>
        <row r="67">
          <cell r="Q67" t="str">
            <v>男</v>
          </cell>
          <cell r="R67" t="str">
            <v>汉</v>
          </cell>
          <cell r="S67" t="str">
            <v>群众</v>
          </cell>
          <cell r="T67" t="str">
            <v>否</v>
          </cell>
        </row>
        <row r="67">
          <cell r="V67" t="str">
            <v>1978-02-03</v>
          </cell>
          <cell r="W67">
            <v>47</v>
          </cell>
        </row>
        <row r="67">
          <cell r="AF67" t="str">
            <v>433122197802032011</v>
          </cell>
          <cell r="AG67">
            <v>18673395958</v>
          </cell>
        </row>
        <row r="67">
          <cell r="AX67" t="str">
            <v>劳务工</v>
          </cell>
          <cell r="AY67" t="str">
            <v>光华荣昌</v>
          </cell>
          <cell r="AZ67" t="str">
            <v>湖南诚展</v>
          </cell>
          <cell r="BA67">
            <v>26.5</v>
          </cell>
          <cell r="BB67">
            <v>0</v>
          </cell>
        </row>
        <row r="68">
          <cell r="B68" t="str">
            <v>吴明贵</v>
          </cell>
          <cell r="C68">
            <v>25032001</v>
          </cell>
          <cell r="D68" t="str">
            <v>直接</v>
          </cell>
          <cell r="E68" t="str">
            <v>蓝领</v>
          </cell>
          <cell r="F68" t="str">
            <v>生产制造部</v>
          </cell>
          <cell r="G68" t="str">
            <v>发泡</v>
          </cell>
          <cell r="H68" t="str">
            <v>发泡操作工</v>
          </cell>
        </row>
        <row r="68">
          <cell r="L68">
            <v>45736</v>
          </cell>
        </row>
        <row r="68">
          <cell r="Q68" t="str">
            <v>男</v>
          </cell>
          <cell r="R68" t="str">
            <v>汉</v>
          </cell>
          <cell r="S68" t="str">
            <v>群众</v>
          </cell>
          <cell r="T68" t="str">
            <v>否</v>
          </cell>
        </row>
        <row r="68">
          <cell r="V68" t="str">
            <v>1998-04-21</v>
          </cell>
          <cell r="W68">
            <v>27</v>
          </cell>
        </row>
        <row r="68">
          <cell r="AF68" t="str">
            <v>530622199804213614</v>
          </cell>
          <cell r="AG68">
            <v>13618431085</v>
          </cell>
        </row>
        <row r="68">
          <cell r="AX68" t="str">
            <v>劳务工</v>
          </cell>
          <cell r="AY68" t="str">
            <v>光华荣昌</v>
          </cell>
          <cell r="AZ68" t="str">
            <v>湖南诚展</v>
          </cell>
          <cell r="BA68">
            <v>26</v>
          </cell>
          <cell r="BB68">
            <v>0</v>
          </cell>
        </row>
        <row r="69">
          <cell r="B69" t="str">
            <v>刘俊杰</v>
          </cell>
          <cell r="C69">
            <v>25031001</v>
          </cell>
          <cell r="D69" t="str">
            <v>直接</v>
          </cell>
          <cell r="E69" t="str">
            <v>蓝领</v>
          </cell>
          <cell r="F69" t="str">
            <v>生产制造部</v>
          </cell>
          <cell r="G69" t="str">
            <v>发泡</v>
          </cell>
          <cell r="H69" t="str">
            <v>发泡操作工</v>
          </cell>
        </row>
        <row r="69">
          <cell r="L69">
            <v>45727</v>
          </cell>
        </row>
        <row r="69">
          <cell r="Q69" t="str">
            <v>男</v>
          </cell>
          <cell r="R69" t="str">
            <v>汉</v>
          </cell>
          <cell r="S69" t="str">
            <v>群众</v>
          </cell>
          <cell r="T69" t="str">
            <v>否</v>
          </cell>
        </row>
        <row r="69">
          <cell r="V69" t="str">
            <v>2003-10-14</v>
          </cell>
          <cell r="W69">
            <v>21</v>
          </cell>
        </row>
        <row r="69">
          <cell r="AF69" t="str">
            <v>430424200310142696</v>
          </cell>
          <cell r="AG69">
            <v>16617340213</v>
          </cell>
        </row>
        <row r="69">
          <cell r="AX69" t="str">
            <v>劳务工</v>
          </cell>
          <cell r="AY69" t="str">
            <v>光华荣昌</v>
          </cell>
          <cell r="AZ69" t="str">
            <v>湘潭思泉</v>
          </cell>
          <cell r="BA69">
            <v>27</v>
          </cell>
          <cell r="BB69">
            <v>0</v>
          </cell>
        </row>
        <row r="70">
          <cell r="B70" t="str">
            <v>瞿芬</v>
          </cell>
          <cell r="C70">
            <v>25031003</v>
          </cell>
          <cell r="D70" t="str">
            <v>直接</v>
          </cell>
          <cell r="E70" t="str">
            <v>蓝领</v>
          </cell>
          <cell r="F70" t="str">
            <v>生产制造部</v>
          </cell>
          <cell r="G70" t="str">
            <v>发泡</v>
          </cell>
          <cell r="H70" t="str">
            <v>发泡操作工</v>
          </cell>
        </row>
        <row r="70">
          <cell r="L70">
            <v>45727</v>
          </cell>
        </row>
        <row r="70">
          <cell r="Q70" t="str">
            <v>女</v>
          </cell>
          <cell r="R70" t="str">
            <v>汉</v>
          </cell>
          <cell r="S70" t="str">
            <v>群众</v>
          </cell>
          <cell r="T70" t="str">
            <v>否</v>
          </cell>
        </row>
        <row r="70">
          <cell r="V70" t="str">
            <v>1991-03-08</v>
          </cell>
          <cell r="W70">
            <v>34</v>
          </cell>
        </row>
        <row r="70">
          <cell r="AF70" t="str">
            <v>430321199103089028</v>
          </cell>
          <cell r="AG70">
            <v>18593426748</v>
          </cell>
        </row>
        <row r="70">
          <cell r="AX70" t="str">
            <v>劳务工</v>
          </cell>
          <cell r="AY70" t="str">
            <v>光华荣昌</v>
          </cell>
          <cell r="AZ70" t="str">
            <v>湘潭思泉</v>
          </cell>
          <cell r="BA70">
            <v>27</v>
          </cell>
          <cell r="BB70">
            <v>0</v>
          </cell>
        </row>
        <row r="71">
          <cell r="B71" t="str">
            <v>瞿欢</v>
          </cell>
          <cell r="C71">
            <v>25031004</v>
          </cell>
          <cell r="D71" t="str">
            <v>直接</v>
          </cell>
          <cell r="E71" t="str">
            <v>蓝领</v>
          </cell>
          <cell r="F71" t="str">
            <v>生产制造部</v>
          </cell>
          <cell r="G71" t="str">
            <v>发泡</v>
          </cell>
          <cell r="H71" t="str">
            <v>发泡操作工</v>
          </cell>
        </row>
        <row r="71">
          <cell r="L71">
            <v>45727</v>
          </cell>
        </row>
        <row r="71">
          <cell r="Q71" t="str">
            <v>女</v>
          </cell>
          <cell r="R71" t="str">
            <v>汉</v>
          </cell>
          <cell r="S71" t="str">
            <v>群众</v>
          </cell>
          <cell r="T71" t="str">
            <v>否</v>
          </cell>
        </row>
        <row r="71">
          <cell r="V71" t="str">
            <v>1997-11-08</v>
          </cell>
          <cell r="W71">
            <v>27</v>
          </cell>
        </row>
        <row r="71">
          <cell r="AF71" t="str">
            <v>430321199711089021</v>
          </cell>
          <cell r="AG71">
            <v>18593426748</v>
          </cell>
        </row>
        <row r="71">
          <cell r="AX71" t="str">
            <v>劳务工</v>
          </cell>
          <cell r="AY71" t="str">
            <v>光华荣昌</v>
          </cell>
          <cell r="AZ71" t="str">
            <v>湘潭思泉</v>
          </cell>
          <cell r="BA71">
            <v>27</v>
          </cell>
          <cell r="BB71">
            <v>0</v>
          </cell>
        </row>
        <row r="72">
          <cell r="B72" t="str">
            <v>彭智勇</v>
          </cell>
          <cell r="C72">
            <v>25031002</v>
          </cell>
          <cell r="D72" t="str">
            <v>直接</v>
          </cell>
          <cell r="E72" t="str">
            <v>蓝领</v>
          </cell>
          <cell r="F72" t="str">
            <v>生产制造部</v>
          </cell>
          <cell r="G72" t="str">
            <v>发泡</v>
          </cell>
          <cell r="H72" t="str">
            <v>发泡操作工</v>
          </cell>
        </row>
        <row r="72">
          <cell r="L72">
            <v>45727</v>
          </cell>
        </row>
        <row r="72">
          <cell r="Q72" t="str">
            <v>男</v>
          </cell>
          <cell r="R72" t="str">
            <v>汉</v>
          </cell>
          <cell r="S72" t="str">
            <v>群众</v>
          </cell>
          <cell r="T72" t="str">
            <v>否</v>
          </cell>
        </row>
        <row r="72">
          <cell r="V72" t="str">
            <v>1988-10-11</v>
          </cell>
          <cell r="W72">
            <v>36</v>
          </cell>
        </row>
        <row r="72">
          <cell r="AF72" t="str">
            <v>43042419881011101X</v>
          </cell>
          <cell r="AG72">
            <v>18593426758</v>
          </cell>
        </row>
        <row r="72">
          <cell r="AX72" t="str">
            <v>劳务工</v>
          </cell>
          <cell r="AY72" t="str">
            <v>光华荣昌</v>
          </cell>
          <cell r="AZ72" t="str">
            <v>湘潭思泉</v>
          </cell>
          <cell r="BA72">
            <v>28</v>
          </cell>
          <cell r="BB72">
            <v>0</v>
          </cell>
        </row>
        <row r="73">
          <cell r="B73" t="str">
            <v>周孝勇</v>
          </cell>
          <cell r="C73">
            <v>25031303</v>
          </cell>
          <cell r="D73" t="str">
            <v>直接</v>
          </cell>
          <cell r="E73" t="str">
            <v>蓝领</v>
          </cell>
          <cell r="F73" t="str">
            <v>生产制造部</v>
          </cell>
          <cell r="G73" t="str">
            <v>发泡</v>
          </cell>
          <cell r="H73" t="str">
            <v>发泡操作工</v>
          </cell>
        </row>
        <row r="73">
          <cell r="L73">
            <v>45729</v>
          </cell>
        </row>
        <row r="73">
          <cell r="Q73" t="str">
            <v>男</v>
          </cell>
          <cell r="R73" t="str">
            <v>汉</v>
          </cell>
          <cell r="S73" t="str">
            <v>群众</v>
          </cell>
          <cell r="T73" t="str">
            <v>否</v>
          </cell>
        </row>
        <row r="73">
          <cell r="V73" t="str">
            <v>1984-01-03</v>
          </cell>
          <cell r="W73">
            <v>41</v>
          </cell>
        </row>
        <row r="73">
          <cell r="AF73" t="str">
            <v>421023198401035256</v>
          </cell>
          <cell r="AG73">
            <v>13819804049</v>
          </cell>
        </row>
        <row r="73">
          <cell r="AX73" t="str">
            <v>劳务工</v>
          </cell>
          <cell r="AY73" t="str">
            <v>光华荣昌</v>
          </cell>
          <cell r="AZ73" t="str">
            <v>东方人才</v>
          </cell>
          <cell r="BA73">
            <v>29</v>
          </cell>
          <cell r="BB73">
            <v>0</v>
          </cell>
        </row>
        <row r="74">
          <cell r="B74" t="str">
            <v>冯新宇</v>
          </cell>
          <cell r="C74">
            <v>25032601</v>
          </cell>
          <cell r="D74" t="str">
            <v>直接</v>
          </cell>
          <cell r="E74" t="str">
            <v>蓝领</v>
          </cell>
          <cell r="F74" t="str">
            <v>生产制造部</v>
          </cell>
          <cell r="G74" t="str">
            <v>发泡</v>
          </cell>
          <cell r="H74" t="str">
            <v>发泡操作工</v>
          </cell>
        </row>
        <row r="74">
          <cell r="L74">
            <v>45742</v>
          </cell>
        </row>
        <row r="74">
          <cell r="Q74" t="str">
            <v>男</v>
          </cell>
          <cell r="R74" t="str">
            <v>汉</v>
          </cell>
          <cell r="S74" t="str">
            <v>群众</v>
          </cell>
          <cell r="T74" t="str">
            <v>否</v>
          </cell>
        </row>
        <row r="74">
          <cell r="V74" t="str">
            <v>2000-06-11</v>
          </cell>
          <cell r="W74">
            <v>25</v>
          </cell>
        </row>
        <row r="74">
          <cell r="AF74" t="str">
            <v>430211200006111817</v>
          </cell>
          <cell r="AG74">
            <v>17773335621</v>
          </cell>
        </row>
        <row r="74">
          <cell r="AX74" t="str">
            <v>劳务工</v>
          </cell>
          <cell r="AY74" t="str">
            <v>光华荣昌</v>
          </cell>
          <cell r="AZ74" t="str">
            <v>湘潭思泉</v>
          </cell>
          <cell r="BA74">
            <v>27</v>
          </cell>
          <cell r="BB74">
            <v>0</v>
          </cell>
        </row>
        <row r="75">
          <cell r="B75" t="str">
            <v>卢舟晖</v>
          </cell>
          <cell r="C75">
            <v>25032810</v>
          </cell>
          <cell r="D75" t="str">
            <v>直接</v>
          </cell>
          <cell r="E75" t="str">
            <v>蓝领</v>
          </cell>
          <cell r="F75" t="str">
            <v>生产制造部</v>
          </cell>
          <cell r="G75" t="str">
            <v>发泡</v>
          </cell>
          <cell r="H75" t="str">
            <v>发泡操作工</v>
          </cell>
        </row>
        <row r="75">
          <cell r="L75">
            <v>45744</v>
          </cell>
        </row>
        <row r="75">
          <cell r="Q75" t="str">
            <v>男</v>
          </cell>
          <cell r="R75" t="str">
            <v>汉</v>
          </cell>
          <cell r="S75" t="str">
            <v>群众</v>
          </cell>
          <cell r="T75" t="str">
            <v>否</v>
          </cell>
        </row>
        <row r="75">
          <cell r="V75" t="str">
            <v>2007-11-07</v>
          </cell>
          <cell r="W75">
            <v>17</v>
          </cell>
        </row>
        <row r="75">
          <cell r="AF75" t="str">
            <v>431322200711070470</v>
          </cell>
          <cell r="AG75">
            <v>19967135803</v>
          </cell>
        </row>
        <row r="75">
          <cell r="AL75" t="str">
            <v>湖南省娄底市新化县曹家镇卢家村</v>
          </cell>
          <cell r="AM75" t="str">
            <v>农村</v>
          </cell>
          <cell r="AN75" t="str">
            <v>湖南省株洲市天元区北京海纳川株洲公司宿舍</v>
          </cell>
        </row>
        <row r="75">
          <cell r="AX75" t="str">
            <v>劳务工</v>
          </cell>
          <cell r="AY75" t="str">
            <v>光华荣昌</v>
          </cell>
          <cell r="AZ75" t="str">
            <v>光华荣昌</v>
          </cell>
          <cell r="BA75">
            <v>25</v>
          </cell>
          <cell r="BB75">
            <v>0</v>
          </cell>
          <cell r="BC75" t="str">
            <v>曹蜜介绍</v>
          </cell>
        </row>
        <row r="76">
          <cell r="B76" t="str">
            <v>马战</v>
          </cell>
          <cell r="C76">
            <v>25041101</v>
          </cell>
          <cell r="D76" t="str">
            <v>直接</v>
          </cell>
          <cell r="E76" t="str">
            <v>蓝领</v>
          </cell>
          <cell r="F76" t="str">
            <v>生产制造部</v>
          </cell>
          <cell r="G76" t="str">
            <v>发泡</v>
          </cell>
          <cell r="H76" t="str">
            <v>发泡操作工</v>
          </cell>
        </row>
        <row r="76">
          <cell r="L76">
            <v>45758</v>
          </cell>
        </row>
        <row r="76">
          <cell r="Q76" t="str">
            <v>男</v>
          </cell>
          <cell r="R76" t="str">
            <v>汉</v>
          </cell>
          <cell r="S76" t="str">
            <v>群众</v>
          </cell>
          <cell r="T76" t="str">
            <v>否</v>
          </cell>
        </row>
        <row r="76">
          <cell r="V76" t="str">
            <v>1981-12-03</v>
          </cell>
          <cell r="W76">
            <v>43</v>
          </cell>
        </row>
        <row r="76">
          <cell r="AF76" t="str">
            <v>430219198112036276</v>
          </cell>
          <cell r="AG76">
            <v>18621535981</v>
          </cell>
          <cell r="AH76" t="str">
            <v>马再玲17373365061</v>
          </cell>
        </row>
        <row r="76">
          <cell r="AL76" t="str">
            <v>醴陵市均楚镇马家垅村</v>
          </cell>
        </row>
        <row r="76">
          <cell r="AX76" t="str">
            <v>劳务工</v>
          </cell>
          <cell r="AY76" t="str">
            <v>光华荣昌</v>
          </cell>
          <cell r="AZ76" t="str">
            <v>湖南诚展</v>
          </cell>
          <cell r="BA76">
            <v>27</v>
          </cell>
          <cell r="BB76">
            <v>0</v>
          </cell>
        </row>
        <row r="77">
          <cell r="B77" t="str">
            <v>曾选泽</v>
          </cell>
          <cell r="C77">
            <v>25041204</v>
          </cell>
          <cell r="D77" t="str">
            <v>直接</v>
          </cell>
          <cell r="E77" t="str">
            <v>蓝领</v>
          </cell>
          <cell r="F77" t="str">
            <v>生产制造部</v>
          </cell>
          <cell r="G77" t="str">
            <v>发泡</v>
          </cell>
          <cell r="H77" t="str">
            <v>发泡操作工</v>
          </cell>
        </row>
        <row r="77">
          <cell r="L77">
            <v>45759</v>
          </cell>
        </row>
        <row r="77">
          <cell r="Q77" t="str">
            <v>男</v>
          </cell>
          <cell r="R77" t="str">
            <v>汉</v>
          </cell>
          <cell r="S77" t="str">
            <v>群众</v>
          </cell>
          <cell r="T77" t="str">
            <v>否</v>
          </cell>
        </row>
        <row r="77">
          <cell r="V77" t="str">
            <v>1988-10-18</v>
          </cell>
          <cell r="W77">
            <v>36</v>
          </cell>
        </row>
        <row r="77">
          <cell r="AF77" t="str">
            <v>430224198810182976</v>
          </cell>
          <cell r="AG77">
            <v>18907412584</v>
          </cell>
        </row>
        <row r="77">
          <cell r="AX77" t="str">
            <v>劳务工</v>
          </cell>
          <cell r="AY77" t="str">
            <v>光华荣昌</v>
          </cell>
          <cell r="AZ77" t="str">
            <v>湘潭思泉</v>
          </cell>
          <cell r="BA77">
            <v>26</v>
          </cell>
          <cell r="BB77">
            <v>0</v>
          </cell>
        </row>
        <row r="78">
          <cell r="B78" t="str">
            <v>罗熠鹏</v>
          </cell>
          <cell r="C78">
            <v>24102104</v>
          </cell>
          <cell r="D78" t="str">
            <v>直接</v>
          </cell>
          <cell r="E78" t="str">
            <v>蓝领</v>
          </cell>
          <cell r="F78" t="str">
            <v>生产制造部</v>
          </cell>
          <cell r="G78" t="str">
            <v>发泡</v>
          </cell>
          <cell r="H78" t="str">
            <v>发泡操作工</v>
          </cell>
        </row>
        <row r="78">
          <cell r="L78">
            <v>45587</v>
          </cell>
        </row>
        <row r="78">
          <cell r="Q78" t="str">
            <v>男</v>
          </cell>
          <cell r="R78" t="str">
            <v>汉</v>
          </cell>
          <cell r="S78" t="str">
            <v>群众</v>
          </cell>
          <cell r="T78" t="str">
            <v>否</v>
          </cell>
        </row>
        <row r="78">
          <cell r="V78" t="str">
            <v>1998-10-15</v>
          </cell>
          <cell r="W78">
            <v>26</v>
          </cell>
        </row>
        <row r="78">
          <cell r="AF78" t="str">
            <v>430211199810151814</v>
          </cell>
          <cell r="AG78">
            <v>18574788930</v>
          </cell>
        </row>
        <row r="78">
          <cell r="AX78" t="str">
            <v>劳务工</v>
          </cell>
          <cell r="AY78" t="str">
            <v>光华荣昌</v>
          </cell>
          <cell r="AZ78" t="str">
            <v>湖南诚展</v>
          </cell>
          <cell r="BA78">
            <v>28</v>
          </cell>
          <cell r="BB78">
            <v>0</v>
          </cell>
        </row>
        <row r="79">
          <cell r="B79" t="str">
            <v>王明</v>
          </cell>
          <cell r="C79">
            <v>25011722</v>
          </cell>
          <cell r="D79" t="str">
            <v>直接</v>
          </cell>
          <cell r="E79" t="str">
            <v>蓝领</v>
          </cell>
          <cell r="F79" t="str">
            <v>生产制造部</v>
          </cell>
          <cell r="G79" t="str">
            <v>发泡</v>
          </cell>
          <cell r="H79" t="str">
            <v>发泡操作工</v>
          </cell>
        </row>
        <row r="79">
          <cell r="L79">
            <v>45677</v>
          </cell>
        </row>
        <row r="79">
          <cell r="Q79" t="str">
            <v>男</v>
          </cell>
          <cell r="R79" t="str">
            <v>汉</v>
          </cell>
          <cell r="S79" t="str">
            <v>群众</v>
          </cell>
          <cell r="T79" t="str">
            <v>否</v>
          </cell>
        </row>
        <row r="79">
          <cell r="V79" t="str">
            <v>1994-04-10</v>
          </cell>
          <cell r="W79">
            <v>31</v>
          </cell>
        </row>
        <row r="79">
          <cell r="AF79" t="str">
            <v>430221199404100811</v>
          </cell>
          <cell r="AG79">
            <v>19958396502</v>
          </cell>
        </row>
        <row r="79">
          <cell r="AX79" t="str">
            <v>劳务工</v>
          </cell>
          <cell r="AY79" t="str">
            <v>光华荣昌</v>
          </cell>
          <cell r="AZ79" t="str">
            <v>湖南诚展</v>
          </cell>
          <cell r="BA79">
            <v>26</v>
          </cell>
          <cell r="BB79">
            <v>0</v>
          </cell>
        </row>
        <row r="80">
          <cell r="B80" t="str">
            <v>罗冰</v>
          </cell>
          <cell r="C80">
            <v>25020501</v>
          </cell>
          <cell r="D80" t="str">
            <v>直接</v>
          </cell>
          <cell r="E80" t="str">
            <v>蓝领</v>
          </cell>
          <cell r="F80" t="str">
            <v>生产制造部</v>
          </cell>
          <cell r="G80" t="str">
            <v>发泡</v>
          </cell>
          <cell r="H80" t="str">
            <v>发泡操作工</v>
          </cell>
        </row>
        <row r="80">
          <cell r="L80">
            <v>45694</v>
          </cell>
        </row>
        <row r="80">
          <cell r="Q80" t="str">
            <v>女</v>
          </cell>
          <cell r="R80" t="str">
            <v>汉</v>
          </cell>
          <cell r="S80" t="str">
            <v>群众</v>
          </cell>
          <cell r="T80" t="str">
            <v>否</v>
          </cell>
        </row>
        <row r="80">
          <cell r="V80" t="str">
            <v>2006-01-18</v>
          </cell>
          <cell r="W80">
            <v>19</v>
          </cell>
        </row>
        <row r="80">
          <cell r="AF80" t="str">
            <v>431322200601180281</v>
          </cell>
          <cell r="AG80">
            <v>13548817119</v>
          </cell>
        </row>
        <row r="80">
          <cell r="AX80" t="str">
            <v>合同工</v>
          </cell>
          <cell r="AY80" t="str">
            <v>光华荣昌</v>
          </cell>
          <cell r="AZ80" t="str">
            <v>湖南诚展</v>
          </cell>
          <cell r="BA80">
            <v>27</v>
          </cell>
          <cell r="BB80">
            <v>0</v>
          </cell>
        </row>
        <row r="81">
          <cell r="B81" t="str">
            <v>马凤</v>
          </cell>
          <cell r="C81">
            <v>25021401</v>
          </cell>
          <cell r="D81" t="str">
            <v>直接</v>
          </cell>
          <cell r="E81" t="str">
            <v>蓝领</v>
          </cell>
          <cell r="F81" t="str">
            <v>生产制造部</v>
          </cell>
          <cell r="G81" t="str">
            <v>发泡</v>
          </cell>
          <cell r="H81" t="str">
            <v>发泡操作工</v>
          </cell>
        </row>
        <row r="81">
          <cell r="L81">
            <v>45705</v>
          </cell>
        </row>
        <row r="81">
          <cell r="Q81" t="str">
            <v>女</v>
          </cell>
          <cell r="R81" t="str">
            <v>汉</v>
          </cell>
          <cell r="S81" t="str">
            <v>群众</v>
          </cell>
          <cell r="T81" t="str">
            <v>否</v>
          </cell>
        </row>
        <row r="81">
          <cell r="V81" t="str">
            <v>1993-06-13</v>
          </cell>
          <cell r="W81">
            <v>32</v>
          </cell>
        </row>
        <row r="81">
          <cell r="AF81" t="str">
            <v>430321199306139048</v>
          </cell>
          <cell r="AG81">
            <v>15367605925</v>
          </cell>
          <cell r="AH81" t="str">
            <v>彭光炎15115746359</v>
          </cell>
        </row>
        <row r="81">
          <cell r="AX81" t="str">
            <v>劳务工</v>
          </cell>
          <cell r="AY81" t="str">
            <v>光华荣昌</v>
          </cell>
          <cell r="AZ81" t="str">
            <v>湘潭思泉</v>
          </cell>
          <cell r="BA81">
            <v>28</v>
          </cell>
          <cell r="BB81">
            <v>0</v>
          </cell>
        </row>
        <row r="82">
          <cell r="B82" t="str">
            <v>唐锋</v>
          </cell>
          <cell r="C82">
            <v>25042502</v>
          </cell>
          <cell r="D82" t="str">
            <v>直接</v>
          </cell>
          <cell r="E82" t="str">
            <v>蓝领</v>
          </cell>
          <cell r="F82" t="str">
            <v>生产制造部</v>
          </cell>
          <cell r="G82" t="str">
            <v>发泡</v>
          </cell>
          <cell r="H82" t="str">
            <v>发泡操作工</v>
          </cell>
        </row>
        <row r="82">
          <cell r="L82">
            <v>45772</v>
          </cell>
        </row>
        <row r="82">
          <cell r="Q82" t="str">
            <v>男</v>
          </cell>
          <cell r="R82" t="str">
            <v>汉</v>
          </cell>
          <cell r="S82" t="str">
            <v>群众</v>
          </cell>
          <cell r="T82" t="str">
            <v>否</v>
          </cell>
        </row>
        <row r="82">
          <cell r="V82" t="str">
            <v>1984-02-10</v>
          </cell>
          <cell r="W82">
            <v>41</v>
          </cell>
        </row>
        <row r="82">
          <cell r="AF82" t="str">
            <v>422828198402103915</v>
          </cell>
          <cell r="AG82">
            <v>15074130309</v>
          </cell>
        </row>
        <row r="82">
          <cell r="AX82" t="str">
            <v>劳务工</v>
          </cell>
          <cell r="AY82" t="str">
            <v>光华荣昌</v>
          </cell>
          <cell r="AZ82" t="str">
            <v>湖南诚展</v>
          </cell>
          <cell r="BA82">
            <v>27.5</v>
          </cell>
          <cell r="BB82">
            <v>0</v>
          </cell>
        </row>
        <row r="83">
          <cell r="B83" t="str">
            <v>刘红勇</v>
          </cell>
          <cell r="C83">
            <v>25042709</v>
          </cell>
          <cell r="D83" t="str">
            <v>直接</v>
          </cell>
          <cell r="E83" t="str">
            <v>蓝领</v>
          </cell>
          <cell r="F83" t="str">
            <v>生产制造部</v>
          </cell>
          <cell r="G83" t="str">
            <v>发泡</v>
          </cell>
          <cell r="H83" t="str">
            <v>发泡操作工</v>
          </cell>
        </row>
        <row r="83">
          <cell r="L83">
            <v>45774</v>
          </cell>
        </row>
        <row r="83">
          <cell r="Q83" t="str">
            <v>男</v>
          </cell>
          <cell r="R83" t="str">
            <v>汉</v>
          </cell>
          <cell r="S83" t="str">
            <v>群众</v>
          </cell>
          <cell r="T83" t="str">
            <v>否</v>
          </cell>
        </row>
        <row r="83">
          <cell r="V83" t="str">
            <v>1979-03-22</v>
          </cell>
          <cell r="W83">
            <v>46</v>
          </cell>
        </row>
        <row r="83">
          <cell r="AF83" t="str">
            <v>430221197903227850</v>
          </cell>
          <cell r="AG83">
            <v>19908433289</v>
          </cell>
        </row>
        <row r="83">
          <cell r="AL83" t="str">
            <v>渌口区古岳峰镇三旺村</v>
          </cell>
        </row>
        <row r="83">
          <cell r="AX83" t="str">
            <v>劳务工</v>
          </cell>
          <cell r="AY83" t="str">
            <v>光华荣昌</v>
          </cell>
          <cell r="AZ83" t="str">
            <v>湖南诚展</v>
          </cell>
          <cell r="BA83">
            <v>24.5</v>
          </cell>
          <cell r="BB83">
            <v>0</v>
          </cell>
        </row>
        <row r="84">
          <cell r="B84" t="str">
            <v>卫伟伟</v>
          </cell>
          <cell r="C84">
            <v>25042401</v>
          </cell>
          <cell r="D84" t="str">
            <v>直接</v>
          </cell>
          <cell r="E84" t="str">
            <v>蓝领</v>
          </cell>
          <cell r="F84" t="str">
            <v>生产制造部</v>
          </cell>
          <cell r="G84" t="str">
            <v>发泡</v>
          </cell>
          <cell r="H84" t="str">
            <v>发泡操作工</v>
          </cell>
        </row>
        <row r="84">
          <cell r="L84">
            <v>45771</v>
          </cell>
        </row>
        <row r="84">
          <cell r="Q84" t="str">
            <v>男</v>
          </cell>
          <cell r="R84" t="str">
            <v>汉</v>
          </cell>
          <cell r="S84" t="str">
            <v>群众</v>
          </cell>
          <cell r="T84" t="str">
            <v>否</v>
          </cell>
        </row>
        <row r="84">
          <cell r="V84" t="str">
            <v>1978-02-67</v>
          </cell>
          <cell r="W84" t="e">
            <v>#VALUE!</v>
          </cell>
        </row>
        <row r="84">
          <cell r="AF84" t="str">
            <v>43020319780267533</v>
          </cell>
          <cell r="AG84">
            <v>19021287515</v>
          </cell>
        </row>
        <row r="84">
          <cell r="AX84" t="str">
            <v>劳务工</v>
          </cell>
          <cell r="AY84" t="str">
            <v>光华荣昌</v>
          </cell>
          <cell r="AZ84" t="str">
            <v>湘潭思泉</v>
          </cell>
          <cell r="BA84">
            <v>27</v>
          </cell>
          <cell r="BB84">
            <v>0</v>
          </cell>
        </row>
        <row r="85">
          <cell r="B85" t="str">
            <v>游围广</v>
          </cell>
          <cell r="C85">
            <v>25033101</v>
          </cell>
          <cell r="D85" t="str">
            <v>直接</v>
          </cell>
          <cell r="E85" t="str">
            <v>蓝领</v>
          </cell>
          <cell r="F85" t="str">
            <v>生产制造部</v>
          </cell>
          <cell r="G85" t="str">
            <v>发泡</v>
          </cell>
          <cell r="H85" t="str">
            <v>发泡操作工</v>
          </cell>
        </row>
        <row r="85">
          <cell r="L85">
            <v>45747</v>
          </cell>
        </row>
        <row r="85">
          <cell r="Q85" t="str">
            <v>男</v>
          </cell>
          <cell r="R85" t="str">
            <v>汉</v>
          </cell>
          <cell r="S85" t="str">
            <v>群众</v>
          </cell>
          <cell r="T85" t="str">
            <v>否</v>
          </cell>
        </row>
        <row r="85">
          <cell r="V85" t="str">
            <v>1983-09-17</v>
          </cell>
          <cell r="W85">
            <v>41</v>
          </cell>
        </row>
        <row r="85">
          <cell r="AF85" t="str">
            <v>320203198309174030</v>
          </cell>
          <cell r="AG85">
            <v>13762333322</v>
          </cell>
        </row>
        <row r="85">
          <cell r="AX85" t="str">
            <v>劳务工</v>
          </cell>
          <cell r="AY85" t="str">
            <v>光华荣昌</v>
          </cell>
          <cell r="AZ85" t="str">
            <v>湘潭思泉</v>
          </cell>
          <cell r="BA85">
            <v>28</v>
          </cell>
          <cell r="BB85">
            <v>0</v>
          </cell>
        </row>
        <row r="86">
          <cell r="B86" t="str">
            <v>刘顺新</v>
          </cell>
          <cell r="C86">
            <v>25043001</v>
          </cell>
          <cell r="D86" t="str">
            <v>直接</v>
          </cell>
          <cell r="E86" t="str">
            <v>蓝领</v>
          </cell>
          <cell r="F86" t="str">
            <v>生产制造部</v>
          </cell>
          <cell r="G86" t="str">
            <v>发泡</v>
          </cell>
          <cell r="H86" t="str">
            <v>发泡操作工</v>
          </cell>
        </row>
        <row r="86">
          <cell r="L86">
            <v>45777</v>
          </cell>
        </row>
        <row r="86">
          <cell r="Q86" t="str">
            <v>男</v>
          </cell>
          <cell r="R86" t="str">
            <v>汉</v>
          </cell>
          <cell r="S86" t="str">
            <v>群众</v>
          </cell>
          <cell r="T86" t="str">
            <v>否</v>
          </cell>
        </row>
        <row r="86">
          <cell r="V86" t="str">
            <v>1994-09-03</v>
          </cell>
          <cell r="W86">
            <v>30</v>
          </cell>
        </row>
        <row r="86">
          <cell r="AF86" t="str">
            <v>430221199409035617</v>
          </cell>
          <cell r="AG86">
            <v>18773382757</v>
          </cell>
        </row>
        <row r="86">
          <cell r="AL86" t="str">
            <v>株洲县仙井乡</v>
          </cell>
        </row>
        <row r="86">
          <cell r="AX86" t="str">
            <v>劳务工</v>
          </cell>
          <cell r="AY86" t="str">
            <v>光华荣昌</v>
          </cell>
          <cell r="AZ86" t="str">
            <v>湖南诚展</v>
          </cell>
          <cell r="BA86">
            <v>27</v>
          </cell>
          <cell r="BB86">
            <v>0</v>
          </cell>
        </row>
        <row r="87">
          <cell r="B87" t="str">
            <v>谢宗伏</v>
          </cell>
          <cell r="C87">
            <v>25042804</v>
          </cell>
          <cell r="D87" t="str">
            <v>直接</v>
          </cell>
          <cell r="E87" t="str">
            <v>蓝领</v>
          </cell>
          <cell r="F87" t="str">
            <v>生产制造部</v>
          </cell>
          <cell r="G87" t="str">
            <v>发泡</v>
          </cell>
          <cell r="H87" t="str">
            <v>发泡操作工</v>
          </cell>
        </row>
        <row r="87">
          <cell r="L87">
            <v>45774</v>
          </cell>
        </row>
        <row r="87">
          <cell r="Q87" t="str">
            <v>男</v>
          </cell>
          <cell r="R87" t="str">
            <v>汉</v>
          </cell>
          <cell r="S87" t="str">
            <v>群众</v>
          </cell>
          <cell r="T87" t="str">
            <v>否</v>
          </cell>
        </row>
        <row r="87">
          <cell r="V87" t="str">
            <v>1981-06-12</v>
          </cell>
          <cell r="W87">
            <v>44</v>
          </cell>
        </row>
        <row r="87">
          <cell r="AF87" t="str">
            <v>430221198106122617</v>
          </cell>
          <cell r="AG87">
            <v>15573327163</v>
          </cell>
        </row>
        <row r="87">
          <cell r="AX87" t="str">
            <v>劳务工</v>
          </cell>
          <cell r="AY87" t="str">
            <v>光华荣昌</v>
          </cell>
          <cell r="AZ87" t="str">
            <v>湘潭思泉</v>
          </cell>
          <cell r="BA87">
            <v>26.2</v>
          </cell>
          <cell r="BB87">
            <v>0</v>
          </cell>
        </row>
        <row r="88">
          <cell r="B88" t="str">
            <v>杨文</v>
          </cell>
          <cell r="C88">
            <v>25050806</v>
          </cell>
          <cell r="D88" t="str">
            <v>直接</v>
          </cell>
          <cell r="E88" t="str">
            <v>蓝领</v>
          </cell>
          <cell r="F88" t="str">
            <v>生产制造部</v>
          </cell>
          <cell r="G88" t="str">
            <v>发泡</v>
          </cell>
          <cell r="H88" t="str">
            <v>发泡操作工</v>
          </cell>
        </row>
        <row r="88">
          <cell r="L88">
            <v>45783</v>
          </cell>
        </row>
        <row r="88">
          <cell r="Q88" t="str">
            <v>男</v>
          </cell>
          <cell r="R88" t="str">
            <v>汉</v>
          </cell>
          <cell r="S88" t="str">
            <v>群众</v>
          </cell>
          <cell r="T88" t="str">
            <v>否</v>
          </cell>
        </row>
        <row r="88">
          <cell r="V88" t="str">
            <v>1989-11-10</v>
          </cell>
          <cell r="W88">
            <v>35</v>
          </cell>
        </row>
        <row r="88">
          <cell r="AF88" t="str">
            <v>430221198911105014</v>
          </cell>
          <cell r="AG88">
            <v>19907413635</v>
          </cell>
        </row>
        <row r="88">
          <cell r="AX88" t="str">
            <v>劳务工</v>
          </cell>
          <cell r="AY88" t="str">
            <v>光华荣昌</v>
          </cell>
          <cell r="AZ88" t="str">
            <v>湘潭思泉</v>
          </cell>
          <cell r="BA88">
            <v>23</v>
          </cell>
          <cell r="BB88">
            <v>0</v>
          </cell>
        </row>
        <row r="89">
          <cell r="B89" t="str">
            <v>聂松华</v>
          </cell>
          <cell r="C89">
            <v>25051307</v>
          </cell>
          <cell r="D89" t="str">
            <v>直接</v>
          </cell>
          <cell r="E89" t="str">
            <v>蓝领</v>
          </cell>
          <cell r="F89" t="str">
            <v>生产制造部</v>
          </cell>
          <cell r="G89" t="str">
            <v>发泡</v>
          </cell>
          <cell r="H89" t="str">
            <v>发泡操作工</v>
          </cell>
        </row>
        <row r="89">
          <cell r="L89">
            <v>45789</v>
          </cell>
        </row>
        <row r="89">
          <cell r="Q89" t="str">
            <v>男</v>
          </cell>
          <cell r="R89" t="str">
            <v>汉</v>
          </cell>
          <cell r="S89" t="str">
            <v>群众</v>
          </cell>
          <cell r="T89" t="str">
            <v>否</v>
          </cell>
        </row>
        <row r="89">
          <cell r="V89" t="str">
            <v>1980-06-08</v>
          </cell>
          <cell r="W89">
            <v>45</v>
          </cell>
        </row>
        <row r="89">
          <cell r="AF89" t="str">
            <v>430221198006087813</v>
          </cell>
          <cell r="AG89">
            <v>15073331980</v>
          </cell>
          <cell r="AH89" t="str">
            <v>聂伟祺19892160128</v>
          </cell>
        </row>
        <row r="89">
          <cell r="AX89" t="str">
            <v>劳务工</v>
          </cell>
          <cell r="AY89" t="str">
            <v>光华荣昌</v>
          </cell>
          <cell r="AZ89" t="str">
            <v>湖南诚展</v>
          </cell>
          <cell r="BA89">
            <v>18</v>
          </cell>
          <cell r="BB89">
            <v>0</v>
          </cell>
        </row>
        <row r="90">
          <cell r="B90" t="str">
            <v>龙意倩</v>
          </cell>
          <cell r="C90">
            <v>25051304</v>
          </cell>
          <cell r="D90" t="str">
            <v>直接</v>
          </cell>
          <cell r="E90" t="str">
            <v>蓝领</v>
          </cell>
          <cell r="F90" t="str">
            <v>生产制造部</v>
          </cell>
          <cell r="G90" t="str">
            <v>发泡</v>
          </cell>
          <cell r="H90" t="str">
            <v>发泡操作工</v>
          </cell>
        </row>
        <row r="90">
          <cell r="L90">
            <v>45790</v>
          </cell>
        </row>
        <row r="90">
          <cell r="Q90" t="str">
            <v>男</v>
          </cell>
          <cell r="R90" t="str">
            <v>汉</v>
          </cell>
          <cell r="S90" t="str">
            <v>群众</v>
          </cell>
          <cell r="T90" t="str">
            <v>否</v>
          </cell>
        </row>
        <row r="90">
          <cell r="V90" t="str">
            <v>1981-04-04</v>
          </cell>
          <cell r="W90">
            <v>44</v>
          </cell>
        </row>
        <row r="90">
          <cell r="AF90" t="str">
            <v>430221198104047815</v>
          </cell>
          <cell r="AG90">
            <v>18974163067</v>
          </cell>
          <cell r="AH90" t="str">
            <v>龙意浪18573300787</v>
          </cell>
        </row>
        <row r="90">
          <cell r="AX90" t="str">
            <v>劳务工</v>
          </cell>
          <cell r="AY90" t="str">
            <v>光华荣昌</v>
          </cell>
          <cell r="AZ90" t="str">
            <v>湖南诚展</v>
          </cell>
          <cell r="BA90">
            <v>18</v>
          </cell>
          <cell r="BB90">
            <v>0</v>
          </cell>
        </row>
        <row r="91">
          <cell r="B91" t="str">
            <v>袁建平</v>
          </cell>
          <cell r="C91">
            <v>25031811</v>
          </cell>
          <cell r="D91" t="str">
            <v>直接</v>
          </cell>
          <cell r="E91" t="str">
            <v>蓝领</v>
          </cell>
          <cell r="F91" t="str">
            <v>生产制造部</v>
          </cell>
          <cell r="G91" t="str">
            <v>发泡</v>
          </cell>
          <cell r="H91" t="str">
            <v>发泡操作工</v>
          </cell>
        </row>
        <row r="91">
          <cell r="L91">
            <v>45734</v>
          </cell>
        </row>
        <row r="91">
          <cell r="Q91" t="str">
            <v>男</v>
          </cell>
          <cell r="R91" t="str">
            <v>汉</v>
          </cell>
          <cell r="S91" t="str">
            <v>群众</v>
          </cell>
          <cell r="T91" t="str">
            <v>否</v>
          </cell>
        </row>
        <row r="91">
          <cell r="V91" t="str">
            <v>1975-06-01</v>
          </cell>
          <cell r="W91">
            <v>50</v>
          </cell>
        </row>
        <row r="91">
          <cell r="AF91" t="str">
            <v>432801197506014017</v>
          </cell>
          <cell r="AG91" t="str">
            <v>18873328499</v>
          </cell>
          <cell r="AH91" t="str">
            <v>鄢小丫13873309378</v>
          </cell>
        </row>
        <row r="91">
          <cell r="AX91" t="str">
            <v>劳务工</v>
          </cell>
          <cell r="AY91" t="str">
            <v>光华荣昌</v>
          </cell>
          <cell r="AZ91" t="str">
            <v>德顺</v>
          </cell>
          <cell r="BA91">
            <v>24</v>
          </cell>
          <cell r="BB91">
            <v>0</v>
          </cell>
        </row>
        <row r="92">
          <cell r="B92" t="str">
            <v>袁珊珊</v>
          </cell>
          <cell r="C92">
            <v>25032303</v>
          </cell>
          <cell r="D92" t="str">
            <v>直接</v>
          </cell>
          <cell r="E92" t="str">
            <v>蓝领</v>
          </cell>
          <cell r="F92" t="str">
            <v>生产制造部</v>
          </cell>
          <cell r="G92" t="str">
            <v>发泡</v>
          </cell>
          <cell r="H92" t="str">
            <v>发泡操作工</v>
          </cell>
        </row>
        <row r="92">
          <cell r="L92">
            <v>45739</v>
          </cell>
        </row>
        <row r="92">
          <cell r="Q92" t="str">
            <v>男</v>
          </cell>
          <cell r="R92" t="str">
            <v>汉</v>
          </cell>
          <cell r="S92" t="str">
            <v>群众</v>
          </cell>
          <cell r="T92" t="str">
            <v>否</v>
          </cell>
        </row>
        <row r="92">
          <cell r="V92" t="str">
            <v>1978-04-22</v>
          </cell>
          <cell r="W92">
            <v>47</v>
          </cell>
        </row>
        <row r="92">
          <cell r="AF92" t="str">
            <v>430202197804222043</v>
          </cell>
          <cell r="AG92">
            <v>19973390570</v>
          </cell>
          <cell r="AH92" t="str">
            <v>高灵滋19546057759</v>
          </cell>
        </row>
        <row r="92">
          <cell r="AX92" t="str">
            <v>劳务工</v>
          </cell>
          <cell r="AY92" t="str">
            <v>光华荣昌</v>
          </cell>
          <cell r="AZ92" t="str">
            <v>德顺</v>
          </cell>
          <cell r="BA92">
            <v>26.4</v>
          </cell>
          <cell r="BB92">
            <v>0</v>
          </cell>
        </row>
        <row r="93">
          <cell r="B93" t="str">
            <v>贺翌昂</v>
          </cell>
          <cell r="C93">
            <v>25032305</v>
          </cell>
          <cell r="D93" t="str">
            <v>直接</v>
          </cell>
          <cell r="E93" t="str">
            <v>蓝领</v>
          </cell>
          <cell r="F93" t="str">
            <v>生产制造部</v>
          </cell>
          <cell r="G93" t="str">
            <v>发泡</v>
          </cell>
          <cell r="H93" t="str">
            <v>发泡操作工</v>
          </cell>
        </row>
        <row r="93">
          <cell r="L93">
            <v>45739</v>
          </cell>
        </row>
        <row r="93">
          <cell r="Q93" t="str">
            <v>男</v>
          </cell>
          <cell r="R93" t="str">
            <v>汉</v>
          </cell>
          <cell r="S93" t="str">
            <v>群众</v>
          </cell>
          <cell r="T93" t="str">
            <v>否</v>
          </cell>
        </row>
        <row r="93">
          <cell r="V93" t="str">
            <v>1976-03-04</v>
          </cell>
          <cell r="W93">
            <v>49</v>
          </cell>
        </row>
        <row r="93">
          <cell r="AF93" t="str">
            <v>430203197603046035</v>
          </cell>
          <cell r="AG93">
            <v>18073340851</v>
          </cell>
          <cell r="AH93" t="str">
            <v>郭雅群15364200651</v>
          </cell>
        </row>
        <row r="93">
          <cell r="AX93" t="str">
            <v>劳务工</v>
          </cell>
          <cell r="AY93" t="str">
            <v>光华荣昌</v>
          </cell>
          <cell r="AZ93" t="str">
            <v>德顺</v>
          </cell>
          <cell r="BA93">
            <v>26</v>
          </cell>
          <cell r="BB93">
            <v>0</v>
          </cell>
        </row>
        <row r="94">
          <cell r="B94" t="str">
            <v>彭洪准</v>
          </cell>
          <cell r="C94">
            <v>25032708</v>
          </cell>
          <cell r="D94" t="str">
            <v>直接</v>
          </cell>
          <cell r="E94" t="str">
            <v>蓝领</v>
          </cell>
          <cell r="F94" t="str">
            <v>生产制造部</v>
          </cell>
          <cell r="G94" t="str">
            <v>发泡</v>
          </cell>
          <cell r="H94" t="str">
            <v>发泡操作工</v>
          </cell>
        </row>
        <row r="94">
          <cell r="L94">
            <v>45743</v>
          </cell>
        </row>
        <row r="94">
          <cell r="Q94" t="str">
            <v>男</v>
          </cell>
          <cell r="R94" t="str">
            <v>汉</v>
          </cell>
          <cell r="S94" t="str">
            <v>群众</v>
          </cell>
          <cell r="T94" t="str">
            <v>否</v>
          </cell>
        </row>
        <row r="94">
          <cell r="V94" t="str">
            <v>1986-08-12</v>
          </cell>
          <cell r="W94">
            <v>38</v>
          </cell>
        </row>
        <row r="94">
          <cell r="AF94" t="str">
            <v>42112419860812053X</v>
          </cell>
          <cell r="AG94">
            <v>18867357850</v>
          </cell>
          <cell r="AH94" t="str">
            <v>彭威13755163245</v>
          </cell>
        </row>
        <row r="94">
          <cell r="AX94" t="str">
            <v>劳务工</v>
          </cell>
          <cell r="AY94" t="str">
            <v>光华荣昌</v>
          </cell>
          <cell r="AZ94" t="str">
            <v>德顺</v>
          </cell>
          <cell r="BA94">
            <v>29</v>
          </cell>
          <cell r="BB94">
            <v>0</v>
          </cell>
        </row>
        <row r="95">
          <cell r="B95" t="str">
            <v>刘军玲</v>
          </cell>
          <cell r="C95">
            <v>25041106</v>
          </cell>
          <cell r="D95" t="str">
            <v>直接</v>
          </cell>
          <cell r="E95" t="str">
            <v>蓝领</v>
          </cell>
          <cell r="F95" t="str">
            <v>生产制造部</v>
          </cell>
          <cell r="G95" t="str">
            <v>发泡</v>
          </cell>
          <cell r="H95" t="str">
            <v>发泡操作工</v>
          </cell>
        </row>
        <row r="95">
          <cell r="L95">
            <v>45758</v>
          </cell>
        </row>
        <row r="95">
          <cell r="Q95" t="str">
            <v>男</v>
          </cell>
          <cell r="R95" t="str">
            <v>汉</v>
          </cell>
          <cell r="S95" t="str">
            <v>群众</v>
          </cell>
          <cell r="T95" t="str">
            <v>否</v>
          </cell>
        </row>
        <row r="95">
          <cell r="V95" t="str">
            <v>1976-01-18</v>
          </cell>
          <cell r="W95">
            <v>49</v>
          </cell>
        </row>
        <row r="95">
          <cell r="AF95" t="str">
            <v>430204197601184027</v>
          </cell>
          <cell r="AG95">
            <v>17773303612</v>
          </cell>
          <cell r="AH95" t="str">
            <v>孙卫兵17773305513</v>
          </cell>
        </row>
        <row r="95">
          <cell r="AL95" t="str">
            <v>株洲市南方公司民主村8-403</v>
          </cell>
        </row>
        <row r="95">
          <cell r="AX95" t="str">
            <v>劳务工</v>
          </cell>
          <cell r="AY95" t="str">
            <v>光华荣昌</v>
          </cell>
          <cell r="AZ95" t="str">
            <v>德顺</v>
          </cell>
          <cell r="BA95">
            <v>26</v>
          </cell>
          <cell r="BB95">
            <v>0</v>
          </cell>
        </row>
        <row r="96">
          <cell r="B96" t="str">
            <v>何杰</v>
          </cell>
          <cell r="C96">
            <v>25041103</v>
          </cell>
          <cell r="D96" t="str">
            <v>直接</v>
          </cell>
          <cell r="E96" t="str">
            <v>蓝领</v>
          </cell>
          <cell r="F96" t="str">
            <v>生产制造部</v>
          </cell>
          <cell r="G96" t="str">
            <v>发泡</v>
          </cell>
          <cell r="H96" t="str">
            <v>发泡操作工</v>
          </cell>
        </row>
        <row r="96">
          <cell r="L96">
            <v>45758</v>
          </cell>
        </row>
        <row r="96">
          <cell r="Q96" t="str">
            <v>男</v>
          </cell>
          <cell r="R96" t="str">
            <v>汉</v>
          </cell>
          <cell r="S96" t="str">
            <v>群众</v>
          </cell>
          <cell r="T96" t="str">
            <v>否</v>
          </cell>
        </row>
        <row r="96">
          <cell r="V96" t="str">
            <v>2005-07-31</v>
          </cell>
          <cell r="W96">
            <v>19</v>
          </cell>
        </row>
        <row r="96">
          <cell r="AF96" t="str">
            <v>430221200507310075</v>
          </cell>
          <cell r="AG96">
            <v>19907414117</v>
          </cell>
          <cell r="AH96" t="str">
            <v>何义13637333206</v>
          </cell>
        </row>
        <row r="96">
          <cell r="AL96" t="str">
            <v>株洲渌口区领袖时代</v>
          </cell>
        </row>
        <row r="96">
          <cell r="AX96" t="str">
            <v>劳务工</v>
          </cell>
          <cell r="AY96" t="str">
            <v>光华荣昌</v>
          </cell>
          <cell r="AZ96" t="str">
            <v>德顺</v>
          </cell>
          <cell r="BA96">
            <v>27</v>
          </cell>
          <cell r="BB96">
            <v>0</v>
          </cell>
        </row>
        <row r="97">
          <cell r="B97" t="str">
            <v>张超锋</v>
          </cell>
          <cell r="C97">
            <v>25041202</v>
          </cell>
          <cell r="D97" t="str">
            <v>直接</v>
          </cell>
          <cell r="E97" t="str">
            <v>蓝领</v>
          </cell>
          <cell r="F97" t="str">
            <v>生产制造部</v>
          </cell>
          <cell r="G97" t="str">
            <v>发泡</v>
          </cell>
          <cell r="H97" t="str">
            <v>发泡操作工</v>
          </cell>
        </row>
        <row r="97">
          <cell r="L97">
            <v>45759</v>
          </cell>
        </row>
        <row r="97">
          <cell r="Q97" t="str">
            <v>男</v>
          </cell>
          <cell r="R97" t="str">
            <v>汉</v>
          </cell>
          <cell r="S97" t="str">
            <v>群众</v>
          </cell>
          <cell r="T97" t="str">
            <v>否</v>
          </cell>
        </row>
        <row r="97">
          <cell r="V97" t="str">
            <v>1997-10-18</v>
          </cell>
          <cell r="W97">
            <v>27</v>
          </cell>
        </row>
        <row r="97">
          <cell r="AF97" t="str">
            <v>610322199710184836</v>
          </cell>
          <cell r="AG97">
            <v>17729177539</v>
          </cell>
          <cell r="AH97" t="str">
            <v>张乖虎17729177216</v>
          </cell>
        </row>
        <row r="97">
          <cell r="AL97" t="str">
            <v>陕西省鸡宝市凤翔区柳林镇河湾村九组21号副1号</v>
          </cell>
        </row>
        <row r="97">
          <cell r="AX97" t="str">
            <v>劳务工</v>
          </cell>
          <cell r="AY97" t="str">
            <v>光华荣昌</v>
          </cell>
          <cell r="AZ97" t="str">
            <v>德顺</v>
          </cell>
          <cell r="BA97">
            <v>24</v>
          </cell>
          <cell r="BB97">
            <v>0</v>
          </cell>
        </row>
        <row r="98">
          <cell r="B98" t="str">
            <v>郭鹏</v>
          </cell>
          <cell r="C98">
            <v>25051401</v>
          </cell>
          <cell r="D98" t="str">
            <v>直接</v>
          </cell>
          <cell r="E98" t="str">
            <v>蓝领</v>
          </cell>
          <cell r="F98" t="str">
            <v>生产制造部</v>
          </cell>
          <cell r="G98" t="str">
            <v>发泡</v>
          </cell>
          <cell r="H98" t="str">
            <v>发泡操作工</v>
          </cell>
        </row>
        <row r="98">
          <cell r="L98">
            <v>45791</v>
          </cell>
        </row>
        <row r="98">
          <cell r="Q98" t="str">
            <v>男</v>
          </cell>
          <cell r="R98" t="str">
            <v>汉</v>
          </cell>
          <cell r="S98" t="str">
            <v>群众</v>
          </cell>
          <cell r="T98" t="str">
            <v>否</v>
          </cell>
        </row>
        <row r="98">
          <cell r="V98" t="str">
            <v>1983-02-06</v>
          </cell>
          <cell r="W98">
            <v>42</v>
          </cell>
        </row>
        <row r="98">
          <cell r="AF98" t="str">
            <v>430221198302060033</v>
          </cell>
          <cell r="AG98">
            <v>15675350660</v>
          </cell>
        </row>
        <row r="98">
          <cell r="AX98" t="str">
            <v>劳务工</v>
          </cell>
          <cell r="AY98" t="str">
            <v>光华荣昌</v>
          </cell>
          <cell r="AZ98" t="str">
            <v>湘潭思泉</v>
          </cell>
          <cell r="BA98">
            <v>17</v>
          </cell>
          <cell r="BB98">
            <v>0</v>
          </cell>
        </row>
        <row r="99">
          <cell r="B99" t="str">
            <v>付志勇</v>
          </cell>
          <cell r="C99">
            <v>25052405</v>
          </cell>
          <cell r="D99" t="str">
            <v>直接</v>
          </cell>
          <cell r="E99" t="str">
            <v>蓝领</v>
          </cell>
          <cell r="F99" t="str">
            <v>生产制造部</v>
          </cell>
          <cell r="G99" t="str">
            <v>发泡</v>
          </cell>
          <cell r="H99" t="str">
            <v>发泡操作工</v>
          </cell>
        </row>
        <row r="99">
          <cell r="L99">
            <v>45801</v>
          </cell>
        </row>
        <row r="99">
          <cell r="Q99" t="str">
            <v>男</v>
          </cell>
          <cell r="R99" t="str">
            <v>汉</v>
          </cell>
          <cell r="S99" t="str">
            <v>群众</v>
          </cell>
          <cell r="T99" t="str">
            <v>否</v>
          </cell>
        </row>
        <row r="99">
          <cell r="V99" t="str">
            <v>1971-08-10</v>
          </cell>
          <cell r="W99">
            <v>53</v>
          </cell>
        </row>
        <row r="99">
          <cell r="AF99" t="str">
            <v>430223197108105136</v>
          </cell>
          <cell r="AG99">
            <v>13974190122</v>
          </cell>
        </row>
        <row r="99">
          <cell r="AX99" t="str">
            <v>劳务工</v>
          </cell>
          <cell r="AY99" t="str">
            <v>光华荣昌</v>
          </cell>
          <cell r="AZ99" t="str">
            <v>湘潭思泉</v>
          </cell>
          <cell r="BA99">
            <v>7</v>
          </cell>
          <cell r="BB99">
            <v>0</v>
          </cell>
        </row>
        <row r="100">
          <cell r="B100" t="str">
            <v>肖军奇</v>
          </cell>
          <cell r="C100">
            <v>25052409</v>
          </cell>
          <cell r="D100" t="str">
            <v>直接</v>
          </cell>
          <cell r="E100" t="str">
            <v>蓝领</v>
          </cell>
          <cell r="F100" t="str">
            <v>生产制造部</v>
          </cell>
          <cell r="G100" t="str">
            <v>发泡</v>
          </cell>
          <cell r="H100" t="str">
            <v>发泡操作工</v>
          </cell>
        </row>
        <row r="100">
          <cell r="L100">
            <v>45801</v>
          </cell>
        </row>
        <row r="100">
          <cell r="Q100" t="str">
            <v>男</v>
          </cell>
          <cell r="R100" t="str">
            <v>汉</v>
          </cell>
          <cell r="S100" t="str">
            <v>群众</v>
          </cell>
          <cell r="T100" t="str">
            <v>否</v>
          </cell>
        </row>
        <row r="100">
          <cell r="V100" t="str">
            <v>1975-10-30</v>
          </cell>
          <cell r="W100">
            <v>49</v>
          </cell>
        </row>
        <row r="100">
          <cell r="AF100" t="str">
            <v>432503197510307038</v>
          </cell>
          <cell r="AG100">
            <v>18213358125</v>
          </cell>
        </row>
        <row r="100">
          <cell r="AX100" t="str">
            <v>劳务工</v>
          </cell>
          <cell r="AY100" t="str">
            <v>光华荣昌</v>
          </cell>
          <cell r="AZ100" t="str">
            <v>湘潭思泉</v>
          </cell>
          <cell r="BA100">
            <v>7</v>
          </cell>
          <cell r="BB100">
            <v>0</v>
          </cell>
        </row>
        <row r="101">
          <cell r="B101" t="str">
            <v>卢喜春</v>
          </cell>
          <cell r="C101">
            <v>25052601</v>
          </cell>
          <cell r="D101" t="str">
            <v>直接</v>
          </cell>
          <cell r="E101" t="str">
            <v>蓝领</v>
          </cell>
          <cell r="F101" t="str">
            <v>生产制造部</v>
          </cell>
          <cell r="G101" t="str">
            <v>发泡</v>
          </cell>
          <cell r="H101" t="str">
            <v>发泡操作工</v>
          </cell>
        </row>
        <row r="101">
          <cell r="L101">
            <v>45802</v>
          </cell>
        </row>
        <row r="101">
          <cell r="Q101" t="str">
            <v>女</v>
          </cell>
          <cell r="R101" t="str">
            <v>汉</v>
          </cell>
          <cell r="S101" t="str">
            <v>群众</v>
          </cell>
          <cell r="T101" t="str">
            <v>否</v>
          </cell>
        </row>
        <row r="101">
          <cell r="V101" t="str">
            <v>1972-02-08</v>
          </cell>
          <cell r="W101">
            <v>53</v>
          </cell>
        </row>
        <row r="101">
          <cell r="AF101" t="str">
            <v>430321197202086421</v>
          </cell>
          <cell r="AG101" t="str">
            <v>19873237305</v>
          </cell>
        </row>
        <row r="101">
          <cell r="AL101" t="str">
            <v>湖南省湘潭县河口镇天白村荷塘组</v>
          </cell>
        </row>
        <row r="101">
          <cell r="AX101" t="str">
            <v>劳务工</v>
          </cell>
          <cell r="AY101" t="str">
            <v>光华荣昌</v>
          </cell>
          <cell r="AZ101" t="str">
            <v>湘潭宏顺</v>
          </cell>
          <cell r="BA101">
            <v>6</v>
          </cell>
          <cell r="BB101">
            <v>0</v>
          </cell>
        </row>
        <row r="102">
          <cell r="B102" t="str">
            <v>张永桂</v>
          </cell>
          <cell r="C102">
            <v>25052501</v>
          </cell>
          <cell r="D102" t="str">
            <v>直接</v>
          </cell>
          <cell r="E102" t="str">
            <v>蓝领</v>
          </cell>
          <cell r="F102" t="str">
            <v>生产制造部</v>
          </cell>
          <cell r="G102" t="str">
            <v>发泡</v>
          </cell>
          <cell r="H102" t="str">
            <v>发泡操作工</v>
          </cell>
        </row>
        <row r="102">
          <cell r="L102">
            <v>45802</v>
          </cell>
        </row>
        <row r="102">
          <cell r="Q102" t="str">
            <v>男</v>
          </cell>
          <cell r="R102" t="str">
            <v>汉</v>
          </cell>
          <cell r="S102" t="str">
            <v>群众</v>
          </cell>
          <cell r="T102" t="str">
            <v>否</v>
          </cell>
        </row>
        <row r="102">
          <cell r="V102" t="str">
            <v>1974-08-09</v>
          </cell>
          <cell r="W102">
            <v>50</v>
          </cell>
        </row>
        <row r="102">
          <cell r="AF102" t="str">
            <v>430221197408096216</v>
          </cell>
          <cell r="AG102" t="str">
            <v>18374483717</v>
          </cell>
        </row>
        <row r="102">
          <cell r="AL102" t="str">
            <v>湖南省株洲市天元区雷打石镇凤凰山村中湘组14号</v>
          </cell>
        </row>
        <row r="102">
          <cell r="AX102" t="str">
            <v>劳务工</v>
          </cell>
          <cell r="AY102" t="str">
            <v>光华荣昌</v>
          </cell>
          <cell r="AZ102" t="str">
            <v>湘潭宏顺</v>
          </cell>
          <cell r="BA102">
            <v>6</v>
          </cell>
          <cell r="BB102">
            <v>0</v>
          </cell>
        </row>
        <row r="103">
          <cell r="B103" t="str">
            <v>周建华</v>
          </cell>
          <cell r="C103">
            <v>25052803</v>
          </cell>
          <cell r="D103" t="str">
            <v>直接</v>
          </cell>
          <cell r="E103" t="str">
            <v>蓝领</v>
          </cell>
          <cell r="F103" t="str">
            <v>生产制造部</v>
          </cell>
          <cell r="G103" t="str">
            <v>发泡</v>
          </cell>
          <cell r="H103" t="str">
            <v>设备维修工</v>
          </cell>
        </row>
        <row r="103">
          <cell r="L103">
            <v>45802</v>
          </cell>
        </row>
        <row r="103">
          <cell r="Q103" t="str">
            <v>男</v>
          </cell>
          <cell r="R103" t="str">
            <v>汉</v>
          </cell>
          <cell r="S103" t="str">
            <v>群众</v>
          </cell>
          <cell r="T103" t="str">
            <v>否</v>
          </cell>
        </row>
        <row r="103">
          <cell r="V103" t="str">
            <v>1967-01-18</v>
          </cell>
          <cell r="W103">
            <v>58</v>
          </cell>
        </row>
        <row r="103">
          <cell r="AF103" t="str">
            <v>430321196701185593</v>
          </cell>
          <cell r="AG103" t="str">
            <v>15873285331</v>
          </cell>
        </row>
        <row r="103">
          <cell r="AL103" t="str">
            <v>湖南省湘潭县射埠镇鹿鸣村上坝组</v>
          </cell>
        </row>
        <row r="103">
          <cell r="AX103" t="str">
            <v>劳务工</v>
          </cell>
          <cell r="AY103" t="str">
            <v>光华荣昌</v>
          </cell>
          <cell r="AZ103" t="str">
            <v>湘潭宏顺</v>
          </cell>
          <cell r="BA103">
            <v>7</v>
          </cell>
          <cell r="BB103">
            <v>0</v>
          </cell>
        </row>
        <row r="104">
          <cell r="B104" t="str">
            <v>张小双</v>
          </cell>
          <cell r="C104">
            <v>25052901</v>
          </cell>
          <cell r="D104" t="str">
            <v>直接</v>
          </cell>
          <cell r="E104" t="str">
            <v>蓝领</v>
          </cell>
          <cell r="F104" t="str">
            <v>生产制造部</v>
          </cell>
          <cell r="G104" t="str">
            <v>发泡</v>
          </cell>
          <cell r="H104" t="str">
            <v>发泡操作工</v>
          </cell>
        </row>
        <row r="104">
          <cell r="L104">
            <v>45803</v>
          </cell>
        </row>
        <row r="104">
          <cell r="Q104" t="str">
            <v>女</v>
          </cell>
          <cell r="R104" t="str">
            <v>汉</v>
          </cell>
          <cell r="S104" t="str">
            <v>群众</v>
          </cell>
          <cell r="T104" t="str">
            <v>否</v>
          </cell>
        </row>
        <row r="104">
          <cell r="V104" t="str">
            <v>1969-06-23</v>
          </cell>
          <cell r="W104">
            <v>56</v>
          </cell>
        </row>
        <row r="104">
          <cell r="AF104" t="str">
            <v>430122196906237145</v>
          </cell>
          <cell r="AG104" t="str">
            <v>15367427256</v>
          </cell>
        </row>
        <row r="104">
          <cell r="AL104" t="str">
            <v>长沙市岳麓区含浦镇干字村谢家坪组395号</v>
          </cell>
        </row>
        <row r="104">
          <cell r="AX104" t="str">
            <v>劳务工</v>
          </cell>
          <cell r="AY104" t="str">
            <v>光华荣昌</v>
          </cell>
          <cell r="AZ104" t="str">
            <v>湘潭宏顺</v>
          </cell>
          <cell r="BA104">
            <v>5</v>
          </cell>
          <cell r="BB104">
            <v>0</v>
          </cell>
        </row>
        <row r="105">
          <cell r="B105" t="str">
            <v>高玉霞</v>
          </cell>
          <cell r="C105">
            <v>25052902</v>
          </cell>
          <cell r="D105" t="str">
            <v>直接</v>
          </cell>
          <cell r="E105" t="str">
            <v>蓝领</v>
          </cell>
          <cell r="F105" t="str">
            <v>生产制造部</v>
          </cell>
          <cell r="G105" t="str">
            <v>发泡</v>
          </cell>
          <cell r="H105" t="str">
            <v>发泡操作工</v>
          </cell>
        </row>
        <row r="105">
          <cell r="L105">
            <v>45806</v>
          </cell>
        </row>
        <row r="105">
          <cell r="Q105" t="str">
            <v>女</v>
          </cell>
          <cell r="R105" t="str">
            <v>汉</v>
          </cell>
          <cell r="S105" t="str">
            <v>群众</v>
          </cell>
          <cell r="T105" t="str">
            <v>否</v>
          </cell>
        </row>
        <row r="105">
          <cell r="V105" t="str">
            <v>1969-11-20</v>
          </cell>
          <cell r="W105">
            <v>55</v>
          </cell>
        </row>
        <row r="105">
          <cell r="AF105" t="str">
            <v>411024196911201643</v>
          </cell>
          <cell r="AG105" t="str">
            <v>18975287612</v>
          </cell>
        </row>
        <row r="105">
          <cell r="AL105" t="str">
            <v>河南省鄢陵县张桥乡魏庄村225号</v>
          </cell>
        </row>
        <row r="105">
          <cell r="AX105" t="str">
            <v>劳务工</v>
          </cell>
          <cell r="AY105" t="str">
            <v>光华荣昌</v>
          </cell>
          <cell r="AZ105" t="str">
            <v>湘潭宏顺</v>
          </cell>
          <cell r="BA105">
            <v>2</v>
          </cell>
          <cell r="BB105">
            <v>0</v>
          </cell>
        </row>
        <row r="106">
          <cell r="B106" t="str">
            <v>蒋鹏</v>
          </cell>
          <cell r="C106">
            <v>25052304</v>
          </cell>
          <cell r="D106" t="str">
            <v>直接</v>
          </cell>
          <cell r="E106" t="str">
            <v>蓝领</v>
          </cell>
          <cell r="F106" t="str">
            <v>生产制造部</v>
          </cell>
          <cell r="G106" t="str">
            <v>发泡</v>
          </cell>
          <cell r="H106" t="str">
            <v>发泡操作工</v>
          </cell>
        </row>
        <row r="106">
          <cell r="L106">
            <v>45800</v>
          </cell>
          <cell r="M106" t="str">
            <v>白班</v>
          </cell>
        </row>
        <row r="106">
          <cell r="Q106" t="str">
            <v>男</v>
          </cell>
          <cell r="R106" t="str">
            <v>汉</v>
          </cell>
          <cell r="S106" t="str">
            <v>群众</v>
          </cell>
          <cell r="T106" t="str">
            <v>否</v>
          </cell>
        </row>
        <row r="106">
          <cell r="V106" t="str">
            <v>1978-07-28</v>
          </cell>
          <cell r="W106">
            <v>46</v>
          </cell>
        </row>
        <row r="106">
          <cell r="AF106" t="str">
            <v>430203197807280018</v>
          </cell>
          <cell r="AG106">
            <v>18973300178</v>
          </cell>
        </row>
        <row r="106">
          <cell r="AL106" t="str">
            <v>株洲市芦淞区公园路22号1栋606</v>
          </cell>
        </row>
        <row r="106">
          <cell r="AX106" t="str">
            <v>劳务工</v>
          </cell>
          <cell r="AY106" t="str">
            <v>光华荣昌</v>
          </cell>
          <cell r="AZ106" t="str">
            <v>德顺</v>
          </cell>
          <cell r="BA106">
            <v>8</v>
          </cell>
          <cell r="BB106">
            <v>0</v>
          </cell>
        </row>
        <row r="107">
          <cell r="B107" t="str">
            <v>袁登宇</v>
          </cell>
          <cell r="C107">
            <v>25030505</v>
          </cell>
          <cell r="D107" t="str">
            <v>直接</v>
          </cell>
          <cell r="E107" t="str">
            <v>蓝领</v>
          </cell>
          <cell r="F107" t="str">
            <v>生产制造部</v>
          </cell>
          <cell r="G107" t="str">
            <v>发泡</v>
          </cell>
          <cell r="H107" t="str">
            <v>发泡操作工</v>
          </cell>
        </row>
        <row r="107">
          <cell r="L107">
            <v>45722</v>
          </cell>
        </row>
        <row r="107">
          <cell r="Q107" t="str">
            <v>男</v>
          </cell>
          <cell r="R107" t="str">
            <v>汉</v>
          </cell>
          <cell r="S107" t="str">
            <v>群众</v>
          </cell>
          <cell r="T107" t="str">
            <v>否</v>
          </cell>
          <cell r="U107" t="str">
            <v>已婚</v>
          </cell>
          <cell r="V107" t="str">
            <v>1990-08-03</v>
          </cell>
          <cell r="W107">
            <v>34</v>
          </cell>
        </row>
        <row r="107">
          <cell r="AF107" t="str">
            <v>430204199008033219</v>
          </cell>
          <cell r="AG107">
            <v>15197367393</v>
          </cell>
          <cell r="AH107" t="str">
            <v>袁锦</v>
          </cell>
          <cell r="AI107">
            <v>13017118362</v>
          </cell>
        </row>
        <row r="107">
          <cell r="AL107" t="str">
            <v>湖南省株洲市芦淞区董家塅街道</v>
          </cell>
        </row>
        <row r="107">
          <cell r="AN107" t="str">
            <v>湖南省株洲市天元区泰山西路山水映像</v>
          </cell>
        </row>
        <row r="107">
          <cell r="AX107" t="str">
            <v>劳务工</v>
          </cell>
          <cell r="AY107" t="str">
            <v>光华荣昌</v>
          </cell>
          <cell r="AZ107" t="str">
            <v>湘潭思泉</v>
          </cell>
          <cell r="BA107">
            <v>28</v>
          </cell>
          <cell r="BB107" t="str">
            <v>2025/6/13离职</v>
          </cell>
        </row>
        <row r="108">
          <cell r="B108" t="str">
            <v>黄希</v>
          </cell>
          <cell r="C108">
            <v>25031802</v>
          </cell>
          <cell r="D108" t="str">
            <v>直接</v>
          </cell>
          <cell r="E108" t="str">
            <v>蓝领</v>
          </cell>
          <cell r="F108" t="str">
            <v>生产制造部</v>
          </cell>
          <cell r="G108" t="str">
            <v>发泡</v>
          </cell>
          <cell r="H108" t="str">
            <v>发泡操作工</v>
          </cell>
        </row>
        <row r="108">
          <cell r="L108">
            <v>45734</v>
          </cell>
        </row>
        <row r="108">
          <cell r="Q108" t="str">
            <v>男</v>
          </cell>
          <cell r="R108" t="str">
            <v>汉</v>
          </cell>
          <cell r="S108" t="str">
            <v>群众</v>
          </cell>
          <cell r="T108" t="str">
            <v>否</v>
          </cell>
        </row>
        <row r="108">
          <cell r="V108" t="str">
            <v>1992-02-12</v>
          </cell>
          <cell r="W108">
            <v>33</v>
          </cell>
        </row>
        <row r="108">
          <cell r="AF108" t="str">
            <v>430281199202126294</v>
          </cell>
          <cell r="AG108">
            <v>19067332292</v>
          </cell>
        </row>
        <row r="108">
          <cell r="AX108" t="str">
            <v>劳务工</v>
          </cell>
          <cell r="AY108" t="str">
            <v>光华荣昌</v>
          </cell>
          <cell r="AZ108" t="str">
            <v>湖南诚展</v>
          </cell>
          <cell r="BA108">
            <v>28</v>
          </cell>
          <cell r="BB108" t="str">
            <v>2025/6/12离职</v>
          </cell>
        </row>
        <row r="109">
          <cell r="B109" t="str">
            <v>林新龙</v>
          </cell>
          <cell r="C109">
            <v>25041206</v>
          </cell>
          <cell r="D109" t="str">
            <v>直接</v>
          </cell>
          <cell r="E109" t="str">
            <v>蓝领</v>
          </cell>
          <cell r="F109" t="str">
            <v>生产制造部</v>
          </cell>
          <cell r="G109" t="str">
            <v>发泡</v>
          </cell>
          <cell r="H109" t="str">
            <v>发泡操作工</v>
          </cell>
        </row>
        <row r="109">
          <cell r="L109">
            <v>45759</v>
          </cell>
        </row>
        <row r="109">
          <cell r="Q109" t="str">
            <v>男</v>
          </cell>
          <cell r="R109" t="str">
            <v>汉</v>
          </cell>
          <cell r="S109" t="str">
            <v>群众</v>
          </cell>
          <cell r="T109" t="str">
            <v>否</v>
          </cell>
        </row>
        <row r="109">
          <cell r="V109" t="str">
            <v>2000-08-03</v>
          </cell>
          <cell r="W109">
            <v>24</v>
          </cell>
        </row>
        <row r="109">
          <cell r="AF109" t="str">
            <v>430281200008030710</v>
          </cell>
          <cell r="AG109">
            <v>15575880648</v>
          </cell>
        </row>
        <row r="109">
          <cell r="AX109" t="str">
            <v>劳务工</v>
          </cell>
          <cell r="AY109" t="str">
            <v>光华荣昌</v>
          </cell>
          <cell r="AZ109" t="str">
            <v>湖南诚展</v>
          </cell>
          <cell r="BA109">
            <v>28</v>
          </cell>
          <cell r="BB109" t="str">
            <v>2025/6/12旷工自离离职</v>
          </cell>
        </row>
        <row r="110">
          <cell r="B110" t="str">
            <v>何林</v>
          </cell>
          <cell r="C110">
            <v>25052704</v>
          </cell>
          <cell r="D110" t="str">
            <v>直接</v>
          </cell>
          <cell r="E110" t="str">
            <v>蓝领</v>
          </cell>
          <cell r="F110" t="str">
            <v>生产制造部</v>
          </cell>
          <cell r="G110" t="str">
            <v>发泡</v>
          </cell>
          <cell r="H110" t="str">
            <v>发泡操作工</v>
          </cell>
        </row>
        <row r="110">
          <cell r="L110">
            <v>45804</v>
          </cell>
        </row>
        <row r="110">
          <cell r="Q110" t="str">
            <v>男</v>
          </cell>
          <cell r="R110" t="str">
            <v>汉</v>
          </cell>
          <cell r="S110" t="str">
            <v>群众</v>
          </cell>
          <cell r="T110" t="str">
            <v>否</v>
          </cell>
        </row>
        <row r="110">
          <cell r="V110" t="str">
            <v>1975-11-17</v>
          </cell>
          <cell r="W110">
            <v>49</v>
          </cell>
        </row>
        <row r="110">
          <cell r="AF110" t="str">
            <v>432503197511177052</v>
          </cell>
          <cell r="AG110">
            <v>18169335857</v>
          </cell>
        </row>
        <row r="110">
          <cell r="AX110" t="str">
            <v>劳务工</v>
          </cell>
          <cell r="AY110" t="str">
            <v>光华荣昌</v>
          </cell>
          <cell r="AZ110" t="str">
            <v>湘潭思泉</v>
          </cell>
          <cell r="BA110">
            <v>4</v>
          </cell>
          <cell r="BB110">
            <v>0</v>
          </cell>
        </row>
        <row r="111">
          <cell r="B111" t="str">
            <v>齐水斌</v>
          </cell>
          <cell r="C111">
            <v>25052802</v>
          </cell>
          <cell r="D111" t="str">
            <v>直接</v>
          </cell>
          <cell r="E111" t="str">
            <v>蓝领</v>
          </cell>
          <cell r="F111" t="str">
            <v>生产制造部</v>
          </cell>
          <cell r="G111" t="str">
            <v>发泡</v>
          </cell>
          <cell r="H111" t="str">
            <v>发泡操作工</v>
          </cell>
        </row>
        <row r="111">
          <cell r="L111">
            <v>45805</v>
          </cell>
        </row>
        <row r="111">
          <cell r="Q111" t="str">
            <v/>
          </cell>
          <cell r="R111" t="str">
            <v>汉</v>
          </cell>
          <cell r="S111" t="str">
            <v>群众</v>
          </cell>
          <cell r="T111" t="str">
            <v>否</v>
          </cell>
        </row>
        <row r="111">
          <cell r="V111" t="str">
            <v>--</v>
          </cell>
          <cell r="W111" t="e">
            <v>#VALUE!</v>
          </cell>
        </row>
        <row r="111">
          <cell r="AG111">
            <v>18673333103</v>
          </cell>
        </row>
        <row r="111">
          <cell r="AX111" t="str">
            <v>劳务工</v>
          </cell>
          <cell r="AY111" t="str">
            <v>光华荣昌</v>
          </cell>
          <cell r="AZ111" t="str">
            <v>湘潭思泉</v>
          </cell>
          <cell r="BA111">
            <v>3</v>
          </cell>
          <cell r="BB111">
            <v>0</v>
          </cell>
        </row>
        <row r="112">
          <cell r="B112" t="str">
            <v>刘爱国</v>
          </cell>
          <cell r="C112">
            <v>25052801</v>
          </cell>
          <cell r="D112" t="str">
            <v>直接</v>
          </cell>
          <cell r="E112" t="str">
            <v>蓝领</v>
          </cell>
          <cell r="F112" t="str">
            <v>生产制造部</v>
          </cell>
          <cell r="G112" t="str">
            <v>发泡</v>
          </cell>
          <cell r="H112" t="str">
            <v>发泡操作工</v>
          </cell>
        </row>
        <row r="112">
          <cell r="L112">
            <v>45805</v>
          </cell>
        </row>
        <row r="112">
          <cell r="Q112" t="str">
            <v>男</v>
          </cell>
          <cell r="R112" t="str">
            <v>汉</v>
          </cell>
          <cell r="S112" t="str">
            <v>群众</v>
          </cell>
          <cell r="T112" t="str">
            <v>否</v>
          </cell>
        </row>
        <row r="112">
          <cell r="V112" t="str">
            <v>1976-03-18</v>
          </cell>
          <cell r="W112">
            <v>49</v>
          </cell>
        </row>
        <row r="112">
          <cell r="AF112" t="str">
            <v>43028119760318391X</v>
          </cell>
          <cell r="AG112">
            <v>13307418851</v>
          </cell>
        </row>
        <row r="112">
          <cell r="AX112" t="str">
            <v>劳务工</v>
          </cell>
          <cell r="AY112" t="str">
            <v>光华荣昌</v>
          </cell>
          <cell r="AZ112" t="str">
            <v>湘潭思泉</v>
          </cell>
          <cell r="BA112">
            <v>3</v>
          </cell>
          <cell r="BB112">
            <v>0</v>
          </cell>
        </row>
        <row r="113">
          <cell r="B113" t="str">
            <v>彭梅芳</v>
          </cell>
          <cell r="C113">
            <v>25052805</v>
          </cell>
          <cell r="D113" t="str">
            <v>直接</v>
          </cell>
          <cell r="E113" t="str">
            <v>蓝领</v>
          </cell>
          <cell r="F113" t="str">
            <v>生产制造部</v>
          </cell>
          <cell r="G113" t="str">
            <v>发泡</v>
          </cell>
          <cell r="H113" t="str">
            <v>发泡操作工</v>
          </cell>
        </row>
        <row r="113">
          <cell r="L113">
            <v>45805</v>
          </cell>
        </row>
        <row r="113">
          <cell r="Q113" t="str">
            <v>女</v>
          </cell>
          <cell r="R113" t="str">
            <v>汉</v>
          </cell>
          <cell r="S113" t="str">
            <v>群众</v>
          </cell>
          <cell r="T113" t="str">
            <v>否</v>
          </cell>
        </row>
        <row r="113">
          <cell r="V113" t="str">
            <v>1976-08-06</v>
          </cell>
          <cell r="W113">
            <v>48</v>
          </cell>
        </row>
        <row r="113">
          <cell r="AF113" t="str">
            <v>430224197608062765</v>
          </cell>
          <cell r="AG113">
            <v>18153817236</v>
          </cell>
        </row>
        <row r="113">
          <cell r="AX113" t="str">
            <v>劳务工</v>
          </cell>
          <cell r="AY113" t="str">
            <v>光华荣昌</v>
          </cell>
          <cell r="AZ113" t="str">
            <v>湘潭思泉</v>
          </cell>
          <cell r="BA113">
            <v>3</v>
          </cell>
          <cell r="BB113">
            <v>0</v>
          </cell>
        </row>
        <row r="114">
          <cell r="B114" t="str">
            <v>唐江山</v>
          </cell>
          <cell r="C114">
            <v>25060403</v>
          </cell>
          <cell r="D114" t="str">
            <v>直接</v>
          </cell>
          <cell r="E114" t="str">
            <v>蓝领</v>
          </cell>
          <cell r="F114" t="str">
            <v>生产制造部</v>
          </cell>
          <cell r="G114" t="str">
            <v>发泡</v>
          </cell>
          <cell r="H114" t="str">
            <v>发泡操作工</v>
          </cell>
        </row>
        <row r="114">
          <cell r="L114">
            <v>45806</v>
          </cell>
        </row>
        <row r="114">
          <cell r="Q114" t="str">
            <v>男</v>
          </cell>
          <cell r="R114" t="str">
            <v>汉</v>
          </cell>
          <cell r="S114" t="str">
            <v>群众</v>
          </cell>
          <cell r="T114" t="str">
            <v>否</v>
          </cell>
        </row>
        <row r="114">
          <cell r="V114" t="str">
            <v>1974-11-17</v>
          </cell>
          <cell r="W114">
            <v>50</v>
          </cell>
        </row>
        <row r="114">
          <cell r="AF114" t="str">
            <v>430321197411177856</v>
          </cell>
          <cell r="AG114">
            <v>19173328205</v>
          </cell>
        </row>
        <row r="114">
          <cell r="AX114" t="str">
            <v>劳务工</v>
          </cell>
          <cell r="AY114" t="str">
            <v>光华荣昌</v>
          </cell>
          <cell r="AZ114" t="str">
            <v>湘潭思泉</v>
          </cell>
          <cell r="BA114">
            <v>2</v>
          </cell>
          <cell r="BB114">
            <v>0</v>
          </cell>
        </row>
        <row r="115">
          <cell r="B115" t="str">
            <v>佘军</v>
          </cell>
          <cell r="C115">
            <v>25052703</v>
          </cell>
          <cell r="D115" t="str">
            <v>直接</v>
          </cell>
          <cell r="E115" t="str">
            <v>蓝领</v>
          </cell>
          <cell r="F115" t="str">
            <v>生产制造部</v>
          </cell>
          <cell r="G115" t="str">
            <v>发泡</v>
          </cell>
          <cell r="H115" t="str">
            <v>发泡操作工</v>
          </cell>
        </row>
        <row r="115">
          <cell r="L115">
            <v>45804</v>
          </cell>
        </row>
        <row r="115">
          <cell r="Q115" t="str">
            <v>男</v>
          </cell>
          <cell r="R115" t="str">
            <v>汉</v>
          </cell>
          <cell r="S115" t="str">
            <v>群众</v>
          </cell>
          <cell r="T115" t="str">
            <v>否</v>
          </cell>
        </row>
        <row r="115">
          <cell r="V115" t="str">
            <v>2006-05-09</v>
          </cell>
          <cell r="W115">
            <v>19</v>
          </cell>
        </row>
        <row r="115">
          <cell r="AF115" t="str">
            <v>430521200605094958</v>
          </cell>
          <cell r="AG115">
            <v>19973312213</v>
          </cell>
          <cell r="AH115" t="str">
            <v>佘澎群15973358058</v>
          </cell>
        </row>
        <row r="115">
          <cell r="AL115" t="str">
            <v>株洲市天元区</v>
          </cell>
        </row>
        <row r="115">
          <cell r="AX115" t="str">
            <v>劳务工</v>
          </cell>
          <cell r="AY115" t="str">
            <v>光华荣昌</v>
          </cell>
          <cell r="AZ115" t="str">
            <v>湖南诚展</v>
          </cell>
          <cell r="BA115">
            <v>4</v>
          </cell>
          <cell r="BB115">
            <v>0</v>
          </cell>
        </row>
        <row r="116">
          <cell r="B116" t="str">
            <v>陈波</v>
          </cell>
        </row>
        <row r="116">
          <cell r="E116" t="str">
            <v>蓝领</v>
          </cell>
        </row>
        <row r="116">
          <cell r="L116">
            <v>45804</v>
          </cell>
        </row>
        <row r="116">
          <cell r="AX116" t="str">
            <v>劳务工</v>
          </cell>
        </row>
        <row r="116">
          <cell r="BA116">
            <v>4</v>
          </cell>
          <cell r="BB116">
            <v>0</v>
          </cell>
        </row>
        <row r="117">
          <cell r="B117" t="str">
            <v>雍期望</v>
          </cell>
          <cell r="C117">
            <v>402</v>
          </cell>
          <cell r="D117" t="str">
            <v>间接</v>
          </cell>
          <cell r="E117" t="str">
            <v>蓝领</v>
          </cell>
          <cell r="F117" t="str">
            <v>生产制造部</v>
          </cell>
          <cell r="G117" t="str">
            <v>焊接车间</v>
          </cell>
          <cell r="H117" t="str">
            <v>班长</v>
          </cell>
        </row>
        <row r="117">
          <cell r="J117" t="str">
            <v>班长</v>
          </cell>
          <cell r="K117" t="str">
            <v>关键岗</v>
          </cell>
          <cell r="L117">
            <v>42602</v>
          </cell>
          <cell r="M117">
            <v>42733</v>
          </cell>
          <cell r="N117">
            <v>35612</v>
          </cell>
          <cell r="O117">
            <v>27</v>
          </cell>
          <cell r="P117">
            <v>8</v>
          </cell>
          <cell r="Q117" t="str">
            <v>男</v>
          </cell>
          <cell r="R117" t="str">
            <v>汉</v>
          </cell>
          <cell r="S117" t="str">
            <v>群众</v>
          </cell>
          <cell r="T117" t="str">
            <v>否</v>
          </cell>
          <cell r="U117" t="str">
            <v>已婚</v>
          </cell>
          <cell r="V117" t="str">
            <v>1980-11-19</v>
          </cell>
          <cell r="W117">
            <v>44</v>
          </cell>
          <cell r="X117" t="str">
            <v>高中</v>
          </cell>
        </row>
        <row r="117">
          <cell r="Z117" t="str">
            <v>铣工</v>
          </cell>
          <cell r="AA117" t="str">
            <v>南言公司技工学校</v>
          </cell>
          <cell r="AB117" t="str">
            <v>1996.9-1999.6</v>
          </cell>
        </row>
        <row r="117">
          <cell r="AD117" t="str">
            <v>中级</v>
          </cell>
          <cell r="AE117" t="str">
            <v>焊工中级</v>
          </cell>
          <cell r="AF117" t="str">
            <v>43032119801119001X</v>
          </cell>
          <cell r="AG117">
            <v>18373217802</v>
          </cell>
          <cell r="AH117" t="str">
            <v>彭红</v>
          </cell>
          <cell r="AI117">
            <v>17752807801</v>
          </cell>
          <cell r="AJ117" t="str">
            <v>79882394@qq.com</v>
          </cell>
          <cell r="AK117">
            <v>79882394</v>
          </cell>
          <cell r="AL117" t="str">
            <v>湖南省湘潭县易俗河镇花果山居委会</v>
          </cell>
          <cell r="AM117" t="str">
            <v>城镇</v>
          </cell>
          <cell r="AN117" t="str">
            <v>湖南省湘潭县易俗河镇牛头岭社区78号</v>
          </cell>
          <cell r="AO117" t="str">
            <v>2017.05.01-2020.04.30
2020.05.01-2023.04.30 2023.04.30-无固定期限</v>
          </cell>
          <cell r="AP117" t="str">
            <v>——</v>
          </cell>
          <cell r="AQ117" t="e">
            <v>#VALUE!</v>
          </cell>
          <cell r="AR117" t="e">
            <v>#VALUE!</v>
          </cell>
          <cell r="AS117">
            <v>45047</v>
          </cell>
          <cell r="AT117" t="str">
            <v>无固定期限</v>
          </cell>
          <cell r="AU117" t="str">
            <v>是</v>
          </cell>
          <cell r="AV117" t="str">
            <v>4302110000689025</v>
          </cell>
          <cell r="AW117" t="str">
            <v>ZZ-DA-0208</v>
          </cell>
          <cell r="AX117" t="str">
            <v>合同工</v>
          </cell>
          <cell r="AY117" t="str">
            <v>光华荣昌</v>
          </cell>
          <cell r="AZ117" t="str">
            <v>光华荣昌</v>
          </cell>
          <cell r="BA117">
            <v>20</v>
          </cell>
          <cell r="BB117">
            <v>0</v>
          </cell>
          <cell r="BC117" t="str">
            <v>中级工</v>
          </cell>
        </row>
        <row r="117">
          <cell r="BI117" t="e">
            <v>#N/A</v>
          </cell>
        </row>
        <row r="118">
          <cell r="B118" t="str">
            <v>邹文祥</v>
          </cell>
          <cell r="C118">
            <v>281</v>
          </cell>
          <cell r="D118" t="str">
            <v>直接</v>
          </cell>
          <cell r="E118" t="str">
            <v>蓝领</v>
          </cell>
          <cell r="F118" t="str">
            <v>生产制造部</v>
          </cell>
          <cell r="G118" t="str">
            <v>焊接车间</v>
          </cell>
          <cell r="H118" t="str">
            <v>焊工</v>
          </cell>
        </row>
        <row r="118">
          <cell r="K118" t="str">
            <v>关键岗</v>
          </cell>
          <cell r="L118">
            <v>42262</v>
          </cell>
          <cell r="M118">
            <v>42291</v>
          </cell>
          <cell r="N118">
            <v>39630</v>
          </cell>
          <cell r="O118">
            <v>16</v>
          </cell>
          <cell r="P118">
            <v>9</v>
          </cell>
          <cell r="Q118" t="str">
            <v>男</v>
          </cell>
          <cell r="R118" t="str">
            <v>汉</v>
          </cell>
          <cell r="S118" t="str">
            <v>群众</v>
          </cell>
          <cell r="T118" t="str">
            <v>否</v>
          </cell>
          <cell r="U118" t="str">
            <v>已婚</v>
          </cell>
          <cell r="V118" t="str">
            <v>1989-07-11</v>
          </cell>
          <cell r="W118">
            <v>35</v>
          </cell>
          <cell r="X118" t="str">
            <v>中专</v>
          </cell>
        </row>
        <row r="118">
          <cell r="Z118" t="str">
            <v>化工机械</v>
          </cell>
          <cell r="AA118" t="str">
            <v>湖南化工职业技术学院</v>
          </cell>
        </row>
        <row r="118">
          <cell r="AD118" t="str">
            <v>焊工/中级</v>
          </cell>
          <cell r="AE118" t="str">
            <v>焊工中级</v>
          </cell>
          <cell r="AF118" t="str">
            <v>430221198907110814</v>
          </cell>
          <cell r="AG118">
            <v>18973343121</v>
          </cell>
          <cell r="AH118" t="str">
            <v>邹建辉</v>
          </cell>
          <cell r="AI118">
            <v>15973310329</v>
          </cell>
        </row>
        <row r="118">
          <cell r="AL118" t="str">
            <v>湖南省株洲市渌口区朱亭镇政花村北冲组10号</v>
          </cell>
          <cell r="AM118" t="str">
            <v>农村</v>
          </cell>
          <cell r="AN118" t="str">
            <v>湖南省株洲市荷塘区桂花街道新塘路兰天一村二栋506号</v>
          </cell>
          <cell r="AO118" t="str">
            <v>2016.5.3-2018.5.2
2018.05.03-2021.05.02
2021.05.03-无固定期限</v>
          </cell>
          <cell r="AP118" t="str">
            <v>——</v>
          </cell>
          <cell r="AQ118" t="e">
            <v>#VALUE!</v>
          </cell>
          <cell r="AR118" t="e">
            <v>#VALUE!</v>
          </cell>
          <cell r="AS118">
            <v>44319</v>
          </cell>
          <cell r="AT118" t="str">
            <v>无固定期限</v>
          </cell>
          <cell r="AU118" t="str">
            <v>是</v>
          </cell>
          <cell r="AV118" t="str">
            <v>4302110000678097</v>
          </cell>
          <cell r="AW118" t="str">
            <v>ZZ-DA-0103</v>
          </cell>
          <cell r="AX118" t="str">
            <v>合同工</v>
          </cell>
          <cell r="AY118" t="str">
            <v>光华荣昌</v>
          </cell>
          <cell r="AZ118" t="str">
            <v>湖南鑫起</v>
          </cell>
          <cell r="BA118">
            <v>24</v>
          </cell>
          <cell r="BB118">
            <v>0</v>
          </cell>
          <cell r="BC118" t="str">
            <v>中级工</v>
          </cell>
        </row>
        <row r="118">
          <cell r="BE118" t="str">
            <v>缺入职体检（劳务工转入）</v>
          </cell>
        </row>
        <row r="118">
          <cell r="BI118" t="e">
            <v>#N/A</v>
          </cell>
        </row>
        <row r="119">
          <cell r="B119" t="str">
            <v>张周</v>
          </cell>
          <cell r="C119">
            <v>505</v>
          </cell>
          <cell r="D119" t="str">
            <v>直接</v>
          </cell>
          <cell r="E119" t="str">
            <v>蓝领</v>
          </cell>
          <cell r="F119" t="str">
            <v>生产制造部</v>
          </cell>
          <cell r="G119" t="str">
            <v>焊接车间</v>
          </cell>
          <cell r="H119" t="str">
            <v>焊工</v>
          </cell>
        </row>
        <row r="119">
          <cell r="K119" t="str">
            <v>关键岗</v>
          </cell>
          <cell r="L119">
            <v>42665</v>
          </cell>
          <cell r="M119">
            <v>42725</v>
          </cell>
          <cell r="N119">
            <v>42665</v>
          </cell>
          <cell r="O119">
            <v>8</v>
          </cell>
          <cell r="P119">
            <v>8</v>
          </cell>
          <cell r="Q119" t="str">
            <v>男</v>
          </cell>
          <cell r="R119" t="str">
            <v>汉</v>
          </cell>
          <cell r="S119" t="str">
            <v>群众</v>
          </cell>
          <cell r="T119" t="str">
            <v>否</v>
          </cell>
          <cell r="U119" t="str">
            <v>未婚</v>
          </cell>
          <cell r="V119" t="str">
            <v>1999-08-30</v>
          </cell>
          <cell r="W119">
            <v>25</v>
          </cell>
          <cell r="X119" t="str">
            <v>大专</v>
          </cell>
        </row>
        <row r="119">
          <cell r="Z119" t="str">
            <v>机械制造与自动化（数控技术方向）</v>
          </cell>
          <cell r="AA119" t="str">
            <v>国家开放大学</v>
          </cell>
          <cell r="AB119">
            <v>43131</v>
          </cell>
          <cell r="AC119" t="str">
            <v>开放教育</v>
          </cell>
          <cell r="AD119" t="str">
            <v>焊工/工具/四级/中级技能</v>
          </cell>
          <cell r="AE119" t="str">
            <v>焊工中级</v>
          </cell>
          <cell r="AF119" t="str">
            <v>430321199908306237</v>
          </cell>
          <cell r="AG119" t="str">
            <v>15675218603</v>
          </cell>
          <cell r="AH119" t="str">
            <v>何梅</v>
          </cell>
          <cell r="AI119">
            <v>15707339498</v>
          </cell>
        </row>
        <row r="119">
          <cell r="AK119" t="str">
            <v>2796134290</v>
          </cell>
          <cell r="AL119" t="str">
            <v>湖南省湘潭县锦石乡清塘村枫树组</v>
          </cell>
          <cell r="AM119" t="str">
            <v>农村</v>
          </cell>
          <cell r="AN119" t="str">
            <v>湖南省株洲市天元区北京海纳川株洲公司宿舍610</v>
          </cell>
          <cell r="AO119" t="str">
            <v>2018.02.01-2021.01.31
2021.02.01-2024.01.31</v>
          </cell>
          <cell r="AP119" t="str">
            <v>——</v>
          </cell>
          <cell r="AQ119" t="e">
            <v>#VALUE!</v>
          </cell>
          <cell r="AR119" t="e">
            <v>#VALUE!</v>
          </cell>
          <cell r="AS119">
            <v>44228</v>
          </cell>
          <cell r="AT119" t="str">
            <v>无固定期限</v>
          </cell>
          <cell r="AU119" t="str">
            <v>是</v>
          </cell>
          <cell r="AV119" t="str">
            <v>4302110000705401</v>
          </cell>
          <cell r="AW119" t="str">
            <v>ZZ-DA-0217</v>
          </cell>
          <cell r="AX119" t="str">
            <v>合同工</v>
          </cell>
          <cell r="AY119" t="str">
            <v>光华荣昌</v>
          </cell>
          <cell r="AZ119" t="str">
            <v>湖南鑫起</v>
          </cell>
          <cell r="BA119">
            <v>24</v>
          </cell>
          <cell r="BB119">
            <v>0</v>
          </cell>
          <cell r="BC119" t="str">
            <v>中级工</v>
          </cell>
        </row>
        <row r="119">
          <cell r="BI119" t="e">
            <v>#N/A</v>
          </cell>
        </row>
        <row r="120">
          <cell r="B120" t="str">
            <v>谭刚</v>
          </cell>
          <cell r="C120">
            <v>416</v>
          </cell>
          <cell r="D120" t="str">
            <v>直接</v>
          </cell>
          <cell r="E120" t="str">
            <v>蓝领</v>
          </cell>
          <cell r="F120" t="str">
            <v>生产制造部</v>
          </cell>
          <cell r="G120" t="str">
            <v>焊接车间</v>
          </cell>
          <cell r="H120" t="str">
            <v>焊工</v>
          </cell>
        </row>
        <row r="120">
          <cell r="K120" t="str">
            <v>关键岗</v>
          </cell>
          <cell r="L120">
            <v>43292</v>
          </cell>
          <cell r="M120">
            <v>43301</v>
          </cell>
          <cell r="N120">
            <v>40360</v>
          </cell>
          <cell r="O120">
            <v>14</v>
          </cell>
          <cell r="P120">
            <v>6</v>
          </cell>
          <cell r="Q120" t="str">
            <v>男</v>
          </cell>
          <cell r="R120" t="str">
            <v>汉</v>
          </cell>
          <cell r="S120" t="str">
            <v>群众</v>
          </cell>
          <cell r="T120" t="str">
            <v>否</v>
          </cell>
          <cell r="U120" t="str">
            <v>已婚</v>
          </cell>
          <cell r="V120" t="str">
            <v>1993-10-02</v>
          </cell>
          <cell r="W120">
            <v>31</v>
          </cell>
          <cell r="X120" t="str">
            <v>中专</v>
          </cell>
        </row>
        <row r="120">
          <cell r="Z120" t="str">
            <v>机电一体化</v>
          </cell>
          <cell r="AA120" t="str">
            <v>株洲第一职业技术学院</v>
          </cell>
          <cell r="AB120">
            <v>40724</v>
          </cell>
        </row>
        <row r="120">
          <cell r="AD120" t="str">
            <v>无</v>
          </cell>
          <cell r="AE120" t="str">
            <v>焊工中级</v>
          </cell>
          <cell r="AF120" t="str">
            <v>430223199310026510</v>
          </cell>
          <cell r="AG120">
            <v>18932127008</v>
          </cell>
          <cell r="AH120" t="str">
            <v>沈力</v>
          </cell>
          <cell r="AI120">
            <v>15200483851</v>
          </cell>
        </row>
        <row r="120">
          <cell r="AK120">
            <v>499076282</v>
          </cell>
          <cell r="AL120" t="str">
            <v>湖南省攸县莲塘坳镇新华村谭家组谭家016号</v>
          </cell>
          <cell r="AM120" t="str">
            <v>农村</v>
          </cell>
          <cell r="AN120" t="str">
            <v>湖南省株洲市荷塘区金沟山路栗枫小区501号</v>
          </cell>
          <cell r="AO120" t="str">
            <v>2019.12.01-2022.11.30
2022.10.01-2025.11.30</v>
          </cell>
          <cell r="AP120">
            <v>45991</v>
          </cell>
          <cell r="AQ120">
            <v>168</v>
          </cell>
          <cell r="AR120">
            <v>1</v>
          </cell>
          <cell r="AS120">
            <v>44896</v>
          </cell>
          <cell r="AT120" t="str">
            <v>有固定期限</v>
          </cell>
          <cell r="AU120" t="str">
            <v>是</v>
          </cell>
          <cell r="AV120" t="str">
            <v>4302110000746572</v>
          </cell>
          <cell r="AW120" t="str">
            <v>ZZ-DA-0234</v>
          </cell>
          <cell r="AX120" t="str">
            <v>合同工</v>
          </cell>
          <cell r="AY120" t="str">
            <v>光华荣昌</v>
          </cell>
          <cell r="AZ120" t="str">
            <v>光华荣昌</v>
          </cell>
          <cell r="BA120">
            <v>22</v>
          </cell>
          <cell r="BB120">
            <v>0</v>
          </cell>
          <cell r="BC120" t="str">
            <v>2019年12月转正式合同工</v>
          </cell>
        </row>
        <row r="120">
          <cell r="BE120" t="str">
            <v>缺入职体检（劳务工转入）</v>
          </cell>
        </row>
        <row r="120">
          <cell r="BI120" t="e">
            <v>#N/A</v>
          </cell>
        </row>
        <row r="121">
          <cell r="B121" t="str">
            <v>霍海涛</v>
          </cell>
          <cell r="C121">
            <v>345</v>
          </cell>
          <cell r="D121" t="str">
            <v>直接</v>
          </cell>
          <cell r="E121" t="str">
            <v>蓝领</v>
          </cell>
          <cell r="F121" t="str">
            <v>生产制造部</v>
          </cell>
          <cell r="G121" t="str">
            <v>焊接车间</v>
          </cell>
          <cell r="H121" t="str">
            <v>焊工</v>
          </cell>
        </row>
        <row r="121">
          <cell r="K121" t="str">
            <v>关键岗</v>
          </cell>
          <cell r="L121">
            <v>41463</v>
          </cell>
          <cell r="M121">
            <v>41494</v>
          </cell>
          <cell r="N121">
            <v>33786</v>
          </cell>
          <cell r="O121">
            <v>32</v>
          </cell>
          <cell r="P121">
            <v>11</v>
          </cell>
          <cell r="Q121" t="str">
            <v>男</v>
          </cell>
          <cell r="R121" t="str">
            <v>汉</v>
          </cell>
          <cell r="S121" t="str">
            <v>群众</v>
          </cell>
          <cell r="T121" t="str">
            <v>否</v>
          </cell>
          <cell r="U121" t="str">
            <v>已婚</v>
          </cell>
          <cell r="V121" t="str">
            <v>1973-09-17</v>
          </cell>
          <cell r="W121">
            <v>51</v>
          </cell>
          <cell r="X121" t="str">
            <v>高中</v>
          </cell>
        </row>
        <row r="121">
          <cell r="Z121" t="str">
            <v>机械</v>
          </cell>
          <cell r="AA121" t="str">
            <v>黑龙江省友谊县职业高中</v>
          </cell>
        </row>
        <row r="121">
          <cell r="AE121" t="str">
            <v>焊工中级</v>
          </cell>
          <cell r="AF121" t="str">
            <v>230834197309170879</v>
          </cell>
          <cell r="AG121">
            <v>13787332623</v>
          </cell>
          <cell r="AH121" t="str">
            <v>陈粤</v>
          </cell>
          <cell r="AI121">
            <v>15873353058</v>
          </cell>
        </row>
        <row r="121">
          <cell r="AL121" t="str">
            <v>黑龙江省友谊县风岗镇有利村6组14号</v>
          </cell>
          <cell r="AM121" t="str">
            <v>农村</v>
          </cell>
          <cell r="AN121" t="str">
            <v>湖南省株洲市石峰区响石岭街道杉木塘社区圣华名城19栋二单元415号</v>
          </cell>
          <cell r="AO121" t="str">
            <v>2015.05.01-2017.04.30
2017.05.01-2020.04.30
2020.05.01-无固定期限</v>
          </cell>
          <cell r="AP121" t="str">
            <v>——</v>
          </cell>
          <cell r="AQ121" t="e">
            <v>#VALUE!</v>
          </cell>
          <cell r="AR121" t="e">
            <v>#VALUE!</v>
          </cell>
          <cell r="AS121">
            <v>43952</v>
          </cell>
          <cell r="AT121" t="str">
            <v>无固定期限</v>
          </cell>
          <cell r="AU121" t="str">
            <v>是</v>
          </cell>
          <cell r="AV121" t="str">
            <v>4302110000670460</v>
          </cell>
          <cell r="AW121" t="str">
            <v>ZZ-DA-0123</v>
          </cell>
          <cell r="AX121" t="str">
            <v>合同工</v>
          </cell>
          <cell r="AY121" t="str">
            <v>光华荣昌</v>
          </cell>
          <cell r="AZ121" t="str">
            <v>湖南红海</v>
          </cell>
          <cell r="BA121">
            <v>23</v>
          </cell>
          <cell r="BB121">
            <v>0</v>
          </cell>
        </row>
        <row r="121">
          <cell r="BI121" t="e">
            <v>#N/A</v>
          </cell>
        </row>
        <row r="122">
          <cell r="B122" t="str">
            <v>邹明旺</v>
          </cell>
          <cell r="C122">
            <v>696</v>
          </cell>
          <cell r="D122" t="str">
            <v>直接</v>
          </cell>
          <cell r="E122" t="str">
            <v>蓝领</v>
          </cell>
          <cell r="F122" t="str">
            <v>生产制造部</v>
          </cell>
          <cell r="G122" t="str">
            <v>焊接车间</v>
          </cell>
          <cell r="H122" t="str">
            <v>焊工</v>
          </cell>
        </row>
        <row r="122">
          <cell r="K122" t="str">
            <v>关键岗</v>
          </cell>
          <cell r="L122">
            <v>43551</v>
          </cell>
          <cell r="M122">
            <v>43582</v>
          </cell>
          <cell r="N122">
            <v>39995</v>
          </cell>
          <cell r="O122">
            <v>15</v>
          </cell>
          <cell r="P122">
            <v>6</v>
          </cell>
          <cell r="Q122" t="str">
            <v>男</v>
          </cell>
          <cell r="R122" t="str">
            <v>汉</v>
          </cell>
          <cell r="S122" t="str">
            <v>群众</v>
          </cell>
          <cell r="T122" t="str">
            <v>否</v>
          </cell>
          <cell r="U122" t="str">
            <v>已婚</v>
          </cell>
          <cell r="V122" t="str">
            <v>1987-12-12</v>
          </cell>
          <cell r="W122">
            <v>37</v>
          </cell>
          <cell r="X122" t="str">
            <v>大专</v>
          </cell>
        </row>
        <row r="122">
          <cell r="Z122" t="str">
            <v>机电一体化技术</v>
          </cell>
          <cell r="AA122" t="str">
            <v>娄底职业技术学院</v>
          </cell>
          <cell r="AB122">
            <v>39994</v>
          </cell>
          <cell r="AC122" t="str">
            <v>全日制</v>
          </cell>
          <cell r="AD122" t="str">
            <v>五级/初级技能</v>
          </cell>
          <cell r="AE122" t="str">
            <v>焊工中级</v>
          </cell>
          <cell r="AF122" t="str">
            <v>43022119871212081X</v>
          </cell>
          <cell r="AG122">
            <v>15115319345</v>
          </cell>
          <cell r="AH122" t="str">
            <v>宋佩</v>
          </cell>
          <cell r="AI122">
            <v>13707339762</v>
          </cell>
        </row>
        <row r="122">
          <cell r="AL122" t="str">
            <v>湖南省株洲县朱亭镇黄龙村太塘组02号</v>
          </cell>
          <cell r="AM122" t="str">
            <v>农村</v>
          </cell>
          <cell r="AN122" t="str">
            <v>湖南省株洲市天元区栗雨香堤8栋2905号</v>
          </cell>
          <cell r="AO122" t="str">
            <v>2019.12.01-2022.11.30
2022.10.01-2025.11.30</v>
          </cell>
          <cell r="AP122">
            <v>45991</v>
          </cell>
          <cell r="AQ122">
            <v>168</v>
          </cell>
          <cell r="AR122">
            <v>1</v>
          </cell>
          <cell r="AS122">
            <v>44896</v>
          </cell>
          <cell r="AT122" t="str">
            <v>有固定期限</v>
          </cell>
          <cell r="AU122" t="str">
            <v>是</v>
          </cell>
          <cell r="AV122" t="str">
            <v>4302110000746573</v>
          </cell>
          <cell r="AW122" t="str">
            <v>ZZ-DA-0233</v>
          </cell>
          <cell r="AX122" t="str">
            <v>合同工</v>
          </cell>
          <cell r="AY122" t="str">
            <v>光华荣昌</v>
          </cell>
          <cell r="AZ122" t="str">
            <v>光华荣昌</v>
          </cell>
          <cell r="BA122">
            <v>22</v>
          </cell>
          <cell r="BB122">
            <v>0</v>
          </cell>
          <cell r="BC122" t="str">
            <v>初级工</v>
          </cell>
        </row>
        <row r="122">
          <cell r="BI122" t="e">
            <v>#N/A</v>
          </cell>
        </row>
        <row r="123">
          <cell r="B123" t="str">
            <v>彭光宏</v>
          </cell>
          <cell r="C123">
            <v>1138</v>
          </cell>
          <cell r="D123" t="str">
            <v>直接</v>
          </cell>
          <cell r="E123" t="str">
            <v>蓝领</v>
          </cell>
          <cell r="F123" t="str">
            <v>生产制造部</v>
          </cell>
          <cell r="G123" t="str">
            <v>焊接车间</v>
          </cell>
          <cell r="H123" t="str">
            <v>焊工</v>
          </cell>
        </row>
        <row r="123">
          <cell r="L123">
            <v>44805</v>
          </cell>
          <cell r="M123">
            <v>44835</v>
          </cell>
          <cell r="N123">
            <v>33786</v>
          </cell>
          <cell r="O123">
            <v>32</v>
          </cell>
          <cell r="P123">
            <v>2</v>
          </cell>
          <cell r="Q123" t="str">
            <v>男</v>
          </cell>
          <cell r="R123" t="str">
            <v>汉</v>
          </cell>
          <cell r="S123" t="str">
            <v>群众</v>
          </cell>
          <cell r="T123" t="str">
            <v>否</v>
          </cell>
          <cell r="U123" t="str">
            <v>已婚</v>
          </cell>
          <cell r="V123" t="str">
            <v>1974-05-15</v>
          </cell>
          <cell r="W123">
            <v>51</v>
          </cell>
          <cell r="X123" t="str">
            <v>中技</v>
          </cell>
        </row>
        <row r="123">
          <cell r="AE123" t="str">
            <v>焊工中级</v>
          </cell>
          <cell r="AF123" t="str">
            <v>432926197405151015</v>
          </cell>
          <cell r="AG123">
            <v>17779171956</v>
          </cell>
          <cell r="AH123" t="str">
            <v>胜孝燕</v>
          </cell>
          <cell r="AI123">
            <v>15096359993</v>
          </cell>
        </row>
        <row r="123">
          <cell r="AL123" t="str">
            <v>湖南省永州市冷水滩区珍珠路251号</v>
          </cell>
          <cell r="AM123" t="str">
            <v>城镇</v>
          </cell>
          <cell r="AN123" t="str">
            <v>湖南省株洲市荷塘区东环新城57栋</v>
          </cell>
          <cell r="AO123" t="str">
            <v>2022.09.01-2025.08.30</v>
          </cell>
          <cell r="AP123">
            <v>45899</v>
          </cell>
          <cell r="AQ123">
            <v>76</v>
          </cell>
        </row>
        <row r="123">
          <cell r="AT123" t="str">
            <v>有固定期限</v>
          </cell>
          <cell r="AU123" t="str">
            <v>是</v>
          </cell>
        </row>
        <row r="123">
          <cell r="AX123" t="str">
            <v>劳务工</v>
          </cell>
          <cell r="AY123" t="str">
            <v>湖南鑫起</v>
          </cell>
          <cell r="AZ123" t="str">
            <v>湖南鑫起</v>
          </cell>
          <cell r="BA123">
            <v>10.5</v>
          </cell>
          <cell r="BB123">
            <v>0</v>
          </cell>
        </row>
        <row r="123">
          <cell r="BD123" t="str">
            <v>√</v>
          </cell>
        </row>
        <row r="123">
          <cell r="BI123" t="e">
            <v>#N/A</v>
          </cell>
        </row>
        <row r="123">
          <cell r="BL123" t="str">
            <v>电焊烟尘、锰及其化合物、一氧化碳、臭氧、噪声、紫外线、氮氧化物</v>
          </cell>
          <cell r="BM123" t="str">
            <v>可从事电焊烟尘作业
可从事锰及其化合物作业
可从事一氧化碳作业
可从事臭氧作业
噪声作业需复查：脱离噪声环境48小时后来职防中心复查听力
可从事紫外线作业
可从事氮氧化物作业
</v>
          </cell>
        </row>
        <row r="124">
          <cell r="B124" t="str">
            <v>范文榜</v>
          </cell>
          <cell r="C124">
            <v>321</v>
          </cell>
          <cell r="D124" t="str">
            <v>直接</v>
          </cell>
          <cell r="E124" t="str">
            <v>蓝领</v>
          </cell>
          <cell r="F124" t="str">
            <v>生产制造部</v>
          </cell>
          <cell r="G124" t="str">
            <v>焊接车间</v>
          </cell>
          <cell r="H124" t="str">
            <v>焊接普工</v>
          </cell>
        </row>
        <row r="124">
          <cell r="L124">
            <v>42070</v>
          </cell>
          <cell r="M124">
            <v>42100</v>
          </cell>
          <cell r="N124">
            <v>36342</v>
          </cell>
          <cell r="O124">
            <v>25</v>
          </cell>
          <cell r="P124">
            <v>10</v>
          </cell>
          <cell r="Q124" t="str">
            <v>男</v>
          </cell>
          <cell r="R124" t="str">
            <v>汉</v>
          </cell>
          <cell r="S124" t="str">
            <v>群众</v>
          </cell>
          <cell r="T124" t="str">
            <v>否</v>
          </cell>
          <cell r="U124" t="str">
            <v>已婚</v>
          </cell>
          <cell r="V124" t="str">
            <v>1981-05-30</v>
          </cell>
          <cell r="W124">
            <v>44</v>
          </cell>
          <cell r="X124" t="str">
            <v>中专</v>
          </cell>
        </row>
        <row r="124">
          <cell r="Z124" t="str">
            <v>中英文文秘</v>
          </cell>
          <cell r="AA124" t="str">
            <v>湖北省荆州师范学院</v>
          </cell>
          <cell r="AB124">
            <v>37073</v>
          </cell>
        </row>
        <row r="124">
          <cell r="AD124" t="str">
            <v>无</v>
          </cell>
          <cell r="AE124" t="str">
            <v>焊工中级</v>
          </cell>
          <cell r="AF124" t="str">
            <v>429006198105306331</v>
          </cell>
          <cell r="AG124">
            <v>13574272668</v>
          </cell>
          <cell r="AH124" t="str">
            <v>洪燕</v>
          </cell>
          <cell r="AI124">
            <v>13667438716</v>
          </cell>
        </row>
        <row r="124">
          <cell r="AL124" t="str">
            <v>湖南省攸县山乡武佳龙村岭上场组岭上场031号</v>
          </cell>
          <cell r="AM124" t="str">
            <v>农村</v>
          </cell>
          <cell r="AN124" t="str">
            <v>湖南省株洲市天元区中房天玺湾11栋3301号</v>
          </cell>
          <cell r="AO124" t="str">
            <v>2016.5.3-2018.5.2
2018.05.03-2021.05.02
2021.05.03-无固定期限</v>
          </cell>
          <cell r="AP124" t="str">
            <v>——</v>
          </cell>
          <cell r="AQ124" t="e">
            <v>#VALUE!</v>
          </cell>
          <cell r="AR124" t="e">
            <v>#VALUE!</v>
          </cell>
          <cell r="AS124">
            <v>44319</v>
          </cell>
          <cell r="AT124" t="str">
            <v>无固定期限</v>
          </cell>
          <cell r="AU124" t="str">
            <v>是</v>
          </cell>
          <cell r="AV124" t="str">
            <v>4302110000678096</v>
          </cell>
          <cell r="AW124" t="str">
            <v>ZZ-DA-0096</v>
          </cell>
          <cell r="AX124" t="str">
            <v>合同工</v>
          </cell>
          <cell r="AY124" t="str">
            <v>光华荣昌</v>
          </cell>
          <cell r="AZ124" t="str">
            <v>湖南鑫起</v>
          </cell>
          <cell r="BA124">
            <v>24</v>
          </cell>
          <cell r="BB124">
            <v>0</v>
          </cell>
        </row>
        <row r="124">
          <cell r="BE124" t="str">
            <v>缺入职体检（劳务工转入）</v>
          </cell>
        </row>
        <row r="124">
          <cell r="BI124" t="e">
            <v>#N/A</v>
          </cell>
        </row>
        <row r="125">
          <cell r="B125" t="str">
            <v>伍志强</v>
          </cell>
          <cell r="C125">
            <v>649</v>
          </cell>
          <cell r="D125" t="str">
            <v>直接</v>
          </cell>
          <cell r="E125" t="str">
            <v>蓝领</v>
          </cell>
          <cell r="F125" t="str">
            <v>生产制造部</v>
          </cell>
          <cell r="G125" t="str">
            <v>焊接车间</v>
          </cell>
          <cell r="H125" t="str">
            <v>焊接普工</v>
          </cell>
        </row>
        <row r="125">
          <cell r="L125">
            <v>43242</v>
          </cell>
          <cell r="M125">
            <v>43242</v>
          </cell>
          <cell r="N125">
            <v>33420</v>
          </cell>
          <cell r="O125">
            <v>33</v>
          </cell>
          <cell r="P125">
            <v>7</v>
          </cell>
          <cell r="Q125" t="str">
            <v>男</v>
          </cell>
          <cell r="R125" t="str">
            <v>汉</v>
          </cell>
          <cell r="S125" t="str">
            <v>群众</v>
          </cell>
          <cell r="T125" t="str">
            <v>否</v>
          </cell>
          <cell r="U125" t="str">
            <v>已婚</v>
          </cell>
          <cell r="V125" t="str">
            <v>1974-11-23</v>
          </cell>
          <cell r="W125">
            <v>50</v>
          </cell>
          <cell r="X125" t="str">
            <v>初中</v>
          </cell>
        </row>
        <row r="125">
          <cell r="AD125" t="str">
            <v>无</v>
          </cell>
          <cell r="AE125" t="str">
            <v>焊工中级</v>
          </cell>
          <cell r="AF125" t="str">
            <v>430321197411238575</v>
          </cell>
          <cell r="AG125">
            <v>13397329225</v>
          </cell>
          <cell r="AH125" t="str">
            <v>许进香</v>
          </cell>
          <cell r="AI125">
            <v>13357525535</v>
          </cell>
        </row>
        <row r="125">
          <cell r="AL125" t="str">
            <v>湖南省湘潭县云湖桥镇七里居委会1号</v>
          </cell>
          <cell r="AM125" t="str">
            <v>城镇</v>
          </cell>
          <cell r="AN125" t="str">
            <v>湖南省湘潭县云湖桥镇七里居委会1号</v>
          </cell>
          <cell r="AO125" t="str">
            <v>2018.05.22-2021.05.21
2018/6/1-2024/5/31      2024.06.01-2027.05.31</v>
          </cell>
          <cell r="AP125">
            <v>46538</v>
          </cell>
          <cell r="AQ125">
            <v>715</v>
          </cell>
          <cell r="AR125">
            <v>1</v>
          </cell>
        </row>
        <row r="125">
          <cell r="AT125" t="str">
            <v>有固定期限</v>
          </cell>
          <cell r="AU125" t="str">
            <v>是</v>
          </cell>
          <cell r="AV125" t="str">
            <v>4302990003281539</v>
          </cell>
        </row>
        <row r="125">
          <cell r="AX125" t="str">
            <v>劳务工</v>
          </cell>
          <cell r="AY125" t="str">
            <v>诚展</v>
          </cell>
          <cell r="AZ125" t="str">
            <v>光华荣昌</v>
          </cell>
          <cell r="BA125">
            <v>18</v>
          </cell>
          <cell r="BB125">
            <v>0</v>
          </cell>
        </row>
        <row r="125">
          <cell r="BI125" t="e">
            <v>#N/A</v>
          </cell>
        </row>
        <row r="126">
          <cell r="B126" t="str">
            <v>刘辉兵</v>
          </cell>
          <cell r="C126">
            <v>172</v>
          </cell>
          <cell r="D126" t="str">
            <v>直接</v>
          </cell>
          <cell r="E126" t="str">
            <v>蓝领</v>
          </cell>
          <cell r="F126" t="str">
            <v>生产制造部</v>
          </cell>
          <cell r="G126" t="str">
            <v>焊接车间</v>
          </cell>
          <cell r="H126" t="str">
            <v>焊接普工</v>
          </cell>
        </row>
        <row r="126">
          <cell r="L126">
            <v>41856</v>
          </cell>
          <cell r="M126">
            <v>41886</v>
          </cell>
          <cell r="N126">
            <v>32690</v>
          </cell>
          <cell r="O126">
            <v>35</v>
          </cell>
          <cell r="P126">
            <v>10</v>
          </cell>
          <cell r="Q126" t="str">
            <v>男</v>
          </cell>
          <cell r="R126" t="str">
            <v>汉</v>
          </cell>
          <cell r="S126" t="str">
            <v>群众</v>
          </cell>
          <cell r="T126" t="str">
            <v>是</v>
          </cell>
          <cell r="U126" t="str">
            <v>已婚</v>
          </cell>
          <cell r="V126" t="str">
            <v>1970-12-15</v>
          </cell>
          <cell r="W126">
            <v>54</v>
          </cell>
          <cell r="X126" t="str">
            <v>中专</v>
          </cell>
        </row>
        <row r="126">
          <cell r="Z126" t="str">
            <v>市场营销</v>
          </cell>
          <cell r="AA126" t="str">
            <v>湖南省工业学院</v>
          </cell>
          <cell r="AB126">
            <v>32325</v>
          </cell>
        </row>
        <row r="126">
          <cell r="AD126" t="str">
            <v>无</v>
          </cell>
          <cell r="AE126" t="str">
            <v>钳工中级</v>
          </cell>
          <cell r="AF126" t="str">
            <v>43021119701215451X</v>
          </cell>
          <cell r="AG126">
            <v>13973392946</v>
          </cell>
          <cell r="AH126" t="str">
            <v>程艳 文</v>
          </cell>
          <cell r="AI126">
            <v>15773306278</v>
          </cell>
        </row>
        <row r="126">
          <cell r="AK126">
            <v>934638584</v>
          </cell>
          <cell r="AL126" t="str">
            <v>湖南省株洲市石峰区清水村干冲组61号</v>
          </cell>
          <cell r="AM126" t="str">
            <v>城镇</v>
          </cell>
          <cell r="AN126" t="str">
            <v>湖南省株洲市石峰区清水村干冲组61号</v>
          </cell>
          <cell r="AO126" t="str">
            <v>2015.10.04-2017.10.03
2017.10.04-2020.10.03
2020.10.04-无固定期限</v>
          </cell>
          <cell r="AP126" t="str">
            <v>——</v>
          </cell>
          <cell r="AQ126" t="e">
            <v>#VALUE!</v>
          </cell>
          <cell r="AR126" t="e">
            <v>#VALUE!</v>
          </cell>
          <cell r="AS126">
            <v>44108</v>
          </cell>
          <cell r="AT126" t="str">
            <v>无固定期限</v>
          </cell>
          <cell r="AU126" t="str">
            <v>是</v>
          </cell>
          <cell r="AV126" t="str">
            <v>4302110000672914</v>
          </cell>
          <cell r="AW126" t="str">
            <v>ZZ-DA-0141</v>
          </cell>
          <cell r="AX126" t="str">
            <v>合同工</v>
          </cell>
          <cell r="AY126" t="str">
            <v>光华荣昌</v>
          </cell>
          <cell r="AZ126" t="str">
            <v>光华荣昌</v>
          </cell>
          <cell r="BA126">
            <v>22</v>
          </cell>
          <cell r="BB126">
            <v>0</v>
          </cell>
        </row>
        <row r="126">
          <cell r="BI126" t="e">
            <v>#N/A</v>
          </cell>
        </row>
        <row r="127">
          <cell r="B127" t="str">
            <v>李石云</v>
          </cell>
          <cell r="C127">
            <v>1170</v>
          </cell>
          <cell r="D127" t="str">
            <v>直接</v>
          </cell>
          <cell r="E127" t="str">
            <v>蓝领</v>
          </cell>
          <cell r="F127" t="str">
            <v>生产制造部</v>
          </cell>
          <cell r="G127" t="str">
            <v>焊接车间</v>
          </cell>
          <cell r="H127" t="str">
            <v>焊接普工</v>
          </cell>
        </row>
        <row r="127">
          <cell r="L127">
            <v>44820</v>
          </cell>
          <cell r="M127">
            <v>44866</v>
          </cell>
          <cell r="N127">
            <v>42278</v>
          </cell>
          <cell r="O127">
            <v>9</v>
          </cell>
          <cell r="P127">
            <v>2</v>
          </cell>
          <cell r="Q127" t="str">
            <v>男</v>
          </cell>
          <cell r="R127" t="str">
            <v>汉</v>
          </cell>
          <cell r="S127" t="str">
            <v>群众</v>
          </cell>
          <cell r="T127" t="str">
            <v>否</v>
          </cell>
          <cell r="U127" t="str">
            <v>已婚</v>
          </cell>
          <cell r="V127">
            <v>30915</v>
          </cell>
          <cell r="W127">
            <v>40</v>
          </cell>
          <cell r="X127" t="str">
            <v>大专</v>
          </cell>
        </row>
        <row r="127">
          <cell r="Z127" t="str">
            <v>建筑施工与管理</v>
          </cell>
          <cell r="AA127" t="str">
            <v>国家开放大学</v>
          </cell>
          <cell r="AB127">
            <v>42399</v>
          </cell>
        </row>
        <row r="127">
          <cell r="AF127" t="str">
            <v>43022119840821781X</v>
          </cell>
          <cell r="AG127">
            <v>15869721373</v>
          </cell>
          <cell r="AH127" t="str">
            <v>尹文娟</v>
          </cell>
          <cell r="AI127">
            <v>18273252511</v>
          </cell>
        </row>
        <row r="127">
          <cell r="AL127" t="str">
            <v>湖南省株洲市芦淞区五里墩乡道田村金盆组015号附2号</v>
          </cell>
          <cell r="AM127" t="str">
            <v>城镇</v>
          </cell>
          <cell r="AN127" t="str">
            <v>湖南省株洲市芦淞区五里墩乡道田村金盆组015号附2号</v>
          </cell>
          <cell r="AO127" t="str">
            <v>2022.09.16-2025.09.15</v>
          </cell>
          <cell r="AP127">
            <v>45914</v>
          </cell>
          <cell r="AQ127">
            <v>91</v>
          </cell>
        </row>
        <row r="127">
          <cell r="AT127" t="str">
            <v>有固定期限</v>
          </cell>
          <cell r="AU127" t="str">
            <v>是</v>
          </cell>
        </row>
        <row r="127">
          <cell r="AX127" t="str">
            <v>劳务工</v>
          </cell>
          <cell r="AY127" t="str">
            <v>诚展</v>
          </cell>
          <cell r="AZ127" t="str">
            <v>光华荣昌</v>
          </cell>
          <cell r="BA127">
            <v>14</v>
          </cell>
          <cell r="BB127">
            <v>0</v>
          </cell>
        </row>
        <row r="127">
          <cell r="BD127" t="str">
            <v>√</v>
          </cell>
        </row>
        <row r="127">
          <cell r="BI127" t="e">
            <v>#N/A</v>
          </cell>
        </row>
        <row r="127">
          <cell r="BL127" t="str">
            <v>电焊烟尘、锰及其化合物、一氧化碳、臭氧、噪声、紫外线、氮氧化物</v>
          </cell>
          <cell r="BM127" t="str">
            <v>可从事电焊烟尘作业
可从事锰及其化合物作业
可从事一氧化碳作业
可从事臭氧作业
可从事噪声作业
可从事紫外线作业
可从事氮氧化物作业
</v>
          </cell>
        </row>
        <row r="128">
          <cell r="B128" t="str">
            <v>吴朗</v>
          </cell>
          <cell r="C128">
            <v>994</v>
          </cell>
          <cell r="D128" t="str">
            <v>直接</v>
          </cell>
          <cell r="E128" t="str">
            <v>蓝领</v>
          </cell>
          <cell r="F128" t="str">
            <v>生产制造部</v>
          </cell>
          <cell r="G128" t="str">
            <v>焊接车间</v>
          </cell>
          <cell r="H128" t="str">
            <v>焊接普工</v>
          </cell>
        </row>
        <row r="128">
          <cell r="L128">
            <v>44730</v>
          </cell>
          <cell r="M128">
            <v>44774</v>
          </cell>
          <cell r="N128">
            <v>36404</v>
          </cell>
          <cell r="O128">
            <v>25</v>
          </cell>
          <cell r="P128">
            <v>2</v>
          </cell>
          <cell r="Q128" t="str">
            <v>男</v>
          </cell>
          <cell r="R128" t="str">
            <v>汉</v>
          </cell>
          <cell r="S128" t="str">
            <v>中共党员</v>
          </cell>
          <cell r="T128" t="str">
            <v>是</v>
          </cell>
          <cell r="U128" t="str">
            <v>已婚</v>
          </cell>
          <cell r="V128" t="str">
            <v>1982-01-17</v>
          </cell>
          <cell r="W128">
            <v>43</v>
          </cell>
          <cell r="X128" t="str">
            <v>初中</v>
          </cell>
        </row>
        <row r="128">
          <cell r="AF128" t="str">
            <v>430221198201177136</v>
          </cell>
          <cell r="AG128">
            <v>13087332489</v>
          </cell>
          <cell r="AH128" t="str">
            <v> 马海民</v>
          </cell>
          <cell r="AI128">
            <v>15675303862</v>
          </cell>
        </row>
        <row r="128">
          <cell r="AL128" t="str">
            <v>湖南省株洲市天元区三门镇松柏村密塘组14号</v>
          </cell>
          <cell r="AM128" t="str">
            <v>农村</v>
          </cell>
          <cell r="AN128" t="str">
            <v>湖南省株洲市天元区北京海纳川株洲公司宿舍</v>
          </cell>
          <cell r="AO128" t="str">
            <v>2022.08.01-2025.07.30</v>
          </cell>
          <cell r="AP128">
            <v>45868</v>
          </cell>
          <cell r="AQ128">
            <v>45</v>
          </cell>
          <cell r="AR128">
            <v>1</v>
          </cell>
        </row>
        <row r="128">
          <cell r="AT128" t="str">
            <v>有固定期限</v>
          </cell>
          <cell r="AU128" t="str">
            <v>是</v>
          </cell>
        </row>
        <row r="128">
          <cell r="AX128" t="str">
            <v>劳务工</v>
          </cell>
          <cell r="AY128" t="str">
            <v>诚展</v>
          </cell>
          <cell r="AZ128" t="str">
            <v>诚展</v>
          </cell>
          <cell r="BA128">
            <v>21</v>
          </cell>
          <cell r="BB128">
            <v>0</v>
          </cell>
        </row>
        <row r="128">
          <cell r="BD128" t="str">
            <v>√</v>
          </cell>
        </row>
        <row r="128">
          <cell r="BI128" t="e">
            <v>#N/A</v>
          </cell>
        </row>
        <row r="129">
          <cell r="B129" t="str">
            <v>付雄</v>
          </cell>
          <cell r="C129">
            <v>1180</v>
          </cell>
          <cell r="D129" t="str">
            <v>直接</v>
          </cell>
          <cell r="E129" t="str">
            <v>蓝领</v>
          </cell>
          <cell r="F129" t="str">
            <v>生产制造部</v>
          </cell>
          <cell r="G129" t="str">
            <v>焊接车间</v>
          </cell>
          <cell r="H129" t="str">
            <v>焊接普工</v>
          </cell>
        </row>
        <row r="129">
          <cell r="L129">
            <v>44826</v>
          </cell>
          <cell r="M129">
            <v>44856</v>
          </cell>
          <cell r="N129">
            <v>41821</v>
          </cell>
          <cell r="O129">
            <v>10</v>
          </cell>
          <cell r="P129">
            <v>2</v>
          </cell>
          <cell r="Q129" t="str">
            <v>男</v>
          </cell>
          <cell r="R129" t="str">
            <v>汉</v>
          </cell>
          <cell r="S129" t="str">
            <v>群众</v>
          </cell>
          <cell r="T129" t="str">
            <v>否</v>
          </cell>
          <cell r="U129" t="str">
            <v>未婚</v>
          </cell>
          <cell r="V129">
            <v>33175</v>
          </cell>
          <cell r="W129">
            <v>34</v>
          </cell>
          <cell r="X129" t="str">
            <v>中专</v>
          </cell>
        </row>
        <row r="129">
          <cell r="AA129" t="str">
            <v>株洲技术学院</v>
          </cell>
          <cell r="AB129">
            <v>39629</v>
          </cell>
        </row>
        <row r="129">
          <cell r="AF129" t="str">
            <v>430211199010290410</v>
          </cell>
          <cell r="AG129">
            <v>18373337349</v>
          </cell>
          <cell r="AH129" t="str">
            <v>陈秀英</v>
          </cell>
          <cell r="AI129">
            <v>13762367592</v>
          </cell>
        </row>
        <row r="129">
          <cell r="AL129" t="str">
            <v>湖南省株洲市天元区大坪工区3队</v>
          </cell>
          <cell r="AM129" t="str">
            <v>城镇</v>
          </cell>
          <cell r="AN129" t="str">
            <v>湖南省株洲市天元区竹山小区21栋401号</v>
          </cell>
          <cell r="AO129" t="str">
            <v>2022.09.22-2025.09.21</v>
          </cell>
          <cell r="AP129">
            <v>45921</v>
          </cell>
          <cell r="AQ129">
            <v>98</v>
          </cell>
        </row>
        <row r="129">
          <cell r="AT129" t="str">
            <v>有固定期限</v>
          </cell>
          <cell r="AU129" t="str">
            <v>是</v>
          </cell>
        </row>
        <row r="129">
          <cell r="AX129" t="str">
            <v>劳务工</v>
          </cell>
          <cell r="AY129" t="str">
            <v>湖南鑫起</v>
          </cell>
          <cell r="AZ129" t="str">
            <v>光华荣昌</v>
          </cell>
          <cell r="BA129">
            <v>14</v>
          </cell>
          <cell r="BB129">
            <v>0</v>
          </cell>
        </row>
        <row r="129">
          <cell r="BD129" t="str">
            <v>√</v>
          </cell>
        </row>
        <row r="129">
          <cell r="BI129" t="e">
            <v>#N/A</v>
          </cell>
        </row>
        <row r="129">
          <cell r="BL129" t="str">
            <v>电焊烟尘、紫外线、噪声、锰及其化合物、氮氧化物、臭氧、一氧化碳</v>
          </cell>
          <cell r="BM129" t="str">
            <v>可从事电焊烟尘作业
可从事锰及其化合物作业
可从事一氧化碳作业
可从事臭氧作业
可从事噪声作业
可从事紫外线作业
可从事氮氧化物作业
</v>
          </cell>
        </row>
        <row r="130">
          <cell r="B130" t="str">
            <v>彭孜刚</v>
          </cell>
          <cell r="C130">
            <v>823</v>
          </cell>
          <cell r="D130" t="str">
            <v>直接</v>
          </cell>
          <cell r="E130" t="str">
            <v>蓝领</v>
          </cell>
          <cell r="F130" t="str">
            <v>生产制造部</v>
          </cell>
          <cell r="G130" t="str">
            <v>焊接车间</v>
          </cell>
          <cell r="H130" t="str">
            <v>焊接普工</v>
          </cell>
        </row>
        <row r="130">
          <cell r="K130" t="str">
            <v>关键岗</v>
          </cell>
          <cell r="L130">
            <v>43675</v>
          </cell>
          <cell r="M130">
            <v>43725</v>
          </cell>
          <cell r="N130">
            <v>35977</v>
          </cell>
          <cell r="O130">
            <v>26</v>
          </cell>
          <cell r="P130">
            <v>5</v>
          </cell>
          <cell r="Q130" t="str">
            <v>男</v>
          </cell>
          <cell r="R130" t="str">
            <v>汉</v>
          </cell>
          <cell r="S130" t="str">
            <v>群众</v>
          </cell>
          <cell r="T130" t="str">
            <v>否</v>
          </cell>
          <cell r="U130" t="str">
            <v>离异</v>
          </cell>
          <cell r="V130" t="str">
            <v>1981-11-04</v>
          </cell>
          <cell r="W130">
            <v>43</v>
          </cell>
          <cell r="X130" t="str">
            <v>初中</v>
          </cell>
        </row>
        <row r="130">
          <cell r="AD130" t="str">
            <v>无</v>
          </cell>
          <cell r="AE130" t="str">
            <v>焊工中级</v>
          </cell>
          <cell r="AF130" t="str">
            <v>430426198111044375</v>
          </cell>
          <cell r="AG130">
            <v>13873302392</v>
          </cell>
          <cell r="AH130" t="str">
            <v>彭忠</v>
          </cell>
          <cell r="AI130">
            <v>18673437018</v>
          </cell>
        </row>
        <row r="130">
          <cell r="AL130" t="str">
            <v>湖南省衡阳市祁东县双桥镇哨町村樟木组</v>
          </cell>
          <cell r="AM130" t="str">
            <v>农村</v>
          </cell>
          <cell r="AN130" t="str">
            <v>湖南省株洲市天元区华晨第一城21栋306号</v>
          </cell>
          <cell r="AO130" t="str">
            <v>2019.07.29-2022.07.28      2022.07.29-2025.07.28</v>
          </cell>
          <cell r="AP130">
            <v>45866</v>
          </cell>
          <cell r="AQ130">
            <v>43</v>
          </cell>
          <cell r="AR130">
            <v>1</v>
          </cell>
        </row>
        <row r="130">
          <cell r="AT130" t="str">
            <v>有固定期限</v>
          </cell>
          <cell r="AU130" t="str">
            <v>是</v>
          </cell>
          <cell r="AV130" t="str">
            <v>4302990003329965</v>
          </cell>
        </row>
        <row r="130">
          <cell r="AX130" t="str">
            <v>劳务工</v>
          </cell>
          <cell r="AY130" t="str">
            <v>湖南鑫起</v>
          </cell>
          <cell r="AZ130" t="str">
            <v>光华荣昌</v>
          </cell>
          <cell r="BA130">
            <v>23</v>
          </cell>
          <cell r="BB130">
            <v>0</v>
          </cell>
        </row>
        <row r="130">
          <cell r="BI130" t="e">
            <v>#N/A</v>
          </cell>
        </row>
        <row r="131">
          <cell r="B131" t="str">
            <v>罗亚南</v>
          </cell>
          <cell r="C131">
            <v>219</v>
          </cell>
          <cell r="D131" t="str">
            <v>间接</v>
          </cell>
          <cell r="E131" t="str">
            <v>蓝领</v>
          </cell>
          <cell r="F131" t="str">
            <v>生产制造部</v>
          </cell>
          <cell r="G131" t="str">
            <v>总装车间</v>
          </cell>
          <cell r="H131" t="str">
            <v>总装班长</v>
          </cell>
        </row>
        <row r="131">
          <cell r="J131" t="str">
            <v>班长</v>
          </cell>
          <cell r="K131" t="str">
            <v>关键岗</v>
          </cell>
          <cell r="L131">
            <v>41612</v>
          </cell>
          <cell r="M131">
            <v>41619</v>
          </cell>
          <cell r="N131">
            <v>35247</v>
          </cell>
          <cell r="O131">
            <v>28</v>
          </cell>
          <cell r="P131">
            <v>11</v>
          </cell>
          <cell r="Q131" t="str">
            <v>男</v>
          </cell>
          <cell r="R131" t="str">
            <v>汉</v>
          </cell>
          <cell r="S131" t="str">
            <v>群众</v>
          </cell>
          <cell r="T131" t="str">
            <v>是</v>
          </cell>
          <cell r="U131" t="str">
            <v>未婚</v>
          </cell>
          <cell r="V131" t="str">
            <v>1977-09-24</v>
          </cell>
          <cell r="W131">
            <v>47</v>
          </cell>
          <cell r="X131" t="str">
            <v>中技</v>
          </cell>
        </row>
        <row r="131">
          <cell r="Z131" t="str">
            <v>钳工</v>
          </cell>
          <cell r="AA131" t="str">
            <v>株洲市田心技校</v>
          </cell>
        </row>
        <row r="131">
          <cell r="AD131" t="str">
            <v>无</v>
          </cell>
          <cell r="AE131" t="str">
            <v>焊工中级</v>
          </cell>
          <cell r="AF131" t="str">
            <v>430202197709246071</v>
          </cell>
          <cell r="AG131" t="str">
            <v>18573335776
18573340687</v>
          </cell>
          <cell r="AH131" t="str">
            <v>罗亚平</v>
          </cell>
          <cell r="AI131">
            <v>15307333331</v>
          </cell>
        </row>
        <row r="131">
          <cell r="AK131">
            <v>1055643189</v>
          </cell>
          <cell r="AL131" t="str">
            <v>湖南省株洲市石峰区民主村14栋204号</v>
          </cell>
          <cell r="AM131" t="str">
            <v>城镇</v>
          </cell>
          <cell r="AN131" t="str">
            <v>湖南省株洲市石峰区民主村14栋204号</v>
          </cell>
          <cell r="AO131" t="str">
            <v>2015.10.04-2017.10.03
2017.10.04-2020.10.03
2020.10.04-无固定期限</v>
          </cell>
          <cell r="AP131" t="str">
            <v>——</v>
          </cell>
          <cell r="AQ131" t="e">
            <v>#VALUE!</v>
          </cell>
          <cell r="AR131" t="e">
            <v>#VALUE!</v>
          </cell>
          <cell r="AS131">
            <v>44108</v>
          </cell>
          <cell r="AT131" t="str">
            <v>无固定期限</v>
          </cell>
          <cell r="AU131" t="str">
            <v>是</v>
          </cell>
          <cell r="AV131" t="str">
            <v>4302110000672915</v>
          </cell>
          <cell r="AW131" t="str">
            <v>ZZ-DA-0126</v>
          </cell>
          <cell r="AX131" t="str">
            <v>合同工</v>
          </cell>
          <cell r="AY131" t="str">
            <v>光华荣昌</v>
          </cell>
          <cell r="AZ131" t="str">
            <v>湖南鑫起</v>
          </cell>
          <cell r="BA131">
            <v>22.5</v>
          </cell>
          <cell r="BB131">
            <v>0</v>
          </cell>
        </row>
        <row r="131">
          <cell r="BD131" t="str">
            <v>缺入职体检（劳务工转入）</v>
          </cell>
        </row>
        <row r="131">
          <cell r="BI131" t="e">
            <v>#N/A</v>
          </cell>
        </row>
        <row r="132">
          <cell r="B132" t="str">
            <v>罗鹏</v>
          </cell>
          <cell r="C132">
            <v>106</v>
          </cell>
          <cell r="D132" t="str">
            <v>直接</v>
          </cell>
          <cell r="E132" t="str">
            <v>蓝领</v>
          </cell>
          <cell r="F132" t="str">
            <v>生产制造部</v>
          </cell>
          <cell r="G132" t="str">
            <v>总装车间</v>
          </cell>
          <cell r="H132" t="str">
            <v>总装操作工</v>
          </cell>
        </row>
        <row r="132">
          <cell r="K132" t="str">
            <v>关键岗</v>
          </cell>
          <cell r="L132">
            <v>41213</v>
          </cell>
          <cell r="M132">
            <v>41243</v>
          </cell>
          <cell r="N132">
            <v>36342</v>
          </cell>
          <cell r="O132">
            <v>25</v>
          </cell>
          <cell r="P132">
            <v>12</v>
          </cell>
          <cell r="Q132" t="str">
            <v>男</v>
          </cell>
          <cell r="R132" t="str">
            <v>汉</v>
          </cell>
          <cell r="S132" t="str">
            <v>群众</v>
          </cell>
          <cell r="T132" t="str">
            <v>否</v>
          </cell>
          <cell r="U132" t="str">
            <v>已婚</v>
          </cell>
          <cell r="V132" t="str">
            <v>1981-05-21</v>
          </cell>
          <cell r="W132">
            <v>44</v>
          </cell>
          <cell r="X132" t="str">
            <v>初中</v>
          </cell>
        </row>
        <row r="132">
          <cell r="AA132" t="str">
            <v>马家河中学</v>
          </cell>
        </row>
        <row r="132">
          <cell r="AD132" t="str">
            <v>无</v>
          </cell>
          <cell r="AE132" t="str">
            <v>钳工中级</v>
          </cell>
          <cell r="AF132" t="str">
            <v>430221198105216510</v>
          </cell>
          <cell r="AG132">
            <v>15675378461</v>
          </cell>
          <cell r="AH132" t="str">
            <v>袁利</v>
          </cell>
          <cell r="AI132">
            <v>13037331007</v>
          </cell>
        </row>
        <row r="132">
          <cell r="AL132" t="str">
            <v>湖南省株洲市天元区群丰镇响塘村谭碧组21号</v>
          </cell>
          <cell r="AM132" t="str">
            <v>农村</v>
          </cell>
          <cell r="AN132" t="str">
            <v>湖南省株洲市天元区响塘花园9栋101号</v>
          </cell>
          <cell r="AO132" t="str">
            <v>2015.05.01-2017.04.30
2017.05.01-2020.04.30
2020.05.01-无固定期限</v>
          </cell>
          <cell r="AP132" t="str">
            <v>——</v>
          </cell>
          <cell r="AQ132" t="e">
            <v>#VALUE!</v>
          </cell>
          <cell r="AR132" t="e">
            <v>#VALUE!</v>
          </cell>
          <cell r="AS132">
            <v>43952</v>
          </cell>
          <cell r="AT132" t="str">
            <v>无固定期限</v>
          </cell>
          <cell r="AU132" t="str">
            <v>是</v>
          </cell>
          <cell r="AV132" t="str">
            <v>4302110000670931</v>
          </cell>
          <cell r="AW132" t="str">
            <v>ZZ-DA-0118</v>
          </cell>
          <cell r="AX132" t="str">
            <v>合同工</v>
          </cell>
          <cell r="AY132" t="str">
            <v>光华荣昌</v>
          </cell>
          <cell r="AZ132" t="str">
            <v>光华荣昌</v>
          </cell>
          <cell r="BA132">
            <v>22.5</v>
          </cell>
          <cell r="BB132">
            <v>0</v>
          </cell>
        </row>
        <row r="132">
          <cell r="BD132" t="str">
            <v>缺入职体检（劳务工转入）</v>
          </cell>
        </row>
        <row r="132">
          <cell r="BI132" t="e">
            <v>#N/A</v>
          </cell>
        </row>
        <row r="133">
          <cell r="B133" t="str">
            <v>刘明</v>
          </cell>
          <cell r="C133">
            <v>937</v>
          </cell>
          <cell r="D133" t="str">
            <v>直接</v>
          </cell>
          <cell r="E133" t="str">
            <v>蓝领</v>
          </cell>
          <cell r="F133" t="str">
            <v>生产制造部</v>
          </cell>
          <cell r="G133" t="str">
            <v>总装车间</v>
          </cell>
          <cell r="H133" t="str">
            <v>总装操作工</v>
          </cell>
        </row>
        <row r="133">
          <cell r="L133">
            <v>44306</v>
          </cell>
          <cell r="M133">
            <v>44336</v>
          </cell>
          <cell r="N133">
            <v>37073</v>
          </cell>
          <cell r="O133">
            <v>23</v>
          </cell>
          <cell r="P133">
            <v>4</v>
          </cell>
          <cell r="Q133" t="str">
            <v>男</v>
          </cell>
          <cell r="R133" t="str">
            <v>汉</v>
          </cell>
          <cell r="S133" t="str">
            <v>群众</v>
          </cell>
          <cell r="T133" t="str">
            <v>否</v>
          </cell>
          <cell r="U133" t="str">
            <v>未婚</v>
          </cell>
          <cell r="V133" t="str">
            <v>1984-11-12</v>
          </cell>
          <cell r="W133">
            <v>40</v>
          </cell>
          <cell r="X133" t="str">
            <v>初中</v>
          </cell>
        </row>
        <row r="133">
          <cell r="AD133" t="str">
            <v>无</v>
          </cell>
        </row>
        <row r="133">
          <cell r="AF133" t="str">
            <v>430221198411125318</v>
          </cell>
          <cell r="AG133">
            <v>18173397517</v>
          </cell>
          <cell r="AH133" t="str">
            <v>刘平</v>
          </cell>
          <cell r="AI133">
            <v>18670801876</v>
          </cell>
        </row>
        <row r="133">
          <cell r="AL133" t="str">
            <v>湖南省株洲市芦淞区姚家坝乡姚家坝村苏家坝组01号</v>
          </cell>
          <cell r="AM133" t="str">
            <v>农村</v>
          </cell>
          <cell r="AN133" t="str">
            <v>湖南省株洲市芦淞区姚家坝乡姚家坝村苏家坝组01号</v>
          </cell>
          <cell r="AO133" t="str">
            <v>2021.04.18-2024.04.17     2024.04.17-2027.04.17</v>
          </cell>
          <cell r="AP133">
            <v>46494</v>
          </cell>
          <cell r="AQ133">
            <v>671</v>
          </cell>
          <cell r="AR133">
            <v>1</v>
          </cell>
        </row>
        <row r="133">
          <cell r="AT133" t="str">
            <v>有固定期限</v>
          </cell>
          <cell r="AU133" t="str">
            <v>是</v>
          </cell>
        </row>
        <row r="133">
          <cell r="AX133" t="str">
            <v>劳务工</v>
          </cell>
          <cell r="AY133" t="str">
            <v>湖南鑫起</v>
          </cell>
          <cell r="AZ133" t="str">
            <v>光华荣昌</v>
          </cell>
          <cell r="BA133">
            <v>21.5</v>
          </cell>
          <cell r="BB133">
            <v>0</v>
          </cell>
        </row>
        <row r="133">
          <cell r="BI133" t="e">
            <v>#N/A</v>
          </cell>
        </row>
        <row r="134">
          <cell r="B134" t="str">
            <v>邓日顺</v>
          </cell>
          <cell r="C134">
            <v>125</v>
          </cell>
          <cell r="D134" t="str">
            <v>直接</v>
          </cell>
          <cell r="E134" t="str">
            <v>蓝领</v>
          </cell>
          <cell r="F134" t="str">
            <v>生产制造部</v>
          </cell>
          <cell r="G134" t="str">
            <v>总装车间</v>
          </cell>
          <cell r="H134" t="str">
            <v>总装操作工</v>
          </cell>
        </row>
        <row r="134">
          <cell r="L134">
            <v>41881</v>
          </cell>
          <cell r="M134">
            <v>42032</v>
          </cell>
          <cell r="N134">
            <v>40725</v>
          </cell>
          <cell r="O134">
            <v>13</v>
          </cell>
          <cell r="P134">
            <v>10</v>
          </cell>
          <cell r="Q134" t="str">
            <v>男</v>
          </cell>
          <cell r="R134" t="str">
            <v>汉</v>
          </cell>
          <cell r="S134" t="str">
            <v>群众</v>
          </cell>
          <cell r="T134" t="str">
            <v>否</v>
          </cell>
          <cell r="U134" t="str">
            <v>已婚</v>
          </cell>
          <cell r="V134" t="str">
            <v>1993-02-17</v>
          </cell>
          <cell r="W134">
            <v>32</v>
          </cell>
          <cell r="X134" t="str">
            <v>中专</v>
          </cell>
        </row>
        <row r="134">
          <cell r="Z134" t="str">
            <v>数控</v>
          </cell>
          <cell r="AA134" t="str">
            <v>湖南工贸技师学院</v>
          </cell>
          <cell r="AB134">
            <v>41090</v>
          </cell>
        </row>
        <row r="134">
          <cell r="AD134" t="str">
            <v>五级/初级技能</v>
          </cell>
          <cell r="AE134" t="str">
            <v>钳工中级</v>
          </cell>
          <cell r="AF134" t="str">
            <v>430204199302173239</v>
          </cell>
          <cell r="AG134">
            <v>17770910100</v>
          </cell>
          <cell r="AH134" t="str">
            <v>陈傲然</v>
          </cell>
          <cell r="AI134">
            <v>17770901616</v>
          </cell>
        </row>
        <row r="134">
          <cell r="AL134" t="str">
            <v>湖南省株洲市芦淞区枫溪街道办事处曲尺村白岳一组008号</v>
          </cell>
          <cell r="AM134" t="str">
            <v>农村</v>
          </cell>
          <cell r="AN134" t="str">
            <v>湖南省株洲市芦淞区枫溪街道办事处曲尺村白岳一组008号</v>
          </cell>
          <cell r="AO134" t="str">
            <v>2016.9.1-2019.8.31
2019.09.01-2022.08.31
2022.09.01-无固定期限</v>
          </cell>
          <cell r="AP134" t="str">
            <v>——</v>
          </cell>
          <cell r="AQ134" t="e">
            <v>#VALUE!</v>
          </cell>
          <cell r="AR134" t="e">
            <v>#VALUE!</v>
          </cell>
          <cell r="AS134">
            <v>44805</v>
          </cell>
          <cell r="AT134" t="str">
            <v>无固定期限</v>
          </cell>
          <cell r="AU134" t="str">
            <v>是</v>
          </cell>
          <cell r="AV134" t="str">
            <v>4302110000680998</v>
          </cell>
          <cell r="AW134" t="str">
            <v>ZZ-DA-0188</v>
          </cell>
          <cell r="AX134" t="str">
            <v>合同工</v>
          </cell>
          <cell r="AY134" t="str">
            <v>光华荣昌</v>
          </cell>
          <cell r="AZ134" t="str">
            <v>湖南红海</v>
          </cell>
          <cell r="BA134">
            <v>20.5</v>
          </cell>
          <cell r="BB134">
            <v>0</v>
          </cell>
          <cell r="BC134" t="str">
            <v>初级工</v>
          </cell>
        </row>
        <row r="134">
          <cell r="BI134" t="e">
            <v>#N/A</v>
          </cell>
        </row>
        <row r="135">
          <cell r="B135" t="str">
            <v>曹卫清</v>
          </cell>
          <cell r="C135">
            <v>1039</v>
          </cell>
          <cell r="D135" t="str">
            <v>直接</v>
          </cell>
          <cell r="E135" t="str">
            <v>蓝领</v>
          </cell>
          <cell r="F135" t="str">
            <v>生产制造部</v>
          </cell>
          <cell r="G135" t="str">
            <v>总装车间</v>
          </cell>
          <cell r="H135" t="str">
            <v>总装操作工</v>
          </cell>
        </row>
        <row r="135">
          <cell r="L135">
            <v>44753</v>
          </cell>
          <cell r="M135">
            <v>44783</v>
          </cell>
          <cell r="N135">
            <v>29768</v>
          </cell>
          <cell r="O135">
            <v>43</v>
          </cell>
          <cell r="P135">
            <v>2</v>
          </cell>
          <cell r="Q135" t="str">
            <v>男</v>
          </cell>
          <cell r="R135" t="str">
            <v>汉</v>
          </cell>
          <cell r="S135" t="str">
            <v>群众</v>
          </cell>
          <cell r="T135" t="str">
            <v>否</v>
          </cell>
          <cell r="U135" t="str">
            <v>已婚</v>
          </cell>
          <cell r="V135" t="str">
            <v>1965-07-10</v>
          </cell>
          <cell r="W135">
            <v>59</v>
          </cell>
          <cell r="X135" t="str">
            <v>初中</v>
          </cell>
        </row>
        <row r="135">
          <cell r="AF135" t="str">
            <v>432321196507103234</v>
          </cell>
          <cell r="AG135">
            <v>18711704106</v>
          </cell>
          <cell r="AH135" t="str">
            <v>蔡清娥</v>
          </cell>
          <cell r="AI135">
            <v>15773710513</v>
          </cell>
        </row>
        <row r="135">
          <cell r="AL135" t="str">
            <v>湖南省益阳市赫山区沧水铺镇沧泥路30号</v>
          </cell>
          <cell r="AM135" t="str">
            <v>农村</v>
          </cell>
          <cell r="AN135" t="str">
            <v>湖南省株洲市天元区北京海纳川株洲公司宿舍</v>
          </cell>
          <cell r="AO135" t="str">
            <v>2022.07.11-2025.07.10</v>
          </cell>
          <cell r="AP135">
            <v>45848</v>
          </cell>
          <cell r="AQ135">
            <v>25</v>
          </cell>
          <cell r="AR135">
            <v>1</v>
          </cell>
        </row>
        <row r="135">
          <cell r="AT135" t="str">
            <v>有固定期限</v>
          </cell>
          <cell r="AU135" t="str">
            <v>是</v>
          </cell>
        </row>
        <row r="135">
          <cell r="AX135" t="str">
            <v>劳务工</v>
          </cell>
          <cell r="AY135" t="str">
            <v>湖南鑫起</v>
          </cell>
          <cell r="AZ135" t="str">
            <v>光华荣昌</v>
          </cell>
          <cell r="BA135">
            <v>20.5</v>
          </cell>
          <cell r="BB135">
            <v>0</v>
          </cell>
          <cell r="BC135" t="str">
            <v>刘光辉介绍</v>
          </cell>
          <cell r="BD135" t="str">
            <v>√</v>
          </cell>
        </row>
        <row r="135">
          <cell r="BF135" t="str">
            <v>曹卫清</v>
          </cell>
        </row>
        <row r="135">
          <cell r="BI135" t="e">
            <v>#N/A</v>
          </cell>
        </row>
        <row r="135">
          <cell r="BL135" t="str">
            <v>其他粉尘（聚氨酯粉尘）、噪声</v>
          </cell>
          <cell r="BM135" t="str">
            <v>可从事其他粉尘（聚氨酯粉尘）作业
可从事噪声作业
</v>
          </cell>
        </row>
        <row r="136">
          <cell r="B136" t="str">
            <v>欧响亮</v>
          </cell>
          <cell r="C136">
            <v>709</v>
          </cell>
          <cell r="D136" t="str">
            <v>直接</v>
          </cell>
          <cell r="E136" t="str">
            <v>蓝领</v>
          </cell>
          <cell r="F136" t="str">
            <v>生产制造部</v>
          </cell>
          <cell r="G136" t="str">
            <v>总装车间</v>
          </cell>
          <cell r="H136" t="str">
            <v>总装操作工</v>
          </cell>
        </row>
        <row r="136">
          <cell r="L136">
            <v>43595</v>
          </cell>
          <cell r="M136">
            <v>43600</v>
          </cell>
          <cell r="N136">
            <v>39965</v>
          </cell>
          <cell r="O136">
            <v>16</v>
          </cell>
          <cell r="P136">
            <v>6</v>
          </cell>
          <cell r="Q136" t="str">
            <v>男</v>
          </cell>
          <cell r="R136" t="str">
            <v>汉</v>
          </cell>
          <cell r="S136" t="str">
            <v>群众</v>
          </cell>
          <cell r="T136" t="str">
            <v>否</v>
          </cell>
          <cell r="U136" t="str">
            <v>已婚</v>
          </cell>
          <cell r="V136" t="str">
            <v>1990-06-28</v>
          </cell>
          <cell r="W136">
            <v>34</v>
          </cell>
          <cell r="X136" t="str">
            <v>高中</v>
          </cell>
        </row>
        <row r="136">
          <cell r="AA136" t="str">
            <v>株洲县第三中学</v>
          </cell>
        </row>
        <row r="136">
          <cell r="AD136" t="str">
            <v>无</v>
          </cell>
          <cell r="AE136" t="str">
            <v>钳工中级</v>
          </cell>
          <cell r="AF136" t="str">
            <v>430221199006283835</v>
          </cell>
          <cell r="AG136">
            <v>13217339556</v>
          </cell>
          <cell r="AH136" t="str">
            <v>吴倩</v>
          </cell>
          <cell r="AI136">
            <v>18673371735</v>
          </cell>
        </row>
        <row r="136">
          <cell r="AL136" t="str">
            <v>湖南省株洲县洲坪乡石板桥村祠堂组10号</v>
          </cell>
          <cell r="AM136" t="str">
            <v>农村</v>
          </cell>
          <cell r="AN136" t="str">
            <v>湖南省株洲市石峰区红旗北路亿都新天地5栋2402号</v>
          </cell>
          <cell r="AO136" t="str">
            <v>2019.12.01-2022.11.30
2022.10.01-2025.11.30</v>
          </cell>
          <cell r="AP136">
            <v>45991</v>
          </cell>
          <cell r="AQ136">
            <v>168</v>
          </cell>
          <cell r="AR136">
            <v>1</v>
          </cell>
          <cell r="AS136">
            <v>44896</v>
          </cell>
          <cell r="AT136" t="str">
            <v>有固定期限</v>
          </cell>
          <cell r="AU136" t="str">
            <v>是</v>
          </cell>
          <cell r="AV136" t="str">
            <v>4302110000746575</v>
          </cell>
          <cell r="AW136" t="str">
            <v>ZZ-DA-0237</v>
          </cell>
          <cell r="AX136" t="str">
            <v>合同工</v>
          </cell>
          <cell r="AY136" t="str">
            <v>光华荣昌</v>
          </cell>
          <cell r="AZ136" t="str">
            <v>光华荣昌</v>
          </cell>
          <cell r="BA136">
            <v>22</v>
          </cell>
          <cell r="BB136">
            <v>0</v>
          </cell>
          <cell r="BC136" t="str">
            <v>2019年12月转正式合同工</v>
          </cell>
        </row>
        <row r="136">
          <cell r="BI136" t="e">
            <v>#N/A</v>
          </cell>
        </row>
        <row r="137">
          <cell r="B137" t="str">
            <v>刘孝其</v>
          </cell>
          <cell r="C137">
            <v>164</v>
          </cell>
          <cell r="D137" t="str">
            <v>直接</v>
          </cell>
          <cell r="E137" t="str">
            <v>蓝领</v>
          </cell>
          <cell r="F137" t="str">
            <v>生产制造部</v>
          </cell>
          <cell r="G137" t="str">
            <v>总装车间</v>
          </cell>
          <cell r="H137" t="str">
            <v>总装操作工</v>
          </cell>
        </row>
        <row r="137">
          <cell r="L137">
            <v>41325</v>
          </cell>
          <cell r="M137">
            <v>41353</v>
          </cell>
          <cell r="N137">
            <v>30133</v>
          </cell>
          <cell r="O137">
            <v>42</v>
          </cell>
          <cell r="P137">
            <v>12</v>
          </cell>
          <cell r="Q137" t="str">
            <v>男</v>
          </cell>
          <cell r="R137" t="str">
            <v>汉</v>
          </cell>
          <cell r="S137" t="str">
            <v>群众</v>
          </cell>
          <cell r="T137" t="str">
            <v>否</v>
          </cell>
          <cell r="U137" t="str">
            <v>已婚</v>
          </cell>
          <cell r="V137" t="str">
            <v>1965-08-20</v>
          </cell>
          <cell r="W137">
            <v>59</v>
          </cell>
          <cell r="X137" t="str">
            <v>初中</v>
          </cell>
        </row>
        <row r="137">
          <cell r="AD137" t="str">
            <v>无</v>
          </cell>
          <cell r="AE137" t="str">
            <v>钳工中级</v>
          </cell>
          <cell r="AF137" t="str">
            <v>430221196508206879</v>
          </cell>
          <cell r="AG137">
            <v>15616370558</v>
          </cell>
          <cell r="AH137" t="str">
            <v>罗再丽</v>
          </cell>
          <cell r="AI137">
            <v>13107339002</v>
          </cell>
        </row>
        <row r="137">
          <cell r="AL137" t="str">
            <v>湖南省株洲市天元区马家河镇中路村晒谷2号</v>
          </cell>
          <cell r="AM137" t="str">
            <v>农村</v>
          </cell>
          <cell r="AN137" t="str">
            <v>湖南省株洲市天元区马家河镇中路村晒谷2号</v>
          </cell>
          <cell r="AO137" t="str">
            <v>2016.1.4-2018.1.3
2018.01.04-2021.01.03
2021.01.04-无固定期限</v>
          </cell>
          <cell r="AP137" t="str">
            <v>——</v>
          </cell>
          <cell r="AQ137" t="e">
            <v>#VALUE!</v>
          </cell>
          <cell r="AR137" t="e">
            <v>#VALUE!</v>
          </cell>
          <cell r="AS137">
            <v>44200</v>
          </cell>
          <cell r="AT137" t="str">
            <v>无固定期限</v>
          </cell>
          <cell r="AU137" t="str">
            <v>是</v>
          </cell>
          <cell r="AV137" t="str">
            <v>4302110000675595</v>
          </cell>
          <cell r="AW137" t="str">
            <v>ZZ-DA-0153</v>
          </cell>
          <cell r="AX137" t="str">
            <v>合同工</v>
          </cell>
          <cell r="AY137" t="str">
            <v>光华荣昌</v>
          </cell>
          <cell r="AZ137" t="str">
            <v>湖南红海</v>
          </cell>
          <cell r="BA137">
            <v>18</v>
          </cell>
          <cell r="BB137">
            <v>0</v>
          </cell>
        </row>
        <row r="137">
          <cell r="BI137" t="e">
            <v>#N/A</v>
          </cell>
        </row>
        <row r="138">
          <cell r="B138" t="str">
            <v>易任红</v>
          </cell>
          <cell r="C138">
            <v>223</v>
          </cell>
          <cell r="D138" t="str">
            <v>直接</v>
          </cell>
          <cell r="E138" t="str">
            <v>蓝领</v>
          </cell>
          <cell r="F138" t="str">
            <v>生产制造部</v>
          </cell>
          <cell r="G138" t="str">
            <v>总装车间</v>
          </cell>
          <cell r="H138" t="str">
            <v>总装操作工</v>
          </cell>
        </row>
        <row r="138">
          <cell r="K138" t="str">
            <v>关键岗</v>
          </cell>
          <cell r="L138">
            <v>41332</v>
          </cell>
          <cell r="M138">
            <v>41339</v>
          </cell>
          <cell r="N138">
            <v>31229</v>
          </cell>
          <cell r="O138">
            <v>39</v>
          </cell>
          <cell r="P138">
            <v>12</v>
          </cell>
          <cell r="Q138" t="str">
            <v>男</v>
          </cell>
          <cell r="R138" t="str">
            <v>汉</v>
          </cell>
          <cell r="S138" t="str">
            <v>群众</v>
          </cell>
          <cell r="T138" t="str">
            <v>否</v>
          </cell>
          <cell r="U138" t="str">
            <v>已婚</v>
          </cell>
          <cell r="V138" t="str">
            <v>1966-12-11</v>
          </cell>
          <cell r="W138">
            <v>58</v>
          </cell>
          <cell r="X138" t="str">
            <v>高中</v>
          </cell>
        </row>
        <row r="138">
          <cell r="AA138" t="str">
            <v>株洲市郊区一中</v>
          </cell>
        </row>
        <row r="138">
          <cell r="AD138" t="str">
            <v>无</v>
          </cell>
          <cell r="AE138" t="str">
            <v>钳工中级</v>
          </cell>
          <cell r="AF138" t="str">
            <v>430211196612110014</v>
          </cell>
          <cell r="AG138">
            <v>15367338617</v>
          </cell>
          <cell r="AH138" t="str">
            <v>罗月娥</v>
          </cell>
          <cell r="AI138">
            <v>17373310866</v>
          </cell>
        </row>
        <row r="138">
          <cell r="AL138" t="str">
            <v>湖南省株洲市天元区新塘工区2队</v>
          </cell>
          <cell r="AM138" t="str">
            <v>城镇</v>
          </cell>
          <cell r="AN138" t="str">
            <v>湖南省株洲市天元区新泰小区13栋104号</v>
          </cell>
          <cell r="AO138" t="str">
            <v>2013.02.03-2025.02.02</v>
          </cell>
          <cell r="AP138">
            <v>45690</v>
          </cell>
          <cell r="AQ138">
            <v>-133</v>
          </cell>
          <cell r="AR138">
            <v>0</v>
          </cell>
        </row>
        <row r="138">
          <cell r="AT138" t="str">
            <v>有固定期限</v>
          </cell>
          <cell r="AU138" t="str">
            <v>是</v>
          </cell>
          <cell r="AV138" t="str">
            <v>4302990003279821</v>
          </cell>
        </row>
        <row r="138">
          <cell r="AX138" t="str">
            <v>劳务工</v>
          </cell>
          <cell r="AY138" t="str">
            <v>湖南鑫起</v>
          </cell>
          <cell r="AZ138" t="str">
            <v>湖南红海</v>
          </cell>
          <cell r="BA138">
            <v>21.5</v>
          </cell>
          <cell r="BB138">
            <v>0</v>
          </cell>
        </row>
        <row r="138">
          <cell r="BI138" t="e">
            <v>#N/A</v>
          </cell>
        </row>
        <row r="139">
          <cell r="B139" t="str">
            <v>刘文强</v>
          </cell>
          <cell r="C139">
            <v>311</v>
          </cell>
          <cell r="D139" t="str">
            <v>直接</v>
          </cell>
          <cell r="E139" t="str">
            <v>蓝领</v>
          </cell>
          <cell r="F139" t="str">
            <v>生产制造部</v>
          </cell>
          <cell r="G139" t="str">
            <v>总装车间</v>
          </cell>
          <cell r="H139" t="str">
            <v>总装操作工</v>
          </cell>
        </row>
        <row r="139">
          <cell r="L139">
            <v>42554</v>
          </cell>
          <cell r="M139">
            <v>42823</v>
          </cell>
          <cell r="N139">
            <v>36342</v>
          </cell>
          <cell r="O139">
            <v>25</v>
          </cell>
          <cell r="P139">
            <v>8</v>
          </cell>
          <cell r="Q139" t="str">
            <v>男</v>
          </cell>
          <cell r="R139" t="str">
            <v>汉</v>
          </cell>
          <cell r="S139" t="str">
            <v>群众</v>
          </cell>
          <cell r="T139" t="str">
            <v>否</v>
          </cell>
          <cell r="U139" t="str">
            <v>已婚</v>
          </cell>
          <cell r="V139" t="str">
            <v>1981-01-04</v>
          </cell>
          <cell r="W139">
            <v>44</v>
          </cell>
          <cell r="X139" t="str">
            <v>高中</v>
          </cell>
        </row>
        <row r="139">
          <cell r="AA139" t="str">
            <v>小南州中学</v>
          </cell>
        </row>
        <row r="139">
          <cell r="AD139" t="str">
            <v>无</v>
          </cell>
          <cell r="AE139" t="str">
            <v>钳工中级</v>
          </cell>
          <cell r="AF139" t="str">
            <v>430921198101045118</v>
          </cell>
          <cell r="AG139">
            <v>17377906558</v>
          </cell>
          <cell r="AH139" t="str">
            <v>罗艳</v>
          </cell>
          <cell r="AI139">
            <v>17377906365</v>
          </cell>
        </row>
        <row r="139">
          <cell r="AL139" t="str">
            <v>湖南省株洲市天元区马家河镇新马社区下龙8号</v>
          </cell>
          <cell r="AM139" t="str">
            <v>农村</v>
          </cell>
          <cell r="AN139" t="str">
            <v>湖南省株洲市天元区翠谷城三期16栋2201号</v>
          </cell>
          <cell r="AO139" t="str">
            <v>2019.12.01-2022.11.30
2022.10.01-2025.11.30</v>
          </cell>
          <cell r="AP139">
            <v>45991</v>
          </cell>
          <cell r="AQ139">
            <v>168</v>
          </cell>
          <cell r="AR139">
            <v>1</v>
          </cell>
          <cell r="AS139">
            <v>44896</v>
          </cell>
          <cell r="AT139" t="str">
            <v>有固定期限</v>
          </cell>
          <cell r="AU139" t="str">
            <v>是</v>
          </cell>
          <cell r="AV139" t="str">
            <v>4302110000746570</v>
          </cell>
          <cell r="AW139" t="str">
            <v>ZZ-DA-0239</v>
          </cell>
          <cell r="AX139" t="str">
            <v>合同工</v>
          </cell>
          <cell r="AY139" t="str">
            <v>光华荣昌</v>
          </cell>
          <cell r="AZ139" t="str">
            <v>光华荣昌</v>
          </cell>
          <cell r="BA139">
            <v>21.5</v>
          </cell>
          <cell r="BB139">
            <v>0</v>
          </cell>
        </row>
        <row r="139">
          <cell r="BI139" t="e">
            <v>#N/A</v>
          </cell>
        </row>
        <row r="140">
          <cell r="B140" t="str">
            <v>杨亮亮</v>
          </cell>
          <cell r="C140">
            <v>851</v>
          </cell>
          <cell r="D140" t="str">
            <v>直接</v>
          </cell>
          <cell r="E140" t="str">
            <v>蓝领</v>
          </cell>
          <cell r="F140" t="str">
            <v>生产制造部</v>
          </cell>
          <cell r="G140" t="str">
            <v>总装车间</v>
          </cell>
          <cell r="H140" t="str">
            <v>总装操作工</v>
          </cell>
        </row>
        <row r="140">
          <cell r="L140">
            <v>43685</v>
          </cell>
          <cell r="M140">
            <v>43703</v>
          </cell>
          <cell r="N140">
            <v>37500</v>
          </cell>
          <cell r="O140">
            <v>22</v>
          </cell>
          <cell r="P140">
            <v>5</v>
          </cell>
          <cell r="Q140" t="str">
            <v>男</v>
          </cell>
          <cell r="R140" t="str">
            <v>汉</v>
          </cell>
          <cell r="S140" t="str">
            <v>群众</v>
          </cell>
          <cell r="T140" t="str">
            <v>否</v>
          </cell>
          <cell r="U140" t="str">
            <v>已婚</v>
          </cell>
          <cell r="V140" t="str">
            <v>1986-01-16</v>
          </cell>
          <cell r="W140">
            <v>39</v>
          </cell>
          <cell r="X140" t="str">
            <v>中专</v>
          </cell>
        </row>
        <row r="140">
          <cell r="AA140" t="str">
            <v>株洲市三中</v>
          </cell>
        </row>
        <row r="140">
          <cell r="AD140" t="str">
            <v>无</v>
          </cell>
          <cell r="AE140" t="str">
            <v>钳工中级</v>
          </cell>
          <cell r="AF140" t="str">
            <v>430224198601162717</v>
          </cell>
          <cell r="AG140">
            <v>13337338300</v>
          </cell>
          <cell r="AH140" t="str">
            <v>杨金善</v>
          </cell>
          <cell r="AI140">
            <v>15873385658</v>
          </cell>
        </row>
        <row r="140">
          <cell r="AL140" t="str">
            <v>湖南省株洲市石峰区杉木塘路26号601号</v>
          </cell>
          <cell r="AM140" t="str">
            <v>城镇</v>
          </cell>
          <cell r="AN140" t="str">
            <v>湖南省株洲市石峰区杉木塘圣华名城13栋</v>
          </cell>
          <cell r="AO140" t="str">
            <v>2019.08.08-2022.08.07  2022.08.08-2025.08.07          </v>
          </cell>
          <cell r="AP140">
            <v>45876</v>
          </cell>
          <cell r="AQ140">
            <v>53</v>
          </cell>
          <cell r="AR140">
            <v>1</v>
          </cell>
        </row>
        <row r="140">
          <cell r="AT140" t="str">
            <v>有固定期限</v>
          </cell>
          <cell r="AU140" t="str">
            <v>是</v>
          </cell>
          <cell r="AV140" t="str">
            <v>4302990003328799</v>
          </cell>
        </row>
        <row r="140">
          <cell r="AX140" t="str">
            <v>劳务工</v>
          </cell>
          <cell r="AY140" t="str">
            <v>湖南鑫起</v>
          </cell>
          <cell r="AZ140" t="str">
            <v>湖南鑫起</v>
          </cell>
          <cell r="BA140">
            <v>22.5</v>
          </cell>
          <cell r="BB140">
            <v>0</v>
          </cell>
        </row>
        <row r="140">
          <cell r="BI140" t="e">
            <v>#N/A</v>
          </cell>
        </row>
        <row r="141">
          <cell r="B141" t="str">
            <v>刘谦</v>
          </cell>
          <cell r="C141">
            <v>563</v>
          </cell>
          <cell r="D141" t="str">
            <v>直接</v>
          </cell>
          <cell r="E141" t="str">
            <v>蓝领</v>
          </cell>
          <cell r="F141" t="str">
            <v>生产制造部</v>
          </cell>
          <cell r="G141" t="str">
            <v>总装车间</v>
          </cell>
          <cell r="H141" t="str">
            <v>总装操作工</v>
          </cell>
        </row>
        <row r="141">
          <cell r="L141">
            <v>42783</v>
          </cell>
          <cell r="M141">
            <v>42810</v>
          </cell>
          <cell r="N141">
            <v>37073</v>
          </cell>
          <cell r="O141">
            <v>23</v>
          </cell>
          <cell r="P141">
            <v>8</v>
          </cell>
          <cell r="Q141" t="str">
            <v>男</v>
          </cell>
          <cell r="R141" t="str">
            <v>汉</v>
          </cell>
          <cell r="S141" t="str">
            <v>群众</v>
          </cell>
          <cell r="T141" t="str">
            <v>否</v>
          </cell>
          <cell r="U141" t="str">
            <v>已婚</v>
          </cell>
          <cell r="V141" t="str">
            <v>1981-04-03</v>
          </cell>
          <cell r="W141">
            <v>44</v>
          </cell>
          <cell r="X141" t="str">
            <v>高中</v>
          </cell>
        </row>
        <row r="141">
          <cell r="AA141" t="str">
            <v>醴陵市第八中学</v>
          </cell>
        </row>
        <row r="141">
          <cell r="AD141" t="str">
            <v>无</v>
          </cell>
          <cell r="AE141" t="str">
            <v>钳工中级</v>
          </cell>
          <cell r="AF141" t="str">
            <v>43028119810403683X</v>
          </cell>
          <cell r="AG141">
            <v>15773142835</v>
          </cell>
          <cell r="AH141" t="str">
            <v>车金芳</v>
          </cell>
          <cell r="AI141">
            <v>18874235753</v>
          </cell>
        </row>
        <row r="141">
          <cell r="AL141" t="str">
            <v>湖南省醴陵市仙霞镇清安村石塘坡组</v>
          </cell>
          <cell r="AM141" t="str">
            <v>农村</v>
          </cell>
          <cell r="AN141" t="str">
            <v>湖南省株洲市天元区天元区中建玥熙台一期12栋1002号</v>
          </cell>
          <cell r="AO141" t="str">
            <v>2019.12.01-2022.11.30
2022.10.01-2025.11.30</v>
          </cell>
          <cell r="AP141">
            <v>45991</v>
          </cell>
          <cell r="AQ141">
            <v>168</v>
          </cell>
          <cell r="AR141">
            <v>1</v>
          </cell>
          <cell r="AS141">
            <v>44896</v>
          </cell>
          <cell r="AT141" t="str">
            <v>有固定期限</v>
          </cell>
          <cell r="AU141" t="str">
            <v>是</v>
          </cell>
          <cell r="AV141" t="str">
            <v>4302110000746571</v>
          </cell>
          <cell r="AW141" t="str">
            <v>ZZ-DA-0240</v>
          </cell>
          <cell r="AX141" t="str">
            <v>合同工</v>
          </cell>
          <cell r="AY141" t="str">
            <v>光华荣昌</v>
          </cell>
          <cell r="AZ141" t="str">
            <v>光华荣昌</v>
          </cell>
          <cell r="BA141">
            <v>22</v>
          </cell>
          <cell r="BB141">
            <v>0</v>
          </cell>
          <cell r="BC141" t="str">
            <v>2019年12月转正式合同工</v>
          </cell>
        </row>
        <row r="141">
          <cell r="BI141" t="e">
            <v>#N/A</v>
          </cell>
        </row>
        <row r="142">
          <cell r="B142" t="str">
            <v>吴陈</v>
          </cell>
          <cell r="C142">
            <v>230</v>
          </cell>
          <cell r="D142" t="str">
            <v>直接</v>
          </cell>
          <cell r="E142" t="str">
            <v>蓝领</v>
          </cell>
          <cell r="F142" t="str">
            <v>生产制造部</v>
          </cell>
          <cell r="G142" t="str">
            <v>总装车间</v>
          </cell>
          <cell r="H142" t="str">
            <v>总装操作工</v>
          </cell>
        </row>
        <row r="142">
          <cell r="K142" t="str">
            <v>关键岗</v>
          </cell>
          <cell r="L142">
            <v>42107</v>
          </cell>
          <cell r="M142">
            <v>42137</v>
          </cell>
          <cell r="N142">
            <v>38899</v>
          </cell>
          <cell r="O142">
            <v>18</v>
          </cell>
          <cell r="P142">
            <v>10</v>
          </cell>
          <cell r="Q142" t="str">
            <v>男</v>
          </cell>
          <cell r="R142" t="str">
            <v>汉</v>
          </cell>
          <cell r="S142" t="str">
            <v>群众</v>
          </cell>
          <cell r="T142" t="str">
            <v>否</v>
          </cell>
          <cell r="U142" t="str">
            <v>已婚</v>
          </cell>
          <cell r="V142" t="str">
            <v>1990-01-13</v>
          </cell>
          <cell r="W142">
            <v>35</v>
          </cell>
          <cell r="X142" t="str">
            <v>初中</v>
          </cell>
        </row>
        <row r="142">
          <cell r="AD142" t="str">
            <v>无</v>
          </cell>
          <cell r="AE142" t="str">
            <v>钳工中级</v>
          </cell>
          <cell r="AF142" t="str">
            <v>430203199001137035</v>
          </cell>
          <cell r="AG142">
            <v>18390263775</v>
          </cell>
          <cell r="AH142" t="str">
            <v>李盼盼</v>
          </cell>
          <cell r="AI142">
            <v>18670840066</v>
          </cell>
        </row>
        <row r="142">
          <cell r="AL142" t="str">
            <v>湖南省株洲市石峰区先锋村散户10号</v>
          </cell>
          <cell r="AM142" t="str">
            <v>城镇</v>
          </cell>
          <cell r="AN142" t="str">
            <v>湖南省株洲市石峰区先锋村散户10号</v>
          </cell>
          <cell r="AO142" t="str">
            <v>2016.6.1-2018.5.31
2018.06.01-2021.05.31
2021.06.01-无固定期限</v>
          </cell>
          <cell r="AP142" t="str">
            <v>——</v>
          </cell>
          <cell r="AQ142" t="e">
            <v>#VALUE!</v>
          </cell>
          <cell r="AR142" t="e">
            <v>#VALUE!</v>
          </cell>
          <cell r="AS142">
            <v>44348</v>
          </cell>
          <cell r="AT142" t="str">
            <v>无固定期限</v>
          </cell>
          <cell r="AU142" t="str">
            <v>是</v>
          </cell>
          <cell r="AV142" t="str">
            <v>4302110000679508</v>
          </cell>
          <cell r="AW142" t="str">
            <v>ZZ-DA-0176</v>
          </cell>
          <cell r="AX142" t="str">
            <v>合同工</v>
          </cell>
          <cell r="AY142" t="str">
            <v>光华荣昌</v>
          </cell>
          <cell r="AZ142" t="str">
            <v>光华荣昌</v>
          </cell>
          <cell r="BA142">
            <v>21.5</v>
          </cell>
          <cell r="BB142">
            <v>0</v>
          </cell>
        </row>
        <row r="142">
          <cell r="BI142" t="e">
            <v>#N/A</v>
          </cell>
        </row>
        <row r="143">
          <cell r="B143" t="str">
            <v>李亦斌</v>
          </cell>
          <cell r="C143">
            <v>241</v>
          </cell>
          <cell r="D143" t="str">
            <v>直接</v>
          </cell>
          <cell r="E143" t="str">
            <v>蓝领</v>
          </cell>
          <cell r="F143" t="str">
            <v>生产制造部</v>
          </cell>
          <cell r="G143" t="str">
            <v>总装车间</v>
          </cell>
          <cell r="H143" t="str">
            <v>总装操作工</v>
          </cell>
        </row>
        <row r="143">
          <cell r="K143" t="str">
            <v>关键岗</v>
          </cell>
          <cell r="L143">
            <v>41718</v>
          </cell>
          <cell r="M143">
            <v>41780</v>
          </cell>
          <cell r="N143">
            <v>35247</v>
          </cell>
          <cell r="O143">
            <v>28</v>
          </cell>
          <cell r="P143">
            <v>11</v>
          </cell>
          <cell r="Q143" t="str">
            <v>男</v>
          </cell>
          <cell r="R143" t="str">
            <v>汉</v>
          </cell>
          <cell r="S143" t="str">
            <v>群众</v>
          </cell>
          <cell r="T143" t="str">
            <v>否</v>
          </cell>
          <cell r="U143" t="str">
            <v>离异</v>
          </cell>
          <cell r="V143" t="str">
            <v>1977-10-28</v>
          </cell>
          <cell r="W143">
            <v>47</v>
          </cell>
          <cell r="X143" t="str">
            <v>高中</v>
          </cell>
        </row>
        <row r="143">
          <cell r="AD143" t="str">
            <v>无</v>
          </cell>
          <cell r="AE143" t="str">
            <v>钳工中级</v>
          </cell>
          <cell r="AF143" t="str">
            <v>430223197710281810</v>
          </cell>
          <cell r="AG143">
            <v>15773317299</v>
          </cell>
          <cell r="AH143" t="str">
            <v>李正忠</v>
          </cell>
          <cell r="AI143">
            <v>18975338550</v>
          </cell>
        </row>
        <row r="143">
          <cell r="AL143" t="str">
            <v>湖南省株洲市攸县酒埠江镇大屋场村下瓦屋组下瓦屋008</v>
          </cell>
          <cell r="AM143" t="str">
            <v>农村</v>
          </cell>
          <cell r="AN143" t="str">
            <v>湖南省株洲市天元区月塘小区9栋606号</v>
          </cell>
          <cell r="AO143" t="str">
            <v>2016.6.1-2018.5.31
2018.06.01-2021.05.31
2021.06.01-无固定期限</v>
          </cell>
          <cell r="AP143" t="str">
            <v>——</v>
          </cell>
          <cell r="AQ143" t="e">
            <v>#VALUE!</v>
          </cell>
          <cell r="AR143" t="e">
            <v>#VALUE!</v>
          </cell>
          <cell r="AS143">
            <v>44348</v>
          </cell>
          <cell r="AT143" t="str">
            <v>无固定期限</v>
          </cell>
          <cell r="AU143" t="str">
            <v>是</v>
          </cell>
          <cell r="AV143" t="str">
            <v>4302110000705396</v>
          </cell>
          <cell r="AW143" t="str">
            <v>ZZ-DA-0177</v>
          </cell>
          <cell r="AX143" t="str">
            <v>合同工</v>
          </cell>
          <cell r="AY143" t="str">
            <v>光华荣昌</v>
          </cell>
          <cell r="AZ143" t="str">
            <v>湖南红海</v>
          </cell>
          <cell r="BA143">
            <v>21.5</v>
          </cell>
          <cell r="BB143">
            <v>0</v>
          </cell>
        </row>
        <row r="143">
          <cell r="BI143" t="e">
            <v>#N/A</v>
          </cell>
        </row>
        <row r="144">
          <cell r="B144" t="str">
            <v>苏超</v>
          </cell>
          <cell r="C144">
            <v>173</v>
          </cell>
          <cell r="D144" t="str">
            <v>直接</v>
          </cell>
          <cell r="E144" t="str">
            <v>蓝领</v>
          </cell>
          <cell r="F144" t="str">
            <v>生产制造部</v>
          </cell>
          <cell r="G144" t="str">
            <v>总装车间</v>
          </cell>
          <cell r="H144" t="str">
            <v>总装操作工</v>
          </cell>
        </row>
        <row r="144">
          <cell r="L144">
            <v>41884</v>
          </cell>
          <cell r="M144">
            <v>41913</v>
          </cell>
          <cell r="N144">
            <v>38169</v>
          </cell>
          <cell r="O144">
            <v>20</v>
          </cell>
          <cell r="P144">
            <v>10</v>
          </cell>
          <cell r="Q144" t="str">
            <v>男</v>
          </cell>
          <cell r="R144" t="str">
            <v>汉</v>
          </cell>
          <cell r="S144" t="str">
            <v>群众</v>
          </cell>
          <cell r="T144" t="str">
            <v>否</v>
          </cell>
          <cell r="U144" t="str">
            <v>未婚</v>
          </cell>
          <cell r="V144" t="str">
            <v>1984-09-15</v>
          </cell>
          <cell r="W144">
            <v>40</v>
          </cell>
          <cell r="X144" t="str">
            <v>中技</v>
          </cell>
        </row>
        <row r="144">
          <cell r="Z144" t="str">
            <v>电子电工</v>
          </cell>
          <cell r="AA144" t="str">
            <v>冷江技校</v>
          </cell>
          <cell r="AB144">
            <v>37803</v>
          </cell>
        </row>
        <row r="144">
          <cell r="AD144" t="str">
            <v>中级</v>
          </cell>
          <cell r="AE144" t="str">
            <v>钳工中级</v>
          </cell>
          <cell r="AF144" t="str">
            <v>432502198409158371</v>
          </cell>
          <cell r="AG144">
            <v>13203344276</v>
          </cell>
          <cell r="AH144" t="str">
            <v>苏艳</v>
          </cell>
          <cell r="AI144">
            <v>18573330308</v>
          </cell>
          <cell r="AJ144" t="str">
            <v>hallcow@163.com</v>
          </cell>
          <cell r="AK144">
            <v>278246386</v>
          </cell>
          <cell r="AL144" t="str">
            <v>湖南省冷水江市岩口镇槐花村2组</v>
          </cell>
          <cell r="AM144" t="str">
            <v>农村</v>
          </cell>
          <cell r="AN144" t="str">
            <v>湖南省株洲市天元区北京海纳川株洲公司宿舍</v>
          </cell>
          <cell r="AO144" t="str">
            <v>2015.10.04-2017.10.03
2017.10.04-2020.10.03
2020.10.04-2023.10.03  2023.10.04-2026.10.03</v>
          </cell>
          <cell r="AP144">
            <v>46298</v>
          </cell>
          <cell r="AQ144">
            <v>475</v>
          </cell>
          <cell r="AR144">
            <v>1</v>
          </cell>
          <cell r="AS144">
            <v>45203</v>
          </cell>
          <cell r="AT144" t="str">
            <v>有固定期限</v>
          </cell>
          <cell r="AU144" t="str">
            <v>是</v>
          </cell>
          <cell r="AV144" t="str">
            <v>4302110000675603</v>
          </cell>
          <cell r="AW144" t="str">
            <v>ZZ-DA-0142</v>
          </cell>
          <cell r="AX144" t="str">
            <v>合同工</v>
          </cell>
          <cell r="AY144" t="str">
            <v>光华荣昌</v>
          </cell>
          <cell r="AZ144" t="str">
            <v>湖南鑫起</v>
          </cell>
          <cell r="BA144">
            <v>23</v>
          </cell>
          <cell r="BB144">
            <v>0</v>
          </cell>
          <cell r="BC144" t="str">
            <v>中级工</v>
          </cell>
        </row>
        <row r="144">
          <cell r="BI144" t="e">
            <v>#N/A</v>
          </cell>
        </row>
        <row r="145">
          <cell r="B145" t="str">
            <v>李知洋</v>
          </cell>
          <cell r="C145">
            <v>1105</v>
          </cell>
          <cell r="D145" t="str">
            <v>直接</v>
          </cell>
          <cell r="E145" t="str">
            <v>蓝领</v>
          </cell>
          <cell r="F145" t="str">
            <v>生产制造部</v>
          </cell>
          <cell r="G145" t="str">
            <v>总装车间</v>
          </cell>
          <cell r="H145" t="str">
            <v>总装操作工</v>
          </cell>
        </row>
        <row r="145">
          <cell r="L145">
            <v>44788</v>
          </cell>
          <cell r="M145">
            <v>44818</v>
          </cell>
          <cell r="N145">
            <v>43647</v>
          </cell>
          <cell r="O145">
            <v>5</v>
          </cell>
          <cell r="P145">
            <v>2</v>
          </cell>
          <cell r="Q145" t="str">
            <v>男</v>
          </cell>
          <cell r="R145" t="str">
            <v>汉</v>
          </cell>
          <cell r="S145" t="str">
            <v>群众</v>
          </cell>
          <cell r="T145" t="str">
            <v>否</v>
          </cell>
          <cell r="U145" t="str">
            <v>已婚</v>
          </cell>
          <cell r="V145" t="str">
            <v>2000-05-27</v>
          </cell>
          <cell r="W145">
            <v>25</v>
          </cell>
          <cell r="X145" t="str">
            <v>大专</v>
          </cell>
        </row>
        <row r="145">
          <cell r="Z145" t="str">
            <v>机电一体化</v>
          </cell>
          <cell r="AA145" t="str">
            <v>湖南汽车工程职业学院</v>
          </cell>
        </row>
        <row r="145">
          <cell r="AF145" t="str">
            <v>430204200005271014</v>
          </cell>
          <cell r="AG145">
            <v>15307337764</v>
          </cell>
          <cell r="AH145" t="str">
            <v>李昕艳</v>
          </cell>
          <cell r="AI145">
            <v>1530337734</v>
          </cell>
        </row>
        <row r="145">
          <cell r="AL145" t="str">
            <v>湖南省株洲市天元区</v>
          </cell>
          <cell r="AM145" t="str">
            <v>农村</v>
          </cell>
          <cell r="AN145" t="str">
            <v>湖南省株洲市天元区栗雨南路春藤小镇9栋602号</v>
          </cell>
          <cell r="AO145" t="str">
            <v>2022.08.15-2025.08.14</v>
          </cell>
          <cell r="AP145">
            <v>45883</v>
          </cell>
          <cell r="AQ145">
            <v>60</v>
          </cell>
        </row>
        <row r="145">
          <cell r="AT145" t="str">
            <v>有固定期限</v>
          </cell>
          <cell r="AU145" t="str">
            <v>是</v>
          </cell>
        </row>
        <row r="145">
          <cell r="AX145" t="str">
            <v>劳务工</v>
          </cell>
          <cell r="AY145" t="str">
            <v>湖南鑫起</v>
          </cell>
          <cell r="AZ145" t="str">
            <v>光华荣昌</v>
          </cell>
          <cell r="BA145">
            <v>22.5</v>
          </cell>
          <cell r="BB145">
            <v>0</v>
          </cell>
          <cell r="BC145" t="str">
            <v>罗亚南介绍</v>
          </cell>
          <cell r="BD145" t="str">
            <v>缺寸照及身份证复印件</v>
          </cell>
        </row>
        <row r="145">
          <cell r="BI145" t="e">
            <v>#N/A</v>
          </cell>
        </row>
        <row r="146">
          <cell r="B146" t="str">
            <v>曾李文</v>
          </cell>
          <cell r="C146">
            <v>1279</v>
          </cell>
          <cell r="D146" t="str">
            <v>直接</v>
          </cell>
          <cell r="E146" t="str">
            <v>蓝领</v>
          </cell>
          <cell r="F146" t="str">
            <v>生产制造部</v>
          </cell>
          <cell r="G146" t="str">
            <v>总装车间</v>
          </cell>
          <cell r="H146" t="str">
            <v>总装操作工</v>
          </cell>
        </row>
        <row r="146">
          <cell r="L146">
            <v>45116</v>
          </cell>
          <cell r="M146">
            <v>45146</v>
          </cell>
        </row>
        <row r="146">
          <cell r="O146">
            <v>125</v>
          </cell>
          <cell r="P146">
            <v>1</v>
          </cell>
          <cell r="Q146" t="str">
            <v>男</v>
          </cell>
          <cell r="R146" t="str">
            <v>汉</v>
          </cell>
          <cell r="S146" t="str">
            <v>群众</v>
          </cell>
          <cell r="T146" t="str">
            <v>否</v>
          </cell>
          <cell r="U146" t="str">
            <v>已婚</v>
          </cell>
          <cell r="V146">
            <v>30797</v>
          </cell>
          <cell r="W146">
            <v>41</v>
          </cell>
        </row>
        <row r="146">
          <cell r="AF146" t="str">
            <v>430225198404252517</v>
          </cell>
          <cell r="AG146">
            <v>17742531573</v>
          </cell>
        </row>
        <row r="146">
          <cell r="AL146" t="str">
            <v>湖南省株洲市马家河</v>
          </cell>
          <cell r="AM146" t="str">
            <v>农村</v>
          </cell>
          <cell r="AN146" t="str">
            <v>湖南省株洲市荷塘区</v>
          </cell>
          <cell r="AO146" t="str">
            <v>2023.07.09-2026.07.08</v>
          </cell>
          <cell r="AP146">
            <v>46211</v>
          </cell>
          <cell r="AQ146">
            <v>388</v>
          </cell>
        </row>
        <row r="146">
          <cell r="AU146" t="str">
            <v>是</v>
          </cell>
        </row>
        <row r="146">
          <cell r="AX146" t="str">
            <v>劳务工</v>
          </cell>
          <cell r="AY146" t="str">
            <v>诚展</v>
          </cell>
          <cell r="AZ146" t="str">
            <v>诚展</v>
          </cell>
          <cell r="BA146">
            <v>22.5</v>
          </cell>
          <cell r="BB146">
            <v>0</v>
          </cell>
        </row>
        <row r="147">
          <cell r="B147" t="str">
            <v>王锋卡</v>
          </cell>
          <cell r="C147">
            <v>1267</v>
          </cell>
          <cell r="D147" t="str">
            <v>直接</v>
          </cell>
          <cell r="E147" t="str">
            <v>蓝领</v>
          </cell>
          <cell r="F147" t="str">
            <v>生产制造部</v>
          </cell>
          <cell r="G147" t="str">
            <v>总装车间</v>
          </cell>
          <cell r="H147" t="str">
            <v>总装操作工</v>
          </cell>
        </row>
        <row r="147">
          <cell r="L147">
            <v>45102</v>
          </cell>
          <cell r="M147">
            <v>45131</v>
          </cell>
        </row>
        <row r="147">
          <cell r="O147">
            <v>125</v>
          </cell>
          <cell r="P147">
            <v>1</v>
          </cell>
          <cell r="Q147" t="str">
            <v>男</v>
          </cell>
          <cell r="R147" t="str">
            <v>汉</v>
          </cell>
          <cell r="S147" t="str">
            <v>群众</v>
          </cell>
          <cell r="T147" t="str">
            <v>否</v>
          </cell>
          <cell r="U147" t="str">
            <v>已婚</v>
          </cell>
          <cell r="V147">
            <v>32795</v>
          </cell>
          <cell r="W147">
            <v>35</v>
          </cell>
        </row>
        <row r="147">
          <cell r="AF147" t="str">
            <v>430221198910145954</v>
          </cell>
          <cell r="AG147">
            <v>18797431005</v>
          </cell>
          <cell r="AH147" t="str">
            <v>谭杏</v>
          </cell>
          <cell r="AI147">
            <v>13342531827</v>
          </cell>
        </row>
        <row r="147">
          <cell r="AL147" t="str">
            <v>天元区雷打镇建强村</v>
          </cell>
          <cell r="AM147" t="str">
            <v>农村</v>
          </cell>
          <cell r="AN147" t="str">
            <v>天元区桂花城</v>
          </cell>
          <cell r="AO147" t="str">
            <v>2023.06.25-2026.06.24</v>
          </cell>
          <cell r="AP147">
            <v>46197</v>
          </cell>
          <cell r="AQ147">
            <v>374</v>
          </cell>
        </row>
        <row r="147">
          <cell r="AU147" t="str">
            <v>是</v>
          </cell>
        </row>
        <row r="147">
          <cell r="AX147" t="str">
            <v>劳务工</v>
          </cell>
          <cell r="AY147" t="str">
            <v>诚展</v>
          </cell>
          <cell r="AZ147" t="str">
            <v>诚展</v>
          </cell>
          <cell r="BA147">
            <v>21</v>
          </cell>
          <cell r="BB147">
            <v>0</v>
          </cell>
        </row>
        <row r="148">
          <cell r="B148" t="str">
            <v>林虎</v>
          </cell>
          <cell r="C148">
            <v>334</v>
          </cell>
          <cell r="D148" t="str">
            <v>直接</v>
          </cell>
          <cell r="E148" t="str">
            <v>蓝领</v>
          </cell>
          <cell r="F148" t="str">
            <v>生产制造部</v>
          </cell>
          <cell r="G148" t="str">
            <v>总装车间</v>
          </cell>
          <cell r="H148" t="str">
            <v>总装操作工</v>
          </cell>
        </row>
        <row r="148">
          <cell r="L148">
            <v>41904</v>
          </cell>
          <cell r="M148">
            <v>41933</v>
          </cell>
          <cell r="N148">
            <v>32690</v>
          </cell>
          <cell r="O148">
            <v>35</v>
          </cell>
          <cell r="P148">
            <v>10</v>
          </cell>
          <cell r="Q148" t="str">
            <v>男</v>
          </cell>
          <cell r="R148" t="str">
            <v>汉</v>
          </cell>
          <cell r="S148" t="str">
            <v>群众</v>
          </cell>
          <cell r="T148" t="str">
            <v>否</v>
          </cell>
          <cell r="U148" t="str">
            <v>已婚</v>
          </cell>
          <cell r="V148" t="str">
            <v>1972-01-11</v>
          </cell>
          <cell r="W148">
            <v>53</v>
          </cell>
          <cell r="X148" t="str">
            <v>高中</v>
          </cell>
        </row>
        <row r="148">
          <cell r="AA148" t="str">
            <v>湘潭五中</v>
          </cell>
        </row>
        <row r="148">
          <cell r="AD148" t="str">
            <v>无</v>
          </cell>
          <cell r="AE148" t="str">
            <v>焊工中级</v>
          </cell>
          <cell r="AF148" t="str">
            <v>430321197201117871</v>
          </cell>
          <cell r="AG148">
            <v>15898560132</v>
          </cell>
          <cell r="AH148" t="str">
            <v>杨喜梅</v>
          </cell>
          <cell r="AI148">
            <v>15898504649</v>
          </cell>
        </row>
        <row r="148">
          <cell r="AL148" t="str">
            <v>湖南省湘潭县谭家山镇高山村黄花组</v>
          </cell>
          <cell r="AM148" t="str">
            <v>农村</v>
          </cell>
          <cell r="AN148" t="str">
            <v>湖南省株洲市天元区北京海纳川株洲公司宿舍</v>
          </cell>
          <cell r="AO148" t="str">
            <v>2016.2.1-2018.1.31
2018.02.01-2021.01.31
2021.02.01-无固定期限</v>
          </cell>
          <cell r="AP148" t="str">
            <v>——</v>
          </cell>
          <cell r="AQ148" t="e">
            <v>#VALUE!</v>
          </cell>
          <cell r="AR148" t="e">
            <v>#VALUE!</v>
          </cell>
          <cell r="AS148">
            <v>44228</v>
          </cell>
          <cell r="AT148" t="str">
            <v>无固定期限</v>
          </cell>
          <cell r="AU148" t="str">
            <v>是</v>
          </cell>
          <cell r="AV148" t="str">
            <v>4302110000675799</v>
          </cell>
          <cell r="AW148" t="str">
            <v>ZZ-DA-0094</v>
          </cell>
          <cell r="AX148" t="str">
            <v>合同工</v>
          </cell>
          <cell r="AY148" t="str">
            <v>光华荣昌</v>
          </cell>
          <cell r="AZ148" t="str">
            <v>光华荣昌</v>
          </cell>
          <cell r="BA148">
            <v>29</v>
          </cell>
          <cell r="BB148">
            <v>0</v>
          </cell>
        </row>
        <row r="148">
          <cell r="BE148" t="str">
            <v>缺入职体检（劳务工转入）</v>
          </cell>
        </row>
        <row r="148">
          <cell r="BI148" t="e">
            <v>#N/A</v>
          </cell>
        </row>
        <row r="149">
          <cell r="B149" t="str">
            <v>蒋正林</v>
          </cell>
          <cell r="C149">
            <v>319</v>
          </cell>
          <cell r="D149" t="str">
            <v>直接</v>
          </cell>
          <cell r="E149" t="str">
            <v>蓝领</v>
          </cell>
          <cell r="F149" t="str">
            <v>生产制造部</v>
          </cell>
          <cell r="G149" t="str">
            <v>总装车间</v>
          </cell>
          <cell r="H149" t="str">
            <v>总装操作工</v>
          </cell>
          <cell r="I149" t="str">
            <v>修边</v>
          </cell>
        </row>
        <row r="149">
          <cell r="L149">
            <v>41520</v>
          </cell>
          <cell r="M149">
            <v>41549</v>
          </cell>
          <cell r="N149">
            <v>30133</v>
          </cell>
          <cell r="O149">
            <v>42</v>
          </cell>
          <cell r="P149">
            <v>11</v>
          </cell>
          <cell r="Q149" t="str">
            <v>男</v>
          </cell>
          <cell r="R149" t="str">
            <v>汉</v>
          </cell>
          <cell r="S149" t="str">
            <v>群众</v>
          </cell>
          <cell r="T149" t="str">
            <v>否</v>
          </cell>
          <cell r="U149" t="str">
            <v>已婚</v>
          </cell>
          <cell r="V149" t="str">
            <v>1965-09-18</v>
          </cell>
          <cell r="W149">
            <v>59</v>
          </cell>
          <cell r="X149" t="str">
            <v>初中</v>
          </cell>
        </row>
        <row r="149">
          <cell r="AD149" t="str">
            <v>无</v>
          </cell>
          <cell r="AE149" t="str">
            <v>钳工中级</v>
          </cell>
          <cell r="AF149" t="str">
            <v>430211196509183530</v>
          </cell>
          <cell r="AG149">
            <v>13786375684</v>
          </cell>
          <cell r="AH149" t="str">
            <v>陈苗华</v>
          </cell>
          <cell r="AI149">
            <v>18373325259</v>
          </cell>
        </row>
        <row r="149">
          <cell r="AL149" t="str">
            <v>湖南省株洲市石峰区九塘村下湾塘组11号</v>
          </cell>
          <cell r="AM149" t="str">
            <v>农村</v>
          </cell>
          <cell r="AN149" t="str">
            <v>湖南省株洲市石峰区九塘村下湾塘组11号</v>
          </cell>
          <cell r="AO149" t="str">
            <v>2013.09.03-2021.03.31
2018.04.01-2025.10.30</v>
          </cell>
          <cell r="AP149">
            <v>45960</v>
          </cell>
          <cell r="AQ149">
            <v>137</v>
          </cell>
          <cell r="AR149">
            <v>1</v>
          </cell>
        </row>
        <row r="149">
          <cell r="AT149" t="str">
            <v>有固定期限</v>
          </cell>
          <cell r="AU149" t="str">
            <v>是</v>
          </cell>
          <cell r="AV149" t="str">
            <v>4302990003269960</v>
          </cell>
        </row>
        <row r="149">
          <cell r="AX149" t="str">
            <v>劳务工</v>
          </cell>
          <cell r="AY149" t="str">
            <v>湖南鑫起</v>
          </cell>
          <cell r="AZ149" t="str">
            <v>湖南红海</v>
          </cell>
          <cell r="BA149">
            <v>25</v>
          </cell>
          <cell r="BB149">
            <v>0</v>
          </cell>
        </row>
        <row r="149">
          <cell r="BI149" t="e">
            <v>#N/A</v>
          </cell>
        </row>
        <row r="150">
          <cell r="B150" t="str">
            <v>胡荣华</v>
          </cell>
          <cell r="C150">
            <v>127</v>
          </cell>
          <cell r="D150" t="str">
            <v>直接</v>
          </cell>
          <cell r="E150" t="str">
            <v>蓝领</v>
          </cell>
          <cell r="F150" t="str">
            <v>生产制造部</v>
          </cell>
          <cell r="G150" t="str">
            <v>总装车间</v>
          </cell>
          <cell r="H150" t="str">
            <v>总装操作工</v>
          </cell>
        </row>
        <row r="150">
          <cell r="L150">
            <v>41518</v>
          </cell>
          <cell r="M150">
            <v>41577</v>
          </cell>
          <cell r="N150">
            <v>33420</v>
          </cell>
          <cell r="O150">
            <v>33</v>
          </cell>
          <cell r="P150">
            <v>11</v>
          </cell>
          <cell r="Q150" t="str">
            <v>男</v>
          </cell>
          <cell r="R150" t="str">
            <v>汉</v>
          </cell>
          <cell r="S150" t="str">
            <v>群众</v>
          </cell>
          <cell r="T150" t="str">
            <v>否</v>
          </cell>
          <cell r="U150" t="str">
            <v>已婚</v>
          </cell>
          <cell r="V150" t="str">
            <v>1974-07-08</v>
          </cell>
          <cell r="W150">
            <v>50</v>
          </cell>
          <cell r="X150" t="str">
            <v>初中</v>
          </cell>
        </row>
        <row r="150">
          <cell r="AD150" t="str">
            <v>无</v>
          </cell>
          <cell r="AE150" t="str">
            <v>钳工中级</v>
          </cell>
          <cell r="AF150" t="str">
            <v>430219197407087017</v>
          </cell>
          <cell r="AG150">
            <v>18692636968</v>
          </cell>
          <cell r="AH150" t="str">
            <v>胡有期</v>
          </cell>
          <cell r="AI150">
            <v>18870853653</v>
          </cell>
        </row>
        <row r="150">
          <cell r="AL150" t="str">
            <v>湖南省醴陵市均楚镇岱兴桥村侍郎冲组5号</v>
          </cell>
          <cell r="AM150" t="str">
            <v>农村</v>
          </cell>
          <cell r="AN150" t="str">
            <v>湖南省株洲市天元区安泰小区2栋1单元501号</v>
          </cell>
          <cell r="AO150" t="str">
            <v>2016.1.4-2018.1.3
2018.01.04-2021.01.03
2021.01.04-无固定期限</v>
          </cell>
          <cell r="AP150" t="str">
            <v>——</v>
          </cell>
          <cell r="AQ150" t="e">
            <v>#VALUE!</v>
          </cell>
          <cell r="AR150" t="e">
            <v>#VALUE!</v>
          </cell>
          <cell r="AS150">
            <v>44200</v>
          </cell>
          <cell r="AT150" t="str">
            <v>无固定期限</v>
          </cell>
          <cell r="AU150" t="str">
            <v>是</v>
          </cell>
          <cell r="AV150" t="str">
            <v>4302110000675599</v>
          </cell>
          <cell r="AW150" t="str">
            <v>ZZ-DA-0152</v>
          </cell>
          <cell r="AX150" t="str">
            <v>合同工</v>
          </cell>
          <cell r="AY150" t="str">
            <v>光华荣昌</v>
          </cell>
          <cell r="AZ150" t="str">
            <v>湖南鑫起</v>
          </cell>
          <cell r="BA150">
            <v>21.5</v>
          </cell>
          <cell r="BB150">
            <v>0</v>
          </cell>
        </row>
        <row r="150">
          <cell r="BI150" t="e">
            <v>#N/A</v>
          </cell>
        </row>
        <row r="151">
          <cell r="B151" t="str">
            <v>郭正军</v>
          </cell>
          <cell r="C151">
            <v>970</v>
          </cell>
          <cell r="D151" t="str">
            <v>直接</v>
          </cell>
          <cell r="E151" t="str">
            <v>蓝领</v>
          </cell>
          <cell r="F151" t="str">
            <v>生产制造部</v>
          </cell>
          <cell r="G151" t="str">
            <v>总装车间</v>
          </cell>
          <cell r="H151" t="str">
            <v>总装操作工</v>
          </cell>
        </row>
        <row r="151">
          <cell r="L151">
            <v>44712</v>
          </cell>
          <cell r="M151">
            <v>44743</v>
          </cell>
          <cell r="N151">
            <v>33786</v>
          </cell>
          <cell r="O151">
            <v>32</v>
          </cell>
          <cell r="P151">
            <v>3</v>
          </cell>
          <cell r="Q151" t="str">
            <v>男</v>
          </cell>
          <cell r="R151" t="str">
            <v>汉</v>
          </cell>
          <cell r="S151" t="str">
            <v>群众</v>
          </cell>
          <cell r="T151" t="str">
            <v>否</v>
          </cell>
          <cell r="U151" t="str">
            <v>已婚</v>
          </cell>
          <cell r="V151" t="str">
            <v>1974-02-26</v>
          </cell>
          <cell r="W151">
            <v>51</v>
          </cell>
          <cell r="X151" t="str">
            <v>高中</v>
          </cell>
        </row>
        <row r="151">
          <cell r="AF151" t="str">
            <v>43022119740226651X</v>
          </cell>
          <cell r="AG151">
            <v>15869725830</v>
          </cell>
          <cell r="AH151" t="str">
            <v>郭兰馨</v>
          </cell>
          <cell r="AI151">
            <v>15869737975</v>
          </cell>
        </row>
        <row r="151">
          <cell r="AL151" t="str">
            <v>湖南省株洲市天元区群丰镇新塘村南塘组08号</v>
          </cell>
          <cell r="AM151" t="str">
            <v>农村</v>
          </cell>
          <cell r="AN151" t="str">
            <v>湖南省株洲市天元区群丰镇新塘村南塘组08号</v>
          </cell>
          <cell r="AO151" t="str">
            <v>2022.05.31-2025.05.30</v>
          </cell>
          <cell r="AP151">
            <v>45807</v>
          </cell>
          <cell r="AQ151">
            <v>-16</v>
          </cell>
          <cell r="AR151">
            <v>0</v>
          </cell>
        </row>
        <row r="151">
          <cell r="AT151" t="str">
            <v>有固定期限</v>
          </cell>
          <cell r="AU151" t="str">
            <v>是</v>
          </cell>
        </row>
        <row r="151">
          <cell r="AX151" t="str">
            <v>劳务工</v>
          </cell>
          <cell r="AY151" t="str">
            <v>湖南鑫起</v>
          </cell>
          <cell r="AZ151" t="str">
            <v>光华荣昌</v>
          </cell>
          <cell r="BA151">
            <v>26</v>
          </cell>
          <cell r="BB151">
            <v>0</v>
          </cell>
          <cell r="BC151" t="str">
            <v>田志高介绍</v>
          </cell>
        </row>
        <row r="151">
          <cell r="BI151" t="e">
            <v>#N/A</v>
          </cell>
        </row>
        <row r="151">
          <cell r="BL151" t="str">
            <v>噪声、其他化学因素（聚氨酯树脂）</v>
          </cell>
          <cell r="BM151" t="str">
            <v>噪声作业需复查：脱离噪声环境48小时后来职防中心复查听力
可从事其他化学因素（聚氨酯树脂）作业
</v>
          </cell>
        </row>
        <row r="152">
          <cell r="B152" t="str">
            <v>冉景斌</v>
          </cell>
          <cell r="C152">
            <v>185</v>
          </cell>
          <cell r="D152" t="str">
            <v>直接</v>
          </cell>
          <cell r="E152" t="str">
            <v>蓝领</v>
          </cell>
          <cell r="F152" t="str">
            <v>生产制造部</v>
          </cell>
          <cell r="G152" t="str">
            <v>总装车间</v>
          </cell>
          <cell r="H152" t="str">
            <v>总装操作工</v>
          </cell>
        </row>
        <row r="152">
          <cell r="L152">
            <v>41396</v>
          </cell>
          <cell r="M152">
            <v>41426</v>
          </cell>
          <cell r="N152">
            <v>30864</v>
          </cell>
          <cell r="O152">
            <v>40</v>
          </cell>
          <cell r="P152">
            <v>12</v>
          </cell>
          <cell r="Q152" t="str">
            <v>男</v>
          </cell>
          <cell r="R152" t="str">
            <v>汉</v>
          </cell>
          <cell r="S152" t="str">
            <v>群众</v>
          </cell>
          <cell r="T152" t="str">
            <v>否</v>
          </cell>
          <cell r="U152" t="str">
            <v>已婚</v>
          </cell>
          <cell r="V152" t="str">
            <v>1967-05-13</v>
          </cell>
          <cell r="W152">
            <v>58</v>
          </cell>
          <cell r="X152" t="str">
            <v>初中</v>
          </cell>
        </row>
        <row r="152">
          <cell r="AD152" t="str">
            <v>无</v>
          </cell>
          <cell r="AE152" t="str">
            <v>钳工中级</v>
          </cell>
          <cell r="AF152" t="str">
            <v>522128196705130837</v>
          </cell>
          <cell r="AG152">
            <v>19143634552</v>
          </cell>
          <cell r="AH152" t="str">
            <v>王金娥</v>
          </cell>
          <cell r="AI152">
            <v>15116021171</v>
          </cell>
          <cell r="AJ152" t="str">
            <v>98226380899@qq.com</v>
          </cell>
        </row>
        <row r="152">
          <cell r="AL152" t="str">
            <v>贵州省湄潭县高台镇河江村合心组112号</v>
          </cell>
          <cell r="AM152" t="str">
            <v>农村</v>
          </cell>
          <cell r="AN152" t="str">
            <v>湖南省株洲市天元区群丰镇旗云社区新塘组12号</v>
          </cell>
          <cell r="AO152" t="str">
            <v>2016.9.1-2019.8.31
2019.09.01-2022.08.31
2022.09.01-无固定期限</v>
          </cell>
          <cell r="AP152" t="str">
            <v>——</v>
          </cell>
          <cell r="AQ152" t="e">
            <v>#VALUE!</v>
          </cell>
          <cell r="AR152" t="e">
            <v>#VALUE!</v>
          </cell>
          <cell r="AS152">
            <v>44805</v>
          </cell>
          <cell r="AT152" t="str">
            <v>无固定期限</v>
          </cell>
          <cell r="AU152" t="str">
            <v>是</v>
          </cell>
          <cell r="AV152" t="str">
            <v>4302110000681235</v>
          </cell>
          <cell r="AW152" t="str">
            <v>ZZ-DA-0189</v>
          </cell>
          <cell r="AX152" t="str">
            <v>合同工</v>
          </cell>
          <cell r="AY152" t="str">
            <v>光华荣昌</v>
          </cell>
          <cell r="AZ152" t="str">
            <v>湖南红海</v>
          </cell>
          <cell r="BA152">
            <v>28</v>
          </cell>
          <cell r="BB152">
            <v>0</v>
          </cell>
        </row>
        <row r="152">
          <cell r="BD152" t="str">
            <v>仅一份劳动合同（盖章完毕）</v>
          </cell>
        </row>
        <row r="152">
          <cell r="BI152" t="e">
            <v>#N/A</v>
          </cell>
        </row>
        <row r="153">
          <cell r="B153" t="str">
            <v>刘志平</v>
          </cell>
          <cell r="C153">
            <v>221</v>
          </cell>
          <cell r="D153" t="str">
            <v>直接</v>
          </cell>
          <cell r="E153" t="str">
            <v>蓝领</v>
          </cell>
          <cell r="F153" t="str">
            <v>生产制造部</v>
          </cell>
          <cell r="G153" t="str">
            <v>总装车间</v>
          </cell>
          <cell r="H153" t="str">
            <v>总装操作工</v>
          </cell>
        </row>
        <row r="153">
          <cell r="L153">
            <v>41253</v>
          </cell>
          <cell r="M153">
            <v>41281</v>
          </cell>
          <cell r="N153">
            <v>39630</v>
          </cell>
          <cell r="O153">
            <v>16</v>
          </cell>
          <cell r="P153">
            <v>12</v>
          </cell>
          <cell r="Q153" t="str">
            <v>男</v>
          </cell>
          <cell r="R153" t="str">
            <v>汉</v>
          </cell>
          <cell r="S153" t="str">
            <v>群众</v>
          </cell>
          <cell r="T153" t="str">
            <v>否</v>
          </cell>
          <cell r="U153" t="str">
            <v>未婚</v>
          </cell>
          <cell r="V153" t="str">
            <v>1991-12-24</v>
          </cell>
          <cell r="W153">
            <v>33</v>
          </cell>
          <cell r="X153" t="str">
            <v>初中</v>
          </cell>
        </row>
        <row r="153">
          <cell r="AD153" t="str">
            <v>无</v>
          </cell>
          <cell r="AE153" t="str">
            <v>钳工中级</v>
          </cell>
          <cell r="AF153" t="str">
            <v>430481199112246971</v>
          </cell>
          <cell r="AG153">
            <v>18143376447</v>
          </cell>
          <cell r="AH153" t="str">
            <v>刘显军</v>
          </cell>
          <cell r="AI153">
            <v>18273413804</v>
          </cell>
        </row>
        <row r="153">
          <cell r="AL153" t="str">
            <v>湖南省耒阳市公平圩镇三村村2组</v>
          </cell>
          <cell r="AM153" t="str">
            <v>农村</v>
          </cell>
          <cell r="AN153" t="str">
            <v>湖南省株洲市天元区北京海纳川株洲公司宿舍</v>
          </cell>
          <cell r="AO153" t="str">
            <v>2016.2.1-2018.1.31
2018.02.01-2021.01.31
2021.02.01-无固定期限 </v>
          </cell>
          <cell r="AP153" t="str">
            <v>——</v>
          </cell>
          <cell r="AQ153" t="e">
            <v>#VALUE!</v>
          </cell>
          <cell r="AR153" t="e">
            <v>#VALUE!</v>
          </cell>
          <cell r="AS153">
            <v>44228</v>
          </cell>
          <cell r="AT153" t="str">
            <v>无固定期限</v>
          </cell>
          <cell r="AU153" t="str">
            <v>是</v>
          </cell>
          <cell r="AV153" t="str">
            <v>4302110000707112</v>
          </cell>
          <cell r="AW153" t="str">
            <v>ZZ-DA-0157</v>
          </cell>
          <cell r="AX153" t="str">
            <v>合同工</v>
          </cell>
          <cell r="AY153" t="str">
            <v>光华荣昌</v>
          </cell>
          <cell r="AZ153" t="str">
            <v>湖南红海</v>
          </cell>
          <cell r="BA153">
            <v>29</v>
          </cell>
          <cell r="BB153">
            <v>0</v>
          </cell>
        </row>
        <row r="153">
          <cell r="BI153" t="e">
            <v>#N/A</v>
          </cell>
        </row>
        <row r="154">
          <cell r="B154" t="str">
            <v>肖星</v>
          </cell>
        </row>
        <row r="154">
          <cell r="D154" t="str">
            <v>直接</v>
          </cell>
          <cell r="E154" t="str">
            <v>蓝领</v>
          </cell>
          <cell r="F154" t="str">
            <v>生产制造部</v>
          </cell>
          <cell r="G154" t="str">
            <v>发泡</v>
          </cell>
          <cell r="H154" t="str">
            <v>发泡操作工</v>
          </cell>
        </row>
        <row r="154">
          <cell r="L154">
            <v>45789</v>
          </cell>
        </row>
        <row r="154">
          <cell r="Q154" t="str">
            <v>男</v>
          </cell>
          <cell r="R154" t="str">
            <v>汉</v>
          </cell>
          <cell r="S154" t="str">
            <v>群众</v>
          </cell>
          <cell r="T154" t="str">
            <v>否</v>
          </cell>
        </row>
        <row r="154">
          <cell r="V154" t="str">
            <v>--</v>
          </cell>
          <cell r="W154" t="e">
            <v>#VALUE!</v>
          </cell>
        </row>
        <row r="154">
          <cell r="AG154">
            <v>18073393172</v>
          </cell>
        </row>
        <row r="154">
          <cell r="AX154" t="str">
            <v>劳务工</v>
          </cell>
          <cell r="AY154" t="str">
            <v>光华荣昌</v>
          </cell>
          <cell r="AZ154" t="str">
            <v>湘潭思泉</v>
          </cell>
          <cell r="BA154">
            <v>19</v>
          </cell>
          <cell r="BB154" t="str">
            <v>2025/6/11离职</v>
          </cell>
        </row>
        <row r="156">
          <cell r="C156" t="str">
            <v>文志辉</v>
          </cell>
          <cell r="D156" t="str">
            <v>直接</v>
          </cell>
          <cell r="E156" t="str">
            <v>蓝领</v>
          </cell>
          <cell r="F156" t="str">
            <v>生产制造部</v>
          </cell>
          <cell r="G156" t="str">
            <v>发泡</v>
          </cell>
          <cell r="H156" t="str">
            <v>发泡操作工</v>
          </cell>
        </row>
        <row r="156">
          <cell r="L156">
            <v>45793</v>
          </cell>
        </row>
        <row r="156">
          <cell r="Q156" t="str">
            <v>男</v>
          </cell>
          <cell r="R156" t="str">
            <v>汉</v>
          </cell>
          <cell r="S156" t="str">
            <v>群众</v>
          </cell>
          <cell r="T156" t="str">
            <v>否</v>
          </cell>
        </row>
        <row r="156">
          <cell r="V156" t="str">
            <v>1973-02-22</v>
          </cell>
          <cell r="W156">
            <v>52</v>
          </cell>
        </row>
        <row r="156">
          <cell r="AF156" t="str">
            <v>430322197302227195</v>
          </cell>
          <cell r="AG156">
            <v>13574839026</v>
          </cell>
        </row>
        <row r="156">
          <cell r="AX156" t="str">
            <v>劳务工</v>
          </cell>
          <cell r="AY156" t="str">
            <v>光华荣昌</v>
          </cell>
          <cell r="AZ156" t="str">
            <v>湘潭思泉</v>
          </cell>
          <cell r="BA156">
            <v>14</v>
          </cell>
          <cell r="BB156" t="str">
            <v>2025/6/6退回</v>
          </cell>
        </row>
        <row r="157">
          <cell r="C157" t="str">
            <v>黄晚娇</v>
          </cell>
          <cell r="D157" t="str">
            <v>直接</v>
          </cell>
          <cell r="E157" t="str">
            <v>蓝领</v>
          </cell>
          <cell r="F157" t="str">
            <v>生产制造部</v>
          </cell>
          <cell r="G157" t="str">
            <v>发泡</v>
          </cell>
          <cell r="H157" t="str">
            <v>发泡操作工</v>
          </cell>
        </row>
        <row r="157">
          <cell r="L157">
            <v>45801</v>
          </cell>
        </row>
        <row r="157">
          <cell r="Q157" t="str">
            <v>男</v>
          </cell>
          <cell r="R157" t="str">
            <v>汉</v>
          </cell>
          <cell r="S157" t="str">
            <v>群众</v>
          </cell>
          <cell r="T157" t="str">
            <v>否</v>
          </cell>
        </row>
        <row r="157">
          <cell r="V157" t="str">
            <v>1979-03-21</v>
          </cell>
          <cell r="W157">
            <v>46</v>
          </cell>
        </row>
        <row r="157">
          <cell r="AF157" t="str">
            <v>430522197903212889</v>
          </cell>
          <cell r="AG157">
            <v>18373314129</v>
          </cell>
        </row>
        <row r="157">
          <cell r="AX157" t="str">
            <v>劳务工</v>
          </cell>
          <cell r="AY157" t="str">
            <v>光华荣昌</v>
          </cell>
          <cell r="AZ157" t="str">
            <v>湘潭思泉</v>
          </cell>
          <cell r="BA157">
            <v>7</v>
          </cell>
          <cell r="BB157" t="str">
            <v>2025/6/10退回</v>
          </cell>
        </row>
        <row r="158">
          <cell r="C158" t="str">
            <v>颜俊杰</v>
          </cell>
          <cell r="D158" t="str">
            <v>直接</v>
          </cell>
          <cell r="E158" t="str">
            <v>蓝领</v>
          </cell>
          <cell r="F158" t="str">
            <v>生产制造部</v>
          </cell>
          <cell r="G158" t="str">
            <v>发泡</v>
          </cell>
          <cell r="H158" t="str">
            <v>发泡操作工</v>
          </cell>
        </row>
        <row r="158">
          <cell r="L158">
            <v>45805</v>
          </cell>
          <cell r="M158" t="str">
            <v>晚班</v>
          </cell>
        </row>
        <row r="158">
          <cell r="Q158" t="str">
            <v>男</v>
          </cell>
          <cell r="R158" t="str">
            <v>汉</v>
          </cell>
          <cell r="S158" t="str">
            <v>群众</v>
          </cell>
          <cell r="T158" t="str">
            <v>否</v>
          </cell>
        </row>
        <row r="158">
          <cell r="V158" t="str">
            <v>2006-07-13</v>
          </cell>
          <cell r="W158">
            <v>18</v>
          </cell>
        </row>
        <row r="158">
          <cell r="AF158" t="str">
            <v>430221200607130055</v>
          </cell>
          <cell r="AG158">
            <v>19573361675</v>
          </cell>
        </row>
        <row r="158">
          <cell r="AL158" t="str">
            <v>株洲市利口区龙门镇太湖村新塘组07号</v>
          </cell>
        </row>
        <row r="158">
          <cell r="AX158" t="str">
            <v>劳务工</v>
          </cell>
          <cell r="AY158" t="str">
            <v>光华荣昌</v>
          </cell>
          <cell r="AZ158" t="str">
            <v>德顺</v>
          </cell>
          <cell r="BA158">
            <v>3</v>
          </cell>
          <cell r="BB158" t="str">
            <v>2025/6/9离职</v>
          </cell>
        </row>
        <row r="159">
          <cell r="C159" t="str">
            <v>汤建惟</v>
          </cell>
          <cell r="D159" t="str">
            <v>直接</v>
          </cell>
          <cell r="E159" t="str">
            <v>蓝领</v>
          </cell>
          <cell r="F159" t="str">
            <v>生产制造部</v>
          </cell>
          <cell r="G159" t="str">
            <v>发泡</v>
          </cell>
          <cell r="H159" t="str">
            <v>发泡操作工</v>
          </cell>
        </row>
        <row r="159">
          <cell r="L159">
            <v>45799</v>
          </cell>
        </row>
        <row r="159">
          <cell r="Q159" t="str">
            <v>男</v>
          </cell>
          <cell r="R159" t="str">
            <v>汉</v>
          </cell>
          <cell r="S159" t="str">
            <v>群众</v>
          </cell>
          <cell r="T159" t="str">
            <v>否</v>
          </cell>
        </row>
        <row r="159">
          <cell r="V159" t="str">
            <v>1973-08-21</v>
          </cell>
          <cell r="W159">
            <v>51</v>
          </cell>
        </row>
        <row r="159">
          <cell r="AF159" t="str">
            <v>430211197308217815</v>
          </cell>
          <cell r="AG159">
            <v>13762269365</v>
          </cell>
        </row>
        <row r="159">
          <cell r="AX159" t="str">
            <v>劳务工</v>
          </cell>
          <cell r="AY159" t="str">
            <v>光华荣昌</v>
          </cell>
          <cell r="AZ159" t="str">
            <v>湘潭思泉</v>
          </cell>
          <cell r="BA159">
            <v>9</v>
          </cell>
          <cell r="BB159" t="str">
            <v>2025/6/11离职</v>
          </cell>
        </row>
        <row r="160">
          <cell r="C160" t="str">
            <v>伍星</v>
          </cell>
          <cell r="D160" t="str">
            <v>直接</v>
          </cell>
          <cell r="E160" t="str">
            <v>蓝领</v>
          </cell>
          <cell r="F160" t="str">
            <v>生产制造部</v>
          </cell>
          <cell r="G160" t="str">
            <v>发泡</v>
          </cell>
          <cell r="H160" t="str">
            <v>发泡操作工</v>
          </cell>
        </row>
        <row r="160">
          <cell r="L160">
            <v>45805</v>
          </cell>
        </row>
        <row r="160">
          <cell r="Q160" t="str">
            <v>男</v>
          </cell>
          <cell r="R160" t="str">
            <v>汉</v>
          </cell>
          <cell r="S160" t="str">
            <v>群众</v>
          </cell>
          <cell r="T160" t="str">
            <v>否</v>
          </cell>
        </row>
        <row r="160">
          <cell r="V160" t="str">
            <v>1977-93-12</v>
          </cell>
          <cell r="W160" t="e">
            <v>#VALUE!</v>
          </cell>
        </row>
        <row r="160">
          <cell r="AF160" t="str">
            <v>432823197793120511</v>
          </cell>
          <cell r="AG160">
            <v>13348637771</v>
          </cell>
        </row>
        <row r="160">
          <cell r="AX160" t="str">
            <v>劳务工</v>
          </cell>
          <cell r="AY160" t="str">
            <v>光华荣昌</v>
          </cell>
          <cell r="AZ160" t="str">
            <v>湖南诚展</v>
          </cell>
          <cell r="BA160">
            <v>3</v>
          </cell>
          <cell r="BB160" t="str">
            <v>2025/6/10离职</v>
          </cell>
        </row>
        <row r="162">
          <cell r="C162" t="str">
            <v>罗军灿</v>
          </cell>
          <cell r="D162" t="str">
            <v>直接</v>
          </cell>
          <cell r="E162" t="str">
            <v>蓝领</v>
          </cell>
          <cell r="F162" t="str">
            <v>生产制造部</v>
          </cell>
          <cell r="G162" t="str">
            <v>发泡</v>
          </cell>
          <cell r="H162" t="str">
            <v>发泡操作工</v>
          </cell>
        </row>
        <row r="162">
          <cell r="K162">
            <v>45809</v>
          </cell>
        </row>
        <row r="162">
          <cell r="Q162" t="str">
            <v>男</v>
          </cell>
          <cell r="R162" t="str">
            <v>汉</v>
          </cell>
          <cell r="S162" t="str">
            <v>群众</v>
          </cell>
          <cell r="T162" t="str">
            <v>否</v>
          </cell>
        </row>
        <row r="162">
          <cell r="V162" t="str">
            <v>1973-02-01</v>
          </cell>
          <cell r="W162">
            <v>52</v>
          </cell>
        </row>
        <row r="162">
          <cell r="AF162" t="str">
            <v>430203197302015016</v>
          </cell>
          <cell r="AG162" t="str">
            <v>17373284298</v>
          </cell>
        </row>
        <row r="162">
          <cell r="AL162" t="str">
            <v>湖南省株洲市石峰区沿河一村株洲钢厂宿舍</v>
          </cell>
        </row>
        <row r="162">
          <cell r="AX162" t="str">
            <v>劳务工</v>
          </cell>
          <cell r="AY162" t="str">
            <v>光华荣昌</v>
          </cell>
          <cell r="AZ162" t="str">
            <v>湘潭宏顺</v>
          </cell>
        </row>
        <row r="163">
          <cell r="C163" t="str">
            <v>刘红卫</v>
          </cell>
          <cell r="D163" t="str">
            <v>直接</v>
          </cell>
          <cell r="E163" t="str">
            <v>蓝领</v>
          </cell>
          <cell r="F163" t="str">
            <v>生产制造部</v>
          </cell>
          <cell r="G163" t="str">
            <v>发泡</v>
          </cell>
          <cell r="H163" t="str">
            <v>发泡操作工</v>
          </cell>
        </row>
        <row r="163">
          <cell r="K163">
            <v>45809</v>
          </cell>
        </row>
        <row r="163">
          <cell r="Q163" t="str">
            <v>女</v>
          </cell>
          <cell r="R163" t="str">
            <v>汉</v>
          </cell>
          <cell r="S163" t="str">
            <v>群众</v>
          </cell>
          <cell r="T163" t="str">
            <v>否</v>
          </cell>
        </row>
        <row r="163">
          <cell r="V163" t="str">
            <v>1966-09-05</v>
          </cell>
          <cell r="W163">
            <v>58</v>
          </cell>
        </row>
        <row r="163">
          <cell r="AF163" t="str">
            <v>430321196609055526</v>
          </cell>
          <cell r="AG163" t="str">
            <v>18374485136</v>
          </cell>
        </row>
        <row r="163">
          <cell r="AL163" t="str">
            <v>湖南省湘潭县射埠镇张公村张公组</v>
          </cell>
        </row>
        <row r="163">
          <cell r="AX163" t="str">
            <v>劳务工</v>
          </cell>
          <cell r="AY163" t="str">
            <v>光华荣昌</v>
          </cell>
          <cell r="AZ163" t="str">
            <v>湘潭宏顺</v>
          </cell>
        </row>
        <row r="164">
          <cell r="C164" t="str">
            <v>赖金龙</v>
          </cell>
          <cell r="D164" t="str">
            <v>直接</v>
          </cell>
          <cell r="E164" t="str">
            <v>蓝领</v>
          </cell>
          <cell r="F164" t="str">
            <v>生产制造部</v>
          </cell>
          <cell r="G164" t="str">
            <v>发泡</v>
          </cell>
          <cell r="H164" t="str">
            <v>发泡操作工</v>
          </cell>
        </row>
        <row r="164">
          <cell r="K164">
            <v>45809</v>
          </cell>
        </row>
        <row r="164">
          <cell r="Q164" t="str">
            <v>男</v>
          </cell>
          <cell r="R164" t="str">
            <v>汉</v>
          </cell>
          <cell r="S164" t="str">
            <v>群众</v>
          </cell>
          <cell r="T164" t="str">
            <v>否</v>
          </cell>
        </row>
        <row r="164">
          <cell r="V164" t="str">
            <v>1988-01-01</v>
          </cell>
          <cell r="W164">
            <v>37</v>
          </cell>
        </row>
        <row r="164">
          <cell r="AF164" t="str">
            <v>430321198801019014</v>
          </cell>
          <cell r="AG164" t="str">
            <v>16670731023</v>
          </cell>
        </row>
        <row r="164">
          <cell r="AL164" t="str">
            <v>湖南省湘潭县中路铺镇太平村三方湾村民组</v>
          </cell>
        </row>
        <row r="164">
          <cell r="AX164" t="str">
            <v>劳务工</v>
          </cell>
          <cell r="AY164" t="str">
            <v>光华荣昌</v>
          </cell>
          <cell r="AZ164" t="str">
            <v>湘潭宏顺</v>
          </cell>
        </row>
        <row r="165">
          <cell r="C165" t="str">
            <v>刘戚香</v>
          </cell>
          <cell r="D165" t="str">
            <v>直接</v>
          </cell>
          <cell r="E165" t="str">
            <v>蓝领</v>
          </cell>
          <cell r="F165" t="str">
            <v>生产制造部</v>
          </cell>
          <cell r="G165" t="str">
            <v>发泡</v>
          </cell>
          <cell r="H165" t="str">
            <v>发泡操作工</v>
          </cell>
        </row>
        <row r="165">
          <cell r="K165">
            <v>45809</v>
          </cell>
        </row>
        <row r="165">
          <cell r="Q165" t="str">
            <v>女</v>
          </cell>
          <cell r="R165" t="str">
            <v>汉</v>
          </cell>
          <cell r="S165" t="str">
            <v>群众</v>
          </cell>
          <cell r="T165" t="str">
            <v>否</v>
          </cell>
        </row>
        <row r="165">
          <cell r="V165" t="str">
            <v>1968-10-21</v>
          </cell>
          <cell r="W165">
            <v>56</v>
          </cell>
        </row>
        <row r="165">
          <cell r="AF165" t="str">
            <v>430321196810212765</v>
          </cell>
          <cell r="AG165" t="str">
            <v>18975267279</v>
          </cell>
        </row>
        <row r="165">
          <cell r="AL165" t="str">
            <v>湖南省湘潭县石潭镇甘露塘村分水组</v>
          </cell>
        </row>
        <row r="165">
          <cell r="AX165" t="str">
            <v>劳务工</v>
          </cell>
          <cell r="AY165" t="str">
            <v>光华荣昌</v>
          </cell>
          <cell r="AZ165" t="str">
            <v>湘潭宏顺</v>
          </cell>
        </row>
        <row r="166">
          <cell r="C166" t="str">
            <v>王启明</v>
          </cell>
          <cell r="D166" t="str">
            <v>直接</v>
          </cell>
          <cell r="E166" t="str">
            <v>蓝领</v>
          </cell>
          <cell r="F166" t="str">
            <v>生产制造部</v>
          </cell>
          <cell r="G166" t="str">
            <v>发泡</v>
          </cell>
          <cell r="H166" t="str">
            <v>发泡操作工</v>
          </cell>
        </row>
        <row r="166">
          <cell r="K166">
            <v>45809</v>
          </cell>
        </row>
        <row r="166">
          <cell r="Q166" t="str">
            <v>男</v>
          </cell>
          <cell r="R166" t="str">
            <v>汉</v>
          </cell>
          <cell r="S166" t="str">
            <v>群众</v>
          </cell>
          <cell r="T166" t="str">
            <v>否</v>
          </cell>
        </row>
        <row r="166">
          <cell r="V166" t="str">
            <v>1967-09-17</v>
          </cell>
          <cell r="W166">
            <v>57</v>
          </cell>
        </row>
        <row r="166">
          <cell r="AF166" t="str">
            <v>430321196709174557</v>
          </cell>
          <cell r="AG166" t="str">
            <v>15697321739</v>
          </cell>
        </row>
        <row r="166">
          <cell r="AL166" t="str">
            <v>湖南省湘潭县排头乡留田村黄龙村民组</v>
          </cell>
        </row>
        <row r="166">
          <cell r="AX166" t="str">
            <v>劳务工</v>
          </cell>
          <cell r="AY166" t="str">
            <v>光华荣昌</v>
          </cell>
          <cell r="AZ166" t="str">
            <v>湘潭宏顺</v>
          </cell>
        </row>
        <row r="167">
          <cell r="C167" t="str">
            <v>曾丽梅</v>
          </cell>
          <cell r="D167" t="str">
            <v>直接</v>
          </cell>
          <cell r="E167" t="str">
            <v>蓝领</v>
          </cell>
          <cell r="F167" t="str">
            <v>生产制造部</v>
          </cell>
          <cell r="G167" t="str">
            <v>发泡</v>
          </cell>
          <cell r="H167" t="str">
            <v>发泡操作工</v>
          </cell>
        </row>
        <row r="167">
          <cell r="K167">
            <v>45811</v>
          </cell>
        </row>
        <row r="167">
          <cell r="Q167" t="str">
            <v>女</v>
          </cell>
          <cell r="R167" t="str">
            <v>汉</v>
          </cell>
          <cell r="S167" t="str">
            <v>群众</v>
          </cell>
          <cell r="T167" t="str">
            <v>否</v>
          </cell>
        </row>
        <row r="167">
          <cell r="V167" t="str">
            <v>1974-04-18</v>
          </cell>
          <cell r="W167">
            <v>51</v>
          </cell>
        </row>
        <row r="167">
          <cell r="AF167" t="str">
            <v>432503197404180563</v>
          </cell>
          <cell r="AG167" t="str">
            <v>15173263836</v>
          </cell>
        </row>
        <row r="167">
          <cell r="AL167" t="str">
            <v>湖南省湘潭市岳塘区社建村26栋3单元701号</v>
          </cell>
        </row>
        <row r="167">
          <cell r="AX167" t="str">
            <v>劳务工</v>
          </cell>
          <cell r="AY167" t="str">
            <v>光华荣昌</v>
          </cell>
          <cell r="AZ167" t="str">
            <v>湘潭宏顺</v>
          </cell>
        </row>
        <row r="168">
          <cell r="C168" t="str">
            <v>谭桂平</v>
          </cell>
          <cell r="D168" t="str">
            <v>直接</v>
          </cell>
          <cell r="E168" t="str">
            <v>蓝领</v>
          </cell>
          <cell r="F168" t="str">
            <v>生产制造部</v>
          </cell>
          <cell r="G168" t="str">
            <v>发泡</v>
          </cell>
          <cell r="H168" t="str">
            <v>发泡操作工</v>
          </cell>
        </row>
        <row r="168">
          <cell r="K168">
            <v>45811</v>
          </cell>
        </row>
        <row r="168">
          <cell r="Q168" t="str">
            <v>男</v>
          </cell>
          <cell r="R168" t="str">
            <v>汉</v>
          </cell>
          <cell r="S168" t="str">
            <v>群众</v>
          </cell>
          <cell r="T168" t="str">
            <v>否</v>
          </cell>
        </row>
        <row r="168">
          <cell r="V168" t="str">
            <v>1971-01-08</v>
          </cell>
          <cell r="W168">
            <v>54</v>
          </cell>
        </row>
        <row r="168">
          <cell r="AF168" t="str">
            <v>430424197101084616</v>
          </cell>
          <cell r="AG168" t="str">
            <v>19184976730</v>
          </cell>
        </row>
        <row r="168">
          <cell r="AL168" t="str">
            <v>湖南省衡东县草市镇大对河村9组17号</v>
          </cell>
        </row>
        <row r="168">
          <cell r="AX168" t="str">
            <v>劳务工</v>
          </cell>
          <cell r="AY168" t="str">
            <v>光华荣昌</v>
          </cell>
          <cell r="AZ168" t="str">
            <v>湘潭宏顺</v>
          </cell>
        </row>
        <row r="169">
          <cell r="C169" t="str">
            <v>邹联忠</v>
          </cell>
          <cell r="D169" t="str">
            <v>直接</v>
          </cell>
          <cell r="E169" t="str">
            <v>蓝领</v>
          </cell>
          <cell r="F169" t="str">
            <v>生产制造部</v>
          </cell>
          <cell r="G169" t="str">
            <v>发泡</v>
          </cell>
          <cell r="H169" t="str">
            <v>发泡操作工</v>
          </cell>
        </row>
        <row r="169">
          <cell r="K169">
            <v>45811</v>
          </cell>
        </row>
        <row r="169">
          <cell r="Q169" t="str">
            <v>男</v>
          </cell>
          <cell r="R169" t="str">
            <v>汉</v>
          </cell>
          <cell r="S169" t="str">
            <v>群众</v>
          </cell>
          <cell r="T169" t="str">
            <v>否</v>
          </cell>
        </row>
        <row r="169">
          <cell r="V169" t="str">
            <v>1973-07-25</v>
          </cell>
          <cell r="W169">
            <v>51</v>
          </cell>
        </row>
        <row r="169">
          <cell r="AF169" t="str">
            <v>432524197307254614</v>
          </cell>
          <cell r="AG169" t="str">
            <v>18273835287</v>
          </cell>
        </row>
        <row r="169">
          <cell r="AL169" t="str">
            <v>湖南省新化县水车镇京竹村第六村民小组3号</v>
          </cell>
        </row>
        <row r="169">
          <cell r="AX169" t="str">
            <v>劳务工</v>
          </cell>
          <cell r="AY169" t="str">
            <v>光华荣昌</v>
          </cell>
          <cell r="AZ169" t="str">
            <v>湘潭宏顺</v>
          </cell>
        </row>
        <row r="170">
          <cell r="C170" t="str">
            <v>罗石连</v>
          </cell>
          <cell r="D170" t="str">
            <v>直接</v>
          </cell>
          <cell r="E170" t="str">
            <v>蓝领</v>
          </cell>
          <cell r="F170" t="str">
            <v>生产制造部</v>
          </cell>
          <cell r="G170" t="str">
            <v>发泡</v>
          </cell>
          <cell r="H170" t="str">
            <v>发泡操作工</v>
          </cell>
        </row>
        <row r="170">
          <cell r="K170">
            <v>45811</v>
          </cell>
        </row>
        <row r="170">
          <cell r="Q170" t="str">
            <v>女</v>
          </cell>
          <cell r="R170" t="str">
            <v>汉</v>
          </cell>
          <cell r="S170" t="str">
            <v>群众</v>
          </cell>
          <cell r="T170" t="str">
            <v>否</v>
          </cell>
        </row>
        <row r="170">
          <cell r="V170" t="str">
            <v>1973-10-22</v>
          </cell>
          <cell r="W170">
            <v>51</v>
          </cell>
        </row>
        <row r="170">
          <cell r="AF170" t="str">
            <v>432524197310224627</v>
          </cell>
          <cell r="AG170" t="str">
            <v>18874282701</v>
          </cell>
        </row>
        <row r="170">
          <cell r="AL170" t="str">
            <v>湖南省新化县水车镇京竹村第六村民小组3号</v>
          </cell>
        </row>
        <row r="170">
          <cell r="AX170" t="str">
            <v>劳务工</v>
          </cell>
          <cell r="AY170" t="str">
            <v>光华荣昌</v>
          </cell>
          <cell r="AZ170" t="str">
            <v>湘潭宏顺</v>
          </cell>
        </row>
        <row r="171">
          <cell r="C171" t="str">
            <v>黄翠兰</v>
          </cell>
          <cell r="D171" t="str">
            <v>直接</v>
          </cell>
          <cell r="E171" t="str">
            <v>蓝领</v>
          </cell>
          <cell r="F171" t="str">
            <v>生产制造部</v>
          </cell>
          <cell r="G171" t="str">
            <v>发泡</v>
          </cell>
          <cell r="H171" t="str">
            <v>发泡操作工</v>
          </cell>
        </row>
        <row r="171">
          <cell r="K171">
            <v>45811</v>
          </cell>
        </row>
        <row r="171">
          <cell r="Q171" t="str">
            <v>女</v>
          </cell>
          <cell r="R171" t="str">
            <v>汉</v>
          </cell>
          <cell r="S171" t="str">
            <v>群众</v>
          </cell>
          <cell r="T171" t="str">
            <v>否</v>
          </cell>
        </row>
        <row r="171">
          <cell r="V171" t="str">
            <v>1971-11-02</v>
          </cell>
          <cell r="W171">
            <v>53</v>
          </cell>
        </row>
        <row r="171">
          <cell r="AF171" t="str">
            <v>430321197111022684</v>
          </cell>
          <cell r="AG171" t="str">
            <v>17507323099</v>
          </cell>
        </row>
        <row r="171">
          <cell r="AL171" t="str">
            <v>湖南省湘潭县石潭镇坑山村广塘组</v>
          </cell>
        </row>
        <row r="171">
          <cell r="AX171" t="str">
            <v>劳务工</v>
          </cell>
          <cell r="AY171" t="str">
            <v>光华荣昌</v>
          </cell>
          <cell r="AZ171" t="str">
            <v>湘潭宏顺</v>
          </cell>
        </row>
        <row r="172">
          <cell r="C172" t="str">
            <v>文磊</v>
          </cell>
          <cell r="D172" t="str">
            <v>直接</v>
          </cell>
          <cell r="E172" t="str">
            <v>蓝领</v>
          </cell>
          <cell r="F172" t="str">
            <v>生产制造部</v>
          </cell>
          <cell r="G172" t="str">
            <v>发泡</v>
          </cell>
          <cell r="H172" t="str">
            <v>发泡操作工</v>
          </cell>
        </row>
        <row r="172">
          <cell r="K172">
            <v>45811</v>
          </cell>
        </row>
        <row r="172">
          <cell r="Q172" t="str">
            <v>男</v>
          </cell>
          <cell r="R172" t="str">
            <v>汉</v>
          </cell>
          <cell r="S172" t="str">
            <v>群众</v>
          </cell>
          <cell r="T172" t="str">
            <v>否</v>
          </cell>
        </row>
        <row r="172">
          <cell r="V172" t="str">
            <v>1988-08-30</v>
          </cell>
          <cell r="W172">
            <v>36</v>
          </cell>
        </row>
        <row r="172">
          <cell r="AF172" t="str">
            <v>430321198808307019</v>
          </cell>
          <cell r="AG172" t="str">
            <v>15873287790</v>
          </cell>
        </row>
        <row r="172">
          <cell r="AL172" t="str">
            <v>湖南省湘潭县河口镇古塘桥村又星塘组</v>
          </cell>
        </row>
        <row r="172">
          <cell r="AX172" t="str">
            <v>劳务工</v>
          </cell>
          <cell r="AY172" t="str">
            <v>光华荣昌</v>
          </cell>
          <cell r="AZ172" t="str">
            <v>湘潭宏顺</v>
          </cell>
        </row>
        <row r="173">
          <cell r="C173" t="str">
            <v>汤锦程</v>
          </cell>
          <cell r="D173" t="str">
            <v>直接</v>
          </cell>
          <cell r="E173" t="str">
            <v>蓝领</v>
          </cell>
          <cell r="F173" t="str">
            <v>生产制造部</v>
          </cell>
          <cell r="G173" t="str">
            <v>发泡</v>
          </cell>
          <cell r="H173" t="str">
            <v>发泡操作工</v>
          </cell>
        </row>
        <row r="173">
          <cell r="K173">
            <v>45813</v>
          </cell>
        </row>
        <row r="173">
          <cell r="M173" t="str">
            <v>白班</v>
          </cell>
        </row>
        <row r="173">
          <cell r="Q173" t="str">
            <v>男</v>
          </cell>
          <cell r="R173" t="str">
            <v>汉</v>
          </cell>
          <cell r="S173" t="str">
            <v>群众</v>
          </cell>
          <cell r="T173" t="str">
            <v>否</v>
          </cell>
        </row>
        <row r="173">
          <cell r="V173" t="str">
            <v>2007-09-27</v>
          </cell>
          <cell r="W173">
            <v>17</v>
          </cell>
        </row>
        <row r="173">
          <cell r="AF173" t="str">
            <v>430202200709270519</v>
          </cell>
          <cell r="AG173">
            <v>15367154316</v>
          </cell>
        </row>
        <row r="173">
          <cell r="AL173" t="str">
            <v>株洲市荷塘区桂花街道新桂村皂壳塘组016号附1号</v>
          </cell>
        </row>
        <row r="173">
          <cell r="AX173" t="str">
            <v>劳务工</v>
          </cell>
          <cell r="AY173" t="str">
            <v>光华荣昌</v>
          </cell>
          <cell r="AZ173" t="str">
            <v>德顺</v>
          </cell>
        </row>
        <row r="174">
          <cell r="C174" t="str">
            <v>杨涛</v>
          </cell>
          <cell r="D174" t="str">
            <v>直接</v>
          </cell>
          <cell r="E174" t="str">
            <v>蓝领</v>
          </cell>
          <cell r="F174" t="str">
            <v>生产制造部</v>
          </cell>
          <cell r="G174" t="str">
            <v>发泡</v>
          </cell>
          <cell r="H174" t="str">
            <v>发泡操作工</v>
          </cell>
        </row>
        <row r="174">
          <cell r="K174">
            <v>45814</v>
          </cell>
        </row>
        <row r="174">
          <cell r="M174" t="str">
            <v>晚班</v>
          </cell>
        </row>
        <row r="174">
          <cell r="Q174" t="str">
            <v>男</v>
          </cell>
          <cell r="R174" t="str">
            <v>汉</v>
          </cell>
          <cell r="S174" t="str">
            <v>群众</v>
          </cell>
          <cell r="T174" t="str">
            <v>否</v>
          </cell>
        </row>
        <row r="174">
          <cell r="V174" t="str">
            <v>1992-06-10</v>
          </cell>
          <cell r="W174">
            <v>33</v>
          </cell>
        </row>
        <row r="174">
          <cell r="AF174" t="str">
            <v>430204199206106116</v>
          </cell>
          <cell r="AG174">
            <v>15773386126</v>
          </cell>
        </row>
        <row r="174">
          <cell r="AL174" t="str">
            <v>株洲市天元区大湖塘二村5栋404号</v>
          </cell>
        </row>
        <row r="174">
          <cell r="AX174" t="str">
            <v>劳务工</v>
          </cell>
          <cell r="AY174" t="str">
            <v>光华荣昌</v>
          </cell>
          <cell r="AZ174" t="str">
            <v>德顺</v>
          </cell>
        </row>
        <row r="175">
          <cell r="C175" t="str">
            <v>王耀祖</v>
          </cell>
          <cell r="D175" t="str">
            <v>直接</v>
          </cell>
          <cell r="E175" t="str">
            <v>蓝领</v>
          </cell>
          <cell r="F175" t="str">
            <v>生产制造部</v>
          </cell>
          <cell r="G175" t="str">
            <v>发泡</v>
          </cell>
          <cell r="H175" t="str">
            <v>发泡操作工</v>
          </cell>
        </row>
        <row r="175">
          <cell r="K175">
            <v>45814</v>
          </cell>
        </row>
        <row r="175">
          <cell r="M175" t="str">
            <v>晚班</v>
          </cell>
        </row>
        <row r="175">
          <cell r="Q175" t="str">
            <v>男</v>
          </cell>
          <cell r="R175" t="str">
            <v>汉</v>
          </cell>
          <cell r="S175" t="str">
            <v>群众</v>
          </cell>
          <cell r="T175" t="str">
            <v>否</v>
          </cell>
        </row>
        <row r="175">
          <cell r="V175" t="str">
            <v>2005-11-08</v>
          </cell>
          <cell r="W175">
            <v>19</v>
          </cell>
        </row>
        <row r="175">
          <cell r="AF175" t="str">
            <v>430223200511080017</v>
          </cell>
          <cell r="AG175">
            <v>19330004418</v>
          </cell>
        </row>
        <row r="175">
          <cell r="AL175" t="str">
            <v>株洲市攸县谭桥街道苏洲村东方组东方003号</v>
          </cell>
        </row>
        <row r="175">
          <cell r="AX175" t="str">
            <v>劳务工</v>
          </cell>
          <cell r="AY175" t="str">
            <v>光华荣昌</v>
          </cell>
          <cell r="AZ175" t="str">
            <v>德顺</v>
          </cell>
        </row>
        <row r="176">
          <cell r="C176" t="str">
            <v>肖海燕</v>
          </cell>
          <cell r="D176" t="str">
            <v>直接</v>
          </cell>
          <cell r="E176" t="str">
            <v>蓝领</v>
          </cell>
          <cell r="F176" t="str">
            <v>生产制造部</v>
          </cell>
          <cell r="G176" t="str">
            <v>发泡</v>
          </cell>
          <cell r="H176" t="str">
            <v>发泡操作工</v>
          </cell>
        </row>
        <row r="176">
          <cell r="K176">
            <v>45814</v>
          </cell>
        </row>
        <row r="176">
          <cell r="M176" t="str">
            <v>晚班</v>
          </cell>
        </row>
        <row r="176">
          <cell r="Q176" t="str">
            <v>女</v>
          </cell>
          <cell r="R176" t="str">
            <v>汉</v>
          </cell>
          <cell r="S176" t="str">
            <v>群众</v>
          </cell>
          <cell r="T176" t="str">
            <v>否</v>
          </cell>
        </row>
        <row r="176">
          <cell r="V176" t="str">
            <v>1999-08-15</v>
          </cell>
          <cell r="W176">
            <v>25</v>
          </cell>
        </row>
        <row r="176">
          <cell r="AF176" t="str">
            <v>430281199908154529</v>
          </cell>
          <cell r="AG176">
            <v>13973310842</v>
          </cell>
        </row>
        <row r="176">
          <cell r="AL176" t="str">
            <v>醴陵市板杉乡东冲铺村新屋组22号</v>
          </cell>
        </row>
        <row r="176">
          <cell r="AX176" t="str">
            <v>劳务工</v>
          </cell>
          <cell r="AY176" t="str">
            <v>光华荣昌</v>
          </cell>
          <cell r="AZ176" t="str">
            <v>德顺</v>
          </cell>
        </row>
        <row r="177">
          <cell r="C177" t="str">
            <v>周惠林</v>
          </cell>
          <cell r="D177" t="str">
            <v>直接</v>
          </cell>
          <cell r="E177" t="str">
            <v>蓝领</v>
          </cell>
          <cell r="F177" t="str">
            <v>生产制造部</v>
          </cell>
          <cell r="G177" t="str">
            <v>发泡</v>
          </cell>
          <cell r="H177" t="str">
            <v>发泡操作工</v>
          </cell>
        </row>
        <row r="177">
          <cell r="K177">
            <v>45814</v>
          </cell>
        </row>
        <row r="177">
          <cell r="M177" t="str">
            <v>白班</v>
          </cell>
        </row>
        <row r="177">
          <cell r="Q177" t="str">
            <v>女</v>
          </cell>
          <cell r="R177" t="str">
            <v>汉</v>
          </cell>
          <cell r="S177" t="str">
            <v>群众</v>
          </cell>
          <cell r="T177" t="str">
            <v>否</v>
          </cell>
        </row>
        <row r="177">
          <cell r="V177" t="str">
            <v>1977-09-20</v>
          </cell>
          <cell r="W177">
            <v>47</v>
          </cell>
        </row>
        <row r="177">
          <cell r="AF177" t="str">
            <v>430211197709206025</v>
          </cell>
          <cell r="AG177">
            <v>19318358073</v>
          </cell>
        </row>
        <row r="177">
          <cell r="AL177" t="str">
            <v>株洲市石峰区云田乡镇五星社区龙家组</v>
          </cell>
        </row>
        <row r="177">
          <cell r="AX177" t="str">
            <v>劳务工</v>
          </cell>
          <cell r="AY177" t="str">
            <v>光华荣昌</v>
          </cell>
          <cell r="AZ177" t="str">
            <v>德顺</v>
          </cell>
        </row>
        <row r="178">
          <cell r="C178" t="str">
            <v>龙勇军</v>
          </cell>
          <cell r="D178" t="str">
            <v>直接</v>
          </cell>
          <cell r="E178" t="str">
            <v>蓝领</v>
          </cell>
          <cell r="F178" t="str">
            <v>生产制造部</v>
          </cell>
          <cell r="G178" t="str">
            <v>发泡</v>
          </cell>
          <cell r="H178" t="str">
            <v>发泡操作工</v>
          </cell>
        </row>
        <row r="178">
          <cell r="K178">
            <v>45814</v>
          </cell>
        </row>
        <row r="178">
          <cell r="M178" t="str">
            <v>白班</v>
          </cell>
        </row>
        <row r="178">
          <cell r="Q178" t="str">
            <v>男</v>
          </cell>
          <cell r="R178" t="str">
            <v>汉</v>
          </cell>
          <cell r="S178" t="str">
            <v>群众</v>
          </cell>
          <cell r="T178" t="str">
            <v>否</v>
          </cell>
        </row>
        <row r="178">
          <cell r="V178" t="str">
            <v>1976-06-26</v>
          </cell>
          <cell r="W178">
            <v>49</v>
          </cell>
        </row>
        <row r="178">
          <cell r="AF178" t="str">
            <v>430281197606266278</v>
          </cell>
          <cell r="AG178">
            <v>19330008578</v>
          </cell>
        </row>
        <row r="178">
          <cell r="AL178" t="str">
            <v>醴陵市军楚镇黄田村谭山组17号</v>
          </cell>
        </row>
        <row r="178">
          <cell r="AX178" t="str">
            <v>劳务工</v>
          </cell>
          <cell r="AY178" t="str">
            <v>光华荣昌</v>
          </cell>
          <cell r="AZ178" t="str">
            <v>德顺</v>
          </cell>
        </row>
        <row r="179">
          <cell r="C179" t="str">
            <v>罗志军</v>
          </cell>
          <cell r="D179" t="str">
            <v>直接</v>
          </cell>
          <cell r="E179" t="str">
            <v>蓝领</v>
          </cell>
          <cell r="F179" t="str">
            <v>生产制造部</v>
          </cell>
          <cell r="G179" t="str">
            <v>发泡</v>
          </cell>
          <cell r="H179" t="str">
            <v>发泡操作工</v>
          </cell>
        </row>
        <row r="179">
          <cell r="K179">
            <v>45814</v>
          </cell>
        </row>
        <row r="179">
          <cell r="M179" t="str">
            <v>白班</v>
          </cell>
        </row>
        <row r="179">
          <cell r="Q179" t="str">
            <v>男</v>
          </cell>
          <cell r="R179" t="str">
            <v>汉</v>
          </cell>
          <cell r="S179" t="str">
            <v>群众</v>
          </cell>
          <cell r="T179" t="str">
            <v>否</v>
          </cell>
        </row>
        <row r="179">
          <cell r="V179" t="str">
            <v>1972-02-05</v>
          </cell>
          <cell r="W179">
            <v>53</v>
          </cell>
        </row>
        <row r="179">
          <cell r="AF179" t="str">
            <v>430204197202052035</v>
          </cell>
          <cell r="AG179">
            <v>18932412493</v>
          </cell>
        </row>
        <row r="179">
          <cell r="AL179" t="str">
            <v>株洲市天元区金彩明天</v>
          </cell>
        </row>
        <row r="179">
          <cell r="AX179" t="str">
            <v>劳务工</v>
          </cell>
          <cell r="AY179" t="str">
            <v>光华荣昌</v>
          </cell>
          <cell r="AZ179" t="str">
            <v>德顺</v>
          </cell>
        </row>
        <row r="180">
          <cell r="C180" t="str">
            <v>黄槿喆</v>
          </cell>
          <cell r="D180" t="str">
            <v>直接</v>
          </cell>
          <cell r="E180" t="str">
            <v>蓝领</v>
          </cell>
          <cell r="F180" t="str">
            <v>生产制造部</v>
          </cell>
          <cell r="G180" t="str">
            <v>发泡</v>
          </cell>
          <cell r="H180" t="str">
            <v>发泡操作工</v>
          </cell>
        </row>
        <row r="180">
          <cell r="K180">
            <v>45812</v>
          </cell>
        </row>
        <row r="180">
          <cell r="Q180" t="str">
            <v>男</v>
          </cell>
          <cell r="R180" t="str">
            <v>汉</v>
          </cell>
          <cell r="S180" t="str">
            <v>群众</v>
          </cell>
          <cell r="T180" t="str">
            <v>否</v>
          </cell>
        </row>
        <row r="180">
          <cell r="V180" t="str">
            <v>2007-07-27</v>
          </cell>
          <cell r="W180">
            <v>17</v>
          </cell>
        </row>
        <row r="180">
          <cell r="AF180" t="str">
            <v>430202200707270574</v>
          </cell>
          <cell r="AG180">
            <v>19373325525</v>
          </cell>
        </row>
        <row r="180">
          <cell r="AX180" t="str">
            <v>劳务工</v>
          </cell>
          <cell r="AY180" t="str">
            <v>光华荣昌</v>
          </cell>
          <cell r="AZ180" t="str">
            <v>湘潭思泉</v>
          </cell>
        </row>
        <row r="181">
          <cell r="C181" t="str">
            <v>曾建伟</v>
          </cell>
          <cell r="D181" t="str">
            <v>直接</v>
          </cell>
          <cell r="E181" t="str">
            <v>蓝领</v>
          </cell>
          <cell r="F181" t="str">
            <v>生产制造部</v>
          </cell>
          <cell r="G181" t="str">
            <v>发泡</v>
          </cell>
          <cell r="H181" t="str">
            <v>发泡操作工</v>
          </cell>
        </row>
        <row r="181">
          <cell r="K181">
            <v>45812</v>
          </cell>
        </row>
        <row r="181">
          <cell r="Q181" t="str">
            <v>男</v>
          </cell>
          <cell r="R181" t="str">
            <v>汉</v>
          </cell>
          <cell r="S181" t="str">
            <v>群众</v>
          </cell>
          <cell r="T181" t="str">
            <v>否</v>
          </cell>
        </row>
        <row r="181">
          <cell r="V181" t="str">
            <v>1974-04-11</v>
          </cell>
          <cell r="W181">
            <v>51</v>
          </cell>
        </row>
        <row r="181">
          <cell r="AF181" t="str">
            <v>430221197404117139</v>
          </cell>
          <cell r="AG181">
            <v>13762355718</v>
          </cell>
        </row>
        <row r="181">
          <cell r="AX181" t="str">
            <v>劳务工</v>
          </cell>
          <cell r="AY181" t="str">
            <v>光华荣昌</v>
          </cell>
          <cell r="AZ181" t="str">
            <v>湘潭思泉</v>
          </cell>
        </row>
        <row r="182">
          <cell r="C182" t="str">
            <v>陶勇军</v>
          </cell>
          <cell r="D182" t="str">
            <v>直接</v>
          </cell>
          <cell r="E182" t="str">
            <v>蓝领</v>
          </cell>
          <cell r="F182" t="str">
            <v>生产制造部</v>
          </cell>
          <cell r="G182" t="str">
            <v>发泡</v>
          </cell>
          <cell r="H182" t="str">
            <v>发泡操作工</v>
          </cell>
        </row>
        <row r="182">
          <cell r="K182">
            <v>45810</v>
          </cell>
        </row>
        <row r="182">
          <cell r="Q182" t="str">
            <v>男</v>
          </cell>
          <cell r="R182" t="str">
            <v>汉</v>
          </cell>
          <cell r="S182" t="str">
            <v>群众</v>
          </cell>
          <cell r="T182" t="str">
            <v>否</v>
          </cell>
        </row>
        <row r="182">
          <cell r="V182" t="str">
            <v>1978-09-11</v>
          </cell>
          <cell r="W182">
            <v>46</v>
          </cell>
        </row>
        <row r="182">
          <cell r="AF182" t="str">
            <v>432930197809113693</v>
          </cell>
          <cell r="AG182">
            <v>19397794308</v>
          </cell>
        </row>
        <row r="182">
          <cell r="AX182" t="str">
            <v>劳务工</v>
          </cell>
          <cell r="AY182" t="str">
            <v>光华荣昌</v>
          </cell>
          <cell r="AZ182" t="str">
            <v>湖南诚展</v>
          </cell>
        </row>
        <row r="183">
          <cell r="C183" t="str">
            <v>熊二龙</v>
          </cell>
          <cell r="D183" t="str">
            <v>直接</v>
          </cell>
          <cell r="E183" t="str">
            <v>蓝领</v>
          </cell>
          <cell r="F183" t="str">
            <v>生产制造部</v>
          </cell>
          <cell r="G183" t="str">
            <v>发泡</v>
          </cell>
          <cell r="H183" t="str">
            <v>发泡操作工</v>
          </cell>
        </row>
        <row r="183">
          <cell r="K183">
            <v>45811</v>
          </cell>
        </row>
        <row r="183">
          <cell r="Q183" t="str">
            <v>男</v>
          </cell>
          <cell r="R183" t="str">
            <v>汉</v>
          </cell>
          <cell r="S183" t="str">
            <v>群众</v>
          </cell>
          <cell r="T183" t="str">
            <v>否</v>
          </cell>
        </row>
        <row r="183">
          <cell r="V183" t="str">
            <v>--</v>
          </cell>
          <cell r="W183" t="e">
            <v>#VALUE!</v>
          </cell>
        </row>
        <row r="183">
          <cell r="AG183">
            <v>13973343724</v>
          </cell>
        </row>
        <row r="183">
          <cell r="AX183" t="str">
            <v>劳务工</v>
          </cell>
          <cell r="AY183" t="str">
            <v>光华荣昌</v>
          </cell>
          <cell r="AZ183" t="str">
            <v>湖南诚展</v>
          </cell>
        </row>
        <row r="184">
          <cell r="C184" t="str">
            <v>诸葛啟发</v>
          </cell>
          <cell r="D184" t="str">
            <v>直接</v>
          </cell>
          <cell r="E184" t="str">
            <v>蓝领</v>
          </cell>
          <cell r="F184" t="str">
            <v>生产制造部</v>
          </cell>
          <cell r="G184" t="str">
            <v>发泡</v>
          </cell>
          <cell r="H184" t="str">
            <v>发泡操作工</v>
          </cell>
        </row>
        <row r="184">
          <cell r="K184">
            <v>45811</v>
          </cell>
        </row>
        <row r="184">
          <cell r="Q184" t="str">
            <v>男</v>
          </cell>
          <cell r="R184" t="str">
            <v>汉</v>
          </cell>
          <cell r="S184" t="str">
            <v>群众</v>
          </cell>
          <cell r="T184" t="str">
            <v>否</v>
          </cell>
        </row>
        <row r="184">
          <cell r="V184" t="str">
            <v>1974-08-20</v>
          </cell>
          <cell r="W184">
            <v>50</v>
          </cell>
        </row>
        <row r="184">
          <cell r="AF184" t="str">
            <v>450322197408200031</v>
          </cell>
          <cell r="AG184">
            <v>16607418065</v>
          </cell>
          <cell r="AH184">
            <v>18973359584</v>
          </cell>
        </row>
        <row r="184">
          <cell r="AL184" t="str">
            <v>株洲市荷塘区</v>
          </cell>
        </row>
        <row r="184">
          <cell r="AX184" t="str">
            <v>劳务工</v>
          </cell>
          <cell r="AY184" t="str">
            <v>光华荣昌</v>
          </cell>
          <cell r="AZ184" t="str">
            <v>湖南诚展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一线员工"/>
      <sheetName val="销售人员"/>
      <sheetName val="临时用工"/>
      <sheetName val="单个工资"/>
    </sheetNames>
    <sheetDataSet>
      <sheetData sheetId="0">
        <row r="1">
          <cell r="C1">
            <v>1</v>
          </cell>
        </row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月度工
资标准</v>
          </cell>
          <cell r="K3" t="str">
            <v>应发金额</v>
          </cell>
        </row>
        <row r="3">
          <cell r="X3" t="str">
            <v>应发工资</v>
          </cell>
          <cell r="Y3" t="str">
            <v>代扣代缴（社保统筹税前个人代扣）</v>
          </cell>
        </row>
        <row r="3">
          <cell r="AD3" t="str">
            <v>专项附加扣除</v>
          </cell>
        </row>
        <row r="3">
          <cell r="AJ3" t="str">
            <v>税前
应发工资</v>
          </cell>
          <cell r="AK3" t="str">
            <v>个人
所得税</v>
          </cell>
          <cell r="AL3" t="str">
            <v>补扣/退11月工资个人所得税</v>
          </cell>
          <cell r="AM3" t="str">
            <v>餐费</v>
          </cell>
          <cell r="AN3" t="str">
            <v>补专项附加扣除额</v>
          </cell>
          <cell r="AO3" t="str">
            <v>水电费</v>
          </cell>
          <cell r="AP3" t="str">
            <v>话费</v>
          </cell>
          <cell r="AQ3" t="str">
            <v>被服费</v>
          </cell>
          <cell r="AR3" t="str">
            <v>开门红福利</v>
          </cell>
          <cell r="AS3" t="str">
            <v>工会会费</v>
          </cell>
          <cell r="AT3" t="str">
            <v>税后
实发工资</v>
          </cell>
          <cell r="AU3" t="str">
            <v>签收</v>
          </cell>
          <cell r="AV3" t="str">
            <v>备注</v>
          </cell>
        </row>
        <row r="4">
          <cell r="K4" t="str">
            <v>基础
工资
60%</v>
          </cell>
          <cell r="L4" t="str">
            <v>固定加班加点工资</v>
          </cell>
          <cell r="M4" t="str">
            <v>绩效
工资</v>
          </cell>
          <cell r="N4" t="str">
            <v>工龄
</v>
          </cell>
          <cell r="O4" t="str">
            <v>5月绩效评分</v>
          </cell>
          <cell r="P4" t="str">
            <v>加班及其他补贴</v>
          </cell>
          <cell r="Q4" t="str">
            <v>高温补贴</v>
          </cell>
          <cell r="R4" t="str">
            <v>餐补</v>
          </cell>
          <cell r="S4" t="str">
            <v>奖励/
考核</v>
          </cell>
          <cell r="T4" t="str">
            <v>缺勤
考核</v>
          </cell>
          <cell r="U4" t="str">
            <v>补单考核</v>
          </cell>
          <cell r="V4" t="str">
            <v>开门红福利</v>
          </cell>
          <cell r="W4" t="str">
            <v>工资稽核</v>
          </cell>
        </row>
        <row r="4">
          <cell r="Y4" t="str">
            <v>养老</v>
          </cell>
          <cell r="Z4" t="str">
            <v>医疗</v>
          </cell>
          <cell r="AA4" t="str">
            <v>失业</v>
          </cell>
          <cell r="AB4" t="str">
            <v>大病</v>
          </cell>
          <cell r="AC4" t="str">
            <v>住房公积金</v>
          </cell>
          <cell r="AD4" t="str">
            <v>子女教育</v>
          </cell>
          <cell r="AE4" t="str">
            <v>继续教育</v>
          </cell>
          <cell r="AF4" t="str">
            <v>住房贷款利息</v>
          </cell>
          <cell r="AG4" t="str">
            <v>住房租金</v>
          </cell>
          <cell r="AH4" t="str">
            <v>赡养老人</v>
          </cell>
          <cell r="AI4" t="str">
            <v>婴幼儿照护费用</v>
          </cell>
        </row>
        <row r="4">
          <cell r="AW4" t="str">
            <v>身份证号码</v>
          </cell>
          <cell r="AX4" t="str">
            <v>用工形式</v>
          </cell>
        </row>
        <row r="5">
          <cell r="C5" t="str">
            <v>李开阳</v>
          </cell>
          <cell r="D5" t="str">
            <v>财务管理部</v>
          </cell>
          <cell r="E5">
            <v>38534</v>
          </cell>
          <cell r="F5" t="str">
            <v>财务部长</v>
          </cell>
          <cell r="G5">
            <v>45809</v>
          </cell>
          <cell r="H5">
            <v>20</v>
          </cell>
          <cell r="I5">
            <v>24</v>
          </cell>
          <cell r="J5">
            <v>14000</v>
          </cell>
          <cell r="K5">
            <v>5000</v>
          </cell>
          <cell r="L5">
            <v>6200</v>
          </cell>
          <cell r="M5">
            <v>2772</v>
          </cell>
        </row>
        <row r="5">
          <cell r="O5">
            <v>99</v>
          </cell>
          <cell r="P5">
            <v>1000</v>
          </cell>
        </row>
        <row r="5">
          <cell r="R5">
            <v>288</v>
          </cell>
        </row>
        <row r="5">
          <cell r="X5">
            <v>15260</v>
          </cell>
          <cell r="Y5">
            <v>0</v>
          </cell>
          <cell r="Z5">
            <v>260</v>
          </cell>
          <cell r="AA5">
            <v>0</v>
          </cell>
          <cell r="AB5">
            <v>15</v>
          </cell>
        </row>
        <row r="5">
          <cell r="AJ5">
            <v>14985</v>
          </cell>
          <cell r="AK5">
            <v>1000</v>
          </cell>
        </row>
        <row r="5">
          <cell r="AM5">
            <v>0</v>
          </cell>
          <cell r="AN5">
            <v>0</v>
          </cell>
        </row>
        <row r="5">
          <cell r="AT5">
            <v>13985</v>
          </cell>
        </row>
        <row r="5">
          <cell r="AW5" t="str">
            <v>422426196407203858</v>
          </cell>
          <cell r="AX5" t="str">
            <v>合同工</v>
          </cell>
          <cell r="AY5">
            <v>260</v>
          </cell>
          <cell r="AZ5" t="str">
            <v>422426196407203858</v>
          </cell>
        </row>
        <row r="6">
          <cell r="C6" t="str">
            <v>刘心</v>
          </cell>
          <cell r="D6" t="str">
            <v>财务管理部</v>
          </cell>
          <cell r="E6">
            <v>41730</v>
          </cell>
          <cell r="F6" t="str">
            <v>总账税务会计</v>
          </cell>
          <cell r="G6">
            <v>45809</v>
          </cell>
          <cell r="H6">
            <v>20</v>
          </cell>
          <cell r="I6">
            <v>22</v>
          </cell>
          <cell r="J6">
            <v>6200</v>
          </cell>
          <cell r="K6">
            <v>2400</v>
          </cell>
          <cell r="L6">
            <v>2560</v>
          </cell>
          <cell r="M6">
            <v>1127.16</v>
          </cell>
          <cell r="N6">
            <v>220</v>
          </cell>
          <cell r="O6">
            <v>90.9</v>
          </cell>
        </row>
        <row r="6">
          <cell r="R6">
            <v>264</v>
          </cell>
        </row>
        <row r="6">
          <cell r="X6">
            <v>6571.16</v>
          </cell>
          <cell r="Y6">
            <v>412.8</v>
          </cell>
          <cell r="Z6">
            <v>103.2</v>
          </cell>
          <cell r="AA6">
            <v>15.48</v>
          </cell>
          <cell r="AB6">
            <v>15</v>
          </cell>
          <cell r="AC6">
            <v>310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3000</v>
          </cell>
        </row>
        <row r="6">
          <cell r="AJ6">
            <v>2714.68</v>
          </cell>
          <cell r="AK6">
            <v>0</v>
          </cell>
        </row>
        <row r="6">
          <cell r="AM6">
            <v>0</v>
          </cell>
          <cell r="AN6">
            <v>3000</v>
          </cell>
        </row>
        <row r="6">
          <cell r="AT6">
            <v>5714.68</v>
          </cell>
        </row>
        <row r="6">
          <cell r="AW6" t="str">
            <v>430702198510205223</v>
          </cell>
          <cell r="AX6" t="str">
            <v>合同工</v>
          </cell>
          <cell r="AY6">
            <v>841.48</v>
          </cell>
          <cell r="AZ6" t="str">
            <v>430702198510205223</v>
          </cell>
        </row>
        <row r="7">
          <cell r="C7" t="str">
            <v>易兰</v>
          </cell>
          <cell r="D7" t="str">
            <v>财务管理部</v>
          </cell>
          <cell r="E7">
            <v>42900</v>
          </cell>
          <cell r="F7" t="str">
            <v>资金管理员</v>
          </cell>
          <cell r="G7">
            <v>45809</v>
          </cell>
          <cell r="H7">
            <v>20</v>
          </cell>
          <cell r="I7">
            <v>21</v>
          </cell>
          <cell r="J7">
            <v>5500</v>
          </cell>
          <cell r="K7">
            <v>2400</v>
          </cell>
          <cell r="L7">
            <v>2000</v>
          </cell>
          <cell r="M7">
            <v>999.9</v>
          </cell>
          <cell r="N7">
            <v>140</v>
          </cell>
          <cell r="O7">
            <v>90.9</v>
          </cell>
        </row>
        <row r="7">
          <cell r="R7">
            <v>252</v>
          </cell>
        </row>
        <row r="7">
          <cell r="X7">
            <v>5791.9</v>
          </cell>
          <cell r="Y7">
            <v>440</v>
          </cell>
          <cell r="Z7">
            <v>110</v>
          </cell>
          <cell r="AA7">
            <v>16.5</v>
          </cell>
          <cell r="AB7">
            <v>15</v>
          </cell>
          <cell r="AC7">
            <v>275</v>
          </cell>
          <cell r="AD7">
            <v>2000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7">
          <cell r="AJ7">
            <v>2935.4</v>
          </cell>
          <cell r="AK7">
            <v>0</v>
          </cell>
        </row>
        <row r="7">
          <cell r="AM7">
            <v>0</v>
          </cell>
          <cell r="AN7">
            <v>2000</v>
          </cell>
        </row>
        <row r="7">
          <cell r="AT7">
            <v>4935.4</v>
          </cell>
        </row>
        <row r="7">
          <cell r="AW7" t="str">
            <v>430203198304104025</v>
          </cell>
          <cell r="AX7" t="str">
            <v>合同工</v>
          </cell>
          <cell r="AY7">
            <v>841.5</v>
          </cell>
          <cell r="AZ7" t="str">
            <v>430203198304104025</v>
          </cell>
        </row>
        <row r="8">
          <cell r="C8" t="str">
            <v>曾琼</v>
          </cell>
          <cell r="D8" t="str">
            <v>综合管理部</v>
          </cell>
          <cell r="E8">
            <v>41927</v>
          </cell>
          <cell r="F8" t="str">
            <v>行政后勤</v>
          </cell>
          <cell r="G8">
            <v>45809</v>
          </cell>
          <cell r="H8">
            <v>20</v>
          </cell>
          <cell r="I8">
            <v>20</v>
          </cell>
          <cell r="J8">
            <v>7800</v>
          </cell>
          <cell r="K8">
            <v>3500</v>
          </cell>
          <cell r="L8">
            <v>2740</v>
          </cell>
          <cell r="M8">
            <v>1307.748</v>
          </cell>
          <cell r="N8">
            <v>200</v>
          </cell>
          <cell r="O8">
            <v>83.83</v>
          </cell>
          <cell r="P8">
            <v>500</v>
          </cell>
        </row>
        <row r="8">
          <cell r="R8">
            <v>96</v>
          </cell>
        </row>
        <row r="8">
          <cell r="X8">
            <v>8343.75</v>
          </cell>
          <cell r="Y8">
            <v>502.4</v>
          </cell>
          <cell r="Z8">
            <v>125.6</v>
          </cell>
          <cell r="AA8">
            <v>18.84</v>
          </cell>
          <cell r="AB8">
            <v>15</v>
          </cell>
          <cell r="AC8">
            <v>350</v>
          </cell>
          <cell r="AD8">
            <v>2000</v>
          </cell>
        </row>
        <row r="8">
          <cell r="AF8">
            <v>1000</v>
          </cell>
        </row>
        <row r="8">
          <cell r="AJ8">
            <v>4331.91</v>
          </cell>
          <cell r="AK8">
            <v>0</v>
          </cell>
        </row>
        <row r="8">
          <cell r="AM8">
            <v>0</v>
          </cell>
          <cell r="AN8">
            <v>3000</v>
          </cell>
        </row>
        <row r="8">
          <cell r="AT8">
            <v>7331.91</v>
          </cell>
          <cell r="AU8">
            <v>0</v>
          </cell>
        </row>
        <row r="8">
          <cell r="AW8" t="str">
            <v>432524199110091427</v>
          </cell>
          <cell r="AX8" t="str">
            <v>合同工</v>
          </cell>
          <cell r="AY8">
            <v>996.84</v>
          </cell>
          <cell r="AZ8" t="str">
            <v>432524199110091427</v>
          </cell>
        </row>
        <row r="9">
          <cell r="C9" t="str">
            <v>陈子豪</v>
          </cell>
          <cell r="D9" t="str">
            <v>综合管理部</v>
          </cell>
          <cell r="E9">
            <v>44970</v>
          </cell>
          <cell r="F9" t="str">
            <v>人力资源专员</v>
          </cell>
          <cell r="G9">
            <v>45809</v>
          </cell>
          <cell r="H9">
            <v>20</v>
          </cell>
          <cell r="I9">
            <v>20</v>
          </cell>
          <cell r="J9">
            <v>5800</v>
          </cell>
          <cell r="K9">
            <v>2400</v>
          </cell>
          <cell r="L9">
            <v>2240</v>
          </cell>
          <cell r="M9">
            <v>754</v>
          </cell>
          <cell r="N9">
            <v>40</v>
          </cell>
          <cell r="O9">
            <v>65</v>
          </cell>
        </row>
        <row r="9">
          <cell r="R9">
            <v>240</v>
          </cell>
        </row>
        <row r="9">
          <cell r="T9">
            <v>-10</v>
          </cell>
        </row>
        <row r="9">
          <cell r="X9">
            <v>5664</v>
          </cell>
          <cell r="Y9">
            <v>464</v>
          </cell>
          <cell r="Z9">
            <v>116</v>
          </cell>
          <cell r="AA9">
            <v>17.4</v>
          </cell>
          <cell r="AB9">
            <v>15</v>
          </cell>
          <cell r="AC9">
            <v>290</v>
          </cell>
        </row>
        <row r="9">
          <cell r="AJ9">
            <v>4761.6</v>
          </cell>
          <cell r="AK9">
            <v>0</v>
          </cell>
        </row>
        <row r="9">
          <cell r="AM9">
            <v>0</v>
          </cell>
          <cell r="AN9">
            <v>0</v>
          </cell>
        </row>
        <row r="9">
          <cell r="AT9">
            <v>4761.6</v>
          </cell>
        </row>
        <row r="9">
          <cell r="AW9" t="str">
            <v>430224199501210034</v>
          </cell>
          <cell r="AX9" t="str">
            <v>合同工</v>
          </cell>
          <cell r="AY9">
            <v>887.4</v>
          </cell>
          <cell r="AZ9" t="str">
            <v>430224199501210034</v>
          </cell>
        </row>
        <row r="10">
          <cell r="C10" t="str">
            <v>卢中华</v>
          </cell>
        </row>
        <row r="10">
          <cell r="E10">
            <v>43281</v>
          </cell>
          <cell r="F10" t="str">
            <v>运营总监</v>
          </cell>
          <cell r="G10">
            <v>45809</v>
          </cell>
          <cell r="H10">
            <v>20</v>
          </cell>
          <cell r="I10">
            <v>21</v>
          </cell>
          <cell r="J10">
            <v>14000</v>
          </cell>
          <cell r="K10">
            <v>5000</v>
          </cell>
          <cell r="L10">
            <v>6200</v>
          </cell>
          <cell r="M10">
            <v>1870.4</v>
          </cell>
        </row>
        <row r="10">
          <cell r="O10">
            <v>66.8</v>
          </cell>
          <cell r="P10">
            <v>1000</v>
          </cell>
        </row>
        <row r="10">
          <cell r="R10">
            <v>252</v>
          </cell>
        </row>
        <row r="10">
          <cell r="T10">
            <v>-60</v>
          </cell>
        </row>
        <row r="10">
          <cell r="X10">
            <v>14262.4</v>
          </cell>
          <cell r="Y10">
            <v>1040</v>
          </cell>
          <cell r="Z10">
            <v>260</v>
          </cell>
          <cell r="AA10">
            <v>39</v>
          </cell>
          <cell r="AB10">
            <v>15</v>
          </cell>
          <cell r="AC10">
            <v>650</v>
          </cell>
          <cell r="AD10">
            <v>4000</v>
          </cell>
          <cell r="AE10">
            <v>0</v>
          </cell>
          <cell r="AF10">
            <v>1000</v>
          </cell>
          <cell r="AG10">
            <v>0</v>
          </cell>
          <cell r="AH10">
            <v>1500</v>
          </cell>
          <cell r="AI10">
            <v>0</v>
          </cell>
          <cell r="AJ10">
            <v>5758.4</v>
          </cell>
          <cell r="AK10">
            <v>2.92</v>
          </cell>
        </row>
        <row r="10">
          <cell r="AN10">
            <v>6500</v>
          </cell>
        </row>
        <row r="10">
          <cell r="AT10">
            <v>12255.48</v>
          </cell>
        </row>
        <row r="10">
          <cell r="AW10" t="str">
            <v>430321198306291571</v>
          </cell>
          <cell r="AX10" t="str">
            <v>合同工</v>
          </cell>
          <cell r="AY10">
            <v>1989</v>
          </cell>
          <cell r="AZ10" t="str">
            <v>430321198306291571</v>
          </cell>
        </row>
        <row r="11">
          <cell r="C11" t="str">
            <v>伍赤诚</v>
          </cell>
          <cell r="D11" t="str">
            <v>技术质量部</v>
          </cell>
          <cell r="E11">
            <v>43789</v>
          </cell>
          <cell r="F11" t="str">
            <v>质量工程师</v>
          </cell>
          <cell r="G11">
            <v>45809</v>
          </cell>
          <cell r="H11">
            <v>20</v>
          </cell>
          <cell r="I11">
            <v>20.5</v>
          </cell>
          <cell r="J11">
            <v>5800</v>
          </cell>
          <cell r="K11">
            <v>2400</v>
          </cell>
          <cell r="L11">
            <v>2240</v>
          </cell>
          <cell r="M11">
            <v>1006.88</v>
          </cell>
          <cell r="N11">
            <v>100</v>
          </cell>
          <cell r="O11">
            <v>86.8</v>
          </cell>
          <cell r="P11">
            <v>500</v>
          </cell>
        </row>
        <row r="11">
          <cell r="R11">
            <v>240</v>
          </cell>
        </row>
        <row r="11">
          <cell r="T11">
            <v>-10</v>
          </cell>
        </row>
        <row r="11">
          <cell r="X11">
            <v>6476.88</v>
          </cell>
          <cell r="Y11">
            <v>350.4</v>
          </cell>
          <cell r="Z11">
            <v>87.6</v>
          </cell>
          <cell r="AA11">
            <v>13.14</v>
          </cell>
          <cell r="AB11">
            <v>15</v>
          </cell>
          <cell r="AC11">
            <v>219</v>
          </cell>
        </row>
        <row r="11">
          <cell r="AJ11">
            <v>5791.74</v>
          </cell>
          <cell r="AK11">
            <v>24.2</v>
          </cell>
        </row>
        <row r="11">
          <cell r="AN11">
            <v>0</v>
          </cell>
        </row>
        <row r="11">
          <cell r="AT11">
            <v>5767.54</v>
          </cell>
        </row>
        <row r="11">
          <cell r="AW11" t="str">
            <v>430321199804192212</v>
          </cell>
          <cell r="AX11" t="str">
            <v>合同工</v>
          </cell>
          <cell r="AY11">
            <v>670.14</v>
          </cell>
          <cell r="AZ11" t="str">
            <v>430321199804192212</v>
          </cell>
        </row>
        <row r="12">
          <cell r="C12" t="str">
            <v>张海波</v>
          </cell>
          <cell r="D12" t="str">
            <v>生产制造部</v>
          </cell>
          <cell r="E12">
            <v>42066</v>
          </cell>
          <cell r="F12" t="str">
            <v>发泡工艺工程师</v>
          </cell>
          <cell r="G12">
            <v>45809</v>
          </cell>
          <cell r="H12">
            <v>20</v>
          </cell>
          <cell r="I12">
            <v>20</v>
          </cell>
          <cell r="J12">
            <v>10000</v>
          </cell>
          <cell r="K12">
            <v>5000</v>
          </cell>
          <cell r="L12">
            <v>3000</v>
          </cell>
          <cell r="M12">
            <v>1464</v>
          </cell>
          <cell r="N12">
            <v>200</v>
          </cell>
          <cell r="O12">
            <v>73.2</v>
          </cell>
          <cell r="P12">
            <v>900</v>
          </cell>
        </row>
        <row r="12">
          <cell r="R12">
            <v>234</v>
          </cell>
        </row>
        <row r="12">
          <cell r="X12">
            <v>10798</v>
          </cell>
          <cell r="Y12">
            <v>680</v>
          </cell>
          <cell r="Z12">
            <v>170</v>
          </cell>
          <cell r="AA12">
            <v>25.5</v>
          </cell>
          <cell r="AB12">
            <v>15</v>
          </cell>
          <cell r="AC12">
            <v>425</v>
          </cell>
          <cell r="AD12">
            <v>2000</v>
          </cell>
          <cell r="AE12">
            <v>0</v>
          </cell>
          <cell r="AF12">
            <v>1000</v>
          </cell>
          <cell r="AG12">
            <v>0</v>
          </cell>
          <cell r="AH12">
            <v>1500</v>
          </cell>
        </row>
        <row r="12">
          <cell r="AJ12">
            <v>4982.5</v>
          </cell>
          <cell r="AK12">
            <v>0</v>
          </cell>
        </row>
        <row r="12">
          <cell r="AN12">
            <v>4500</v>
          </cell>
        </row>
        <row r="12">
          <cell r="AT12">
            <v>9482.5</v>
          </cell>
        </row>
        <row r="12">
          <cell r="AW12" t="str">
            <v>430124198209127970</v>
          </cell>
          <cell r="AX12" t="str">
            <v>合同工</v>
          </cell>
          <cell r="AY12">
            <v>1300.5</v>
          </cell>
          <cell r="AZ12" t="str">
            <v>430124198209127970</v>
          </cell>
        </row>
        <row r="13">
          <cell r="C13" t="str">
            <v>曹蜜</v>
          </cell>
          <cell r="D13" t="str">
            <v>生产制造部</v>
          </cell>
          <cell r="E13">
            <v>41477</v>
          </cell>
          <cell r="F13" t="str">
            <v>部长</v>
          </cell>
          <cell r="G13">
            <v>45809</v>
          </cell>
          <cell r="H13">
            <v>20</v>
          </cell>
          <cell r="I13">
            <v>21.5</v>
          </cell>
          <cell r="J13">
            <v>10500</v>
          </cell>
          <cell r="K13">
            <v>3500</v>
          </cell>
          <cell r="L13">
            <v>4900</v>
          </cell>
          <cell r="M13">
            <v>1722</v>
          </cell>
          <cell r="N13">
            <v>220</v>
          </cell>
          <cell r="O13">
            <v>82</v>
          </cell>
          <cell r="P13">
            <v>1000</v>
          </cell>
        </row>
        <row r="13">
          <cell r="R13">
            <v>340</v>
          </cell>
        </row>
        <row r="13">
          <cell r="X13">
            <v>11682</v>
          </cell>
          <cell r="Y13">
            <v>716.8</v>
          </cell>
          <cell r="Z13">
            <v>179.2</v>
          </cell>
          <cell r="AA13">
            <v>26.88</v>
          </cell>
          <cell r="AB13">
            <v>15</v>
          </cell>
          <cell r="AC13">
            <v>525</v>
          </cell>
          <cell r="AD13">
            <v>4000</v>
          </cell>
        </row>
        <row r="13">
          <cell r="AF13">
            <v>0</v>
          </cell>
          <cell r="AG13">
            <v>0</v>
          </cell>
          <cell r="AH13">
            <v>1500</v>
          </cell>
        </row>
        <row r="13">
          <cell r="AJ13">
            <v>4719.12</v>
          </cell>
          <cell r="AK13">
            <v>0</v>
          </cell>
        </row>
        <row r="13">
          <cell r="AN13">
            <v>5500</v>
          </cell>
        </row>
        <row r="13">
          <cell r="AT13">
            <v>10219.12</v>
          </cell>
        </row>
        <row r="13">
          <cell r="AW13" t="str">
            <v>432524198406256417</v>
          </cell>
          <cell r="AX13" t="str">
            <v>合同工</v>
          </cell>
          <cell r="AY13">
            <v>1447.88</v>
          </cell>
          <cell r="AZ13" t="str">
            <v>432524198406256417</v>
          </cell>
        </row>
        <row r="14">
          <cell r="C14" t="str">
            <v>谭丽平</v>
          </cell>
          <cell r="D14" t="str">
            <v>生产制造部</v>
          </cell>
          <cell r="E14">
            <v>45714</v>
          </cell>
          <cell r="F14" t="str">
            <v>QAD</v>
          </cell>
          <cell r="G14">
            <v>45809</v>
          </cell>
          <cell r="H14">
            <v>20</v>
          </cell>
          <cell r="I14">
            <v>20.5</v>
          </cell>
          <cell r="J14">
            <v>4700</v>
          </cell>
          <cell r="K14">
            <v>2400</v>
          </cell>
          <cell r="L14">
            <v>1360</v>
          </cell>
          <cell r="M14">
            <v>904.28</v>
          </cell>
        </row>
        <row r="14">
          <cell r="O14">
            <v>96.2</v>
          </cell>
        </row>
        <row r="14">
          <cell r="R14">
            <v>240</v>
          </cell>
        </row>
        <row r="14">
          <cell r="X14">
            <v>4904.28</v>
          </cell>
          <cell r="Y14">
            <v>344.64</v>
          </cell>
          <cell r="Z14">
            <v>86.16</v>
          </cell>
          <cell r="AA14">
            <v>12.92</v>
          </cell>
          <cell r="AB14">
            <v>15</v>
          </cell>
          <cell r="AC14">
            <v>0</v>
          </cell>
        </row>
        <row r="14">
          <cell r="AJ14">
            <v>4445.56</v>
          </cell>
          <cell r="AK14">
            <v>0</v>
          </cell>
        </row>
        <row r="14">
          <cell r="AN14">
            <v>0</v>
          </cell>
        </row>
        <row r="14">
          <cell r="AT14">
            <v>4445.56</v>
          </cell>
        </row>
        <row r="14">
          <cell r="AW14" t="str">
            <v>430221199003101207</v>
          </cell>
          <cell r="AX14" t="str">
            <v>合同工</v>
          </cell>
          <cell r="AY14">
            <v>443.72</v>
          </cell>
          <cell r="AZ14" t="str">
            <v>430221199003101207</v>
          </cell>
        </row>
        <row r="15">
          <cell r="C15" t="str">
            <v>刘文向</v>
          </cell>
          <cell r="D15" t="str">
            <v>生产制造部</v>
          </cell>
          <cell r="E15">
            <v>44765</v>
          </cell>
          <cell r="F15" t="str">
            <v>成品管理</v>
          </cell>
          <cell r="G15">
            <v>45809</v>
          </cell>
          <cell r="H15">
            <v>20</v>
          </cell>
          <cell r="I15">
            <v>20</v>
          </cell>
          <cell r="J15">
            <v>6800</v>
          </cell>
          <cell r="K15">
            <v>2400</v>
          </cell>
          <cell r="L15">
            <v>3040</v>
          </cell>
          <cell r="M15">
            <v>1302.88</v>
          </cell>
          <cell r="N15">
            <v>40</v>
          </cell>
          <cell r="O15">
            <v>95.8</v>
          </cell>
        </row>
        <row r="15">
          <cell r="R15">
            <v>240</v>
          </cell>
        </row>
        <row r="15">
          <cell r="X15">
            <v>7022.88</v>
          </cell>
          <cell r="Y15">
            <v>456</v>
          </cell>
          <cell r="Z15">
            <v>114</v>
          </cell>
          <cell r="AA15">
            <v>17.1</v>
          </cell>
          <cell r="AB15">
            <v>15</v>
          </cell>
          <cell r="AC15">
            <v>290</v>
          </cell>
        </row>
        <row r="15">
          <cell r="AJ15">
            <v>6130.78</v>
          </cell>
          <cell r="AK15">
            <v>34.38</v>
          </cell>
        </row>
        <row r="15">
          <cell r="AM15">
            <v>0</v>
          </cell>
          <cell r="AN15">
            <v>0</v>
          </cell>
        </row>
        <row r="15">
          <cell r="AT15">
            <v>6096.4</v>
          </cell>
        </row>
        <row r="15">
          <cell r="AW15" t="str">
            <v>430527197408118731</v>
          </cell>
          <cell r="AX15" t="str">
            <v>合同工</v>
          </cell>
          <cell r="AY15">
            <v>877.1</v>
          </cell>
          <cell r="AZ15" t="str">
            <v>430527197408118731</v>
          </cell>
        </row>
        <row r="16">
          <cell r="C16" t="str">
            <v>谭海波</v>
          </cell>
          <cell r="D16" t="str">
            <v>生产制造部</v>
          </cell>
          <cell r="E16">
            <v>45602</v>
          </cell>
          <cell r="F16" t="str">
            <v>物料管理</v>
          </cell>
          <cell r="G16">
            <v>45809</v>
          </cell>
          <cell r="H16">
            <v>20</v>
          </cell>
          <cell r="I16">
            <v>11</v>
          </cell>
          <cell r="J16">
            <v>2933.33333333333</v>
          </cell>
          <cell r="K16">
            <v>2000</v>
          </cell>
          <cell r="L16">
            <v>346.666666666667</v>
          </cell>
          <cell r="M16">
            <v>440</v>
          </cell>
        </row>
        <row r="16">
          <cell r="O16">
            <v>75</v>
          </cell>
        </row>
        <row r="16">
          <cell r="R16">
            <v>108</v>
          </cell>
        </row>
        <row r="16">
          <cell r="X16">
            <v>2894.67</v>
          </cell>
          <cell r="Y16">
            <v>344.64</v>
          </cell>
          <cell r="Z16">
            <v>80.54</v>
          </cell>
          <cell r="AA16">
            <v>12.92</v>
          </cell>
          <cell r="AB16">
            <v>15</v>
          </cell>
        </row>
        <row r="16">
          <cell r="AJ16">
            <v>2441.57</v>
          </cell>
          <cell r="AK16">
            <v>0</v>
          </cell>
        </row>
        <row r="16">
          <cell r="AN16">
            <v>0</v>
          </cell>
        </row>
        <row r="16">
          <cell r="AT16">
            <v>2441.57</v>
          </cell>
        </row>
        <row r="16">
          <cell r="AV16" t="str">
            <v>2025/6/19离职</v>
          </cell>
          <cell r="AW16" t="str">
            <v>430221198307296539</v>
          </cell>
          <cell r="AX16" t="str">
            <v>合同工</v>
          </cell>
          <cell r="AY16">
            <v>438.1</v>
          </cell>
          <cell r="AZ16" t="str">
            <v>430221198307296539</v>
          </cell>
        </row>
        <row r="17">
          <cell r="C17" t="str">
            <v>李晶</v>
          </cell>
          <cell r="D17" t="str">
            <v>生产制造部</v>
          </cell>
          <cell r="E17">
            <v>44845</v>
          </cell>
          <cell r="F17" t="str">
            <v>采购计划员</v>
          </cell>
          <cell r="G17">
            <v>45809</v>
          </cell>
          <cell r="H17">
            <v>20</v>
          </cell>
          <cell r="I17">
            <v>22</v>
          </cell>
          <cell r="J17">
            <v>6000</v>
          </cell>
          <cell r="K17">
            <v>2400</v>
          </cell>
          <cell r="L17">
            <v>2400</v>
          </cell>
          <cell r="M17">
            <v>1155.6</v>
          </cell>
          <cell r="N17">
            <v>40</v>
          </cell>
          <cell r="O17">
            <v>96.3</v>
          </cell>
        </row>
        <row r="17">
          <cell r="R17">
            <v>264</v>
          </cell>
        </row>
        <row r="17">
          <cell r="X17">
            <v>6259.6</v>
          </cell>
          <cell r="Y17">
            <v>408</v>
          </cell>
          <cell r="Z17">
            <v>102</v>
          </cell>
          <cell r="AA17">
            <v>15.3</v>
          </cell>
          <cell r="AB17">
            <v>15</v>
          </cell>
          <cell r="AC17">
            <v>255</v>
          </cell>
        </row>
        <row r="17">
          <cell r="AJ17">
            <v>5464.3</v>
          </cell>
          <cell r="AK17">
            <v>14.37</v>
          </cell>
        </row>
        <row r="17">
          <cell r="AM17">
            <v>0</v>
          </cell>
          <cell r="AN17">
            <v>0</v>
          </cell>
        </row>
        <row r="17">
          <cell r="AT17">
            <v>5449.93</v>
          </cell>
        </row>
        <row r="17">
          <cell r="AW17" t="str">
            <v>43022519870326004X</v>
          </cell>
          <cell r="AX17" t="str">
            <v>合同工</v>
          </cell>
          <cell r="AY17">
            <v>780.3</v>
          </cell>
          <cell r="AZ17" t="str">
            <v>43022519870326004X</v>
          </cell>
        </row>
        <row r="18">
          <cell r="C18" t="str">
            <v>齐承平</v>
          </cell>
          <cell r="D18" t="str">
            <v>生产制造部</v>
          </cell>
          <cell r="E18">
            <v>42017</v>
          </cell>
          <cell r="F18" t="str">
            <v>生产计划</v>
          </cell>
          <cell r="G18">
            <v>45809</v>
          </cell>
          <cell r="H18">
            <v>20</v>
          </cell>
          <cell r="I18">
            <v>21</v>
          </cell>
          <cell r="J18">
            <v>5500</v>
          </cell>
          <cell r="K18">
            <v>2400</v>
          </cell>
          <cell r="L18">
            <v>2000</v>
          </cell>
          <cell r="M18">
            <v>1054.9</v>
          </cell>
          <cell r="N18">
            <v>200</v>
          </cell>
          <cell r="O18">
            <v>95.9</v>
          </cell>
        </row>
        <row r="18">
          <cell r="R18">
            <v>252</v>
          </cell>
        </row>
        <row r="18">
          <cell r="X18">
            <v>5906.9</v>
          </cell>
          <cell r="Y18">
            <v>344.64</v>
          </cell>
          <cell r="Z18">
            <v>86.16</v>
          </cell>
          <cell r="AA18">
            <v>12.92</v>
          </cell>
          <cell r="AB18">
            <v>15</v>
          </cell>
          <cell r="AC18">
            <v>240</v>
          </cell>
        </row>
        <row r="18">
          <cell r="AJ18">
            <v>5208.18</v>
          </cell>
          <cell r="AK18">
            <v>6.69</v>
          </cell>
        </row>
        <row r="18">
          <cell r="AN18">
            <v>0</v>
          </cell>
        </row>
        <row r="18">
          <cell r="AT18">
            <v>5201.49</v>
          </cell>
        </row>
        <row r="18">
          <cell r="AW18" t="str">
            <v>430221199005141712</v>
          </cell>
          <cell r="AX18" t="str">
            <v>合同工</v>
          </cell>
          <cell r="AY18">
            <v>683.72</v>
          </cell>
          <cell r="AZ18" t="str">
            <v>430221199005141712</v>
          </cell>
        </row>
        <row r="19">
          <cell r="C19" t="str">
            <v>何胜春</v>
          </cell>
          <cell r="D19" t="str">
            <v>生产制造部</v>
          </cell>
          <cell r="E19">
            <v>42343</v>
          </cell>
          <cell r="F19" t="str">
            <v>车间主任</v>
          </cell>
          <cell r="G19">
            <v>45809</v>
          </cell>
          <cell r="H19">
            <v>20</v>
          </cell>
          <cell r="I19">
            <v>22</v>
          </cell>
          <cell r="J19">
            <v>7400</v>
          </cell>
          <cell r="K19">
            <v>3500</v>
          </cell>
          <cell r="L19">
            <v>2420</v>
          </cell>
          <cell r="M19">
            <v>1326.08</v>
          </cell>
          <cell r="N19">
            <v>180</v>
          </cell>
          <cell r="O19">
            <v>89.6</v>
          </cell>
          <cell r="P19">
            <v>200</v>
          </cell>
        </row>
        <row r="19">
          <cell r="R19">
            <v>264</v>
          </cell>
        </row>
        <row r="19">
          <cell r="X19">
            <v>7890.08</v>
          </cell>
          <cell r="Y19">
            <v>507.2</v>
          </cell>
          <cell r="Z19">
            <v>126.8</v>
          </cell>
          <cell r="AA19">
            <v>19.02</v>
          </cell>
          <cell r="AB19">
            <v>15</v>
          </cell>
          <cell r="AC19">
            <v>317</v>
          </cell>
          <cell r="AD19">
            <v>2000</v>
          </cell>
          <cell r="AE19">
            <v>0</v>
          </cell>
          <cell r="AF19">
            <v>1000</v>
          </cell>
          <cell r="AG19">
            <v>0</v>
          </cell>
          <cell r="AH19">
            <v>0</v>
          </cell>
        </row>
        <row r="19">
          <cell r="AJ19">
            <v>3905.06</v>
          </cell>
          <cell r="AK19">
            <v>0</v>
          </cell>
        </row>
        <row r="19">
          <cell r="AM19">
            <v>0</v>
          </cell>
          <cell r="AN19">
            <v>3000</v>
          </cell>
        </row>
        <row r="19">
          <cell r="AT19">
            <v>6905.06</v>
          </cell>
          <cell r="AU19">
            <v>0</v>
          </cell>
        </row>
        <row r="19">
          <cell r="AW19" t="str">
            <v>430221198602281137</v>
          </cell>
          <cell r="AX19" t="str">
            <v>合同工</v>
          </cell>
          <cell r="AY19">
            <v>970.02</v>
          </cell>
          <cell r="AZ19" t="str">
            <v>430221198602281137</v>
          </cell>
        </row>
        <row r="20">
          <cell r="C20" t="str">
            <v>马英</v>
          </cell>
          <cell r="D20" t="str">
            <v>生产制造部</v>
          </cell>
          <cell r="E20">
            <v>41977</v>
          </cell>
          <cell r="F20" t="str">
            <v>IT兼零星采购</v>
          </cell>
          <cell r="G20">
            <v>45809</v>
          </cell>
          <cell r="H20">
            <v>20</v>
          </cell>
          <cell r="I20">
            <v>20</v>
          </cell>
          <cell r="J20">
            <v>8000</v>
          </cell>
          <cell r="K20">
            <v>3500</v>
          </cell>
          <cell r="L20">
            <v>2900</v>
          </cell>
          <cell r="M20">
            <v>1526.4</v>
          </cell>
          <cell r="N20">
            <v>200</v>
          </cell>
          <cell r="O20">
            <v>95.4</v>
          </cell>
          <cell r="P20">
            <v>0</v>
          </cell>
        </row>
        <row r="20">
          <cell r="R20">
            <v>240</v>
          </cell>
        </row>
        <row r="20">
          <cell r="X20">
            <v>8366.4</v>
          </cell>
          <cell r="Y20">
            <v>593.6</v>
          </cell>
          <cell r="Z20">
            <v>148.4</v>
          </cell>
          <cell r="AA20">
            <v>22.26</v>
          </cell>
          <cell r="AB20">
            <v>15</v>
          </cell>
          <cell r="AC20">
            <v>371</v>
          </cell>
          <cell r="AD20">
            <v>2000</v>
          </cell>
          <cell r="AE20">
            <v>0</v>
          </cell>
          <cell r="AF20">
            <v>1000</v>
          </cell>
          <cell r="AG20">
            <v>0</v>
          </cell>
          <cell r="AH20">
            <v>1500</v>
          </cell>
          <cell r="AI20">
            <v>0</v>
          </cell>
          <cell r="AJ20">
            <v>2716.14</v>
          </cell>
          <cell r="AK20">
            <v>0</v>
          </cell>
        </row>
        <row r="20">
          <cell r="AM20">
            <v>0</v>
          </cell>
          <cell r="AN20">
            <v>4500</v>
          </cell>
        </row>
        <row r="20">
          <cell r="AT20">
            <v>7216.14</v>
          </cell>
          <cell r="AU20">
            <v>0</v>
          </cell>
        </row>
        <row r="20">
          <cell r="AW20" t="str">
            <v>430203198510146015</v>
          </cell>
          <cell r="AX20" t="str">
            <v>合同工</v>
          </cell>
          <cell r="AY20">
            <v>1135.26</v>
          </cell>
          <cell r="AZ20" t="str">
            <v>430203198510146015</v>
          </cell>
        </row>
        <row r="21">
          <cell r="C21" t="str">
            <v>合计</v>
          </cell>
        </row>
        <row r="21">
          <cell r="H21">
            <v>320</v>
          </cell>
          <cell r="I21">
            <v>326.5</v>
          </cell>
          <cell r="J21">
            <v>120933.333333333</v>
          </cell>
          <cell r="K21">
            <v>50200</v>
          </cell>
          <cell r="L21">
            <v>46546.6666666667</v>
          </cell>
          <cell r="M21">
            <v>17962.228</v>
          </cell>
          <cell r="N21">
            <v>1780</v>
          </cell>
          <cell r="O21">
            <v>1382.63</v>
          </cell>
          <cell r="P21">
            <v>5100</v>
          </cell>
          <cell r="Q21">
            <v>0</v>
          </cell>
          <cell r="R21">
            <v>3814</v>
          </cell>
          <cell r="S21">
            <v>0</v>
          </cell>
          <cell r="T21">
            <v>-80</v>
          </cell>
          <cell r="U21">
            <v>0</v>
          </cell>
          <cell r="V21">
            <v>0</v>
          </cell>
          <cell r="W21">
            <v>0</v>
          </cell>
          <cell r="X21">
            <v>128094.9</v>
          </cell>
          <cell r="Y21">
            <v>7605.12</v>
          </cell>
          <cell r="Z21">
            <v>2155.66</v>
          </cell>
          <cell r="AA21">
            <v>285.18</v>
          </cell>
          <cell r="AB21">
            <v>240</v>
          </cell>
          <cell r="AC21">
            <v>4517</v>
          </cell>
          <cell r="AD21">
            <v>18000</v>
          </cell>
          <cell r="AE21">
            <v>0</v>
          </cell>
          <cell r="AF21">
            <v>5000</v>
          </cell>
          <cell r="AG21">
            <v>0</v>
          </cell>
          <cell r="AH21">
            <v>9000</v>
          </cell>
          <cell r="AI21">
            <v>0</v>
          </cell>
          <cell r="AJ21">
            <v>81291.94</v>
          </cell>
          <cell r="AK21">
            <v>1082.56</v>
          </cell>
          <cell r="AL21">
            <v>0</v>
          </cell>
          <cell r="AM21">
            <v>0</v>
          </cell>
          <cell r="AN21">
            <v>32000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112209.38</v>
          </cell>
        </row>
        <row r="21">
          <cell r="AY21">
            <v>14562.96</v>
          </cell>
        </row>
        <row r="22">
          <cell r="AY22">
            <v>52619.04</v>
          </cell>
        </row>
        <row r="27">
          <cell r="C27" t="str">
            <v>本月数据</v>
          </cell>
        </row>
        <row r="27">
          <cell r="H27">
            <v>320</v>
          </cell>
          <cell r="I27">
            <v>326.5</v>
          </cell>
        </row>
        <row r="27">
          <cell r="N27">
            <v>10020</v>
          </cell>
        </row>
        <row r="27">
          <cell r="R27">
            <v>3814</v>
          </cell>
        </row>
        <row r="27">
          <cell r="X27">
            <v>128094.9</v>
          </cell>
          <cell r="Y27">
            <v>31143.36</v>
          </cell>
          <cell r="Z27">
            <v>8004.94</v>
          </cell>
          <cell r="AA27">
            <v>1167.74</v>
          </cell>
          <cell r="AB27">
            <v>1185</v>
          </cell>
          <cell r="AC27">
            <v>12303</v>
          </cell>
        </row>
        <row r="27">
          <cell r="AL27">
            <v>0</v>
          </cell>
        </row>
        <row r="27">
          <cell r="AT27">
            <v>909428.66</v>
          </cell>
        </row>
        <row r="28">
          <cell r="C28" t="str">
            <v>上月数据</v>
          </cell>
        </row>
        <row r="28">
          <cell r="H28">
            <v>220</v>
          </cell>
          <cell r="I28">
            <v>230.125</v>
          </cell>
        </row>
        <row r="28">
          <cell r="N28">
            <v>9980</v>
          </cell>
        </row>
        <row r="28">
          <cell r="R28">
            <v>2792</v>
          </cell>
        </row>
        <row r="28">
          <cell r="X28">
            <v>80562</v>
          </cell>
          <cell r="Y28">
            <v>32116.56</v>
          </cell>
          <cell r="Z28">
            <v>8304.6</v>
          </cell>
          <cell r="AA28">
            <v>1204.41</v>
          </cell>
          <cell r="AB28">
            <v>1260</v>
          </cell>
          <cell r="AC28">
            <v>12513</v>
          </cell>
        </row>
        <row r="28">
          <cell r="AT28">
            <v>768290.44</v>
          </cell>
        </row>
        <row r="29">
          <cell r="Q29" t="str">
            <v>计提数据</v>
          </cell>
          <cell r="R29">
            <v>2468</v>
          </cell>
        </row>
        <row r="29">
          <cell r="V29">
            <v>0</v>
          </cell>
          <cell r="W29">
            <v>-2468</v>
          </cell>
        </row>
        <row r="29">
          <cell r="AA29">
            <v>208</v>
          </cell>
        </row>
        <row r="29">
          <cell r="AK29">
            <v>1625.98</v>
          </cell>
        </row>
        <row r="29">
          <cell r="AN29">
            <v>49250</v>
          </cell>
          <cell r="AO29">
            <v>3314.4</v>
          </cell>
        </row>
        <row r="29">
          <cell r="AR29">
            <v>0</v>
          </cell>
        </row>
        <row r="29">
          <cell r="AV29" t="str">
            <v>同工同酬劳务123人</v>
          </cell>
        </row>
        <row r="30">
          <cell r="M30" t="str">
            <v>                                                                </v>
          </cell>
        </row>
        <row r="30">
          <cell r="R30">
            <v>-2468</v>
          </cell>
        </row>
        <row r="30">
          <cell r="W30" t="str">
            <v>经理级以上</v>
          </cell>
        </row>
        <row r="30">
          <cell r="AA30">
            <v>3</v>
          </cell>
        </row>
        <row r="30">
          <cell r="AV30" t="str">
            <v>个税代缴</v>
          </cell>
        </row>
        <row r="31">
          <cell r="N31" t="str">
            <v>餐补总计</v>
          </cell>
        </row>
        <row r="31">
          <cell r="R31">
            <v>71058</v>
          </cell>
        </row>
        <row r="31">
          <cell r="W31" t="str">
            <v>员工</v>
          </cell>
          <cell r="X31">
            <v>968173.08</v>
          </cell>
          <cell r="Y31">
            <v>71058</v>
          </cell>
          <cell r="Z31">
            <v>897115.08</v>
          </cell>
          <cell r="AA31">
            <v>205</v>
          </cell>
        </row>
        <row r="31">
          <cell r="AD31" t="str">
            <v>劳务</v>
          </cell>
          <cell r="AE31" t="str">
            <v>人数</v>
          </cell>
        </row>
        <row r="31">
          <cell r="AT31">
            <v>0</v>
          </cell>
        </row>
        <row r="31">
          <cell r="AV31" t="str">
            <v>临时工</v>
          </cell>
        </row>
        <row r="32">
          <cell r="W32" t="str">
            <v>工资表打印应发</v>
          </cell>
          <cell r="X32">
            <v>548622.03</v>
          </cell>
        </row>
        <row r="32">
          <cell r="AC32">
            <v>0</v>
          </cell>
          <cell r="AD32" t="str">
            <v>研发</v>
          </cell>
          <cell r="AE32">
            <v>0</v>
          </cell>
        </row>
        <row r="32">
          <cell r="AT32">
            <v>909428.66</v>
          </cell>
        </row>
        <row r="33">
          <cell r="R33">
            <v>71176</v>
          </cell>
        </row>
        <row r="33">
          <cell r="U33">
            <v>985586.5725</v>
          </cell>
        </row>
        <row r="33">
          <cell r="W33" t="str">
            <v>应发工资总额</v>
          </cell>
          <cell r="X33">
            <v>968173.08</v>
          </cell>
          <cell r="Y33" t="str">
            <v>不含临时工；含同工同酬劳务发放68人</v>
          </cell>
        </row>
        <row r="33">
          <cell r="AD33" t="str">
            <v>一线</v>
          </cell>
          <cell r="AE33">
            <v>34</v>
          </cell>
        </row>
        <row r="34">
          <cell r="W34" t="str">
            <v>人工成本</v>
          </cell>
          <cell r="X34">
            <v>968173.08</v>
          </cell>
        </row>
        <row r="34">
          <cell r="Z34">
            <v>548622.03</v>
          </cell>
          <cell r="AA34" t="str">
            <v>公司应发</v>
          </cell>
        </row>
        <row r="34">
          <cell r="AC34">
            <v>19731.99</v>
          </cell>
          <cell r="AD34" t="str">
            <v>销售</v>
          </cell>
          <cell r="AE34">
            <v>4</v>
          </cell>
        </row>
        <row r="35">
          <cell r="R35">
            <v>1140</v>
          </cell>
        </row>
        <row r="35">
          <cell r="X35">
            <v>41630.81</v>
          </cell>
        </row>
        <row r="35">
          <cell r="AC35">
            <v>19731.99</v>
          </cell>
        </row>
        <row r="36">
          <cell r="W36">
            <v>942920.25</v>
          </cell>
        </row>
        <row r="36">
          <cell r="Y36" t="str">
            <v>临时工-荣昌</v>
          </cell>
        </row>
        <row r="36">
          <cell r="AA36">
            <v>0</v>
          </cell>
        </row>
        <row r="36">
          <cell r="AC36">
            <v>19731.99</v>
          </cell>
          <cell r="AD36" t="str">
            <v>加临时工</v>
          </cell>
        </row>
        <row r="37">
          <cell r="W37">
            <v>-25252.83</v>
          </cell>
          <cell r="X37">
            <v>0</v>
          </cell>
          <cell r="Y37" t="str">
            <v>临时工-东方等</v>
          </cell>
        </row>
        <row r="37">
          <cell r="AA37">
            <v>0</v>
          </cell>
        </row>
        <row r="38">
          <cell r="X38">
            <v>419551.05</v>
          </cell>
          <cell r="Y38" t="str">
            <v>同工同酬-诚展等119</v>
          </cell>
        </row>
        <row r="39">
          <cell r="R39">
            <v>1140</v>
          </cell>
        </row>
        <row r="39">
          <cell r="X39">
            <v>41630.81</v>
          </cell>
        </row>
        <row r="40">
          <cell r="R40">
            <v>1368</v>
          </cell>
        </row>
        <row r="40">
          <cell r="X40">
            <v>38340.53</v>
          </cell>
        </row>
        <row r="40">
          <cell r="Z40">
            <v>968173.08</v>
          </cell>
        </row>
        <row r="42">
          <cell r="W42" t="str">
            <v>总人工成本</v>
          </cell>
          <cell r="X42">
            <v>968173.08</v>
          </cell>
        </row>
        <row r="46">
          <cell r="R46">
            <v>1140</v>
          </cell>
        </row>
        <row r="46">
          <cell r="X46">
            <v>41630.81</v>
          </cell>
        </row>
        <row r="47">
          <cell r="R47">
            <v>1140</v>
          </cell>
        </row>
        <row r="47">
          <cell r="V47">
            <v>0</v>
          </cell>
        </row>
        <row r="47">
          <cell r="X47">
            <v>41630.81</v>
          </cell>
        </row>
        <row r="48">
          <cell r="R48">
            <v>1140</v>
          </cell>
        </row>
        <row r="48">
          <cell r="X48">
            <v>41630.81</v>
          </cell>
        </row>
        <row r="49">
          <cell r="R49">
            <v>864</v>
          </cell>
        </row>
        <row r="50">
          <cell r="R50">
            <v>1140</v>
          </cell>
        </row>
        <row r="50">
          <cell r="X50">
            <v>41630.81</v>
          </cell>
        </row>
        <row r="51">
          <cell r="R51">
            <v>1140</v>
          </cell>
        </row>
        <row r="51">
          <cell r="X51">
            <v>41630.81</v>
          </cell>
        </row>
      </sheetData>
      <sheetData sheetId="1">
        <row r="1">
          <cell r="C1">
            <v>1</v>
          </cell>
        </row>
        <row r="1">
          <cell r="BJ1">
            <v>60</v>
          </cell>
        </row>
        <row r="1">
          <cell r="BO1">
            <v>65</v>
          </cell>
          <cell r="BP1">
            <v>66</v>
          </cell>
        </row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平时
加班</v>
          </cell>
          <cell r="K3" t="str">
            <v>周末
加班</v>
          </cell>
          <cell r="L3" t="str">
            <v>当月
产量
</v>
          </cell>
          <cell r="M3" t="str">
            <v>平均每人每天计件工资/总装车间每台单价</v>
          </cell>
          <cell r="N3" t="str">
            <v>计件工资</v>
          </cell>
          <cell r="O3" t="str">
            <v>基本工资</v>
          </cell>
          <cell r="P3" t="str">
            <v>二次分配</v>
          </cell>
          <cell r="Q3" t="str">
            <v>该线平均工资</v>
          </cell>
          <cell r="R3" t="str">
            <v>全勤工资</v>
          </cell>
          <cell r="S3" t="str">
            <v>平时加
班工资</v>
          </cell>
          <cell r="T3" t="str">
            <v>周末加
班工资</v>
          </cell>
          <cell r="U3" t="str">
            <v>应发工资</v>
          </cell>
        </row>
        <row r="3">
          <cell r="AM3" t="str">
            <v>应发工资</v>
          </cell>
          <cell r="AN3" t="str">
            <v>代扣代缴（社保税前个人代扣）</v>
          </cell>
        </row>
        <row r="3">
          <cell r="AS3" t="str">
            <v>专项附加扣除</v>
          </cell>
        </row>
        <row r="3">
          <cell r="AY3" t="str">
            <v>税前
应发工资</v>
          </cell>
          <cell r="AZ3" t="str">
            <v>个人
所得税</v>
          </cell>
          <cell r="BA3" t="str">
            <v>补扣11月份工资个人所得税</v>
          </cell>
          <cell r="BB3" t="str">
            <v>餐费
</v>
          </cell>
          <cell r="BC3" t="str">
            <v>补专项附加扣除额</v>
          </cell>
          <cell r="BD3" t="str">
            <v>水电费</v>
          </cell>
          <cell r="BE3" t="str">
            <v>话费</v>
          </cell>
          <cell r="BF3" t="str">
            <v>被服费</v>
          </cell>
          <cell r="BG3" t="str">
            <v>开门红福利</v>
          </cell>
          <cell r="BH3" t="str">
            <v>1月预付工资</v>
          </cell>
          <cell r="BI3" t="str">
            <v>工会会费</v>
          </cell>
          <cell r="BJ3" t="str">
            <v>税后
实发工资</v>
          </cell>
          <cell r="BK3" t="str">
            <v>签收</v>
          </cell>
          <cell r="BL3" t="str">
            <v>备注</v>
          </cell>
        </row>
        <row r="4">
          <cell r="U4" t="str">
            <v>合计
工资</v>
          </cell>
          <cell r="V4" t="str">
            <v>固定加班加点工资
工资10%</v>
          </cell>
          <cell r="W4" t="str">
            <v>绩效
工资30%</v>
          </cell>
          <cell r="X4" t="str">
            <v>工龄
</v>
          </cell>
          <cell r="Y4" t="str">
            <v>质量之星</v>
          </cell>
          <cell r="Z4" t="str">
            <v>班长
津贴</v>
          </cell>
          <cell r="AA4" t="str">
            <v>特殊工种津贴/补助</v>
          </cell>
          <cell r="AB4" t="str">
            <v>高温补贴（7-9月）</v>
          </cell>
          <cell r="AC4" t="str">
            <v>发泡高温特殊补贴
（7-9月）</v>
          </cell>
          <cell r="AD4" t="str">
            <v>加班及其他补贴</v>
          </cell>
          <cell r="AE4" t="str">
            <v>水电补贴</v>
          </cell>
          <cell r="AF4" t="str">
            <v>餐补</v>
          </cell>
          <cell r="AG4" t="str">
            <v>奖励/考核</v>
          </cell>
          <cell r="AH4" t="str">
            <v>槟榔烟头考核</v>
          </cell>
          <cell r="AI4" t="str">
            <v>缺勤
考核</v>
          </cell>
          <cell r="AJ4" t="str">
            <v>补单考核</v>
          </cell>
          <cell r="AK4" t="str">
            <v>开门红福利</v>
          </cell>
          <cell r="AL4" t="str">
            <v>工资稽核</v>
          </cell>
        </row>
        <row r="4">
          <cell r="AN4" t="str">
            <v>养老</v>
          </cell>
          <cell r="AO4" t="str">
            <v>医疗</v>
          </cell>
          <cell r="AP4" t="str">
            <v>失业</v>
          </cell>
          <cell r="AQ4" t="str">
            <v>大病</v>
          </cell>
          <cell r="AR4" t="str">
            <v>住房
公积金</v>
          </cell>
          <cell r="AS4" t="str">
            <v>子女教育</v>
          </cell>
          <cell r="AT4" t="str">
            <v>继续教育</v>
          </cell>
          <cell r="AU4" t="str">
            <v>住房贷款利息</v>
          </cell>
          <cell r="AV4" t="str">
            <v>住房租金</v>
          </cell>
          <cell r="AW4" t="str">
            <v>赡养老人</v>
          </cell>
          <cell r="AX4" t="str">
            <v>婴幼儿照护费用</v>
          </cell>
        </row>
        <row r="4">
          <cell r="BM4" t="str">
            <v>应发/天数</v>
          </cell>
          <cell r="BN4" t="str">
            <v>实发/天数</v>
          </cell>
          <cell r="BO4" t="str">
            <v>身份证号码</v>
          </cell>
          <cell r="BP4" t="str">
            <v>用工形式</v>
          </cell>
        </row>
        <row r="4">
          <cell r="BR4" t="str">
            <v>花名册</v>
          </cell>
        </row>
        <row r="5">
          <cell r="C5" t="str">
            <v>高贤勇</v>
          </cell>
          <cell r="D5" t="str">
            <v>生产制造部</v>
          </cell>
          <cell r="E5">
            <v>43642</v>
          </cell>
          <cell r="F5" t="str">
            <v>库管</v>
          </cell>
          <cell r="G5">
            <v>45809</v>
          </cell>
          <cell r="H5">
            <v>24</v>
          </cell>
          <cell r="I5">
            <v>11</v>
          </cell>
          <cell r="J5">
            <v>0</v>
          </cell>
          <cell r="K5">
            <v>0</v>
          </cell>
        </row>
        <row r="5">
          <cell r="O5">
            <v>962.5</v>
          </cell>
        </row>
        <row r="5">
          <cell r="U5">
            <v>962.5</v>
          </cell>
          <cell r="V5">
            <v>0</v>
          </cell>
          <cell r="W5">
            <v>470</v>
          </cell>
          <cell r="X5">
            <v>100</v>
          </cell>
        </row>
        <row r="5">
          <cell r="AD5">
            <v>563.75</v>
          </cell>
        </row>
        <row r="5">
          <cell r="AF5">
            <v>164</v>
          </cell>
        </row>
        <row r="5">
          <cell r="AJ5">
            <v>-20</v>
          </cell>
        </row>
        <row r="5">
          <cell r="AM5">
            <v>2240.25</v>
          </cell>
          <cell r="AN5">
            <v>344.64</v>
          </cell>
          <cell r="AO5">
            <v>86.16</v>
          </cell>
          <cell r="AP5">
            <v>12.92</v>
          </cell>
          <cell r="AQ5">
            <v>15</v>
          </cell>
        </row>
        <row r="5">
          <cell r="AY5">
            <v>1781.53</v>
          </cell>
          <cell r="AZ5">
            <v>0</v>
          </cell>
        </row>
        <row r="5">
          <cell r="BB5">
            <v>0</v>
          </cell>
          <cell r="BC5">
            <v>0</v>
          </cell>
        </row>
        <row r="5">
          <cell r="BJ5">
            <v>1781.53</v>
          </cell>
        </row>
        <row r="5">
          <cell r="BL5">
            <v>0</v>
          </cell>
          <cell r="BM5">
            <v>19.3961038961039</v>
          </cell>
          <cell r="BN5">
            <v>15.4245021645022</v>
          </cell>
          <cell r="BO5" t="str">
            <v>430203198208203015</v>
          </cell>
          <cell r="BP5" t="str">
            <v>劳务工</v>
          </cell>
          <cell r="BQ5">
            <v>443.72</v>
          </cell>
          <cell r="BR5" t="str">
            <v>无</v>
          </cell>
          <cell r="BS5" t="str">
            <v>鑫起</v>
          </cell>
        </row>
        <row r="6">
          <cell r="C6" t="str">
            <v>殷耀华</v>
          </cell>
          <cell r="D6" t="str">
            <v>生产制造部</v>
          </cell>
          <cell r="E6">
            <v>45693</v>
          </cell>
          <cell r="F6" t="str">
            <v>仓管员</v>
          </cell>
          <cell r="G6">
            <v>45809</v>
          </cell>
          <cell r="H6">
            <v>24</v>
          </cell>
          <cell r="I6">
            <v>14</v>
          </cell>
          <cell r="J6">
            <v>0</v>
          </cell>
          <cell r="K6">
            <v>0</v>
          </cell>
        </row>
        <row r="6">
          <cell r="O6">
            <v>1225</v>
          </cell>
        </row>
        <row r="6">
          <cell r="U6">
            <v>1225</v>
          </cell>
          <cell r="V6">
            <v>0</v>
          </cell>
          <cell r="W6">
            <v>470</v>
          </cell>
          <cell r="X6">
            <v>0</v>
          </cell>
        </row>
        <row r="6">
          <cell r="AD6">
            <v>542.5</v>
          </cell>
        </row>
        <row r="6">
          <cell r="AF6">
            <v>280</v>
          </cell>
        </row>
        <row r="6">
          <cell r="AJ6">
            <v>-10</v>
          </cell>
        </row>
        <row r="6">
          <cell r="AM6">
            <v>2507.5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</row>
        <row r="6">
          <cell r="AY6">
            <v>2507.5</v>
          </cell>
          <cell r="AZ6">
            <v>0</v>
          </cell>
        </row>
        <row r="6">
          <cell r="BB6">
            <v>0</v>
          </cell>
          <cell r="BC6">
            <v>0</v>
          </cell>
        </row>
        <row r="6">
          <cell r="BJ6">
            <v>2507.5</v>
          </cell>
        </row>
        <row r="6">
          <cell r="BL6" t="str">
            <v>2025/06/18号离职</v>
          </cell>
          <cell r="BM6">
            <v>17.0578231292517</v>
          </cell>
          <cell r="BN6">
            <v>17.0578231292517</v>
          </cell>
        </row>
        <row r="6">
          <cell r="BP6" t="str">
            <v>劳务工-劳务发放</v>
          </cell>
          <cell r="BQ6">
            <v>0</v>
          </cell>
          <cell r="BR6">
            <v>0</v>
          </cell>
          <cell r="BS6" t="str">
            <v>湖南诚展</v>
          </cell>
        </row>
        <row r="7">
          <cell r="C7" t="str">
            <v>贺楚平</v>
          </cell>
          <cell r="D7" t="str">
            <v>生产制造部</v>
          </cell>
          <cell r="E7">
            <v>44760</v>
          </cell>
          <cell r="F7" t="str">
            <v>仓管员</v>
          </cell>
          <cell r="G7">
            <v>45809</v>
          </cell>
          <cell r="H7">
            <v>24</v>
          </cell>
          <cell r="I7">
            <v>30</v>
          </cell>
          <cell r="J7">
            <v>11.5</v>
          </cell>
          <cell r="K7">
            <v>64</v>
          </cell>
        </row>
        <row r="7">
          <cell r="O7">
            <v>2100</v>
          </cell>
        </row>
        <row r="7">
          <cell r="U7">
            <v>2100</v>
          </cell>
          <cell r="V7">
            <v>1283.5</v>
          </cell>
          <cell r="W7">
            <v>700</v>
          </cell>
          <cell r="X7">
            <v>40</v>
          </cell>
        </row>
        <row r="7">
          <cell r="AD7">
            <v>1230</v>
          </cell>
        </row>
        <row r="7">
          <cell r="AF7">
            <v>600</v>
          </cell>
        </row>
        <row r="7">
          <cell r="AJ7">
            <v>-10</v>
          </cell>
        </row>
        <row r="7">
          <cell r="AM7">
            <v>5943.5</v>
          </cell>
          <cell r="AN7">
            <v>344.64</v>
          </cell>
          <cell r="AO7">
            <v>86.16</v>
          </cell>
          <cell r="AP7">
            <v>12.92</v>
          </cell>
          <cell r="AQ7">
            <v>15</v>
          </cell>
        </row>
        <row r="7">
          <cell r="AY7">
            <v>5484.78</v>
          </cell>
          <cell r="AZ7">
            <v>6.84</v>
          </cell>
        </row>
        <row r="7">
          <cell r="BB7">
            <v>0</v>
          </cell>
          <cell r="BC7">
            <v>0</v>
          </cell>
          <cell r="BD7">
            <v>63.75</v>
          </cell>
        </row>
        <row r="7">
          <cell r="BJ7">
            <v>5414.19</v>
          </cell>
        </row>
        <row r="7">
          <cell r="BL7">
            <v>0</v>
          </cell>
          <cell r="BM7">
            <v>18.868253968254</v>
          </cell>
          <cell r="BN7">
            <v>17.1879047619048</v>
          </cell>
          <cell r="BO7" t="str">
            <v>430124196509180694</v>
          </cell>
          <cell r="BP7" t="str">
            <v>劳务工</v>
          </cell>
          <cell r="BQ7">
            <v>443.72</v>
          </cell>
          <cell r="BR7">
            <v>0</v>
          </cell>
          <cell r="BS7" t="str">
            <v>鑫起</v>
          </cell>
        </row>
        <row r="8">
          <cell r="C8" t="str">
            <v>赵亮</v>
          </cell>
          <cell r="D8" t="str">
            <v>生产制造部</v>
          </cell>
          <cell r="E8">
            <v>45814</v>
          </cell>
          <cell r="F8" t="str">
            <v>仓管员</v>
          </cell>
          <cell r="G8">
            <v>45814</v>
          </cell>
          <cell r="H8">
            <v>24</v>
          </cell>
          <cell r="I8">
            <v>21</v>
          </cell>
          <cell r="J8">
            <v>0</v>
          </cell>
          <cell r="K8">
            <v>0</v>
          </cell>
        </row>
        <row r="8">
          <cell r="O8">
            <v>1837.5</v>
          </cell>
        </row>
        <row r="8">
          <cell r="U8">
            <v>1837.5</v>
          </cell>
          <cell r="V8">
            <v>0</v>
          </cell>
          <cell r="W8">
            <v>420</v>
          </cell>
        </row>
        <row r="8">
          <cell r="AD8">
            <v>1076.25</v>
          </cell>
        </row>
        <row r="8">
          <cell r="AF8">
            <v>420</v>
          </cell>
        </row>
        <row r="8">
          <cell r="AM8">
            <v>3753.75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8">
          <cell r="AY8">
            <v>3753.75</v>
          </cell>
          <cell r="AZ8">
            <v>0</v>
          </cell>
        </row>
        <row r="8">
          <cell r="BJ8">
            <v>3753.75</v>
          </cell>
        </row>
        <row r="8">
          <cell r="BL8">
            <v>0</v>
          </cell>
          <cell r="BM8">
            <v>17.0238095238095</v>
          </cell>
          <cell r="BN8">
            <v>17.0238095238095</v>
          </cell>
        </row>
        <row r="8">
          <cell r="BP8" t="str">
            <v>劳务工-劳务发放</v>
          </cell>
        </row>
        <row r="8">
          <cell r="BR8">
            <v>0</v>
          </cell>
          <cell r="BS8" t="str">
            <v>湘潭宏顺</v>
          </cell>
        </row>
        <row r="9">
          <cell r="C9" t="str">
            <v>文磊</v>
          </cell>
          <cell r="D9" t="str">
            <v>生产制造部</v>
          </cell>
          <cell r="E9">
            <v>45811</v>
          </cell>
          <cell r="F9" t="str">
            <v>仓管员</v>
          </cell>
          <cell r="G9">
            <v>45811</v>
          </cell>
          <cell r="H9">
            <v>24</v>
          </cell>
          <cell r="I9">
            <v>19</v>
          </cell>
          <cell r="J9">
            <v>0</v>
          </cell>
          <cell r="K9">
            <v>0</v>
          </cell>
        </row>
        <row r="9">
          <cell r="O9">
            <v>1662.5</v>
          </cell>
        </row>
        <row r="9">
          <cell r="U9">
            <v>1662.5</v>
          </cell>
          <cell r="V9">
            <v>0</v>
          </cell>
          <cell r="W9">
            <v>420</v>
          </cell>
        </row>
        <row r="9">
          <cell r="AD9">
            <v>973.75</v>
          </cell>
        </row>
        <row r="9">
          <cell r="AF9">
            <v>380</v>
          </cell>
        </row>
        <row r="9">
          <cell r="AJ9">
            <v>-10</v>
          </cell>
        </row>
        <row r="9">
          <cell r="AM9">
            <v>3426.25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</row>
        <row r="9">
          <cell r="AY9">
            <v>3426.25</v>
          </cell>
          <cell r="AZ9">
            <v>0</v>
          </cell>
        </row>
        <row r="9">
          <cell r="BJ9">
            <v>3426.25</v>
          </cell>
        </row>
        <row r="9">
          <cell r="BL9">
            <v>0</v>
          </cell>
          <cell r="BM9">
            <v>17.1741854636591</v>
          </cell>
          <cell r="BN9">
            <v>17.1741854636591</v>
          </cell>
        </row>
        <row r="9">
          <cell r="BP9" t="str">
            <v>劳务工-劳务发放</v>
          </cell>
        </row>
        <row r="9">
          <cell r="BR9">
            <v>0</v>
          </cell>
          <cell r="BS9" t="str">
            <v>湘潭宏顺</v>
          </cell>
        </row>
        <row r="10">
          <cell r="C10" t="str">
            <v>王启明</v>
          </cell>
          <cell r="D10" t="str">
            <v>生产制造部</v>
          </cell>
          <cell r="E10">
            <v>45809</v>
          </cell>
          <cell r="F10" t="str">
            <v>仓管员</v>
          </cell>
          <cell r="G10">
            <v>45809</v>
          </cell>
          <cell r="H10">
            <v>24</v>
          </cell>
          <cell r="I10">
            <v>30</v>
          </cell>
          <cell r="J10">
            <v>11</v>
          </cell>
          <cell r="K10">
            <v>63</v>
          </cell>
        </row>
        <row r="10">
          <cell r="O10">
            <v>2100</v>
          </cell>
        </row>
        <row r="10">
          <cell r="U10">
            <v>2100</v>
          </cell>
          <cell r="V10">
            <v>1258</v>
          </cell>
          <cell r="W10">
            <v>420</v>
          </cell>
        </row>
        <row r="10">
          <cell r="AD10">
            <v>1230</v>
          </cell>
        </row>
        <row r="10">
          <cell r="AF10">
            <v>584</v>
          </cell>
        </row>
        <row r="10">
          <cell r="AJ10">
            <v>-20</v>
          </cell>
        </row>
        <row r="10">
          <cell r="AM10">
            <v>5572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</row>
        <row r="10">
          <cell r="AY10">
            <v>5572</v>
          </cell>
          <cell r="AZ10">
            <v>0</v>
          </cell>
        </row>
        <row r="10">
          <cell r="BD10">
            <v>111.75</v>
          </cell>
        </row>
        <row r="10">
          <cell r="BJ10">
            <v>5460.25</v>
          </cell>
        </row>
        <row r="10">
          <cell r="BL10">
            <v>0</v>
          </cell>
          <cell r="BM10">
            <v>17.6888888888889</v>
          </cell>
          <cell r="BN10">
            <v>17.334126984127</v>
          </cell>
        </row>
        <row r="10">
          <cell r="BP10" t="str">
            <v>劳务工-劳务发放</v>
          </cell>
        </row>
        <row r="10">
          <cell r="BR10">
            <v>0</v>
          </cell>
          <cell r="BS10" t="str">
            <v>湘潭宏顺</v>
          </cell>
        </row>
        <row r="11">
          <cell r="C11" t="str">
            <v>王明</v>
          </cell>
          <cell r="D11" t="str">
            <v>生产制造部</v>
          </cell>
          <cell r="E11">
            <v>45677</v>
          </cell>
          <cell r="F11" t="str">
            <v>支援成品</v>
          </cell>
          <cell r="G11">
            <v>45809</v>
          </cell>
          <cell r="H11">
            <v>26</v>
          </cell>
          <cell r="I11">
            <v>26.5</v>
          </cell>
          <cell r="J11">
            <v>11</v>
          </cell>
          <cell r="K11">
            <v>21</v>
          </cell>
        </row>
        <row r="11">
          <cell r="O11">
            <v>2100</v>
          </cell>
        </row>
        <row r="11">
          <cell r="U11">
            <v>2100</v>
          </cell>
          <cell r="V11">
            <v>544</v>
          </cell>
          <cell r="W11">
            <v>700</v>
          </cell>
        </row>
        <row r="11">
          <cell r="AD11">
            <v>1230</v>
          </cell>
        </row>
        <row r="11">
          <cell r="AF11">
            <v>512</v>
          </cell>
        </row>
        <row r="11">
          <cell r="AM11">
            <v>5086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</row>
        <row r="11">
          <cell r="AY11">
            <v>5086</v>
          </cell>
          <cell r="AZ11">
            <v>0</v>
          </cell>
        </row>
        <row r="11">
          <cell r="BB11">
            <v>0</v>
          </cell>
          <cell r="BC11">
            <v>0</v>
          </cell>
        </row>
        <row r="11">
          <cell r="BJ11">
            <v>5086</v>
          </cell>
        </row>
        <row r="11">
          <cell r="BL11">
            <v>0</v>
          </cell>
          <cell r="BM11">
            <v>18.2785265049416</v>
          </cell>
          <cell r="BN11">
            <v>18.2785265049416</v>
          </cell>
        </row>
        <row r="11">
          <cell r="BP11" t="str">
            <v>劳务工-劳务发放</v>
          </cell>
          <cell r="BQ11">
            <v>0</v>
          </cell>
          <cell r="BR11">
            <v>0</v>
          </cell>
          <cell r="BS11" t="str">
            <v>湖南诚展</v>
          </cell>
        </row>
        <row r="12">
          <cell r="C12" t="str">
            <v>殷胜</v>
          </cell>
          <cell r="D12" t="str">
            <v>生产制造部</v>
          </cell>
          <cell r="E12">
            <v>41492</v>
          </cell>
          <cell r="F12" t="str">
            <v>库管</v>
          </cell>
          <cell r="G12">
            <v>45809</v>
          </cell>
          <cell r="H12">
            <v>24</v>
          </cell>
          <cell r="I12">
            <v>25</v>
          </cell>
          <cell r="J12">
            <v>0</v>
          </cell>
          <cell r="K12">
            <v>8</v>
          </cell>
        </row>
        <row r="12">
          <cell r="O12">
            <v>2100</v>
          </cell>
        </row>
        <row r="12">
          <cell r="U12">
            <v>2100</v>
          </cell>
          <cell r="V12">
            <v>136</v>
          </cell>
          <cell r="W12">
            <v>870</v>
          </cell>
          <cell r="X12">
            <v>220</v>
          </cell>
        </row>
        <row r="12">
          <cell r="AD12">
            <v>1500</v>
          </cell>
        </row>
        <row r="12">
          <cell r="AF12">
            <v>300</v>
          </cell>
        </row>
        <row r="12">
          <cell r="AJ12">
            <v>-10</v>
          </cell>
        </row>
        <row r="12">
          <cell r="AM12">
            <v>5116</v>
          </cell>
          <cell r="AN12">
            <v>344.64</v>
          </cell>
          <cell r="AO12">
            <v>82</v>
          </cell>
          <cell r="AP12">
            <v>12.92</v>
          </cell>
          <cell r="AQ12">
            <v>15</v>
          </cell>
          <cell r="AR12">
            <v>205</v>
          </cell>
        </row>
        <row r="12">
          <cell r="AY12">
            <v>4456.44</v>
          </cell>
          <cell r="AZ12">
            <v>0</v>
          </cell>
        </row>
        <row r="12">
          <cell r="BB12">
            <v>0</v>
          </cell>
          <cell r="BC12">
            <v>0</v>
          </cell>
        </row>
        <row r="12">
          <cell r="BJ12">
            <v>4456.44</v>
          </cell>
        </row>
        <row r="12">
          <cell r="BL12">
            <v>0</v>
          </cell>
          <cell r="BM12">
            <v>19.4895238095238</v>
          </cell>
          <cell r="BN12">
            <v>16.9769142857143</v>
          </cell>
          <cell r="BO12" t="str">
            <v>430211199107030412</v>
          </cell>
          <cell r="BP12" t="str">
            <v>合同工</v>
          </cell>
          <cell r="BQ12">
            <v>644.56</v>
          </cell>
          <cell r="BR12" t="str">
            <v>四级/中级技能</v>
          </cell>
          <cell r="BS12" t="str">
            <v>光华荣昌</v>
          </cell>
        </row>
        <row r="13">
          <cell r="C13" t="str">
            <v>郭佳</v>
          </cell>
          <cell r="D13" t="str">
            <v>生产制造部</v>
          </cell>
          <cell r="E13">
            <v>45732</v>
          </cell>
          <cell r="F13" t="str">
            <v>库管</v>
          </cell>
          <cell r="G13">
            <v>45809</v>
          </cell>
          <cell r="H13">
            <v>24</v>
          </cell>
          <cell r="I13">
            <v>13</v>
          </cell>
          <cell r="J13">
            <v>0</v>
          </cell>
          <cell r="K13">
            <v>0</v>
          </cell>
        </row>
        <row r="13">
          <cell r="O13">
            <v>1137.5</v>
          </cell>
        </row>
        <row r="13">
          <cell r="U13">
            <v>1137.5</v>
          </cell>
          <cell r="V13">
            <v>0</v>
          </cell>
          <cell r="W13">
            <v>465.833333333333</v>
          </cell>
        </row>
        <row r="13">
          <cell r="AD13">
            <v>812.5</v>
          </cell>
        </row>
        <row r="13">
          <cell r="AF13">
            <v>156</v>
          </cell>
        </row>
        <row r="13">
          <cell r="AJ13">
            <v>-10</v>
          </cell>
        </row>
        <row r="13">
          <cell r="AM13">
            <v>2561.83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</row>
        <row r="13">
          <cell r="AY13">
            <v>2561.83</v>
          </cell>
          <cell r="AZ13">
            <v>0</v>
          </cell>
        </row>
        <row r="13">
          <cell r="BB13">
            <v>0</v>
          </cell>
          <cell r="BC13">
            <v>0</v>
          </cell>
          <cell r="BD13">
            <v>86.7</v>
          </cell>
        </row>
        <row r="13">
          <cell r="BJ13">
            <v>2475.13</v>
          </cell>
        </row>
        <row r="13">
          <cell r="BL13" t="str">
            <v>2025/06/19号离职</v>
          </cell>
          <cell r="BM13">
            <v>18.7679853479853</v>
          </cell>
          <cell r="BN13">
            <v>18.1328205128205</v>
          </cell>
          <cell r="BO13" t="str">
            <v>430482200105078094</v>
          </cell>
          <cell r="BP13" t="str">
            <v>合同工</v>
          </cell>
          <cell r="BQ13">
            <v>0</v>
          </cell>
          <cell r="BR13">
            <v>0</v>
          </cell>
          <cell r="BS13" t="str">
            <v>湖南诚展</v>
          </cell>
        </row>
        <row r="14">
          <cell r="C14" t="str">
            <v>李春华</v>
          </cell>
          <cell r="D14" t="str">
            <v>生产制造部</v>
          </cell>
          <cell r="E14">
            <v>45722</v>
          </cell>
          <cell r="F14" t="str">
            <v>库管</v>
          </cell>
          <cell r="G14">
            <v>45809</v>
          </cell>
          <cell r="H14">
            <v>24</v>
          </cell>
          <cell r="I14">
            <v>8</v>
          </cell>
          <cell r="J14">
            <v>0</v>
          </cell>
          <cell r="K14">
            <v>0</v>
          </cell>
        </row>
        <row r="14">
          <cell r="O14">
            <v>700</v>
          </cell>
        </row>
        <row r="14">
          <cell r="U14">
            <v>700</v>
          </cell>
          <cell r="V14">
            <v>0</v>
          </cell>
          <cell r="W14">
            <v>286.666666666667</v>
          </cell>
        </row>
        <row r="14">
          <cell r="AD14">
            <v>400</v>
          </cell>
        </row>
        <row r="14">
          <cell r="AF14">
            <v>160</v>
          </cell>
        </row>
        <row r="14">
          <cell r="AM14">
            <v>1546.67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4">
          <cell r="AY14">
            <v>1546.67</v>
          </cell>
          <cell r="AZ14">
            <v>0</v>
          </cell>
        </row>
        <row r="14">
          <cell r="BB14">
            <v>0</v>
          </cell>
          <cell r="BC14">
            <v>0</v>
          </cell>
        </row>
        <row r="14">
          <cell r="BJ14">
            <v>1546.67</v>
          </cell>
        </row>
        <row r="14">
          <cell r="BL14" t="str">
            <v>2025/06/11号离职</v>
          </cell>
          <cell r="BM14">
            <v>18.4127380952381</v>
          </cell>
          <cell r="BN14">
            <v>18.4127380952381</v>
          </cell>
        </row>
        <row r="14">
          <cell r="BP14" t="str">
            <v>劳务工-劳务发放</v>
          </cell>
          <cell r="BQ14">
            <v>0</v>
          </cell>
          <cell r="BR14">
            <v>0</v>
          </cell>
          <cell r="BS14" t="str">
            <v>湖南诚展</v>
          </cell>
        </row>
        <row r="15">
          <cell r="C15" t="str">
            <v>邹彬彬</v>
          </cell>
          <cell r="D15" t="str">
            <v>生产制造部</v>
          </cell>
          <cell r="E15">
            <v>45708</v>
          </cell>
          <cell r="F15" t="str">
            <v>库管</v>
          </cell>
          <cell r="G15">
            <v>45809</v>
          </cell>
          <cell r="H15">
            <v>24</v>
          </cell>
          <cell r="I15">
            <v>24</v>
          </cell>
          <cell r="J15">
            <v>0</v>
          </cell>
          <cell r="K15">
            <v>0</v>
          </cell>
        </row>
        <row r="15">
          <cell r="O15">
            <v>2100</v>
          </cell>
        </row>
        <row r="15">
          <cell r="U15">
            <v>2100</v>
          </cell>
          <cell r="V15">
            <v>0</v>
          </cell>
          <cell r="W15">
            <v>835</v>
          </cell>
        </row>
        <row r="15">
          <cell r="AD15">
            <v>1500</v>
          </cell>
        </row>
        <row r="15">
          <cell r="AF15">
            <v>472</v>
          </cell>
        </row>
        <row r="15">
          <cell r="AM15">
            <v>4907</v>
          </cell>
          <cell r="AN15">
            <v>344.64</v>
          </cell>
          <cell r="AO15">
            <v>86.16</v>
          </cell>
          <cell r="AP15">
            <v>12.92</v>
          </cell>
          <cell r="AQ15">
            <v>15</v>
          </cell>
        </row>
        <row r="15">
          <cell r="AY15">
            <v>4448.28</v>
          </cell>
          <cell r="AZ15">
            <v>0</v>
          </cell>
        </row>
        <row r="15">
          <cell r="BB15">
            <v>0</v>
          </cell>
          <cell r="BC15">
            <v>0</v>
          </cell>
        </row>
        <row r="15">
          <cell r="BJ15">
            <v>4448.28</v>
          </cell>
        </row>
        <row r="15">
          <cell r="BL15">
            <v>0</v>
          </cell>
          <cell r="BM15">
            <v>19.4722222222222</v>
          </cell>
          <cell r="BN15">
            <v>17.6519047619048</v>
          </cell>
          <cell r="BO15" t="str">
            <v>432524199310095422</v>
          </cell>
          <cell r="BP15" t="str">
            <v>合同工</v>
          </cell>
          <cell r="BQ15">
            <v>443.72</v>
          </cell>
          <cell r="BR15">
            <v>0</v>
          </cell>
          <cell r="BS15" t="str">
            <v>光华荣昌</v>
          </cell>
        </row>
        <row r="16">
          <cell r="C16" t="str">
            <v>何柒林</v>
          </cell>
          <cell r="D16" t="str">
            <v>生产制造部</v>
          </cell>
          <cell r="E16">
            <v>45658</v>
          </cell>
          <cell r="F16" t="str">
            <v>电工</v>
          </cell>
          <cell r="G16">
            <v>45809</v>
          </cell>
          <cell r="H16">
            <v>24</v>
          </cell>
          <cell r="I16">
            <v>29</v>
          </cell>
        </row>
        <row r="16">
          <cell r="N16">
            <v>3262.5</v>
          </cell>
          <cell r="O16">
            <v>2416.66666666667</v>
          </cell>
        </row>
        <row r="16">
          <cell r="U16">
            <v>5679.16666666667</v>
          </cell>
        </row>
        <row r="16">
          <cell r="W16">
            <v>604.166666666667</v>
          </cell>
        </row>
        <row r="16">
          <cell r="AF16">
            <v>348</v>
          </cell>
        </row>
        <row r="16">
          <cell r="AM16">
            <v>6631.33</v>
          </cell>
          <cell r="AN16">
            <v>344.64</v>
          </cell>
          <cell r="AO16">
            <v>80.54</v>
          </cell>
          <cell r="AP16">
            <v>12.92</v>
          </cell>
          <cell r="AQ16">
            <v>15</v>
          </cell>
        </row>
        <row r="16">
          <cell r="AY16">
            <v>6178.23</v>
          </cell>
          <cell r="AZ16">
            <v>35.8</v>
          </cell>
        </row>
        <row r="16">
          <cell r="BB16">
            <v>0</v>
          </cell>
          <cell r="BC16">
            <v>0</v>
          </cell>
        </row>
        <row r="16">
          <cell r="BJ16">
            <v>6142.43</v>
          </cell>
        </row>
        <row r="16">
          <cell r="BL16">
            <v>0</v>
          </cell>
          <cell r="BM16">
            <v>21.7777668308703</v>
          </cell>
          <cell r="BN16">
            <v>20.172183908046</v>
          </cell>
          <cell r="BO16" t="str">
            <v>430203197604116015</v>
          </cell>
          <cell r="BP16" t="str">
            <v>合同工</v>
          </cell>
          <cell r="BQ16">
            <v>438.1</v>
          </cell>
          <cell r="BR16">
            <v>0</v>
          </cell>
          <cell r="BS16" t="str">
            <v>光华荣昌</v>
          </cell>
        </row>
        <row r="17">
          <cell r="C17" t="str">
            <v>周建华</v>
          </cell>
          <cell r="D17" t="str">
            <v>生产制造部</v>
          </cell>
          <cell r="E17">
            <v>45802</v>
          </cell>
          <cell r="F17" t="str">
            <v>电工</v>
          </cell>
          <cell r="G17">
            <v>45809</v>
          </cell>
          <cell r="H17">
            <v>24</v>
          </cell>
          <cell r="I17">
            <v>27</v>
          </cell>
        </row>
        <row r="17">
          <cell r="N17">
            <v>2587.5</v>
          </cell>
          <cell r="O17">
            <v>2250</v>
          </cell>
        </row>
        <row r="17">
          <cell r="U17">
            <v>4837.5</v>
          </cell>
        </row>
        <row r="17">
          <cell r="W17">
            <v>562.5</v>
          </cell>
        </row>
        <row r="17">
          <cell r="AF17">
            <v>324</v>
          </cell>
          <cell r="AG17">
            <v>200</v>
          </cell>
        </row>
        <row r="17">
          <cell r="AM17">
            <v>5924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</row>
        <row r="17">
          <cell r="AY17">
            <v>5924</v>
          </cell>
          <cell r="AZ17">
            <v>0</v>
          </cell>
        </row>
        <row r="17">
          <cell r="BC17">
            <v>0</v>
          </cell>
          <cell r="BD17">
            <v>111.75</v>
          </cell>
        </row>
        <row r="17">
          <cell r="BJ17">
            <v>5812.25</v>
          </cell>
        </row>
        <row r="17">
          <cell r="BL17">
            <v>0</v>
          </cell>
          <cell r="BM17">
            <v>20.8959435626102</v>
          </cell>
          <cell r="BN17">
            <v>20.5017636684303</v>
          </cell>
        </row>
        <row r="17">
          <cell r="BP17" t="str">
            <v>劳务工-劳务发放</v>
          </cell>
          <cell r="BQ17">
            <v>0</v>
          </cell>
          <cell r="BR17">
            <v>0</v>
          </cell>
          <cell r="BS17" t="str">
            <v>湘潭宏顺</v>
          </cell>
        </row>
        <row r="18">
          <cell r="C18" t="str">
            <v>王虎彪</v>
          </cell>
          <cell r="D18" t="str">
            <v>生产制造部</v>
          </cell>
          <cell r="E18">
            <v>44743</v>
          </cell>
          <cell r="F18" t="str">
            <v>发泡操作工</v>
          </cell>
          <cell r="G18">
            <v>45809</v>
          </cell>
          <cell r="H18">
            <v>24</v>
          </cell>
          <cell r="I18">
            <v>24</v>
          </cell>
        </row>
        <row r="18">
          <cell r="N18">
            <v>5000</v>
          </cell>
        </row>
        <row r="18">
          <cell r="R18">
            <v>300</v>
          </cell>
        </row>
        <row r="18">
          <cell r="U18">
            <v>5300</v>
          </cell>
        </row>
        <row r="18">
          <cell r="W18">
            <v>465</v>
          </cell>
          <cell r="X18">
            <v>40</v>
          </cell>
        </row>
        <row r="18">
          <cell r="AD18">
            <v>500</v>
          </cell>
        </row>
        <row r="18">
          <cell r="AF18">
            <v>480</v>
          </cell>
        </row>
        <row r="18">
          <cell r="AJ18">
            <v>-10</v>
          </cell>
        </row>
        <row r="18">
          <cell r="AM18">
            <v>6775</v>
          </cell>
          <cell r="AN18">
            <v>344.64</v>
          </cell>
          <cell r="AO18">
            <v>86.16</v>
          </cell>
          <cell r="AP18">
            <v>12.92</v>
          </cell>
          <cell r="AQ18">
            <v>15</v>
          </cell>
        </row>
        <row r="18">
          <cell r="AY18">
            <v>6316.28</v>
          </cell>
          <cell r="AZ18">
            <v>39.94</v>
          </cell>
        </row>
        <row r="18">
          <cell r="BB18">
            <v>0</v>
          </cell>
          <cell r="BC18">
            <v>0</v>
          </cell>
          <cell r="BD18">
            <v>32.75</v>
          </cell>
        </row>
        <row r="18">
          <cell r="BJ18">
            <v>6243.59</v>
          </cell>
        </row>
        <row r="18">
          <cell r="BL18">
            <v>0</v>
          </cell>
          <cell r="BM18">
            <v>26.8849206349206</v>
          </cell>
          <cell r="BN18">
            <v>24.7761507936508</v>
          </cell>
          <cell r="BO18" t="str">
            <v>430221197608157116</v>
          </cell>
          <cell r="BP18" t="str">
            <v>劳务工</v>
          </cell>
          <cell r="BQ18">
            <v>443.72</v>
          </cell>
          <cell r="BR18">
            <v>0</v>
          </cell>
          <cell r="BS18" t="str">
            <v>鑫起</v>
          </cell>
        </row>
        <row r="19">
          <cell r="C19" t="str">
            <v>麻志超</v>
          </cell>
          <cell r="D19" t="str">
            <v>生产制造部</v>
          </cell>
          <cell r="E19">
            <v>44741</v>
          </cell>
          <cell r="F19" t="str">
            <v>设备维护及模具工程师</v>
          </cell>
          <cell r="G19">
            <v>45809</v>
          </cell>
          <cell r="H19">
            <v>24</v>
          </cell>
          <cell r="I19">
            <v>26</v>
          </cell>
        </row>
        <row r="19">
          <cell r="N19">
            <v>4500</v>
          </cell>
          <cell r="O19">
            <v>375</v>
          </cell>
        </row>
        <row r="19">
          <cell r="U19">
            <v>4875</v>
          </cell>
        </row>
        <row r="19">
          <cell r="W19">
            <v>514.583333333333</v>
          </cell>
          <cell r="X19">
            <v>40</v>
          </cell>
        </row>
        <row r="19">
          <cell r="AD19">
            <v>1041.66666666667</v>
          </cell>
        </row>
        <row r="19">
          <cell r="AF19">
            <v>520</v>
          </cell>
        </row>
        <row r="19">
          <cell r="AJ19">
            <v>-20</v>
          </cell>
        </row>
        <row r="19">
          <cell r="AM19">
            <v>6971.25</v>
          </cell>
          <cell r="AN19">
            <v>440</v>
          </cell>
          <cell r="AO19">
            <v>110</v>
          </cell>
          <cell r="AP19">
            <v>16.5</v>
          </cell>
          <cell r="AQ19">
            <v>15</v>
          </cell>
        </row>
        <row r="19">
          <cell r="AY19">
            <v>6389.75</v>
          </cell>
          <cell r="AZ19">
            <v>42.15</v>
          </cell>
        </row>
        <row r="19">
          <cell r="BB19">
            <v>0</v>
          </cell>
          <cell r="BC19">
            <v>0</v>
          </cell>
          <cell r="BD19">
            <v>32.75</v>
          </cell>
        </row>
        <row r="19">
          <cell r="BJ19">
            <v>6314.85</v>
          </cell>
        </row>
        <row r="19">
          <cell r="BL19">
            <v>0</v>
          </cell>
          <cell r="BM19">
            <v>25.5357142857143</v>
          </cell>
          <cell r="BN19">
            <v>23.1313186813187</v>
          </cell>
          <cell r="BO19" t="str">
            <v>433124196808279056</v>
          </cell>
          <cell r="BP19" t="str">
            <v>劳务工</v>
          </cell>
          <cell r="BQ19">
            <v>566.5</v>
          </cell>
          <cell r="BR19">
            <v>0</v>
          </cell>
          <cell r="BS19" t="str">
            <v>鑫起</v>
          </cell>
        </row>
        <row r="20">
          <cell r="C20" t="str">
            <v>赵新辉</v>
          </cell>
          <cell r="D20" t="str">
            <v>生产制造部</v>
          </cell>
          <cell r="E20">
            <v>41689</v>
          </cell>
          <cell r="F20" t="str">
            <v>发泡设备维修</v>
          </cell>
          <cell r="G20">
            <v>45809</v>
          </cell>
          <cell r="H20">
            <v>26</v>
          </cell>
          <cell r="I20">
            <v>28</v>
          </cell>
        </row>
        <row r="20">
          <cell r="M20">
            <v>113.623682857143</v>
          </cell>
          <cell r="N20">
            <v>3181.46312</v>
          </cell>
          <cell r="O20">
            <v>1604.61538461538</v>
          </cell>
          <cell r="P20">
            <v>0</v>
          </cell>
        </row>
        <row r="20">
          <cell r="R20">
            <v>300</v>
          </cell>
        </row>
        <row r="20">
          <cell r="U20">
            <v>5086.07850461538</v>
          </cell>
        </row>
        <row r="20">
          <cell r="W20">
            <v>291</v>
          </cell>
          <cell r="X20">
            <v>220</v>
          </cell>
        </row>
        <row r="20">
          <cell r="AA20">
            <v>224</v>
          </cell>
        </row>
        <row r="20">
          <cell r="AD20">
            <v>1000</v>
          </cell>
        </row>
        <row r="20">
          <cell r="AF20">
            <v>560</v>
          </cell>
        </row>
        <row r="20">
          <cell r="AJ20">
            <v>-10</v>
          </cell>
        </row>
        <row r="20">
          <cell r="AM20">
            <v>7371.08</v>
          </cell>
          <cell r="AN20">
            <v>344.64</v>
          </cell>
          <cell r="AO20">
            <v>86.16</v>
          </cell>
          <cell r="AP20">
            <v>12.92</v>
          </cell>
          <cell r="AQ20">
            <v>15</v>
          </cell>
          <cell r="AR20">
            <v>215</v>
          </cell>
        </row>
        <row r="20">
          <cell r="AY20">
            <v>6697.36</v>
          </cell>
          <cell r="AZ20">
            <v>51.37</v>
          </cell>
        </row>
        <row r="20">
          <cell r="BB20">
            <v>0</v>
          </cell>
          <cell r="BC20">
            <v>0</v>
          </cell>
        </row>
        <row r="20">
          <cell r="BJ20">
            <v>6645.99</v>
          </cell>
        </row>
        <row r="20">
          <cell r="BL20">
            <v>0</v>
          </cell>
          <cell r="BM20">
            <v>25.0717006802721</v>
          </cell>
          <cell r="BN20">
            <v>22.6054081632653</v>
          </cell>
          <cell r="BO20" t="str">
            <v>430423198210115811</v>
          </cell>
          <cell r="BP20" t="str">
            <v>合同工</v>
          </cell>
          <cell r="BQ20">
            <v>658.72</v>
          </cell>
          <cell r="BR20" t="str">
            <v>无</v>
          </cell>
          <cell r="BS20" t="str">
            <v>光华荣昌</v>
          </cell>
        </row>
        <row r="21">
          <cell r="C21" t="str">
            <v>肖燕丹</v>
          </cell>
          <cell r="D21" t="str">
            <v>生产制造部</v>
          </cell>
          <cell r="E21">
            <v>44801</v>
          </cell>
          <cell r="F21" t="str">
            <v>发泡班长</v>
          </cell>
          <cell r="G21">
            <v>45809</v>
          </cell>
          <cell r="H21">
            <v>25</v>
          </cell>
          <cell r="I21">
            <v>25</v>
          </cell>
        </row>
        <row r="21">
          <cell r="M21">
            <v>115.37474</v>
          </cell>
          <cell r="N21">
            <v>2884.3685</v>
          </cell>
          <cell r="O21">
            <v>1490</v>
          </cell>
          <cell r="P21">
            <v>0</v>
          </cell>
        </row>
        <row r="21">
          <cell r="R21">
            <v>300</v>
          </cell>
        </row>
        <row r="21">
          <cell r="U21">
            <v>4674.3685</v>
          </cell>
        </row>
        <row r="21">
          <cell r="W21">
            <v>294</v>
          </cell>
          <cell r="X21">
            <v>40</v>
          </cell>
        </row>
        <row r="21">
          <cell r="AA21">
            <v>200</v>
          </cell>
        </row>
        <row r="21">
          <cell r="AD21">
            <v>1300</v>
          </cell>
        </row>
        <row r="21">
          <cell r="AF21">
            <v>500</v>
          </cell>
        </row>
        <row r="21">
          <cell r="AM21">
            <v>7008.37</v>
          </cell>
          <cell r="AN21">
            <v>344.64</v>
          </cell>
          <cell r="AO21">
            <v>81.06</v>
          </cell>
          <cell r="AP21">
            <v>12.92</v>
          </cell>
          <cell r="AQ21">
            <v>15</v>
          </cell>
          <cell r="AR21">
            <v>205</v>
          </cell>
        </row>
        <row r="21">
          <cell r="AY21">
            <v>6349.75</v>
          </cell>
          <cell r="AZ21">
            <v>40.95</v>
          </cell>
        </row>
        <row r="21">
          <cell r="BB21">
            <v>0</v>
          </cell>
          <cell r="BC21">
            <v>0</v>
          </cell>
        </row>
        <row r="21">
          <cell r="BJ21">
            <v>6308.8</v>
          </cell>
        </row>
        <row r="21">
          <cell r="BL21">
            <v>0</v>
          </cell>
          <cell r="BM21">
            <v>26.6985523809524</v>
          </cell>
          <cell r="BN21">
            <v>24.0335238095238</v>
          </cell>
          <cell r="BO21" t="str">
            <v>43032119730510854X</v>
          </cell>
          <cell r="BP21" t="str">
            <v>合同工</v>
          </cell>
          <cell r="BQ21">
            <v>643.62</v>
          </cell>
          <cell r="BR21">
            <v>0</v>
          </cell>
          <cell r="BS21" t="str">
            <v>光华荣昌</v>
          </cell>
        </row>
        <row r="22">
          <cell r="C22" t="str">
            <v>左昌福</v>
          </cell>
          <cell r="D22" t="str">
            <v>生产制造部</v>
          </cell>
          <cell r="E22">
            <v>43554</v>
          </cell>
          <cell r="F22" t="str">
            <v>发泡操作工</v>
          </cell>
          <cell r="G22">
            <v>45809</v>
          </cell>
          <cell r="H22">
            <v>26</v>
          </cell>
          <cell r="I22">
            <v>27</v>
          </cell>
        </row>
        <row r="22">
          <cell r="M22">
            <v>113.544191111111</v>
          </cell>
          <cell r="N22">
            <v>3065.69316</v>
          </cell>
          <cell r="O22">
            <v>1547.30769230769</v>
          </cell>
          <cell r="P22">
            <v>0</v>
          </cell>
        </row>
        <row r="22">
          <cell r="R22">
            <v>300</v>
          </cell>
        </row>
        <row r="22">
          <cell r="U22">
            <v>4913.00085230769</v>
          </cell>
        </row>
        <row r="22">
          <cell r="W22">
            <v>285</v>
          </cell>
          <cell r="X22">
            <v>120</v>
          </cell>
        </row>
        <row r="22">
          <cell r="AA22">
            <v>216</v>
          </cell>
        </row>
        <row r="22">
          <cell r="AD22">
            <v>800</v>
          </cell>
        </row>
        <row r="22">
          <cell r="AF22">
            <v>540</v>
          </cell>
        </row>
        <row r="22">
          <cell r="AJ22">
            <v>-10</v>
          </cell>
        </row>
        <row r="22">
          <cell r="AM22">
            <v>6864</v>
          </cell>
          <cell r="AN22">
            <v>344.64</v>
          </cell>
          <cell r="AO22">
            <v>86.16</v>
          </cell>
          <cell r="AP22">
            <v>12.92</v>
          </cell>
          <cell r="AQ22">
            <v>15</v>
          </cell>
          <cell r="AR22">
            <v>211</v>
          </cell>
        </row>
        <row r="22">
          <cell r="AY22">
            <v>6194.28</v>
          </cell>
          <cell r="AZ22">
            <v>36.28</v>
          </cell>
        </row>
        <row r="22">
          <cell r="BB22">
            <v>0</v>
          </cell>
          <cell r="BC22">
            <v>0</v>
          </cell>
          <cell r="BD22">
            <v>29.2</v>
          </cell>
        </row>
        <row r="22">
          <cell r="BJ22">
            <v>6128.8</v>
          </cell>
        </row>
        <row r="22">
          <cell r="BL22">
            <v>0</v>
          </cell>
          <cell r="BM22">
            <v>24.2116402116402</v>
          </cell>
          <cell r="BN22">
            <v>21.6183421516755</v>
          </cell>
          <cell r="BO22" t="str">
            <v>430281199707024314</v>
          </cell>
          <cell r="BP22" t="str">
            <v>合同工</v>
          </cell>
          <cell r="BQ22">
            <v>654.72</v>
          </cell>
          <cell r="BR22" t="str">
            <v>五级/初级技能
汽车修理工四级/中级技能</v>
          </cell>
          <cell r="BS22" t="str">
            <v>光华荣昌</v>
          </cell>
        </row>
        <row r="23">
          <cell r="C23" t="str">
            <v>吴国秋</v>
          </cell>
          <cell r="D23" t="str">
            <v>生产制造部</v>
          </cell>
          <cell r="E23">
            <v>41956</v>
          </cell>
          <cell r="F23" t="str">
            <v>发泡操作工</v>
          </cell>
          <cell r="G23">
            <v>45809</v>
          </cell>
          <cell r="H23">
            <v>24</v>
          </cell>
          <cell r="I23">
            <v>24</v>
          </cell>
        </row>
        <row r="23">
          <cell r="M23">
            <v>110.81808</v>
          </cell>
          <cell r="N23">
            <v>2659.63392</v>
          </cell>
          <cell r="O23">
            <v>1490</v>
          </cell>
          <cell r="P23">
            <v>200</v>
          </cell>
        </row>
        <row r="23">
          <cell r="R23">
            <v>300</v>
          </cell>
        </row>
        <row r="23">
          <cell r="U23">
            <v>4649.63392</v>
          </cell>
        </row>
        <row r="23">
          <cell r="W23">
            <v>282</v>
          </cell>
          <cell r="X23">
            <v>200</v>
          </cell>
        </row>
        <row r="23">
          <cell r="AA23">
            <v>192</v>
          </cell>
        </row>
        <row r="23">
          <cell r="AD23">
            <v>700</v>
          </cell>
        </row>
        <row r="23">
          <cell r="AF23">
            <v>480</v>
          </cell>
        </row>
        <row r="23">
          <cell r="AJ23">
            <v>-10</v>
          </cell>
        </row>
        <row r="23">
          <cell r="AM23">
            <v>6493.63</v>
          </cell>
          <cell r="AN23">
            <v>344.64</v>
          </cell>
          <cell r="AO23">
            <v>86.16</v>
          </cell>
          <cell r="AP23">
            <v>12.92</v>
          </cell>
          <cell r="AQ23">
            <v>15</v>
          </cell>
          <cell r="AR23">
            <v>184</v>
          </cell>
        </row>
        <row r="23">
          <cell r="AY23">
            <v>5850.91</v>
          </cell>
          <cell r="AZ23">
            <v>25.97</v>
          </cell>
        </row>
        <row r="23">
          <cell r="BB23">
            <v>0</v>
          </cell>
          <cell r="BC23">
            <v>0</v>
          </cell>
        </row>
        <row r="23">
          <cell r="BJ23">
            <v>5824.94</v>
          </cell>
        </row>
        <row r="23">
          <cell r="BL23">
            <v>0</v>
          </cell>
          <cell r="BM23">
            <v>25.768373015873</v>
          </cell>
          <cell r="BN23">
            <v>23.1148412698413</v>
          </cell>
          <cell r="BO23" t="str">
            <v>430221198608302314</v>
          </cell>
          <cell r="BP23" t="str">
            <v>合同工</v>
          </cell>
          <cell r="BQ23">
            <v>627.72</v>
          </cell>
          <cell r="BR23" t="str">
            <v>无</v>
          </cell>
          <cell r="BS23" t="str">
            <v>光华荣昌</v>
          </cell>
        </row>
        <row r="24">
          <cell r="C24" t="str">
            <v>张迪辉</v>
          </cell>
          <cell r="D24" t="str">
            <v>生产制造部</v>
          </cell>
          <cell r="E24">
            <v>43669</v>
          </cell>
          <cell r="F24" t="str">
            <v>发泡操作工</v>
          </cell>
          <cell r="G24">
            <v>45809</v>
          </cell>
          <cell r="H24">
            <v>26</v>
          </cell>
          <cell r="I24">
            <v>27</v>
          </cell>
        </row>
        <row r="24">
          <cell r="M24">
            <v>110.467836296296</v>
          </cell>
          <cell r="N24">
            <v>2982.63158</v>
          </cell>
          <cell r="O24">
            <v>1547.30769230769</v>
          </cell>
          <cell r="P24">
            <v>150</v>
          </cell>
        </row>
        <row r="24">
          <cell r="R24">
            <v>300</v>
          </cell>
        </row>
        <row r="24">
          <cell r="U24">
            <v>4979.93927230769</v>
          </cell>
        </row>
        <row r="24">
          <cell r="W24">
            <v>288</v>
          </cell>
          <cell r="X24">
            <v>100</v>
          </cell>
        </row>
        <row r="24">
          <cell r="AA24">
            <v>216</v>
          </cell>
        </row>
        <row r="24">
          <cell r="AD24">
            <v>700</v>
          </cell>
        </row>
        <row r="24">
          <cell r="AF24">
            <v>540</v>
          </cell>
        </row>
        <row r="24">
          <cell r="AM24">
            <v>6823.94</v>
          </cell>
          <cell r="AN24">
            <v>344.64</v>
          </cell>
          <cell r="AO24">
            <v>86.16</v>
          </cell>
          <cell r="AP24">
            <v>12.92</v>
          </cell>
          <cell r="AQ24">
            <v>15</v>
          </cell>
        </row>
        <row r="24">
          <cell r="AY24">
            <v>6365.22</v>
          </cell>
          <cell r="AZ24">
            <v>41.41</v>
          </cell>
        </row>
        <row r="24">
          <cell r="BB24">
            <v>0</v>
          </cell>
          <cell r="BC24">
            <v>0</v>
          </cell>
        </row>
        <row r="24">
          <cell r="BJ24">
            <v>6323.81</v>
          </cell>
        </row>
        <row r="24">
          <cell r="BL24">
            <v>0</v>
          </cell>
          <cell r="BM24">
            <v>24.0703350970018</v>
          </cell>
          <cell r="BN24">
            <v>22.3062081128748</v>
          </cell>
          <cell r="BO24" t="str">
            <v>430202197307261033</v>
          </cell>
          <cell r="BP24" t="str">
            <v>劳务工</v>
          </cell>
          <cell r="BQ24">
            <v>443.72</v>
          </cell>
          <cell r="BR24" t="str">
            <v>无</v>
          </cell>
          <cell r="BS24" t="str">
            <v>鑫起</v>
          </cell>
        </row>
        <row r="25">
          <cell r="C25" t="str">
            <v>李慧玲</v>
          </cell>
          <cell r="D25" t="str">
            <v>生产制造部</v>
          </cell>
          <cell r="E25">
            <v>43725</v>
          </cell>
          <cell r="F25" t="str">
            <v>发泡操作工</v>
          </cell>
          <cell r="G25">
            <v>45809</v>
          </cell>
          <cell r="H25">
            <v>26</v>
          </cell>
          <cell r="I25">
            <v>7</v>
          </cell>
        </row>
        <row r="25">
          <cell r="M25">
            <v>87.2787942857143</v>
          </cell>
          <cell r="N25">
            <v>610.95156</v>
          </cell>
          <cell r="O25">
            <v>401.153846153846</v>
          </cell>
          <cell r="P25">
            <v>0</v>
          </cell>
        </row>
        <row r="25">
          <cell r="R25">
            <v>0</v>
          </cell>
        </row>
        <row r="25">
          <cell r="U25">
            <v>1012.10540615385</v>
          </cell>
        </row>
        <row r="25">
          <cell r="W25">
            <v>228</v>
          </cell>
          <cell r="X25">
            <v>100</v>
          </cell>
        </row>
        <row r="25">
          <cell r="Z25">
            <v>0</v>
          </cell>
          <cell r="AA25">
            <v>56</v>
          </cell>
        </row>
        <row r="25">
          <cell r="AD25">
            <v>53.8461538461538</v>
          </cell>
        </row>
        <row r="25">
          <cell r="AF25">
            <v>140</v>
          </cell>
        </row>
        <row r="25">
          <cell r="AJ25">
            <v>-20</v>
          </cell>
        </row>
        <row r="25">
          <cell r="AM25">
            <v>1569.95</v>
          </cell>
          <cell r="AN25">
            <v>344.64</v>
          </cell>
          <cell r="AO25">
            <v>86.16</v>
          </cell>
          <cell r="AP25">
            <v>12.92</v>
          </cell>
          <cell r="AQ25">
            <v>15</v>
          </cell>
        </row>
        <row r="25">
          <cell r="AY25">
            <v>1111.23</v>
          </cell>
          <cell r="AZ25">
            <v>0</v>
          </cell>
        </row>
        <row r="25">
          <cell r="BB25">
            <v>0</v>
          </cell>
          <cell r="BC25">
            <v>0</v>
          </cell>
        </row>
        <row r="25">
          <cell r="BJ25">
            <v>1111.23</v>
          </cell>
        </row>
        <row r="25">
          <cell r="BL25" t="str">
            <v>2025/06/11离职</v>
          </cell>
          <cell r="BM25">
            <v>21.3598639455782</v>
          </cell>
          <cell r="BN25">
            <v>15.1187755102041</v>
          </cell>
          <cell r="BO25" t="str">
            <v>412927197803102641</v>
          </cell>
          <cell r="BP25" t="str">
            <v>劳务工</v>
          </cell>
          <cell r="BQ25">
            <v>443.72</v>
          </cell>
          <cell r="BR25">
            <v>0</v>
          </cell>
          <cell r="BS25" t="str">
            <v>鑫起</v>
          </cell>
        </row>
        <row r="26">
          <cell r="C26" t="str">
            <v>毛伟</v>
          </cell>
          <cell r="D26" t="str">
            <v>生产制造部</v>
          </cell>
          <cell r="E26">
            <v>41234</v>
          </cell>
          <cell r="F26" t="str">
            <v>发泡操作工</v>
          </cell>
          <cell r="G26">
            <v>45809</v>
          </cell>
          <cell r="H26">
            <v>26</v>
          </cell>
          <cell r="I26">
            <v>28</v>
          </cell>
        </row>
        <row r="26">
          <cell r="M26">
            <v>122.624042857143</v>
          </cell>
          <cell r="N26">
            <v>3433.4732</v>
          </cell>
          <cell r="O26">
            <v>1604.61538461538</v>
          </cell>
          <cell r="P26">
            <v>100</v>
          </cell>
        </row>
        <row r="26">
          <cell r="R26">
            <v>300</v>
          </cell>
        </row>
        <row r="26">
          <cell r="U26">
            <v>5438.08858461538</v>
          </cell>
        </row>
        <row r="26">
          <cell r="W26">
            <v>273</v>
          </cell>
          <cell r="X26">
            <v>240</v>
          </cell>
        </row>
        <row r="26">
          <cell r="AA26">
            <v>224</v>
          </cell>
        </row>
        <row r="26">
          <cell r="AD26">
            <v>200</v>
          </cell>
        </row>
        <row r="26">
          <cell r="AF26">
            <v>560</v>
          </cell>
        </row>
        <row r="26">
          <cell r="AM26">
            <v>6935.09</v>
          </cell>
          <cell r="AN26">
            <v>344.64</v>
          </cell>
          <cell r="AO26">
            <v>86.16</v>
          </cell>
          <cell r="AP26">
            <v>12.92</v>
          </cell>
          <cell r="AQ26">
            <v>15</v>
          </cell>
        </row>
        <row r="26"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1500</v>
          </cell>
        </row>
        <row r="26">
          <cell r="AY26">
            <v>4976.37</v>
          </cell>
          <cell r="AZ26">
            <v>0</v>
          </cell>
        </row>
        <row r="26">
          <cell r="BB26">
            <v>0</v>
          </cell>
          <cell r="BC26">
            <v>1500</v>
          </cell>
        </row>
        <row r="26">
          <cell r="BJ26">
            <v>6476.37</v>
          </cell>
        </row>
        <row r="26">
          <cell r="BL26">
            <v>0</v>
          </cell>
          <cell r="BM26">
            <v>23.5887414965986</v>
          </cell>
          <cell r="BN26">
            <v>22.0284693877551</v>
          </cell>
          <cell r="BO26" t="str">
            <v>432930196510231818</v>
          </cell>
          <cell r="BP26" t="str">
            <v>劳务工</v>
          </cell>
          <cell r="BQ26">
            <v>443.72</v>
          </cell>
          <cell r="BR26" t="str">
            <v>无</v>
          </cell>
          <cell r="BS26" t="str">
            <v>鑫起</v>
          </cell>
        </row>
        <row r="27">
          <cell r="C27" t="str">
            <v>王西明</v>
          </cell>
          <cell r="D27" t="str">
            <v>生产制造部</v>
          </cell>
          <cell r="E27">
            <v>44754</v>
          </cell>
          <cell r="F27" t="str">
            <v>发泡操作工</v>
          </cell>
          <cell r="G27">
            <v>45809</v>
          </cell>
          <cell r="H27">
            <v>24</v>
          </cell>
          <cell r="I27">
            <v>24</v>
          </cell>
        </row>
        <row r="27">
          <cell r="M27">
            <v>110.81808</v>
          </cell>
          <cell r="N27">
            <v>2659.63392</v>
          </cell>
          <cell r="O27">
            <v>1490</v>
          </cell>
          <cell r="P27">
            <v>200</v>
          </cell>
        </row>
        <row r="27">
          <cell r="R27">
            <v>300</v>
          </cell>
        </row>
        <row r="27">
          <cell r="U27">
            <v>4649.63392</v>
          </cell>
        </row>
        <row r="27">
          <cell r="W27">
            <v>282</v>
          </cell>
          <cell r="X27">
            <v>40</v>
          </cell>
        </row>
        <row r="27">
          <cell r="AA27">
            <v>192</v>
          </cell>
        </row>
        <row r="27">
          <cell r="AD27">
            <v>300</v>
          </cell>
        </row>
        <row r="27">
          <cell r="AF27">
            <v>480</v>
          </cell>
        </row>
        <row r="27">
          <cell r="AM27">
            <v>5943.63</v>
          </cell>
          <cell r="AN27">
            <v>344.64</v>
          </cell>
          <cell r="AO27">
            <v>86.16</v>
          </cell>
          <cell r="AP27">
            <v>12.92</v>
          </cell>
          <cell r="AQ27">
            <v>15</v>
          </cell>
        </row>
        <row r="27">
          <cell r="AY27">
            <v>5484.91</v>
          </cell>
          <cell r="AZ27">
            <v>15</v>
          </cell>
        </row>
        <row r="27">
          <cell r="BB27">
            <v>0</v>
          </cell>
          <cell r="BC27">
            <v>0</v>
          </cell>
        </row>
        <row r="27">
          <cell r="BJ27">
            <v>5469.91</v>
          </cell>
        </row>
        <row r="27">
          <cell r="BL27">
            <v>0</v>
          </cell>
          <cell r="BM27">
            <v>23.5858333333333</v>
          </cell>
          <cell r="BN27">
            <v>21.7059920634921</v>
          </cell>
          <cell r="BO27" t="str">
            <v>430221197210013518</v>
          </cell>
          <cell r="BP27" t="str">
            <v>劳务工</v>
          </cell>
          <cell r="BQ27">
            <v>443.72</v>
          </cell>
          <cell r="BR27">
            <v>0</v>
          </cell>
          <cell r="BS27" t="str">
            <v>鑫起</v>
          </cell>
        </row>
        <row r="28">
          <cell r="C28" t="str">
            <v>申喜华</v>
          </cell>
          <cell r="D28" t="str">
            <v>生产制造部</v>
          </cell>
          <cell r="E28">
            <v>44772</v>
          </cell>
          <cell r="F28" t="str">
            <v>发泡操作工</v>
          </cell>
          <cell r="G28">
            <v>45809</v>
          </cell>
          <cell r="H28">
            <v>26</v>
          </cell>
          <cell r="I28">
            <v>18</v>
          </cell>
        </row>
        <row r="28">
          <cell r="M28">
            <v>115.077095555556</v>
          </cell>
          <cell r="N28">
            <v>2071.38772</v>
          </cell>
          <cell r="O28">
            <v>1031.53846153846</v>
          </cell>
          <cell r="P28">
            <v>0</v>
          </cell>
        </row>
        <row r="28">
          <cell r="R28">
            <v>0</v>
          </cell>
        </row>
        <row r="28">
          <cell r="U28">
            <v>3102.92618153846</v>
          </cell>
        </row>
        <row r="28">
          <cell r="W28">
            <v>282</v>
          </cell>
          <cell r="X28">
            <v>40</v>
          </cell>
        </row>
        <row r="28">
          <cell r="AA28">
            <v>144</v>
          </cell>
        </row>
        <row r="28">
          <cell r="AD28">
            <v>346.153846153846</v>
          </cell>
        </row>
        <row r="28">
          <cell r="AF28">
            <v>360</v>
          </cell>
        </row>
        <row r="28">
          <cell r="AM28">
            <v>4275.08</v>
          </cell>
          <cell r="AN28">
            <v>344.64</v>
          </cell>
          <cell r="AO28">
            <v>86.16</v>
          </cell>
          <cell r="AP28">
            <v>12.92</v>
          </cell>
          <cell r="AQ28">
            <v>15</v>
          </cell>
        </row>
        <row r="28">
          <cell r="AY28">
            <v>3816.36</v>
          </cell>
          <cell r="AZ28">
            <v>0</v>
          </cell>
        </row>
        <row r="28">
          <cell r="BB28">
            <v>0</v>
          </cell>
          <cell r="BC28">
            <v>0</v>
          </cell>
        </row>
        <row r="28">
          <cell r="BJ28">
            <v>3816.36</v>
          </cell>
        </row>
        <row r="28">
          <cell r="BL28" t="str">
            <v>2025/06/23号离职</v>
          </cell>
          <cell r="BM28">
            <v>22.6194708994709</v>
          </cell>
          <cell r="BN28">
            <v>20.192380952381</v>
          </cell>
          <cell r="BO28" t="str">
            <v>52010219720421381X</v>
          </cell>
          <cell r="BP28" t="str">
            <v>劳务工</v>
          </cell>
          <cell r="BQ28">
            <v>443.72</v>
          </cell>
          <cell r="BR28">
            <v>0</v>
          </cell>
          <cell r="BS28" t="str">
            <v>鑫起</v>
          </cell>
        </row>
        <row r="29">
          <cell r="C29" t="str">
            <v>戴立娟</v>
          </cell>
          <cell r="D29" t="str">
            <v>生产制造部</v>
          </cell>
          <cell r="E29">
            <v>44772</v>
          </cell>
          <cell r="F29" t="str">
            <v>发泡操作工</v>
          </cell>
          <cell r="G29">
            <v>45809</v>
          </cell>
          <cell r="H29">
            <v>26</v>
          </cell>
          <cell r="I29">
            <v>18</v>
          </cell>
        </row>
        <row r="29">
          <cell r="M29">
            <v>115.077095555556</v>
          </cell>
          <cell r="N29">
            <v>2071.38772</v>
          </cell>
          <cell r="O29">
            <v>1031.53846153846</v>
          </cell>
          <cell r="P29">
            <v>0</v>
          </cell>
        </row>
        <row r="29">
          <cell r="R29">
            <v>0</v>
          </cell>
        </row>
        <row r="29">
          <cell r="U29">
            <v>3102.92618153846</v>
          </cell>
        </row>
        <row r="29">
          <cell r="W29">
            <v>282</v>
          </cell>
          <cell r="X29">
            <v>40</v>
          </cell>
        </row>
        <row r="29">
          <cell r="AA29">
            <v>144</v>
          </cell>
        </row>
        <row r="29">
          <cell r="AD29">
            <v>207.692307692308</v>
          </cell>
        </row>
        <row r="29">
          <cell r="AF29">
            <v>360</v>
          </cell>
        </row>
        <row r="29">
          <cell r="AM29">
            <v>4136.62</v>
          </cell>
          <cell r="AN29">
            <v>344.64</v>
          </cell>
          <cell r="AO29">
            <v>86.16</v>
          </cell>
          <cell r="AP29">
            <v>12.92</v>
          </cell>
          <cell r="AQ29">
            <v>15</v>
          </cell>
        </row>
        <row r="29">
          <cell r="AY29">
            <v>3677.9</v>
          </cell>
          <cell r="AZ29">
            <v>0</v>
          </cell>
        </row>
        <row r="29">
          <cell r="BB29">
            <v>0</v>
          </cell>
          <cell r="BC29">
            <v>0</v>
          </cell>
        </row>
        <row r="29">
          <cell r="BJ29">
            <v>3677.9</v>
          </cell>
        </row>
        <row r="29">
          <cell r="BL29" t="str">
            <v>2025/06/23号离职</v>
          </cell>
          <cell r="BM29">
            <v>21.8868783068783</v>
          </cell>
          <cell r="BN29">
            <v>19.4597883597884</v>
          </cell>
          <cell r="BO29" t="str">
            <v>520103197710200022</v>
          </cell>
          <cell r="BP29" t="str">
            <v>劳务工</v>
          </cell>
          <cell r="BQ29">
            <v>443.72</v>
          </cell>
          <cell r="BR29">
            <v>0</v>
          </cell>
          <cell r="BS29" t="str">
            <v>鑫起</v>
          </cell>
        </row>
        <row r="30">
          <cell r="C30" t="str">
            <v>陈爱军</v>
          </cell>
          <cell r="D30" t="str">
            <v>生产制造部</v>
          </cell>
          <cell r="E30">
            <v>44803</v>
          </cell>
          <cell r="F30" t="str">
            <v>发泡操作工</v>
          </cell>
          <cell r="G30">
            <v>45809</v>
          </cell>
          <cell r="H30">
            <v>24</v>
          </cell>
          <cell r="I30">
            <v>24</v>
          </cell>
        </row>
        <row r="30">
          <cell r="M30">
            <v>110.81808</v>
          </cell>
          <cell r="N30">
            <v>2659.63392</v>
          </cell>
          <cell r="O30">
            <v>1490</v>
          </cell>
          <cell r="P30">
            <v>50</v>
          </cell>
        </row>
        <row r="30">
          <cell r="R30">
            <v>300</v>
          </cell>
        </row>
        <row r="30">
          <cell r="U30">
            <v>4499.63392</v>
          </cell>
        </row>
        <row r="30">
          <cell r="W30">
            <v>273</v>
          </cell>
          <cell r="X30">
            <v>40</v>
          </cell>
        </row>
        <row r="30">
          <cell r="AA30">
            <v>192</v>
          </cell>
        </row>
        <row r="30">
          <cell r="AD30">
            <v>200</v>
          </cell>
        </row>
        <row r="30">
          <cell r="AF30">
            <v>480</v>
          </cell>
        </row>
        <row r="30">
          <cell r="AM30">
            <v>5684.63</v>
          </cell>
          <cell r="AN30">
            <v>344.64</v>
          </cell>
          <cell r="AO30">
            <v>86.16</v>
          </cell>
          <cell r="AP30">
            <v>12.92</v>
          </cell>
          <cell r="AQ30">
            <v>15</v>
          </cell>
        </row>
        <row r="30">
          <cell r="AY30">
            <v>5225.91</v>
          </cell>
          <cell r="AZ30">
            <v>7.22</v>
          </cell>
        </row>
        <row r="30">
          <cell r="BB30">
            <v>0</v>
          </cell>
          <cell r="BC30">
            <v>0</v>
          </cell>
        </row>
        <row r="30">
          <cell r="BJ30">
            <v>5218.69</v>
          </cell>
        </row>
        <row r="30">
          <cell r="BL30">
            <v>0</v>
          </cell>
          <cell r="BM30">
            <v>22.5580555555556</v>
          </cell>
          <cell r="BN30">
            <v>20.7090873015873</v>
          </cell>
          <cell r="BO30" t="str">
            <v>432621197509014113</v>
          </cell>
          <cell r="BP30" t="str">
            <v>劳务工</v>
          </cell>
          <cell r="BQ30">
            <v>443.72</v>
          </cell>
          <cell r="BR30">
            <v>0</v>
          </cell>
          <cell r="BS30" t="str">
            <v>鑫起</v>
          </cell>
        </row>
        <row r="31">
          <cell r="C31" t="str">
            <v>肖春菊</v>
          </cell>
          <cell r="D31" t="str">
            <v>生产制造部</v>
          </cell>
          <cell r="E31">
            <v>44805</v>
          </cell>
          <cell r="F31" t="str">
            <v>发泡操作工</v>
          </cell>
          <cell r="G31">
            <v>45809</v>
          </cell>
          <cell r="H31">
            <v>26</v>
          </cell>
          <cell r="I31">
            <v>28</v>
          </cell>
        </row>
        <row r="31">
          <cell r="M31">
            <v>122.339133214286</v>
          </cell>
          <cell r="N31">
            <v>3425.49573</v>
          </cell>
          <cell r="O31">
            <v>1604.61538461538</v>
          </cell>
          <cell r="P31">
            <v>100</v>
          </cell>
        </row>
        <row r="31">
          <cell r="R31">
            <v>300</v>
          </cell>
        </row>
        <row r="31">
          <cell r="U31">
            <v>5430.11111461538</v>
          </cell>
        </row>
        <row r="31">
          <cell r="W31">
            <v>285</v>
          </cell>
          <cell r="X31">
            <v>40</v>
          </cell>
        </row>
        <row r="31">
          <cell r="AA31">
            <v>224</v>
          </cell>
        </row>
        <row r="31">
          <cell r="AD31">
            <v>200</v>
          </cell>
        </row>
        <row r="31">
          <cell r="AF31">
            <v>560</v>
          </cell>
        </row>
        <row r="31">
          <cell r="AM31">
            <v>6739.11</v>
          </cell>
          <cell r="AN31">
            <v>344.64</v>
          </cell>
          <cell r="AO31">
            <v>86.16</v>
          </cell>
          <cell r="AP31">
            <v>12.92</v>
          </cell>
          <cell r="AQ31">
            <v>15</v>
          </cell>
        </row>
        <row r="31">
          <cell r="AY31">
            <v>6280.39</v>
          </cell>
          <cell r="AZ31">
            <v>21.84</v>
          </cell>
        </row>
        <row r="31">
          <cell r="BB31">
            <v>0</v>
          </cell>
          <cell r="BC31">
            <v>0</v>
          </cell>
        </row>
        <row r="31">
          <cell r="BJ31">
            <v>6258.55</v>
          </cell>
        </row>
        <row r="31">
          <cell r="BL31">
            <v>0</v>
          </cell>
          <cell r="BM31">
            <v>22.9221428571429</v>
          </cell>
          <cell r="BN31">
            <v>21.2875850340136</v>
          </cell>
          <cell r="BO31" t="str">
            <v>430523198203022321</v>
          </cell>
          <cell r="BP31" t="str">
            <v>劳务工</v>
          </cell>
          <cell r="BQ31">
            <v>443.72</v>
          </cell>
          <cell r="BR31">
            <v>0</v>
          </cell>
          <cell r="BS31" t="str">
            <v>鑫起</v>
          </cell>
        </row>
        <row r="32">
          <cell r="C32" t="str">
            <v>史双宇</v>
          </cell>
          <cell r="D32" t="str">
            <v>生产制造部</v>
          </cell>
          <cell r="E32">
            <v>45573</v>
          </cell>
          <cell r="F32" t="str">
            <v>发泡操作工</v>
          </cell>
          <cell r="G32">
            <v>45809</v>
          </cell>
          <cell r="H32">
            <v>26</v>
          </cell>
          <cell r="I32">
            <v>28</v>
          </cell>
        </row>
        <row r="32">
          <cell r="M32">
            <v>109.461651428571</v>
          </cell>
          <cell r="N32">
            <v>3064.92624</v>
          </cell>
          <cell r="O32">
            <v>1604.61538461538</v>
          </cell>
          <cell r="P32">
            <v>100</v>
          </cell>
        </row>
        <row r="32">
          <cell r="R32">
            <v>300</v>
          </cell>
        </row>
        <row r="32">
          <cell r="U32">
            <v>5069.54162461538</v>
          </cell>
        </row>
        <row r="32">
          <cell r="W32">
            <v>273</v>
          </cell>
        </row>
        <row r="32">
          <cell r="AA32">
            <v>224</v>
          </cell>
        </row>
        <row r="32">
          <cell r="AD32">
            <v>800</v>
          </cell>
        </row>
        <row r="32">
          <cell r="AF32">
            <v>560</v>
          </cell>
        </row>
        <row r="32">
          <cell r="AM32">
            <v>6926.54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</row>
        <row r="32">
          <cell r="AY32">
            <v>6926.54</v>
          </cell>
          <cell r="AZ32">
            <v>0</v>
          </cell>
        </row>
        <row r="32">
          <cell r="BB32">
            <v>0</v>
          </cell>
          <cell r="BC32">
            <v>0</v>
          </cell>
          <cell r="BD32">
            <v>80.25</v>
          </cell>
        </row>
        <row r="32">
          <cell r="BJ32">
            <v>6846.29</v>
          </cell>
        </row>
        <row r="32">
          <cell r="BL32">
            <v>0</v>
          </cell>
          <cell r="BM32">
            <v>23.5596598639456</v>
          </cell>
          <cell r="BN32">
            <v>23.2867006802721</v>
          </cell>
        </row>
        <row r="32">
          <cell r="BP32" t="str">
            <v>劳务工-劳务发放</v>
          </cell>
          <cell r="BQ32">
            <v>0</v>
          </cell>
          <cell r="BR32">
            <v>0</v>
          </cell>
          <cell r="BS32" t="str">
            <v>湖南诚展</v>
          </cell>
        </row>
        <row r="33">
          <cell r="C33" t="str">
            <v>谢桂华</v>
          </cell>
          <cell r="D33" t="str">
            <v>生产制造部</v>
          </cell>
          <cell r="E33">
            <v>45579</v>
          </cell>
          <cell r="F33" t="str">
            <v>发泡操作工</v>
          </cell>
          <cell r="G33">
            <v>45809</v>
          </cell>
          <cell r="H33">
            <v>26</v>
          </cell>
          <cell r="I33">
            <v>28</v>
          </cell>
        </row>
        <row r="33">
          <cell r="M33">
            <v>83.0822142857143</v>
          </cell>
          <cell r="N33">
            <v>2326.302</v>
          </cell>
          <cell r="O33">
            <v>1604.61538461538</v>
          </cell>
          <cell r="P33">
            <v>100</v>
          </cell>
        </row>
        <row r="33">
          <cell r="R33">
            <v>300</v>
          </cell>
        </row>
        <row r="33">
          <cell r="U33">
            <v>4330.91738461538</v>
          </cell>
        </row>
        <row r="33">
          <cell r="W33">
            <v>273</v>
          </cell>
        </row>
        <row r="33">
          <cell r="AA33">
            <v>224</v>
          </cell>
        </row>
        <row r="33">
          <cell r="AD33">
            <v>200</v>
          </cell>
        </row>
        <row r="33">
          <cell r="AF33">
            <v>560</v>
          </cell>
        </row>
        <row r="33">
          <cell r="AM33">
            <v>5587.92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</row>
        <row r="33">
          <cell r="AY33">
            <v>5587.92</v>
          </cell>
          <cell r="AZ33">
            <v>0</v>
          </cell>
        </row>
        <row r="33">
          <cell r="BB33">
            <v>0</v>
          </cell>
          <cell r="BC33">
            <v>0</v>
          </cell>
        </row>
        <row r="33">
          <cell r="BJ33">
            <v>5587.92</v>
          </cell>
        </row>
        <row r="33">
          <cell r="BL33">
            <v>0</v>
          </cell>
          <cell r="BM33">
            <v>19.0065306122449</v>
          </cell>
          <cell r="BN33">
            <v>19.0065306122449</v>
          </cell>
        </row>
        <row r="33">
          <cell r="BP33" t="str">
            <v>劳务工-劳务发放</v>
          </cell>
          <cell r="BQ33">
            <v>0</v>
          </cell>
          <cell r="BR33">
            <v>0</v>
          </cell>
          <cell r="BS33" t="str">
            <v>湖南诚展</v>
          </cell>
        </row>
        <row r="34">
          <cell r="C34" t="str">
            <v>董婧雯</v>
          </cell>
          <cell r="D34" t="str">
            <v>生产制造部</v>
          </cell>
          <cell r="E34">
            <v>45579</v>
          </cell>
          <cell r="F34" t="str">
            <v>发泡操作工</v>
          </cell>
          <cell r="G34">
            <v>45809</v>
          </cell>
          <cell r="H34">
            <v>26</v>
          </cell>
          <cell r="I34">
            <v>18</v>
          </cell>
        </row>
        <row r="34">
          <cell r="M34">
            <v>103.19308</v>
          </cell>
          <cell r="N34">
            <v>1857.47544</v>
          </cell>
          <cell r="O34">
            <v>1031.53846153846</v>
          </cell>
          <cell r="P34">
            <v>0</v>
          </cell>
        </row>
        <row r="34">
          <cell r="R34">
            <v>0</v>
          </cell>
        </row>
        <row r="34">
          <cell r="U34">
            <v>2889.01390153846</v>
          </cell>
        </row>
        <row r="34">
          <cell r="W34">
            <v>255</v>
          </cell>
        </row>
        <row r="34">
          <cell r="AA34">
            <v>144</v>
          </cell>
        </row>
        <row r="34">
          <cell r="AD34">
            <v>207.692307692308</v>
          </cell>
        </row>
        <row r="34">
          <cell r="AF34">
            <v>360</v>
          </cell>
        </row>
        <row r="34">
          <cell r="AM34">
            <v>3855.71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4">
          <cell r="AY34">
            <v>3855.71</v>
          </cell>
          <cell r="AZ34">
            <v>0</v>
          </cell>
        </row>
        <row r="34">
          <cell r="BB34">
            <v>0</v>
          </cell>
          <cell r="BC34">
            <v>0</v>
          </cell>
        </row>
        <row r="34">
          <cell r="BJ34">
            <v>3855.71</v>
          </cell>
        </row>
        <row r="34">
          <cell r="BL34" t="str">
            <v>2025/06/22号离职</v>
          </cell>
          <cell r="BM34">
            <v>20.400582010582</v>
          </cell>
          <cell r="BN34">
            <v>20.400582010582</v>
          </cell>
        </row>
        <row r="34">
          <cell r="BP34" t="str">
            <v>劳务工-劳务发放</v>
          </cell>
          <cell r="BQ34">
            <v>0</v>
          </cell>
          <cell r="BR34">
            <v>0</v>
          </cell>
          <cell r="BS34" t="str">
            <v>湖南诚展</v>
          </cell>
        </row>
        <row r="35">
          <cell r="C35" t="str">
            <v>张忠宝</v>
          </cell>
          <cell r="D35" t="str">
            <v>生产制造部</v>
          </cell>
          <cell r="E35">
            <v>45587</v>
          </cell>
          <cell r="F35" t="str">
            <v>发泡操作工</v>
          </cell>
          <cell r="G35">
            <v>45809</v>
          </cell>
          <cell r="H35">
            <v>26</v>
          </cell>
          <cell r="I35">
            <v>28</v>
          </cell>
        </row>
        <row r="35">
          <cell r="M35">
            <v>113.623682857143</v>
          </cell>
          <cell r="N35">
            <v>3181.46312</v>
          </cell>
          <cell r="O35">
            <v>1604.61538461538</v>
          </cell>
          <cell r="P35">
            <v>0</v>
          </cell>
        </row>
        <row r="35">
          <cell r="R35">
            <v>300</v>
          </cell>
        </row>
        <row r="35">
          <cell r="U35">
            <v>5086.07850461538</v>
          </cell>
        </row>
        <row r="35">
          <cell r="W35">
            <v>288</v>
          </cell>
        </row>
        <row r="35">
          <cell r="Z35">
            <v>500</v>
          </cell>
          <cell r="AA35">
            <v>224</v>
          </cell>
        </row>
        <row r="35">
          <cell r="AD35">
            <v>200</v>
          </cell>
        </row>
        <row r="35">
          <cell r="AF35">
            <v>560</v>
          </cell>
        </row>
        <row r="35">
          <cell r="AM35">
            <v>6858.08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35">
          <cell r="AY35">
            <v>6858.08</v>
          </cell>
          <cell r="AZ35">
            <v>0</v>
          </cell>
        </row>
        <row r="35">
          <cell r="BB35">
            <v>0</v>
          </cell>
          <cell r="BC35">
            <v>0</v>
          </cell>
        </row>
        <row r="35">
          <cell r="BJ35">
            <v>6858.08</v>
          </cell>
        </row>
        <row r="35">
          <cell r="BL35">
            <v>0</v>
          </cell>
          <cell r="BM35">
            <v>23.3268027210884</v>
          </cell>
          <cell r="BN35">
            <v>23.3268027210884</v>
          </cell>
        </row>
        <row r="35">
          <cell r="BP35" t="str">
            <v>劳务工-劳务发放</v>
          </cell>
          <cell r="BQ35">
            <v>0</v>
          </cell>
          <cell r="BR35">
            <v>0</v>
          </cell>
          <cell r="BS35" t="str">
            <v>湖南诚展</v>
          </cell>
        </row>
        <row r="36">
          <cell r="C36" t="str">
            <v>刘湘宇</v>
          </cell>
          <cell r="D36" t="str">
            <v>生产制造部</v>
          </cell>
          <cell r="E36">
            <v>45591</v>
          </cell>
          <cell r="F36" t="str">
            <v>发泡操作工</v>
          </cell>
          <cell r="G36">
            <v>45809</v>
          </cell>
          <cell r="H36">
            <v>23</v>
          </cell>
          <cell r="I36">
            <v>23</v>
          </cell>
        </row>
        <row r="36">
          <cell r="M36">
            <v>111.588931304348</v>
          </cell>
          <cell r="N36">
            <v>2566.54542</v>
          </cell>
          <cell r="O36">
            <v>1490</v>
          </cell>
          <cell r="P36">
            <v>150</v>
          </cell>
        </row>
        <row r="36">
          <cell r="R36">
            <v>300</v>
          </cell>
        </row>
        <row r="36">
          <cell r="U36">
            <v>4506.54542</v>
          </cell>
        </row>
        <row r="36">
          <cell r="W36">
            <v>288</v>
          </cell>
        </row>
        <row r="36">
          <cell r="AA36">
            <v>184</v>
          </cell>
        </row>
        <row r="36">
          <cell r="AD36">
            <v>300</v>
          </cell>
        </row>
        <row r="36">
          <cell r="AF36">
            <v>460</v>
          </cell>
        </row>
        <row r="36">
          <cell r="AM36">
            <v>5738.55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36">
          <cell r="AY36">
            <v>5738.55</v>
          </cell>
          <cell r="AZ36">
            <v>0</v>
          </cell>
        </row>
        <row r="36">
          <cell r="BB36">
            <v>0</v>
          </cell>
          <cell r="BC36">
            <v>0</v>
          </cell>
          <cell r="BD36">
            <v>27.75</v>
          </cell>
        </row>
        <row r="36">
          <cell r="BJ36">
            <v>5710.8</v>
          </cell>
        </row>
        <row r="36">
          <cell r="BL36">
            <v>0</v>
          </cell>
          <cell r="BM36">
            <v>23.7621118012422</v>
          </cell>
          <cell r="BN36">
            <v>23.6472049689441</v>
          </cell>
        </row>
        <row r="36">
          <cell r="BP36" t="str">
            <v>劳务工-劳务发放</v>
          </cell>
          <cell r="BQ36">
            <v>0</v>
          </cell>
          <cell r="BR36">
            <v>0</v>
          </cell>
          <cell r="BS36" t="str">
            <v>湖南诚展</v>
          </cell>
        </row>
        <row r="37">
          <cell r="C37" t="str">
            <v>李力争</v>
          </cell>
          <cell r="D37" t="str">
            <v>生产制造部</v>
          </cell>
          <cell r="E37">
            <v>45643</v>
          </cell>
          <cell r="F37" t="str">
            <v>发泡操作工</v>
          </cell>
          <cell r="G37">
            <v>45809</v>
          </cell>
          <cell r="H37">
            <v>26</v>
          </cell>
          <cell r="I37">
            <v>28</v>
          </cell>
        </row>
        <row r="37">
          <cell r="M37">
            <v>109.461651428571</v>
          </cell>
          <cell r="N37">
            <v>3064.92624</v>
          </cell>
          <cell r="O37">
            <v>1604.61538461538</v>
          </cell>
          <cell r="P37">
            <v>200</v>
          </cell>
        </row>
        <row r="37">
          <cell r="R37">
            <v>300</v>
          </cell>
        </row>
        <row r="37">
          <cell r="U37">
            <v>5169.54162461538</v>
          </cell>
        </row>
        <row r="37">
          <cell r="W37">
            <v>273</v>
          </cell>
        </row>
        <row r="37">
          <cell r="AA37">
            <v>224</v>
          </cell>
        </row>
        <row r="37">
          <cell r="AD37">
            <v>800</v>
          </cell>
        </row>
        <row r="37">
          <cell r="AF37">
            <v>560</v>
          </cell>
        </row>
        <row r="37">
          <cell r="AM37">
            <v>7026.54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</row>
        <row r="37">
          <cell r="AY37">
            <v>7026.54</v>
          </cell>
          <cell r="AZ37">
            <v>0</v>
          </cell>
        </row>
        <row r="37">
          <cell r="BB37">
            <v>0</v>
          </cell>
          <cell r="BC37">
            <v>0</v>
          </cell>
          <cell r="BD37">
            <v>25</v>
          </cell>
        </row>
        <row r="37">
          <cell r="BJ37">
            <v>7001.54</v>
          </cell>
        </row>
        <row r="37">
          <cell r="BL37">
            <v>0</v>
          </cell>
          <cell r="BM37">
            <v>23.8997959183673</v>
          </cell>
          <cell r="BN37">
            <v>23.8147619047619</v>
          </cell>
        </row>
        <row r="37">
          <cell r="BP37" t="str">
            <v>劳务工-劳务发放</v>
          </cell>
          <cell r="BQ37">
            <v>0</v>
          </cell>
          <cell r="BR37">
            <v>0</v>
          </cell>
          <cell r="BS37" t="str">
            <v>湖南诚展</v>
          </cell>
        </row>
        <row r="38">
          <cell r="C38" t="str">
            <v>唐亮</v>
          </cell>
          <cell r="D38" t="str">
            <v>生产制造部</v>
          </cell>
          <cell r="E38">
            <v>45587</v>
          </cell>
          <cell r="F38" t="str">
            <v>发泡操作工</v>
          </cell>
          <cell r="G38">
            <v>45809</v>
          </cell>
          <cell r="H38">
            <v>26</v>
          </cell>
          <cell r="I38">
            <v>24</v>
          </cell>
        </row>
        <row r="38">
          <cell r="M38">
            <v>110.81808</v>
          </cell>
          <cell r="N38">
            <v>2659.63392</v>
          </cell>
          <cell r="O38">
            <v>1375.38461538462</v>
          </cell>
          <cell r="P38">
            <v>200</v>
          </cell>
        </row>
        <row r="38">
          <cell r="R38">
            <v>300</v>
          </cell>
        </row>
        <row r="38">
          <cell r="U38">
            <v>4535.01853538461</v>
          </cell>
        </row>
        <row r="38">
          <cell r="W38">
            <v>288</v>
          </cell>
        </row>
        <row r="38">
          <cell r="AA38">
            <v>192</v>
          </cell>
        </row>
        <row r="38">
          <cell r="AD38">
            <v>500</v>
          </cell>
        </row>
        <row r="38">
          <cell r="AF38">
            <v>480</v>
          </cell>
        </row>
        <row r="38">
          <cell r="AM38">
            <v>5995.02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</row>
        <row r="38">
          <cell r="AY38">
            <v>5995.02</v>
          </cell>
          <cell r="AZ38">
            <v>0</v>
          </cell>
        </row>
        <row r="38">
          <cell r="BB38">
            <v>0</v>
          </cell>
          <cell r="BC38">
            <v>0</v>
          </cell>
        </row>
        <row r="38">
          <cell r="BJ38">
            <v>5995.02</v>
          </cell>
        </row>
        <row r="38">
          <cell r="BL38">
            <v>0</v>
          </cell>
          <cell r="BM38">
            <v>23.7897619047619</v>
          </cell>
          <cell r="BN38">
            <v>23.7897619047619</v>
          </cell>
        </row>
        <row r="38">
          <cell r="BP38" t="str">
            <v>劳务工-劳务发放</v>
          </cell>
          <cell r="BQ38">
            <v>0</v>
          </cell>
          <cell r="BR38">
            <v>0</v>
          </cell>
          <cell r="BS38" t="str">
            <v>湖南诚展</v>
          </cell>
        </row>
        <row r="39">
          <cell r="C39" t="str">
            <v>谭金祥</v>
          </cell>
          <cell r="D39" t="str">
            <v>生产制造部</v>
          </cell>
          <cell r="E39">
            <v>45703</v>
          </cell>
          <cell r="F39" t="str">
            <v>发泡操作工</v>
          </cell>
          <cell r="G39">
            <v>45809</v>
          </cell>
          <cell r="H39">
            <v>26</v>
          </cell>
          <cell r="I39">
            <v>25</v>
          </cell>
        </row>
        <row r="39">
          <cell r="M39">
            <v>110.98354</v>
          </cell>
          <cell r="N39">
            <v>2774.5885</v>
          </cell>
          <cell r="O39">
            <v>1432.69230769231</v>
          </cell>
          <cell r="P39">
            <v>150</v>
          </cell>
        </row>
        <row r="39">
          <cell r="R39">
            <v>300</v>
          </cell>
        </row>
        <row r="39">
          <cell r="U39">
            <v>4657.28080769231</v>
          </cell>
        </row>
        <row r="39">
          <cell r="W39">
            <v>273</v>
          </cell>
        </row>
        <row r="39">
          <cell r="AA39">
            <v>200</v>
          </cell>
        </row>
        <row r="39">
          <cell r="AD39">
            <v>200</v>
          </cell>
        </row>
        <row r="39">
          <cell r="AF39">
            <v>500</v>
          </cell>
        </row>
        <row r="39">
          <cell r="AM39">
            <v>5830.28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</row>
        <row r="39">
          <cell r="AY39">
            <v>5830.28</v>
          </cell>
          <cell r="AZ39">
            <v>0</v>
          </cell>
        </row>
        <row r="39">
          <cell r="BB39">
            <v>0</v>
          </cell>
          <cell r="BC39">
            <v>0</v>
          </cell>
        </row>
        <row r="39">
          <cell r="BJ39">
            <v>5830.28</v>
          </cell>
        </row>
        <row r="39">
          <cell r="BL39">
            <v>0</v>
          </cell>
          <cell r="BM39">
            <v>22.2105904761905</v>
          </cell>
          <cell r="BN39">
            <v>22.2105904761905</v>
          </cell>
        </row>
        <row r="39">
          <cell r="BP39" t="str">
            <v>劳务工-劳务发放</v>
          </cell>
          <cell r="BQ39">
            <v>0</v>
          </cell>
          <cell r="BR39">
            <v>0</v>
          </cell>
          <cell r="BS39" t="str">
            <v>湖南诚展</v>
          </cell>
        </row>
        <row r="40">
          <cell r="C40" t="str">
            <v>王子先</v>
          </cell>
          <cell r="D40" t="str">
            <v>生产制造部</v>
          </cell>
          <cell r="E40">
            <v>45713</v>
          </cell>
          <cell r="F40" t="str">
            <v>发泡操作工</v>
          </cell>
          <cell r="G40">
            <v>45809</v>
          </cell>
          <cell r="H40">
            <v>26</v>
          </cell>
          <cell r="I40">
            <v>19</v>
          </cell>
        </row>
        <row r="40">
          <cell r="M40">
            <v>125.667046315789</v>
          </cell>
          <cell r="N40">
            <v>2387.67388</v>
          </cell>
          <cell r="O40">
            <v>1088.84615384615</v>
          </cell>
          <cell r="P40">
            <v>50</v>
          </cell>
        </row>
        <row r="40">
          <cell r="R40">
            <v>0</v>
          </cell>
        </row>
        <row r="40">
          <cell r="U40">
            <v>3526.52003384615</v>
          </cell>
        </row>
        <row r="40">
          <cell r="W40">
            <v>255</v>
          </cell>
        </row>
        <row r="40">
          <cell r="AA40">
            <v>152</v>
          </cell>
        </row>
        <row r="40">
          <cell r="AD40">
            <v>200</v>
          </cell>
        </row>
        <row r="40">
          <cell r="AF40">
            <v>380</v>
          </cell>
        </row>
        <row r="40">
          <cell r="AI40">
            <v>-796.109480809717</v>
          </cell>
          <cell r="AJ40">
            <v>-20</v>
          </cell>
        </row>
        <row r="40">
          <cell r="AM40">
            <v>3697.41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</row>
        <row r="40">
          <cell r="AY40">
            <v>3697.41</v>
          </cell>
          <cell r="AZ40">
            <v>0</v>
          </cell>
        </row>
        <row r="40">
          <cell r="BB40">
            <v>0</v>
          </cell>
          <cell r="BC40">
            <v>0</v>
          </cell>
          <cell r="BD40">
            <v>27.75</v>
          </cell>
        </row>
        <row r="40">
          <cell r="BJ40">
            <v>3669.66</v>
          </cell>
        </row>
        <row r="40">
          <cell r="BL40" t="str">
            <v>2025/06/26号离职</v>
          </cell>
          <cell r="BM40">
            <v>18.5333834586466</v>
          </cell>
          <cell r="BN40">
            <v>18.3942857142857</v>
          </cell>
        </row>
        <row r="40">
          <cell r="BP40" t="str">
            <v>劳务工-劳务发放</v>
          </cell>
          <cell r="BQ40">
            <v>0</v>
          </cell>
          <cell r="BR40">
            <v>0</v>
          </cell>
          <cell r="BS40" t="str">
            <v>湖南诚展</v>
          </cell>
        </row>
        <row r="41">
          <cell r="C41" t="str">
            <v>赵琦</v>
          </cell>
          <cell r="D41" t="str">
            <v>生产制造部</v>
          </cell>
          <cell r="E41">
            <v>45713</v>
          </cell>
          <cell r="F41" t="str">
            <v>发泡操作工</v>
          </cell>
          <cell r="G41">
            <v>45809</v>
          </cell>
          <cell r="H41">
            <v>26</v>
          </cell>
          <cell r="I41">
            <v>18</v>
          </cell>
        </row>
        <row r="41">
          <cell r="M41">
            <v>103.19308</v>
          </cell>
          <cell r="N41">
            <v>1857.47544</v>
          </cell>
          <cell r="O41">
            <v>1031.53846153846</v>
          </cell>
          <cell r="P41">
            <v>0</v>
          </cell>
        </row>
        <row r="41">
          <cell r="R41">
            <v>0</v>
          </cell>
        </row>
        <row r="41">
          <cell r="U41">
            <v>2889.01390153846</v>
          </cell>
        </row>
        <row r="41">
          <cell r="W41">
            <v>255</v>
          </cell>
        </row>
        <row r="41">
          <cell r="AA41">
            <v>144</v>
          </cell>
        </row>
        <row r="41">
          <cell r="AD41">
            <v>207.692307692308</v>
          </cell>
        </row>
        <row r="41">
          <cell r="AF41">
            <v>360</v>
          </cell>
        </row>
        <row r="41">
          <cell r="AM41">
            <v>3855.71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</row>
        <row r="41">
          <cell r="AY41">
            <v>3855.71</v>
          </cell>
          <cell r="AZ41">
            <v>0</v>
          </cell>
        </row>
        <row r="41">
          <cell r="BB41">
            <v>0</v>
          </cell>
          <cell r="BC41">
            <v>0</v>
          </cell>
          <cell r="BD41">
            <v>27.75</v>
          </cell>
        </row>
        <row r="41">
          <cell r="BJ41">
            <v>3827.96</v>
          </cell>
        </row>
        <row r="41">
          <cell r="BL41" t="str">
            <v>2025/06/22号离职</v>
          </cell>
          <cell r="BM41">
            <v>20.400582010582</v>
          </cell>
          <cell r="BN41">
            <v>20.2537566137566</v>
          </cell>
        </row>
        <row r="41">
          <cell r="BP41" t="str">
            <v>劳务工-劳务发放</v>
          </cell>
          <cell r="BQ41">
            <v>0</v>
          </cell>
          <cell r="BR41">
            <v>0</v>
          </cell>
          <cell r="BS41" t="str">
            <v>湖南诚展</v>
          </cell>
        </row>
        <row r="42">
          <cell r="C42" t="str">
            <v>齐康杰</v>
          </cell>
          <cell r="D42" t="str">
            <v>生产制造部</v>
          </cell>
          <cell r="E42">
            <v>45733</v>
          </cell>
          <cell r="F42" t="str">
            <v>发泡操作工</v>
          </cell>
          <cell r="G42">
            <v>45809</v>
          </cell>
          <cell r="H42">
            <v>26</v>
          </cell>
          <cell r="I42">
            <v>27</v>
          </cell>
        </row>
        <row r="42">
          <cell r="N42">
            <v>2966.09316</v>
          </cell>
          <cell r="O42">
            <v>1547.30769230769</v>
          </cell>
          <cell r="P42">
            <v>50</v>
          </cell>
        </row>
        <row r="42">
          <cell r="R42">
            <v>300</v>
          </cell>
        </row>
        <row r="42">
          <cell r="U42">
            <v>4863.40085230769</v>
          </cell>
        </row>
        <row r="42">
          <cell r="W42">
            <v>273</v>
          </cell>
        </row>
        <row r="42">
          <cell r="AA42">
            <v>216</v>
          </cell>
        </row>
        <row r="42">
          <cell r="AD42">
            <v>800</v>
          </cell>
        </row>
        <row r="42">
          <cell r="AF42">
            <v>540</v>
          </cell>
        </row>
        <row r="42">
          <cell r="AM42">
            <v>6692.4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</row>
        <row r="42">
          <cell r="AY42">
            <v>6692.4</v>
          </cell>
          <cell r="AZ42">
            <v>0</v>
          </cell>
        </row>
        <row r="42">
          <cell r="BB42">
            <v>0</v>
          </cell>
          <cell r="BC42">
            <v>0</v>
          </cell>
        </row>
        <row r="42">
          <cell r="BJ42">
            <v>6692.4</v>
          </cell>
        </row>
        <row r="42">
          <cell r="BL42" t="str">
            <v>2025/06/30号离职</v>
          </cell>
          <cell r="BM42">
            <v>23.6063492063492</v>
          </cell>
          <cell r="BN42">
            <v>23.6063492063492</v>
          </cell>
        </row>
        <row r="42">
          <cell r="BP42" t="str">
            <v>劳务工-劳务发放</v>
          </cell>
          <cell r="BQ42">
            <v>0</v>
          </cell>
          <cell r="BR42">
            <v>0</v>
          </cell>
          <cell r="BS42" t="str">
            <v>湖南诚展</v>
          </cell>
        </row>
        <row r="43">
          <cell r="C43" t="str">
            <v>黄希</v>
          </cell>
          <cell r="D43" t="str">
            <v>生产制造部</v>
          </cell>
          <cell r="E43">
            <v>45734</v>
          </cell>
          <cell r="F43" t="str">
            <v>发泡操作工</v>
          </cell>
          <cell r="G43">
            <v>45809</v>
          </cell>
          <cell r="H43">
            <v>26</v>
          </cell>
          <cell r="I43">
            <v>9</v>
          </cell>
        </row>
        <row r="43">
          <cell r="N43">
            <v>589.49772</v>
          </cell>
          <cell r="O43">
            <v>515.769230769231</v>
          </cell>
          <cell r="P43">
            <v>0</v>
          </cell>
        </row>
        <row r="43">
          <cell r="R43">
            <v>0</v>
          </cell>
        </row>
        <row r="43">
          <cell r="U43">
            <v>1105.26695076923</v>
          </cell>
        </row>
        <row r="43">
          <cell r="W43">
            <v>279</v>
          </cell>
        </row>
        <row r="43">
          <cell r="AA43">
            <v>72</v>
          </cell>
        </row>
        <row r="43">
          <cell r="AD43">
            <v>69.2307692307692</v>
          </cell>
        </row>
        <row r="43">
          <cell r="AF43">
            <v>180</v>
          </cell>
        </row>
        <row r="43">
          <cell r="AM43">
            <v>1705.5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</row>
        <row r="43">
          <cell r="AY43">
            <v>1705.5</v>
          </cell>
          <cell r="AZ43">
            <v>0</v>
          </cell>
        </row>
        <row r="43">
          <cell r="BB43">
            <v>0</v>
          </cell>
          <cell r="BC43">
            <v>0</v>
          </cell>
          <cell r="BD43">
            <v>25</v>
          </cell>
        </row>
        <row r="43">
          <cell r="BJ43">
            <v>1680.5</v>
          </cell>
        </row>
        <row r="43">
          <cell r="BL43" t="str">
            <v>2025/06/12离职</v>
          </cell>
          <cell r="BM43">
            <v>18.047619047619</v>
          </cell>
          <cell r="BN43">
            <v>17.7830687830688</v>
          </cell>
        </row>
        <row r="43">
          <cell r="BP43" t="str">
            <v>劳务工-劳务发放</v>
          </cell>
          <cell r="BQ43">
            <v>0</v>
          </cell>
          <cell r="BR43">
            <v>0</v>
          </cell>
          <cell r="BS43" t="str">
            <v>湖南诚展</v>
          </cell>
        </row>
        <row r="44">
          <cell r="C44" t="str">
            <v>李水平</v>
          </cell>
          <cell r="D44" t="str">
            <v>生产制造部</v>
          </cell>
          <cell r="E44">
            <v>45734</v>
          </cell>
          <cell r="F44" t="str">
            <v>发泡操作工</v>
          </cell>
          <cell r="G44">
            <v>45809</v>
          </cell>
          <cell r="H44">
            <v>26</v>
          </cell>
          <cell r="I44">
            <v>24</v>
          </cell>
        </row>
        <row r="44">
          <cell r="N44">
            <v>2659.63392</v>
          </cell>
          <cell r="O44">
            <v>1375.38461538462</v>
          </cell>
          <cell r="P44">
            <v>100</v>
          </cell>
        </row>
        <row r="44">
          <cell r="R44">
            <v>300</v>
          </cell>
        </row>
        <row r="44">
          <cell r="U44">
            <v>4435.01853538461</v>
          </cell>
        </row>
        <row r="44">
          <cell r="W44">
            <v>273</v>
          </cell>
        </row>
        <row r="44">
          <cell r="AA44">
            <v>192</v>
          </cell>
        </row>
        <row r="44">
          <cell r="AD44">
            <v>500</v>
          </cell>
        </row>
        <row r="44">
          <cell r="AF44">
            <v>480</v>
          </cell>
        </row>
        <row r="44">
          <cell r="AM44">
            <v>5880.02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</row>
        <row r="44">
          <cell r="AY44">
            <v>5880.02</v>
          </cell>
          <cell r="AZ44">
            <v>0</v>
          </cell>
        </row>
        <row r="44">
          <cell r="BB44">
            <v>0</v>
          </cell>
          <cell r="BC44">
            <v>0</v>
          </cell>
        </row>
        <row r="44">
          <cell r="BJ44">
            <v>5880.02</v>
          </cell>
        </row>
        <row r="44">
          <cell r="BL44">
            <v>0</v>
          </cell>
          <cell r="BM44">
            <v>23.3334126984127</v>
          </cell>
          <cell r="BN44">
            <v>23.3334126984127</v>
          </cell>
        </row>
        <row r="44">
          <cell r="BP44" t="str">
            <v>劳务工-劳务发放</v>
          </cell>
          <cell r="BQ44">
            <v>0</v>
          </cell>
          <cell r="BR44">
            <v>0</v>
          </cell>
          <cell r="BS44" t="str">
            <v>湖南诚展</v>
          </cell>
        </row>
        <row r="45">
          <cell r="C45" t="str">
            <v>吴明贵</v>
          </cell>
          <cell r="D45" t="str">
            <v>生产制造部</v>
          </cell>
          <cell r="E45">
            <v>45736</v>
          </cell>
          <cell r="F45" t="str">
            <v>发泡操作工</v>
          </cell>
          <cell r="G45">
            <v>45809</v>
          </cell>
          <cell r="H45">
            <v>26</v>
          </cell>
          <cell r="I45">
            <v>18</v>
          </cell>
        </row>
        <row r="45">
          <cell r="N45">
            <v>1927.19544</v>
          </cell>
          <cell r="O45">
            <v>1031.53846153846</v>
          </cell>
          <cell r="P45">
            <v>0</v>
          </cell>
        </row>
        <row r="45">
          <cell r="R45">
            <v>0</v>
          </cell>
        </row>
        <row r="45">
          <cell r="U45">
            <v>2958.73390153846</v>
          </cell>
        </row>
        <row r="45">
          <cell r="W45">
            <v>270</v>
          </cell>
        </row>
        <row r="45">
          <cell r="AA45">
            <v>144</v>
          </cell>
        </row>
        <row r="45">
          <cell r="AD45">
            <v>138.461538461538</v>
          </cell>
        </row>
        <row r="45">
          <cell r="AF45">
            <v>360</v>
          </cell>
        </row>
        <row r="45">
          <cell r="AM45">
            <v>3871.2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</row>
        <row r="45">
          <cell r="AY45">
            <v>3871.2</v>
          </cell>
          <cell r="AZ45">
            <v>0</v>
          </cell>
        </row>
        <row r="45">
          <cell r="BB45">
            <v>0</v>
          </cell>
          <cell r="BC45">
            <v>0</v>
          </cell>
        </row>
        <row r="45">
          <cell r="BJ45">
            <v>3871.2</v>
          </cell>
        </row>
        <row r="45">
          <cell r="BL45">
            <v>0</v>
          </cell>
          <cell r="BM45">
            <v>20.4825396825397</v>
          </cell>
          <cell r="BN45">
            <v>20.4825396825397</v>
          </cell>
        </row>
        <row r="45">
          <cell r="BP45" t="str">
            <v>劳务工-劳务发放</v>
          </cell>
          <cell r="BQ45">
            <v>0</v>
          </cell>
          <cell r="BR45">
            <v>0</v>
          </cell>
          <cell r="BS45" t="str">
            <v>湖南诚展</v>
          </cell>
        </row>
        <row r="46">
          <cell r="C46" t="str">
            <v>刘俊杰</v>
          </cell>
          <cell r="D46" t="str">
            <v>生产制造部</v>
          </cell>
          <cell r="E46">
            <v>45727</v>
          </cell>
          <cell r="F46" t="str">
            <v>发泡操作工</v>
          </cell>
          <cell r="G46">
            <v>45809</v>
          </cell>
          <cell r="H46">
            <v>26</v>
          </cell>
          <cell r="I46">
            <v>26</v>
          </cell>
        </row>
        <row r="46">
          <cell r="N46">
            <v>2843.68004</v>
          </cell>
          <cell r="O46">
            <v>1490</v>
          </cell>
          <cell r="P46">
            <v>0</v>
          </cell>
        </row>
        <row r="46">
          <cell r="R46">
            <v>200</v>
          </cell>
        </row>
        <row r="46">
          <cell r="U46">
            <v>4533.68004</v>
          </cell>
        </row>
        <row r="46">
          <cell r="W46">
            <v>264</v>
          </cell>
        </row>
        <row r="46">
          <cell r="AA46">
            <v>208</v>
          </cell>
        </row>
        <row r="46">
          <cell r="AD46">
            <v>800</v>
          </cell>
        </row>
        <row r="46">
          <cell r="AF46">
            <v>528</v>
          </cell>
        </row>
        <row r="46">
          <cell r="AJ46">
            <v>-10</v>
          </cell>
        </row>
        <row r="46">
          <cell r="AM46">
            <v>6323.68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</row>
        <row r="46">
          <cell r="AY46">
            <v>6323.68</v>
          </cell>
          <cell r="AZ46">
            <v>0</v>
          </cell>
        </row>
        <row r="46">
          <cell r="BB46">
            <v>0</v>
          </cell>
          <cell r="BC46">
            <v>0</v>
          </cell>
          <cell r="BD46">
            <v>115.6</v>
          </cell>
        </row>
        <row r="46">
          <cell r="BJ46">
            <v>6208.08</v>
          </cell>
        </row>
        <row r="46">
          <cell r="BL46">
            <v>0</v>
          </cell>
          <cell r="BM46">
            <v>23.163663003663</v>
          </cell>
          <cell r="BN46">
            <v>22.7402197802198</v>
          </cell>
        </row>
        <row r="46">
          <cell r="BP46" t="str">
            <v>劳务工-劳务发放</v>
          </cell>
          <cell r="BQ46">
            <v>0</v>
          </cell>
          <cell r="BR46">
            <v>0</v>
          </cell>
          <cell r="BS46" t="str">
            <v>湘潭思泉</v>
          </cell>
        </row>
        <row r="47">
          <cell r="C47" t="str">
            <v>瞿芬</v>
          </cell>
          <cell r="D47" t="str">
            <v>生产制造部</v>
          </cell>
          <cell r="E47">
            <v>45727</v>
          </cell>
          <cell r="F47" t="str">
            <v>发泡操作工</v>
          </cell>
          <cell r="G47">
            <v>45809</v>
          </cell>
          <cell r="H47">
            <v>26</v>
          </cell>
          <cell r="I47">
            <v>27.5</v>
          </cell>
        </row>
        <row r="47">
          <cell r="N47">
            <v>3814.4975</v>
          </cell>
          <cell r="O47">
            <v>1575.96153846154</v>
          </cell>
          <cell r="P47">
            <v>100</v>
          </cell>
        </row>
        <row r="47">
          <cell r="R47">
            <v>300</v>
          </cell>
        </row>
        <row r="47">
          <cell r="U47">
            <v>5790.45903846154</v>
          </cell>
        </row>
        <row r="47">
          <cell r="W47">
            <v>282</v>
          </cell>
        </row>
        <row r="47">
          <cell r="AA47">
            <v>220</v>
          </cell>
        </row>
        <row r="47">
          <cell r="AD47">
            <v>200</v>
          </cell>
        </row>
        <row r="47">
          <cell r="AF47">
            <v>540</v>
          </cell>
        </row>
        <row r="47">
          <cell r="AM47">
            <v>7032.46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7">
          <cell r="AY47">
            <v>7032.46</v>
          </cell>
          <cell r="AZ47">
            <v>0</v>
          </cell>
        </row>
        <row r="47">
          <cell r="BB47">
            <v>0</v>
          </cell>
          <cell r="BC47">
            <v>0</v>
          </cell>
        </row>
        <row r="47">
          <cell r="BJ47">
            <v>7032.46</v>
          </cell>
        </row>
        <row r="47">
          <cell r="BL47">
            <v>0</v>
          </cell>
          <cell r="BM47">
            <v>24.3548398268398</v>
          </cell>
          <cell r="BN47">
            <v>24.3548398268398</v>
          </cell>
        </row>
        <row r="47">
          <cell r="BP47" t="str">
            <v>劳务工-劳务发放</v>
          </cell>
          <cell r="BQ47">
            <v>0</v>
          </cell>
          <cell r="BR47">
            <v>0</v>
          </cell>
          <cell r="BS47" t="str">
            <v>湘潭思泉</v>
          </cell>
        </row>
        <row r="48">
          <cell r="C48" t="str">
            <v>瞿欢</v>
          </cell>
          <cell r="D48" t="str">
            <v>生产制造部</v>
          </cell>
          <cell r="E48">
            <v>45727</v>
          </cell>
          <cell r="F48" t="str">
            <v>发泡操作工</v>
          </cell>
          <cell r="G48">
            <v>45809</v>
          </cell>
          <cell r="H48">
            <v>26</v>
          </cell>
          <cell r="I48">
            <v>26.5</v>
          </cell>
        </row>
        <row r="48">
          <cell r="N48">
            <v>3086.601</v>
          </cell>
          <cell r="O48">
            <v>1518.65384615385</v>
          </cell>
          <cell r="P48">
            <v>100</v>
          </cell>
        </row>
        <row r="48">
          <cell r="R48">
            <v>300</v>
          </cell>
        </row>
        <row r="48">
          <cell r="U48">
            <v>5005.25484615385</v>
          </cell>
        </row>
        <row r="48">
          <cell r="W48">
            <v>282</v>
          </cell>
        </row>
        <row r="48">
          <cell r="AA48">
            <v>212</v>
          </cell>
        </row>
        <row r="48">
          <cell r="AD48">
            <v>200</v>
          </cell>
        </row>
        <row r="48">
          <cell r="AF48">
            <v>520</v>
          </cell>
        </row>
        <row r="48">
          <cell r="AJ48">
            <v>-20</v>
          </cell>
        </row>
        <row r="48">
          <cell r="AM48">
            <v>6199.25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</row>
        <row r="48">
          <cell r="AY48">
            <v>6199.25</v>
          </cell>
          <cell r="AZ48">
            <v>0</v>
          </cell>
        </row>
        <row r="48">
          <cell r="BB48">
            <v>0</v>
          </cell>
          <cell r="BC48">
            <v>0</v>
          </cell>
        </row>
        <row r="48">
          <cell r="BJ48">
            <v>6199.25</v>
          </cell>
        </row>
        <row r="48">
          <cell r="BL48">
            <v>0</v>
          </cell>
          <cell r="BM48">
            <v>22.2794249775382</v>
          </cell>
          <cell r="BN48">
            <v>22.2794249775382</v>
          </cell>
        </row>
        <row r="48">
          <cell r="BP48" t="str">
            <v>劳务工-劳务发放</v>
          </cell>
          <cell r="BQ48">
            <v>0</v>
          </cell>
          <cell r="BR48">
            <v>0</v>
          </cell>
          <cell r="BS48" t="str">
            <v>湘潭思泉</v>
          </cell>
        </row>
        <row r="49">
          <cell r="C49" t="str">
            <v>周孝勇</v>
          </cell>
          <cell r="D49" t="str">
            <v>生产制造部</v>
          </cell>
          <cell r="E49">
            <v>45729</v>
          </cell>
          <cell r="F49" t="str">
            <v>发泡操作工</v>
          </cell>
          <cell r="G49">
            <v>45809</v>
          </cell>
          <cell r="H49">
            <v>26</v>
          </cell>
          <cell r="I49">
            <v>26</v>
          </cell>
        </row>
        <row r="49">
          <cell r="N49">
            <v>2867.26008</v>
          </cell>
          <cell r="O49">
            <v>1490</v>
          </cell>
          <cell r="P49">
            <v>150</v>
          </cell>
        </row>
        <row r="49">
          <cell r="R49">
            <v>300</v>
          </cell>
        </row>
        <row r="49">
          <cell r="U49">
            <v>4807.26008</v>
          </cell>
        </row>
        <row r="49">
          <cell r="W49">
            <v>273</v>
          </cell>
        </row>
        <row r="49">
          <cell r="AA49">
            <v>208</v>
          </cell>
        </row>
        <row r="49">
          <cell r="AD49">
            <v>200</v>
          </cell>
        </row>
        <row r="49">
          <cell r="AF49">
            <v>520</v>
          </cell>
        </row>
        <row r="49">
          <cell r="AJ49">
            <v>-10</v>
          </cell>
        </row>
        <row r="49">
          <cell r="AM49">
            <v>5998.26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</row>
        <row r="49">
          <cell r="AY49">
            <v>5998.26</v>
          </cell>
          <cell r="AZ49">
            <v>0</v>
          </cell>
        </row>
        <row r="49">
          <cell r="BB49">
            <v>0</v>
          </cell>
          <cell r="BC49">
            <v>0</v>
          </cell>
        </row>
        <row r="49">
          <cell r="BJ49">
            <v>5998.26</v>
          </cell>
        </row>
        <row r="49">
          <cell r="BL49">
            <v>0</v>
          </cell>
          <cell r="BM49">
            <v>21.9716483516484</v>
          </cell>
          <cell r="BN49">
            <v>21.9716483516484</v>
          </cell>
        </row>
        <row r="49">
          <cell r="BP49" t="str">
            <v>劳务工-劳务发放</v>
          </cell>
          <cell r="BQ49">
            <v>0</v>
          </cell>
          <cell r="BR49">
            <v>0</v>
          </cell>
          <cell r="BS49" t="str">
            <v>东方人才</v>
          </cell>
        </row>
        <row r="50">
          <cell r="C50" t="str">
            <v>冯新宇</v>
          </cell>
          <cell r="D50" t="str">
            <v>生产制造部</v>
          </cell>
          <cell r="E50">
            <v>45742</v>
          </cell>
          <cell r="F50" t="str">
            <v>发泡操作工</v>
          </cell>
          <cell r="G50">
            <v>45809</v>
          </cell>
          <cell r="H50">
            <v>26</v>
          </cell>
          <cell r="I50">
            <v>24</v>
          </cell>
        </row>
        <row r="50">
          <cell r="N50">
            <v>2659.63392</v>
          </cell>
          <cell r="O50">
            <v>1375.38461538462</v>
          </cell>
          <cell r="P50">
            <v>100</v>
          </cell>
        </row>
        <row r="50">
          <cell r="R50">
            <v>200</v>
          </cell>
        </row>
        <row r="50">
          <cell r="U50">
            <v>4335.01853538461</v>
          </cell>
        </row>
        <row r="50">
          <cell r="W50">
            <v>264</v>
          </cell>
        </row>
        <row r="50">
          <cell r="AA50">
            <v>192</v>
          </cell>
        </row>
        <row r="50">
          <cell r="AD50">
            <v>300</v>
          </cell>
        </row>
        <row r="50">
          <cell r="AF50">
            <v>480</v>
          </cell>
        </row>
        <row r="50">
          <cell r="AM50">
            <v>5571.02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</row>
        <row r="50">
          <cell r="AY50">
            <v>5571.02</v>
          </cell>
          <cell r="AZ50">
            <v>0</v>
          </cell>
        </row>
        <row r="50">
          <cell r="BB50">
            <v>0</v>
          </cell>
          <cell r="BC50">
            <v>0</v>
          </cell>
        </row>
        <row r="50">
          <cell r="BJ50">
            <v>5571.02</v>
          </cell>
        </row>
        <row r="50">
          <cell r="BL50" t="str">
            <v>2025/06/28号离职</v>
          </cell>
          <cell r="BM50">
            <v>22.1072222222222</v>
          </cell>
          <cell r="BN50">
            <v>22.1072222222222</v>
          </cell>
        </row>
        <row r="50">
          <cell r="BP50" t="str">
            <v>劳务工-劳务发放</v>
          </cell>
          <cell r="BQ50">
            <v>0</v>
          </cell>
          <cell r="BR50">
            <v>0</v>
          </cell>
          <cell r="BS50" t="str">
            <v>湘潭思泉</v>
          </cell>
        </row>
        <row r="51">
          <cell r="C51" t="str">
            <v>卢舟晖</v>
          </cell>
          <cell r="D51" t="str">
            <v>生产制造部</v>
          </cell>
          <cell r="E51">
            <v>45744</v>
          </cell>
          <cell r="F51" t="str">
            <v>发泡操作工</v>
          </cell>
          <cell r="G51">
            <v>45809</v>
          </cell>
          <cell r="H51">
            <v>26</v>
          </cell>
          <cell r="I51">
            <v>24</v>
          </cell>
        </row>
        <row r="51">
          <cell r="N51">
            <v>2665.57696</v>
          </cell>
          <cell r="O51">
            <v>1375.38461538462</v>
          </cell>
          <cell r="P51">
            <v>100</v>
          </cell>
        </row>
        <row r="51">
          <cell r="R51">
            <v>200</v>
          </cell>
        </row>
        <row r="51">
          <cell r="U51">
            <v>4340.96157538461</v>
          </cell>
        </row>
        <row r="51">
          <cell r="W51">
            <v>282</v>
          </cell>
        </row>
        <row r="51">
          <cell r="AA51">
            <v>192</v>
          </cell>
        </row>
        <row r="51">
          <cell r="AD51">
            <v>200</v>
          </cell>
        </row>
        <row r="51">
          <cell r="AF51">
            <v>480</v>
          </cell>
        </row>
        <row r="51">
          <cell r="AJ51">
            <v>-10</v>
          </cell>
        </row>
        <row r="51">
          <cell r="AM51">
            <v>5484.96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1">
          <cell r="AY51">
            <v>5484.96</v>
          </cell>
          <cell r="AZ51">
            <v>14.55</v>
          </cell>
        </row>
        <row r="51">
          <cell r="BB51">
            <v>0</v>
          </cell>
          <cell r="BC51">
            <v>0</v>
          </cell>
          <cell r="BD51">
            <v>73</v>
          </cell>
        </row>
        <row r="51">
          <cell r="BJ51">
            <v>5397.41</v>
          </cell>
        </row>
        <row r="51">
          <cell r="BL51" t="str">
            <v>2025/06/28号离职</v>
          </cell>
          <cell r="BM51">
            <v>21.7657142857143</v>
          </cell>
          <cell r="BN51">
            <v>21.4182936507937</v>
          </cell>
          <cell r="BO51" t="str">
            <v>431322200711070470</v>
          </cell>
          <cell r="BP51" t="str">
            <v>合同工</v>
          </cell>
          <cell r="BQ51">
            <v>0</v>
          </cell>
          <cell r="BR51">
            <v>0</v>
          </cell>
          <cell r="BS51" t="str">
            <v>湖南诚展</v>
          </cell>
        </row>
        <row r="52">
          <cell r="C52" t="str">
            <v>游围广</v>
          </cell>
          <cell r="D52" t="str">
            <v>生产制造部</v>
          </cell>
          <cell r="E52">
            <v>45747</v>
          </cell>
          <cell r="F52" t="str">
            <v>发泡操作工</v>
          </cell>
          <cell r="G52">
            <v>45809</v>
          </cell>
          <cell r="H52">
            <v>26</v>
          </cell>
          <cell r="I52">
            <v>24</v>
          </cell>
        </row>
        <row r="52">
          <cell r="N52">
            <v>2659.63392</v>
          </cell>
          <cell r="O52">
            <v>1375.38461538462</v>
          </cell>
          <cell r="P52">
            <v>100</v>
          </cell>
        </row>
        <row r="52">
          <cell r="R52">
            <v>300</v>
          </cell>
        </row>
        <row r="52">
          <cell r="U52">
            <v>4435.01853538461</v>
          </cell>
        </row>
        <row r="52">
          <cell r="W52">
            <v>273</v>
          </cell>
        </row>
        <row r="52">
          <cell r="AA52">
            <v>192</v>
          </cell>
        </row>
        <row r="52">
          <cell r="AD52">
            <v>200</v>
          </cell>
        </row>
        <row r="52">
          <cell r="AF52">
            <v>480</v>
          </cell>
        </row>
        <row r="52">
          <cell r="AJ52">
            <v>-10</v>
          </cell>
        </row>
        <row r="52">
          <cell r="AM52">
            <v>5570.02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</row>
        <row r="52">
          <cell r="AY52">
            <v>5570.02</v>
          </cell>
          <cell r="AZ52">
            <v>0</v>
          </cell>
        </row>
        <row r="52">
          <cell r="BB52">
            <v>0</v>
          </cell>
          <cell r="BC52">
            <v>0</v>
          </cell>
        </row>
        <row r="52">
          <cell r="BJ52">
            <v>5570.02</v>
          </cell>
        </row>
        <row r="52">
          <cell r="BL52">
            <v>0</v>
          </cell>
          <cell r="BM52">
            <v>22.103253968254</v>
          </cell>
          <cell r="BN52">
            <v>22.103253968254</v>
          </cell>
        </row>
        <row r="52">
          <cell r="BP52" t="str">
            <v>劳务工-劳务发放</v>
          </cell>
          <cell r="BQ52">
            <v>0</v>
          </cell>
          <cell r="BR52">
            <v>0</v>
          </cell>
          <cell r="BS52" t="str">
            <v>湘潭思泉</v>
          </cell>
        </row>
        <row r="53">
          <cell r="C53" t="str">
            <v>罗熠鹏</v>
          </cell>
          <cell r="D53" t="str">
            <v>生产制造部</v>
          </cell>
          <cell r="E53">
            <v>45587</v>
          </cell>
          <cell r="F53" t="str">
            <v>发泡操作工</v>
          </cell>
          <cell r="G53">
            <v>45809</v>
          </cell>
          <cell r="H53">
            <v>26</v>
          </cell>
          <cell r="I53">
            <v>27</v>
          </cell>
        </row>
        <row r="53">
          <cell r="N53">
            <v>2966.09316</v>
          </cell>
          <cell r="O53">
            <v>1547.30769230769</v>
          </cell>
          <cell r="P53">
            <v>200</v>
          </cell>
        </row>
        <row r="53">
          <cell r="R53">
            <v>300</v>
          </cell>
        </row>
        <row r="53">
          <cell r="U53">
            <v>5013.40085230769</v>
          </cell>
        </row>
        <row r="53">
          <cell r="W53">
            <v>273</v>
          </cell>
        </row>
        <row r="53">
          <cell r="AA53">
            <v>216</v>
          </cell>
        </row>
        <row r="53">
          <cell r="AD53">
            <v>800</v>
          </cell>
        </row>
        <row r="53">
          <cell r="AF53">
            <v>540</v>
          </cell>
        </row>
        <row r="53">
          <cell r="AJ53">
            <v>-10</v>
          </cell>
        </row>
        <row r="53">
          <cell r="AM53">
            <v>6832.4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</row>
        <row r="53">
          <cell r="AY53">
            <v>6832.4</v>
          </cell>
          <cell r="AZ53">
            <v>0</v>
          </cell>
        </row>
        <row r="53">
          <cell r="BB53">
            <v>0</v>
          </cell>
          <cell r="BC53">
            <v>0</v>
          </cell>
        </row>
        <row r="53">
          <cell r="BJ53">
            <v>6832.4</v>
          </cell>
        </row>
        <row r="53">
          <cell r="BL53" t="str">
            <v>2025/06/28号离职</v>
          </cell>
          <cell r="BM53">
            <v>24.100176366843</v>
          </cell>
          <cell r="BN53">
            <v>24.100176366843</v>
          </cell>
        </row>
        <row r="53">
          <cell r="BP53" t="str">
            <v>劳务工-劳务发放</v>
          </cell>
          <cell r="BQ53">
            <v>0</v>
          </cell>
          <cell r="BR53">
            <v>0</v>
          </cell>
          <cell r="BS53" t="str">
            <v>湖南诚展</v>
          </cell>
        </row>
        <row r="54">
          <cell r="C54" t="str">
            <v>罗冰</v>
          </cell>
          <cell r="D54" t="str">
            <v>生产制造部</v>
          </cell>
          <cell r="E54">
            <v>45694</v>
          </cell>
          <cell r="F54" t="str">
            <v>发泡操作工</v>
          </cell>
          <cell r="G54">
            <v>45809</v>
          </cell>
          <cell r="H54">
            <v>26</v>
          </cell>
          <cell r="I54">
            <v>24</v>
          </cell>
        </row>
        <row r="54">
          <cell r="N54">
            <v>2335.38682</v>
          </cell>
          <cell r="O54">
            <v>1375.38461538462</v>
          </cell>
          <cell r="P54">
            <v>0</v>
          </cell>
        </row>
        <row r="54">
          <cell r="R54">
            <v>100</v>
          </cell>
        </row>
        <row r="54">
          <cell r="U54">
            <v>3810.77143538461</v>
          </cell>
        </row>
        <row r="54">
          <cell r="W54">
            <v>255</v>
          </cell>
        </row>
        <row r="54">
          <cell r="AA54">
            <v>192</v>
          </cell>
        </row>
        <row r="54">
          <cell r="AD54">
            <v>200</v>
          </cell>
        </row>
        <row r="54">
          <cell r="AF54">
            <v>480</v>
          </cell>
        </row>
        <row r="54">
          <cell r="AJ54">
            <v>-20</v>
          </cell>
        </row>
        <row r="54">
          <cell r="AM54">
            <v>4917.77</v>
          </cell>
          <cell r="AN54">
            <v>344.64</v>
          </cell>
          <cell r="AO54">
            <v>86.16</v>
          </cell>
          <cell r="AP54">
            <v>12.92</v>
          </cell>
          <cell r="AQ54">
            <v>15</v>
          </cell>
        </row>
        <row r="54">
          <cell r="AY54">
            <v>4459.05</v>
          </cell>
          <cell r="AZ54">
            <v>0</v>
          </cell>
        </row>
        <row r="54">
          <cell r="BB54">
            <v>0</v>
          </cell>
          <cell r="BC54">
            <v>0</v>
          </cell>
          <cell r="BD54">
            <v>30.6</v>
          </cell>
        </row>
        <row r="54">
          <cell r="BJ54">
            <v>4428.45</v>
          </cell>
        </row>
        <row r="54">
          <cell r="BL54" t="str">
            <v>2025/06/30号离职</v>
          </cell>
          <cell r="BM54">
            <v>19.5149603174603</v>
          </cell>
          <cell r="BN54">
            <v>17.5732142857143</v>
          </cell>
          <cell r="BO54" t="str">
            <v>431322200601180281</v>
          </cell>
          <cell r="BP54" t="str">
            <v>合同工</v>
          </cell>
          <cell r="BQ54">
            <v>443.72</v>
          </cell>
          <cell r="BR54">
            <v>0</v>
          </cell>
          <cell r="BS54" t="str">
            <v>光华荣昌</v>
          </cell>
        </row>
        <row r="55">
          <cell r="C55" t="str">
            <v>马战</v>
          </cell>
          <cell r="D55" t="str">
            <v>生产制造部</v>
          </cell>
          <cell r="E55">
            <v>45758</v>
          </cell>
          <cell r="F55" t="str">
            <v>发泡操作工</v>
          </cell>
          <cell r="G55">
            <v>45809</v>
          </cell>
          <cell r="H55">
            <v>26</v>
          </cell>
          <cell r="I55">
            <v>25</v>
          </cell>
        </row>
        <row r="55">
          <cell r="N55">
            <v>2764.6085</v>
          </cell>
          <cell r="O55">
            <v>1432.69230769231</v>
          </cell>
          <cell r="P55">
            <v>200</v>
          </cell>
        </row>
        <row r="55">
          <cell r="R55">
            <v>300</v>
          </cell>
        </row>
        <row r="55">
          <cell r="U55">
            <v>4697.30080769231</v>
          </cell>
        </row>
        <row r="55">
          <cell r="W55">
            <v>288</v>
          </cell>
        </row>
        <row r="55">
          <cell r="AA55">
            <v>200</v>
          </cell>
        </row>
        <row r="55">
          <cell r="AD55">
            <v>300</v>
          </cell>
        </row>
        <row r="55">
          <cell r="AF55">
            <v>500</v>
          </cell>
        </row>
        <row r="55">
          <cell r="AM55">
            <v>5985.3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</row>
        <row r="55">
          <cell r="AY55">
            <v>5985.3</v>
          </cell>
          <cell r="AZ55">
            <v>0</v>
          </cell>
        </row>
        <row r="55">
          <cell r="BB55">
            <v>0</v>
          </cell>
          <cell r="BC55">
            <v>0</v>
          </cell>
        </row>
        <row r="55">
          <cell r="BJ55">
            <v>5985.3</v>
          </cell>
        </row>
        <row r="55">
          <cell r="BL55">
            <v>0</v>
          </cell>
          <cell r="BM55">
            <v>22.8011428571429</v>
          </cell>
          <cell r="BN55">
            <v>22.8011428571429</v>
          </cell>
        </row>
        <row r="55">
          <cell r="BP55" t="str">
            <v>劳务工-劳务发放</v>
          </cell>
          <cell r="BQ55">
            <v>0</v>
          </cell>
          <cell r="BR55">
            <v>0</v>
          </cell>
          <cell r="BS55" t="str">
            <v>湖南诚展</v>
          </cell>
        </row>
        <row r="56">
          <cell r="C56" t="str">
            <v>曾选泽</v>
          </cell>
          <cell r="D56" t="str">
            <v>生产制造部</v>
          </cell>
          <cell r="E56">
            <v>45759</v>
          </cell>
          <cell r="F56" t="str">
            <v>发泡操作工</v>
          </cell>
          <cell r="G56">
            <v>45809</v>
          </cell>
          <cell r="H56">
            <v>26</v>
          </cell>
          <cell r="I56">
            <v>25</v>
          </cell>
        </row>
        <row r="56">
          <cell r="N56">
            <v>2774.5885</v>
          </cell>
          <cell r="O56">
            <v>1432.69230769231</v>
          </cell>
          <cell r="P56">
            <v>50</v>
          </cell>
        </row>
        <row r="56">
          <cell r="R56">
            <v>300</v>
          </cell>
        </row>
        <row r="56">
          <cell r="U56">
            <v>4557.28080769231</v>
          </cell>
        </row>
        <row r="56">
          <cell r="W56">
            <v>276</v>
          </cell>
        </row>
        <row r="56">
          <cell r="AA56">
            <v>200</v>
          </cell>
        </row>
        <row r="56">
          <cell r="AD56">
            <v>300</v>
          </cell>
        </row>
        <row r="56">
          <cell r="AF56">
            <v>500</v>
          </cell>
        </row>
        <row r="56">
          <cell r="AJ56">
            <v>-20</v>
          </cell>
        </row>
        <row r="56">
          <cell r="AM56">
            <v>5813.28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6">
          <cell r="AY56">
            <v>5813.28</v>
          </cell>
          <cell r="AZ56">
            <v>0</v>
          </cell>
        </row>
        <row r="56">
          <cell r="BB56">
            <v>0</v>
          </cell>
          <cell r="BC56">
            <v>0</v>
          </cell>
        </row>
        <row r="56">
          <cell r="BJ56">
            <v>5813.28</v>
          </cell>
        </row>
        <row r="56">
          <cell r="BL56">
            <v>0</v>
          </cell>
          <cell r="BM56">
            <v>22.1458285714286</v>
          </cell>
          <cell r="BN56">
            <v>22.1458285714286</v>
          </cell>
        </row>
        <row r="56">
          <cell r="BP56" t="str">
            <v>劳务工-劳务发放</v>
          </cell>
          <cell r="BQ56">
            <v>0</v>
          </cell>
          <cell r="BR56">
            <v>0</v>
          </cell>
          <cell r="BS56" t="str">
            <v>湘潭思泉</v>
          </cell>
        </row>
        <row r="57">
          <cell r="C57" t="str">
            <v>唐锋</v>
          </cell>
          <cell r="D57" t="str">
            <v>生产制造部</v>
          </cell>
          <cell r="E57">
            <v>45772</v>
          </cell>
          <cell r="F57" t="str">
            <v>发泡操作工</v>
          </cell>
          <cell r="G57">
            <v>45809</v>
          </cell>
          <cell r="H57">
            <v>26</v>
          </cell>
          <cell r="I57">
            <v>20</v>
          </cell>
        </row>
        <row r="57">
          <cell r="N57">
            <v>1474.3337</v>
          </cell>
          <cell r="O57">
            <v>1146.15384615385</v>
          </cell>
          <cell r="P57">
            <v>0</v>
          </cell>
        </row>
        <row r="57">
          <cell r="R57">
            <v>0</v>
          </cell>
        </row>
        <row r="57">
          <cell r="U57">
            <v>2620.48754615385</v>
          </cell>
        </row>
        <row r="57">
          <cell r="W57">
            <v>273</v>
          </cell>
        </row>
        <row r="57">
          <cell r="AA57">
            <v>160</v>
          </cell>
        </row>
        <row r="57">
          <cell r="AD57">
            <v>153.846153846154</v>
          </cell>
        </row>
        <row r="57">
          <cell r="AF57">
            <v>400</v>
          </cell>
        </row>
        <row r="57">
          <cell r="AJ57">
            <v>-20</v>
          </cell>
        </row>
        <row r="57">
          <cell r="AM57">
            <v>3587.33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7">
          <cell r="AY57">
            <v>3587.33</v>
          </cell>
          <cell r="AZ57">
            <v>0</v>
          </cell>
        </row>
        <row r="57">
          <cell r="BB57">
            <v>0</v>
          </cell>
          <cell r="BC57">
            <v>0</v>
          </cell>
        </row>
        <row r="57">
          <cell r="BJ57">
            <v>3587.33</v>
          </cell>
        </row>
        <row r="57">
          <cell r="BL57">
            <v>0</v>
          </cell>
          <cell r="BM57">
            <v>17.0825238095238</v>
          </cell>
          <cell r="BN57">
            <v>17.0825238095238</v>
          </cell>
        </row>
        <row r="57">
          <cell r="BP57" t="str">
            <v>劳务工-劳务发放</v>
          </cell>
          <cell r="BQ57">
            <v>0</v>
          </cell>
          <cell r="BR57">
            <v>0</v>
          </cell>
          <cell r="BS57" t="str">
            <v>湖南诚展</v>
          </cell>
        </row>
        <row r="58">
          <cell r="C58" t="str">
            <v>刘红勇</v>
          </cell>
          <cell r="D58" t="str">
            <v>生产制造部</v>
          </cell>
          <cell r="E58">
            <v>45774</v>
          </cell>
          <cell r="F58" t="str">
            <v>发泡操作工</v>
          </cell>
          <cell r="G58">
            <v>45809</v>
          </cell>
          <cell r="H58">
            <v>26</v>
          </cell>
          <cell r="I58">
            <v>22</v>
          </cell>
        </row>
        <row r="58">
          <cell r="N58">
            <v>2392.24776</v>
          </cell>
          <cell r="O58">
            <v>1260.76923076923</v>
          </cell>
          <cell r="P58">
            <v>50</v>
          </cell>
        </row>
        <row r="58">
          <cell r="R58">
            <v>0</v>
          </cell>
        </row>
        <row r="58">
          <cell r="U58">
            <v>3703.01699076923</v>
          </cell>
        </row>
        <row r="58">
          <cell r="W58">
            <v>255</v>
          </cell>
        </row>
        <row r="58">
          <cell r="AA58">
            <v>176</v>
          </cell>
        </row>
        <row r="58">
          <cell r="AD58">
            <v>169.230769230769</v>
          </cell>
        </row>
        <row r="58">
          <cell r="AF58">
            <v>440</v>
          </cell>
        </row>
        <row r="58">
          <cell r="AJ58">
            <v>-10</v>
          </cell>
        </row>
        <row r="58">
          <cell r="AM58">
            <v>4733.25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</row>
        <row r="58">
          <cell r="AY58">
            <v>4733.25</v>
          </cell>
          <cell r="AZ58">
            <v>0</v>
          </cell>
        </row>
        <row r="58">
          <cell r="BB58">
            <v>0</v>
          </cell>
          <cell r="BC58">
            <v>0</v>
          </cell>
        </row>
        <row r="58">
          <cell r="BJ58">
            <v>4733.25</v>
          </cell>
        </row>
        <row r="58">
          <cell r="BL58">
            <v>0</v>
          </cell>
          <cell r="BM58">
            <v>20.4902597402597</v>
          </cell>
          <cell r="BN58">
            <v>20.4902597402597</v>
          </cell>
        </row>
        <row r="58">
          <cell r="BP58" t="str">
            <v>劳务工-劳务发放</v>
          </cell>
          <cell r="BQ58">
            <v>0</v>
          </cell>
          <cell r="BR58">
            <v>0</v>
          </cell>
          <cell r="BS58" t="str">
            <v>湖南诚展</v>
          </cell>
        </row>
        <row r="59">
          <cell r="C59" t="str">
            <v>谢宗伏</v>
          </cell>
          <cell r="D59" t="str">
            <v>生产制造部</v>
          </cell>
          <cell r="E59">
            <v>45775</v>
          </cell>
          <cell r="F59" t="str">
            <v>发泡操作工</v>
          </cell>
          <cell r="G59">
            <v>45809</v>
          </cell>
          <cell r="H59">
            <v>26</v>
          </cell>
          <cell r="I59">
            <v>23</v>
          </cell>
        </row>
        <row r="59">
          <cell r="N59">
            <v>2486.70542</v>
          </cell>
          <cell r="O59">
            <v>1318.07692307692</v>
          </cell>
          <cell r="P59">
            <v>0</v>
          </cell>
        </row>
        <row r="59">
          <cell r="R59">
            <v>0</v>
          </cell>
        </row>
        <row r="59">
          <cell r="U59">
            <v>3804.78234307692</v>
          </cell>
        </row>
        <row r="59">
          <cell r="W59">
            <v>246</v>
          </cell>
        </row>
        <row r="59">
          <cell r="AA59">
            <v>184</v>
          </cell>
        </row>
        <row r="59">
          <cell r="AD59">
            <v>176.923076923077</v>
          </cell>
        </row>
        <row r="59">
          <cell r="AF59">
            <v>460</v>
          </cell>
        </row>
        <row r="59">
          <cell r="AI59">
            <v>-352.241942876254</v>
          </cell>
          <cell r="AJ59">
            <v>-10</v>
          </cell>
        </row>
        <row r="59">
          <cell r="AM59">
            <v>4509.46</v>
          </cell>
        </row>
        <row r="59">
          <cell r="AY59">
            <v>4509.46</v>
          </cell>
          <cell r="AZ59">
            <v>0</v>
          </cell>
        </row>
        <row r="59">
          <cell r="BB59">
            <v>0</v>
          </cell>
          <cell r="BC59">
            <v>0</v>
          </cell>
        </row>
        <row r="59">
          <cell r="BJ59">
            <v>4509.46</v>
          </cell>
        </row>
        <row r="59">
          <cell r="BL59" t="str">
            <v>2025/06/25号离职</v>
          </cell>
          <cell r="BM59">
            <v>18.6727122153209</v>
          </cell>
          <cell r="BN59">
            <v>18.6727122153209</v>
          </cell>
        </row>
        <row r="59">
          <cell r="BP59" t="str">
            <v>劳务工-劳务发放</v>
          </cell>
          <cell r="BQ59">
            <v>0</v>
          </cell>
          <cell r="BR59">
            <v>0</v>
          </cell>
          <cell r="BS59" t="str">
            <v>湘潭思泉</v>
          </cell>
        </row>
        <row r="60">
          <cell r="C60" t="str">
            <v>刘顺新</v>
          </cell>
          <cell r="D60" t="str">
            <v>生产制造部</v>
          </cell>
          <cell r="E60">
            <v>45777</v>
          </cell>
          <cell r="F60" t="str">
            <v>发泡操作工</v>
          </cell>
          <cell r="G60">
            <v>45809</v>
          </cell>
          <cell r="H60">
            <v>26</v>
          </cell>
          <cell r="I60">
            <v>22</v>
          </cell>
        </row>
        <row r="60">
          <cell r="N60">
            <v>2437.57388</v>
          </cell>
          <cell r="O60">
            <v>1260.76923076923</v>
          </cell>
          <cell r="P60">
            <v>50</v>
          </cell>
        </row>
        <row r="60">
          <cell r="R60">
            <v>200</v>
          </cell>
        </row>
        <row r="60">
          <cell r="U60">
            <v>3948.34311076923</v>
          </cell>
        </row>
        <row r="60">
          <cell r="W60">
            <v>282</v>
          </cell>
        </row>
        <row r="60">
          <cell r="AA60">
            <v>176</v>
          </cell>
        </row>
        <row r="60">
          <cell r="AD60">
            <v>423.076923076923</v>
          </cell>
        </row>
        <row r="60">
          <cell r="AF60">
            <v>440</v>
          </cell>
        </row>
        <row r="60">
          <cell r="AM60">
            <v>5269.42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</row>
        <row r="60">
          <cell r="AY60">
            <v>5269.42</v>
          </cell>
          <cell r="AZ60">
            <v>0</v>
          </cell>
        </row>
        <row r="60">
          <cell r="BB60">
            <v>0</v>
          </cell>
          <cell r="BC60">
            <v>0</v>
          </cell>
          <cell r="BD60">
            <v>63.75</v>
          </cell>
        </row>
        <row r="60">
          <cell r="BJ60">
            <v>5205.67</v>
          </cell>
        </row>
        <row r="60">
          <cell r="BL60">
            <v>0</v>
          </cell>
          <cell r="BM60">
            <v>22.811341991342</v>
          </cell>
          <cell r="BN60">
            <v>22.535367965368</v>
          </cell>
        </row>
        <row r="60">
          <cell r="BP60" t="str">
            <v>劳务工-劳务发放</v>
          </cell>
          <cell r="BQ60">
            <v>0</v>
          </cell>
          <cell r="BR60">
            <v>0</v>
          </cell>
          <cell r="BS60" t="str">
            <v>湖南诚展</v>
          </cell>
        </row>
        <row r="61">
          <cell r="C61" t="str">
            <v>何杰</v>
          </cell>
          <cell r="D61" t="str">
            <v>生产制造部</v>
          </cell>
          <cell r="E61">
            <v>45758</v>
          </cell>
          <cell r="F61" t="str">
            <v>发泡操作工</v>
          </cell>
          <cell r="G61">
            <v>45809</v>
          </cell>
          <cell r="H61">
            <v>26</v>
          </cell>
          <cell r="I61">
            <v>23</v>
          </cell>
        </row>
        <row r="61">
          <cell r="N61">
            <v>2530.92084</v>
          </cell>
          <cell r="O61">
            <v>1318.07692307692</v>
          </cell>
          <cell r="P61">
            <v>50</v>
          </cell>
        </row>
        <row r="61">
          <cell r="R61">
            <v>200</v>
          </cell>
        </row>
        <row r="61">
          <cell r="U61">
            <v>4098.99776307692</v>
          </cell>
        </row>
        <row r="61">
          <cell r="W61">
            <v>255</v>
          </cell>
        </row>
        <row r="61">
          <cell r="AA61">
            <v>184</v>
          </cell>
        </row>
        <row r="61">
          <cell r="AD61">
            <v>176.923076923077</v>
          </cell>
        </row>
        <row r="61">
          <cell r="AF61">
            <v>460</v>
          </cell>
        </row>
        <row r="61">
          <cell r="AI61">
            <v>-90</v>
          </cell>
          <cell r="AJ61">
            <v>-20</v>
          </cell>
        </row>
        <row r="61">
          <cell r="AM61">
            <v>5064.92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1">
          <cell r="AY61">
            <v>5064.92</v>
          </cell>
          <cell r="AZ61">
            <v>0</v>
          </cell>
        </row>
        <row r="61">
          <cell r="BB61">
            <v>0</v>
          </cell>
          <cell r="BC61">
            <v>0</v>
          </cell>
          <cell r="BD61">
            <v>63.75</v>
          </cell>
        </row>
        <row r="61">
          <cell r="BJ61">
            <v>5001.17</v>
          </cell>
        </row>
        <row r="61">
          <cell r="BL61" t="str">
            <v>2025/06/28号离职</v>
          </cell>
          <cell r="BM61">
            <v>20.9727536231884</v>
          </cell>
          <cell r="BN61">
            <v>20.7087784679089</v>
          </cell>
        </row>
        <row r="61">
          <cell r="BP61" t="str">
            <v>劳务工-劳务发放</v>
          </cell>
          <cell r="BQ61">
            <v>0</v>
          </cell>
          <cell r="BR61">
            <v>0</v>
          </cell>
          <cell r="BS61" t="str">
            <v>德顺</v>
          </cell>
        </row>
        <row r="62">
          <cell r="C62" t="str">
            <v>彭洪准</v>
          </cell>
          <cell r="D62" t="str">
            <v>生产制造部</v>
          </cell>
          <cell r="E62">
            <v>45743</v>
          </cell>
          <cell r="F62" t="str">
            <v>发泡操作工</v>
          </cell>
          <cell r="G62">
            <v>45809</v>
          </cell>
          <cell r="H62">
            <v>26</v>
          </cell>
          <cell r="I62">
            <v>24</v>
          </cell>
        </row>
        <row r="62">
          <cell r="N62">
            <v>2659.63392</v>
          </cell>
          <cell r="O62">
            <v>1375.38461538462</v>
          </cell>
          <cell r="P62">
            <v>100</v>
          </cell>
        </row>
        <row r="62">
          <cell r="R62">
            <v>300</v>
          </cell>
        </row>
        <row r="62">
          <cell r="U62">
            <v>4435.01853538461</v>
          </cell>
        </row>
        <row r="62">
          <cell r="W62">
            <v>282</v>
          </cell>
        </row>
        <row r="62">
          <cell r="AA62">
            <v>192</v>
          </cell>
        </row>
        <row r="62">
          <cell r="AD62">
            <v>500</v>
          </cell>
        </row>
        <row r="62">
          <cell r="AF62">
            <v>480</v>
          </cell>
        </row>
        <row r="62">
          <cell r="AJ62">
            <v>-20</v>
          </cell>
        </row>
        <row r="62">
          <cell r="AM62">
            <v>5869.02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</row>
        <row r="62">
          <cell r="AY62">
            <v>5869.02</v>
          </cell>
          <cell r="AZ62">
            <v>0</v>
          </cell>
        </row>
        <row r="62">
          <cell r="BB62">
            <v>0</v>
          </cell>
          <cell r="BC62">
            <v>0</v>
          </cell>
          <cell r="BD62">
            <v>32.75</v>
          </cell>
        </row>
        <row r="62">
          <cell r="BJ62">
            <v>5836.27</v>
          </cell>
        </row>
        <row r="62">
          <cell r="BL62">
            <v>0</v>
          </cell>
          <cell r="BM62">
            <v>23.2897619047619</v>
          </cell>
          <cell r="BN62">
            <v>23.1598015873016</v>
          </cell>
        </row>
        <row r="62">
          <cell r="BP62" t="str">
            <v>劳务工-劳务发放</v>
          </cell>
          <cell r="BQ62">
            <v>0</v>
          </cell>
          <cell r="BR62">
            <v>0</v>
          </cell>
          <cell r="BS62" t="str">
            <v>德顺</v>
          </cell>
        </row>
        <row r="63">
          <cell r="C63" t="str">
            <v>张超锋</v>
          </cell>
          <cell r="D63" t="str">
            <v>生产制造部</v>
          </cell>
          <cell r="E63">
            <v>45759</v>
          </cell>
          <cell r="F63" t="str">
            <v>发泡操作工</v>
          </cell>
          <cell r="G63">
            <v>45809</v>
          </cell>
          <cell r="H63">
            <v>26</v>
          </cell>
          <cell r="I63">
            <v>25</v>
          </cell>
        </row>
        <row r="63">
          <cell r="N63">
            <v>2738.547</v>
          </cell>
          <cell r="O63">
            <v>1432.69230769231</v>
          </cell>
          <cell r="P63">
            <v>0</v>
          </cell>
        </row>
        <row r="63">
          <cell r="R63">
            <v>0</v>
          </cell>
        </row>
        <row r="63">
          <cell r="U63">
            <v>4171.23930769231</v>
          </cell>
        </row>
        <row r="63">
          <cell r="W63">
            <v>264</v>
          </cell>
        </row>
        <row r="63">
          <cell r="AA63">
            <v>200</v>
          </cell>
        </row>
        <row r="63">
          <cell r="AD63">
            <v>800</v>
          </cell>
        </row>
        <row r="63">
          <cell r="AF63">
            <v>500</v>
          </cell>
        </row>
        <row r="63">
          <cell r="AJ63">
            <v>-10</v>
          </cell>
        </row>
        <row r="63">
          <cell r="AM63">
            <v>5925.24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</row>
        <row r="63">
          <cell r="AY63">
            <v>5925.24</v>
          </cell>
          <cell r="AZ63">
            <v>0</v>
          </cell>
        </row>
        <row r="63">
          <cell r="BB63">
            <v>0</v>
          </cell>
          <cell r="BC63">
            <v>0</v>
          </cell>
        </row>
        <row r="63">
          <cell r="BJ63">
            <v>5925.24</v>
          </cell>
        </row>
        <row r="63">
          <cell r="BL63">
            <v>0</v>
          </cell>
          <cell r="BM63">
            <v>22.5723428571429</v>
          </cell>
          <cell r="BN63">
            <v>22.5723428571429</v>
          </cell>
        </row>
        <row r="63">
          <cell r="BP63" t="str">
            <v>劳务工-劳务发放</v>
          </cell>
          <cell r="BQ63">
            <v>0</v>
          </cell>
          <cell r="BR63">
            <v>0</v>
          </cell>
          <cell r="BS63" t="str">
            <v>德顺</v>
          </cell>
        </row>
        <row r="64">
          <cell r="C64" t="str">
            <v>袁建平</v>
          </cell>
          <cell r="D64" t="str">
            <v>生产制造部</v>
          </cell>
          <cell r="E64">
            <v>45734</v>
          </cell>
          <cell r="F64" t="str">
            <v>发泡操作工</v>
          </cell>
          <cell r="G64">
            <v>45809</v>
          </cell>
          <cell r="H64">
            <v>26</v>
          </cell>
          <cell r="I64">
            <v>27</v>
          </cell>
        </row>
        <row r="64">
          <cell r="N64">
            <v>2982.63158</v>
          </cell>
          <cell r="O64">
            <v>1547.30769230769</v>
          </cell>
          <cell r="P64">
            <v>50</v>
          </cell>
        </row>
        <row r="64">
          <cell r="R64">
            <v>300</v>
          </cell>
        </row>
        <row r="64">
          <cell r="U64">
            <v>4879.93927230769</v>
          </cell>
        </row>
        <row r="64">
          <cell r="W64">
            <v>273</v>
          </cell>
        </row>
        <row r="64">
          <cell r="AA64">
            <v>216</v>
          </cell>
        </row>
        <row r="64">
          <cell r="AD64">
            <v>200</v>
          </cell>
        </row>
        <row r="64">
          <cell r="AF64">
            <v>540</v>
          </cell>
        </row>
        <row r="64">
          <cell r="AJ64">
            <v>-10</v>
          </cell>
        </row>
        <row r="64">
          <cell r="AM64">
            <v>6098.94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</row>
        <row r="64">
          <cell r="AY64">
            <v>6098.94</v>
          </cell>
          <cell r="AZ64">
            <v>0</v>
          </cell>
        </row>
        <row r="64">
          <cell r="BB64">
            <v>0</v>
          </cell>
          <cell r="BC64">
            <v>0</v>
          </cell>
          <cell r="BD64">
            <v>27.75</v>
          </cell>
        </row>
        <row r="64">
          <cell r="BJ64">
            <v>6071.19</v>
          </cell>
        </row>
        <row r="64">
          <cell r="BL64">
            <v>0</v>
          </cell>
          <cell r="BM64">
            <v>21.5130158730159</v>
          </cell>
          <cell r="BN64">
            <v>21.4151322751323</v>
          </cell>
        </row>
        <row r="64">
          <cell r="BP64" t="str">
            <v>劳务工-劳务发放</v>
          </cell>
          <cell r="BQ64">
            <v>0</v>
          </cell>
          <cell r="BR64">
            <v>0</v>
          </cell>
          <cell r="BS64" t="str">
            <v>德顺</v>
          </cell>
        </row>
        <row r="65">
          <cell r="C65" t="str">
            <v>刘军玲</v>
          </cell>
          <cell r="D65" t="str">
            <v>生产制造部</v>
          </cell>
          <cell r="E65">
            <v>45758</v>
          </cell>
          <cell r="F65" t="str">
            <v>发泡操作工</v>
          </cell>
          <cell r="G65">
            <v>45809</v>
          </cell>
          <cell r="H65">
            <v>26</v>
          </cell>
          <cell r="I65">
            <v>28</v>
          </cell>
        </row>
        <row r="65">
          <cell r="N65">
            <v>3081.66312</v>
          </cell>
          <cell r="O65">
            <v>1604.61538461538</v>
          </cell>
          <cell r="P65">
            <v>100</v>
          </cell>
        </row>
        <row r="65">
          <cell r="R65">
            <v>300</v>
          </cell>
        </row>
        <row r="65">
          <cell r="U65">
            <v>5086.27850461538</v>
          </cell>
        </row>
        <row r="65">
          <cell r="W65">
            <v>270</v>
          </cell>
        </row>
        <row r="65">
          <cell r="AA65">
            <v>224</v>
          </cell>
        </row>
        <row r="65">
          <cell r="AD65">
            <v>800</v>
          </cell>
        </row>
        <row r="65">
          <cell r="AF65">
            <v>560</v>
          </cell>
        </row>
        <row r="65">
          <cell r="AM65">
            <v>6940.28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</row>
        <row r="65">
          <cell r="AY65">
            <v>6940.28</v>
          </cell>
          <cell r="AZ65">
            <v>0</v>
          </cell>
        </row>
        <row r="65">
          <cell r="BB65">
            <v>0</v>
          </cell>
          <cell r="BC65">
            <v>0</v>
          </cell>
        </row>
        <row r="65">
          <cell r="BJ65">
            <v>6940.28</v>
          </cell>
        </row>
        <row r="65">
          <cell r="BL65">
            <v>0</v>
          </cell>
          <cell r="BM65">
            <v>23.6063945578231</v>
          </cell>
          <cell r="BN65">
            <v>23.6063945578231</v>
          </cell>
        </row>
        <row r="65">
          <cell r="BP65" t="str">
            <v>劳务工-劳务发放</v>
          </cell>
          <cell r="BQ65">
            <v>0</v>
          </cell>
          <cell r="BR65">
            <v>0</v>
          </cell>
          <cell r="BS65" t="str">
            <v>德顺</v>
          </cell>
        </row>
        <row r="66">
          <cell r="C66" t="str">
            <v>贺翌昂</v>
          </cell>
          <cell r="D66" t="str">
            <v>生产制造部</v>
          </cell>
          <cell r="E66">
            <v>45739</v>
          </cell>
          <cell r="F66" t="str">
            <v>发泡操作工</v>
          </cell>
          <cell r="G66">
            <v>45809</v>
          </cell>
          <cell r="H66">
            <v>26</v>
          </cell>
          <cell r="I66">
            <v>23</v>
          </cell>
        </row>
        <row r="66">
          <cell r="N66">
            <v>2566.54542</v>
          </cell>
          <cell r="O66">
            <v>1318.07692307692</v>
          </cell>
          <cell r="P66">
            <v>100</v>
          </cell>
        </row>
        <row r="66">
          <cell r="R66">
            <v>300</v>
          </cell>
        </row>
        <row r="66">
          <cell r="U66">
            <v>4284.62234307692</v>
          </cell>
        </row>
        <row r="66">
          <cell r="W66">
            <v>282</v>
          </cell>
        </row>
        <row r="66">
          <cell r="AA66">
            <v>184</v>
          </cell>
        </row>
        <row r="66">
          <cell r="AD66">
            <v>300</v>
          </cell>
        </row>
        <row r="66">
          <cell r="AF66">
            <v>460</v>
          </cell>
        </row>
        <row r="66">
          <cell r="AM66">
            <v>5510.62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</row>
        <row r="66">
          <cell r="AY66">
            <v>5510.62</v>
          </cell>
          <cell r="AZ66">
            <v>0</v>
          </cell>
        </row>
        <row r="66">
          <cell r="BB66">
            <v>0</v>
          </cell>
          <cell r="BC66">
            <v>0</v>
          </cell>
        </row>
        <row r="66">
          <cell r="BJ66">
            <v>5510.62</v>
          </cell>
        </row>
        <row r="66">
          <cell r="BL66">
            <v>0</v>
          </cell>
          <cell r="BM66">
            <v>22.8183022774327</v>
          </cell>
          <cell r="BN66">
            <v>22.8183022774327</v>
          </cell>
        </row>
        <row r="66">
          <cell r="BP66" t="str">
            <v>劳务工-劳务发放</v>
          </cell>
          <cell r="BQ66">
            <v>0</v>
          </cell>
          <cell r="BR66">
            <v>0</v>
          </cell>
          <cell r="BS66" t="str">
            <v>德顺</v>
          </cell>
        </row>
        <row r="67">
          <cell r="C67" t="str">
            <v>袁珊珊</v>
          </cell>
          <cell r="D67" t="str">
            <v>生产制造部</v>
          </cell>
          <cell r="E67">
            <v>45739</v>
          </cell>
          <cell r="F67" t="str">
            <v>发泡操作工</v>
          </cell>
          <cell r="G67">
            <v>45809</v>
          </cell>
          <cell r="H67">
            <v>26</v>
          </cell>
          <cell r="I67">
            <v>27</v>
          </cell>
        </row>
        <row r="67">
          <cell r="N67">
            <v>2731.81857</v>
          </cell>
          <cell r="O67">
            <v>1547.30769230769</v>
          </cell>
          <cell r="P67">
            <v>200</v>
          </cell>
        </row>
        <row r="67">
          <cell r="R67">
            <v>300</v>
          </cell>
        </row>
        <row r="67">
          <cell r="U67">
            <v>4779.12626230769</v>
          </cell>
        </row>
        <row r="67">
          <cell r="W67">
            <v>282</v>
          </cell>
        </row>
        <row r="67">
          <cell r="AA67">
            <v>216</v>
          </cell>
        </row>
        <row r="67">
          <cell r="AD67">
            <v>200</v>
          </cell>
        </row>
        <row r="67">
          <cell r="AF67">
            <v>540</v>
          </cell>
        </row>
        <row r="67">
          <cell r="AM67">
            <v>6017.13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</row>
        <row r="67">
          <cell r="AY67">
            <v>6017.13</v>
          </cell>
          <cell r="AZ67">
            <v>0</v>
          </cell>
        </row>
        <row r="67">
          <cell r="BB67">
            <v>0</v>
          </cell>
          <cell r="BC67">
            <v>0</v>
          </cell>
          <cell r="BD67">
            <v>30.6</v>
          </cell>
        </row>
        <row r="67">
          <cell r="BJ67">
            <v>5986.53</v>
          </cell>
        </row>
        <row r="67">
          <cell r="BL67">
            <v>0</v>
          </cell>
          <cell r="BM67">
            <v>21.2244444444444</v>
          </cell>
          <cell r="BN67">
            <v>21.1165079365079</v>
          </cell>
        </row>
        <row r="67">
          <cell r="BP67" t="str">
            <v>劳务工-劳务发放</v>
          </cell>
          <cell r="BQ67">
            <v>0</v>
          </cell>
          <cell r="BR67">
            <v>0</v>
          </cell>
          <cell r="BS67" t="str">
            <v>德顺</v>
          </cell>
        </row>
        <row r="68">
          <cell r="C68" t="str">
            <v>龙意倩</v>
          </cell>
          <cell r="D68" t="str">
            <v>生产制造部</v>
          </cell>
          <cell r="E68">
            <v>45790</v>
          </cell>
          <cell r="F68" t="str">
            <v>发泡操作工</v>
          </cell>
          <cell r="G68">
            <v>45809</v>
          </cell>
          <cell r="H68">
            <v>26</v>
          </cell>
          <cell r="I68">
            <v>23</v>
          </cell>
        </row>
        <row r="68">
          <cell r="N68">
            <v>2566.54542</v>
          </cell>
          <cell r="O68">
            <v>1318.07692307692</v>
          </cell>
          <cell r="P68">
            <v>150</v>
          </cell>
        </row>
        <row r="68">
          <cell r="R68">
            <v>0</v>
          </cell>
        </row>
        <row r="68">
          <cell r="U68">
            <v>4034.62234307692</v>
          </cell>
        </row>
        <row r="68">
          <cell r="W68">
            <v>285</v>
          </cell>
        </row>
        <row r="68">
          <cell r="AA68">
            <v>184</v>
          </cell>
        </row>
        <row r="68">
          <cell r="AD68">
            <v>619.230769230769</v>
          </cell>
        </row>
        <row r="68">
          <cell r="AF68">
            <v>460</v>
          </cell>
        </row>
        <row r="68">
          <cell r="AM68">
            <v>5582.85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8">
          <cell r="AY68">
            <v>5582.85</v>
          </cell>
          <cell r="AZ68">
            <v>0</v>
          </cell>
        </row>
        <row r="68">
          <cell r="BB68">
            <v>0</v>
          </cell>
          <cell r="BC68">
            <v>0</v>
          </cell>
        </row>
        <row r="68">
          <cell r="BJ68">
            <v>5582.85</v>
          </cell>
        </row>
        <row r="68">
          <cell r="BL68">
            <v>0</v>
          </cell>
          <cell r="BM68">
            <v>23.1173913043478</v>
          </cell>
          <cell r="BN68">
            <v>23.1173913043478</v>
          </cell>
        </row>
        <row r="68">
          <cell r="BP68" t="str">
            <v>劳务工-劳务发放</v>
          </cell>
          <cell r="BQ68">
            <v>0</v>
          </cell>
          <cell r="BR68">
            <v>0</v>
          </cell>
          <cell r="BS68" t="str">
            <v>湖南诚展</v>
          </cell>
        </row>
        <row r="69">
          <cell r="C69" t="str">
            <v>蒋鹏</v>
          </cell>
          <cell r="D69" t="str">
            <v>生产制造部</v>
          </cell>
          <cell r="E69">
            <v>45800</v>
          </cell>
          <cell r="F69" t="str">
            <v>发泡操作工</v>
          </cell>
          <cell r="G69">
            <v>45809</v>
          </cell>
          <cell r="H69">
            <v>26</v>
          </cell>
          <cell r="I69">
            <v>23</v>
          </cell>
        </row>
        <row r="69">
          <cell r="N69">
            <v>2566.54542</v>
          </cell>
          <cell r="O69">
            <v>1318.07692307692</v>
          </cell>
          <cell r="P69">
            <v>50</v>
          </cell>
        </row>
        <row r="69">
          <cell r="R69">
            <v>300</v>
          </cell>
        </row>
        <row r="69">
          <cell r="U69">
            <v>4234.62234307692</v>
          </cell>
        </row>
        <row r="69">
          <cell r="W69">
            <v>276</v>
          </cell>
        </row>
        <row r="69">
          <cell r="AA69">
            <v>184</v>
          </cell>
        </row>
        <row r="69">
          <cell r="AD69">
            <v>442.307692307692</v>
          </cell>
        </row>
        <row r="69">
          <cell r="AF69">
            <v>460</v>
          </cell>
        </row>
        <row r="69">
          <cell r="AM69">
            <v>5596.93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</row>
        <row r="69">
          <cell r="AY69">
            <v>5596.93</v>
          </cell>
          <cell r="AZ69">
            <v>0</v>
          </cell>
        </row>
        <row r="69">
          <cell r="BB69">
            <v>0</v>
          </cell>
          <cell r="BC69">
            <v>0</v>
          </cell>
        </row>
        <row r="69">
          <cell r="BJ69">
            <v>5596.93</v>
          </cell>
        </row>
        <row r="69">
          <cell r="BL69">
            <v>0</v>
          </cell>
          <cell r="BM69">
            <v>23.1756935817805</v>
          </cell>
          <cell r="BN69">
            <v>23.1756935817805</v>
          </cell>
        </row>
        <row r="69">
          <cell r="BP69" t="str">
            <v>劳务工-劳务发放</v>
          </cell>
          <cell r="BQ69">
            <v>0</v>
          </cell>
          <cell r="BR69">
            <v>0</v>
          </cell>
          <cell r="BS69" t="str">
            <v>德顺</v>
          </cell>
        </row>
        <row r="70">
          <cell r="C70" t="str">
            <v>肖军奇</v>
          </cell>
          <cell r="D70" t="str">
            <v>生产制造部</v>
          </cell>
          <cell r="E70">
            <v>45801</v>
          </cell>
          <cell r="F70" t="str">
            <v>发泡操作工</v>
          </cell>
          <cell r="G70">
            <v>45809</v>
          </cell>
          <cell r="H70">
            <v>26</v>
          </cell>
          <cell r="I70">
            <v>25</v>
          </cell>
        </row>
        <row r="70">
          <cell r="N70">
            <v>2774.5885</v>
          </cell>
          <cell r="O70">
            <v>1432.69230769231</v>
          </cell>
          <cell r="P70">
            <v>100</v>
          </cell>
        </row>
        <row r="70">
          <cell r="R70">
            <v>300</v>
          </cell>
        </row>
        <row r="70">
          <cell r="U70">
            <v>4607.28080769231</v>
          </cell>
        </row>
        <row r="70">
          <cell r="W70">
            <v>282</v>
          </cell>
        </row>
        <row r="70">
          <cell r="AA70">
            <v>200</v>
          </cell>
        </row>
        <row r="70">
          <cell r="AD70">
            <v>300</v>
          </cell>
        </row>
        <row r="70">
          <cell r="AF70">
            <v>500</v>
          </cell>
        </row>
        <row r="70">
          <cell r="AM70">
            <v>5889.28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0">
          <cell r="AY70">
            <v>5889.28</v>
          </cell>
          <cell r="AZ70">
            <v>0</v>
          </cell>
        </row>
        <row r="70">
          <cell r="BB70">
            <v>0</v>
          </cell>
          <cell r="BC70">
            <v>0</v>
          </cell>
        </row>
        <row r="70">
          <cell r="BJ70">
            <v>5889.28</v>
          </cell>
        </row>
        <row r="70">
          <cell r="BL70">
            <v>0</v>
          </cell>
          <cell r="BM70">
            <v>22.4353523809524</v>
          </cell>
          <cell r="BN70">
            <v>22.4353523809524</v>
          </cell>
        </row>
        <row r="70">
          <cell r="BP70" t="str">
            <v>劳务工-劳务发放</v>
          </cell>
          <cell r="BQ70">
            <v>0</v>
          </cell>
          <cell r="BR70">
            <v>0</v>
          </cell>
          <cell r="BS70" t="str">
            <v>湘潭思泉</v>
          </cell>
        </row>
        <row r="71">
          <cell r="C71" t="str">
            <v>付志勇</v>
          </cell>
          <cell r="D71" t="str">
            <v>生产制造部</v>
          </cell>
          <cell r="E71">
            <v>45801</v>
          </cell>
          <cell r="F71" t="str">
            <v>发泡操作工</v>
          </cell>
          <cell r="G71">
            <v>45809</v>
          </cell>
          <cell r="H71">
            <v>26</v>
          </cell>
          <cell r="I71">
            <v>23</v>
          </cell>
        </row>
        <row r="71">
          <cell r="N71">
            <v>2566.54542</v>
          </cell>
          <cell r="O71">
            <v>1318.07692307692</v>
          </cell>
          <cell r="P71">
            <v>0</v>
          </cell>
        </row>
        <row r="71">
          <cell r="R71">
            <v>300</v>
          </cell>
        </row>
        <row r="71">
          <cell r="U71">
            <v>4184.62234307692</v>
          </cell>
        </row>
        <row r="71">
          <cell r="W71">
            <v>273</v>
          </cell>
        </row>
        <row r="71">
          <cell r="AA71">
            <v>184</v>
          </cell>
        </row>
        <row r="71">
          <cell r="AD71">
            <v>300</v>
          </cell>
        </row>
        <row r="71">
          <cell r="AF71">
            <v>460</v>
          </cell>
        </row>
        <row r="71">
          <cell r="AJ71">
            <v>-10</v>
          </cell>
        </row>
        <row r="71">
          <cell r="AM71">
            <v>5391.62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</row>
        <row r="71">
          <cell r="AY71">
            <v>5391.62</v>
          </cell>
          <cell r="AZ71">
            <v>0</v>
          </cell>
        </row>
        <row r="71">
          <cell r="BB71">
            <v>0</v>
          </cell>
          <cell r="BC71">
            <v>0</v>
          </cell>
        </row>
        <row r="71">
          <cell r="BJ71">
            <v>5391.62</v>
          </cell>
        </row>
        <row r="71">
          <cell r="BL71">
            <v>0</v>
          </cell>
          <cell r="BM71">
            <v>22.3255486542443</v>
          </cell>
          <cell r="BN71">
            <v>22.3255486542443</v>
          </cell>
        </row>
        <row r="71">
          <cell r="BP71" t="str">
            <v>劳务工-劳务发放</v>
          </cell>
          <cell r="BQ71">
            <v>0</v>
          </cell>
          <cell r="BR71">
            <v>0</v>
          </cell>
          <cell r="BS71" t="str">
            <v>湘潭思泉</v>
          </cell>
        </row>
        <row r="72">
          <cell r="C72" t="str">
            <v>彭梅芳</v>
          </cell>
          <cell r="D72" t="str">
            <v>生产制造部</v>
          </cell>
          <cell r="E72">
            <v>45805</v>
          </cell>
          <cell r="F72" t="str">
            <v>发泡操作工</v>
          </cell>
          <cell r="G72">
            <v>45809</v>
          </cell>
          <cell r="H72">
            <v>26</v>
          </cell>
          <cell r="I72">
            <v>28</v>
          </cell>
        </row>
        <row r="72">
          <cell r="N72">
            <v>2321.22906</v>
          </cell>
          <cell r="O72">
            <v>1604.61538461538</v>
          </cell>
          <cell r="P72">
            <v>100</v>
          </cell>
        </row>
        <row r="72">
          <cell r="R72">
            <v>300</v>
          </cell>
        </row>
        <row r="72">
          <cell r="U72">
            <v>4325.84444461538</v>
          </cell>
        </row>
        <row r="72">
          <cell r="W72">
            <v>270</v>
          </cell>
        </row>
        <row r="72">
          <cell r="AA72">
            <v>224</v>
          </cell>
        </row>
        <row r="72">
          <cell r="AD72">
            <v>200</v>
          </cell>
        </row>
        <row r="72">
          <cell r="AF72">
            <v>560</v>
          </cell>
        </row>
        <row r="72">
          <cell r="AM72">
            <v>5579.84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</row>
        <row r="72">
          <cell r="AY72">
            <v>5579.84</v>
          </cell>
          <cell r="AZ72">
            <v>0</v>
          </cell>
        </row>
        <row r="72">
          <cell r="BB72">
            <v>0</v>
          </cell>
          <cell r="BC72">
            <v>0</v>
          </cell>
        </row>
        <row r="72">
          <cell r="BJ72">
            <v>5579.84</v>
          </cell>
        </row>
        <row r="72">
          <cell r="BL72">
            <v>0</v>
          </cell>
          <cell r="BM72">
            <v>18.9790476190476</v>
          </cell>
          <cell r="BN72">
            <v>18.9790476190476</v>
          </cell>
        </row>
        <row r="72">
          <cell r="BP72" t="str">
            <v>劳务工-劳务发放</v>
          </cell>
          <cell r="BQ72">
            <v>0</v>
          </cell>
          <cell r="BR72">
            <v>0</v>
          </cell>
          <cell r="BS72" t="str">
            <v>湘潭思泉</v>
          </cell>
        </row>
        <row r="73">
          <cell r="C73" t="str">
            <v>唐江山</v>
          </cell>
          <cell r="D73" t="str">
            <v>生产制造部</v>
          </cell>
          <cell r="E73">
            <v>45806</v>
          </cell>
          <cell r="F73" t="str">
            <v>发泡操作工</v>
          </cell>
          <cell r="G73">
            <v>45809</v>
          </cell>
          <cell r="H73">
            <v>26</v>
          </cell>
          <cell r="I73">
            <v>28</v>
          </cell>
        </row>
        <row r="73">
          <cell r="N73">
            <v>3058.16936</v>
          </cell>
          <cell r="O73">
            <v>1604.61538461538</v>
          </cell>
          <cell r="P73">
            <v>100</v>
          </cell>
        </row>
        <row r="73">
          <cell r="R73">
            <v>300</v>
          </cell>
        </row>
        <row r="73">
          <cell r="U73">
            <v>5062.78474461538</v>
          </cell>
        </row>
        <row r="73">
          <cell r="W73">
            <v>264</v>
          </cell>
        </row>
        <row r="73">
          <cell r="AA73">
            <v>224</v>
          </cell>
        </row>
        <row r="73">
          <cell r="AD73">
            <v>300</v>
          </cell>
        </row>
        <row r="73">
          <cell r="AF73">
            <v>560</v>
          </cell>
        </row>
        <row r="73">
          <cell r="AI73">
            <v>-20</v>
          </cell>
        </row>
        <row r="73">
          <cell r="AM73">
            <v>6390.78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</row>
        <row r="73">
          <cell r="AY73">
            <v>6390.78</v>
          </cell>
          <cell r="AZ73">
            <v>0</v>
          </cell>
        </row>
        <row r="73">
          <cell r="BB73">
            <v>0</v>
          </cell>
          <cell r="BC73">
            <v>0</v>
          </cell>
        </row>
        <row r="73">
          <cell r="BJ73">
            <v>6390.78</v>
          </cell>
        </row>
        <row r="73">
          <cell r="BL73">
            <v>0</v>
          </cell>
          <cell r="BM73">
            <v>21.7373469387755</v>
          </cell>
          <cell r="BN73">
            <v>21.7373469387755</v>
          </cell>
        </row>
        <row r="73">
          <cell r="BP73" t="str">
            <v>劳务工-劳务发放</v>
          </cell>
          <cell r="BQ73">
            <v>0</v>
          </cell>
          <cell r="BR73">
            <v>0</v>
          </cell>
          <cell r="BS73" t="str">
            <v>湘潭思泉</v>
          </cell>
        </row>
        <row r="74">
          <cell r="C74" t="str">
            <v>高玉霞</v>
          </cell>
          <cell r="D74" t="str">
            <v>生产制造部</v>
          </cell>
          <cell r="E74">
            <v>45806</v>
          </cell>
          <cell r="F74" t="str">
            <v>发泡操作工</v>
          </cell>
          <cell r="G74">
            <v>45809</v>
          </cell>
          <cell r="H74">
            <v>26</v>
          </cell>
          <cell r="I74">
            <v>28</v>
          </cell>
        </row>
        <row r="74">
          <cell r="N74">
            <v>2221.3981584</v>
          </cell>
          <cell r="O74">
            <v>1604.61538461538</v>
          </cell>
          <cell r="P74">
            <v>100</v>
          </cell>
        </row>
        <row r="74">
          <cell r="R74">
            <v>300</v>
          </cell>
        </row>
        <row r="74">
          <cell r="U74">
            <v>4226.01354301539</v>
          </cell>
        </row>
        <row r="74">
          <cell r="W74">
            <v>273</v>
          </cell>
        </row>
        <row r="74">
          <cell r="AA74">
            <v>224</v>
          </cell>
        </row>
        <row r="74">
          <cell r="AD74">
            <v>200</v>
          </cell>
        </row>
        <row r="74">
          <cell r="AF74">
            <v>560</v>
          </cell>
        </row>
        <row r="74">
          <cell r="AM74">
            <v>5483.01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</row>
        <row r="74">
          <cell r="AY74">
            <v>5483.01</v>
          </cell>
          <cell r="AZ74">
            <v>0</v>
          </cell>
        </row>
        <row r="74">
          <cell r="BB74">
            <v>0</v>
          </cell>
          <cell r="BC74">
            <v>0</v>
          </cell>
          <cell r="BD74">
            <v>30.6</v>
          </cell>
        </row>
        <row r="74">
          <cell r="BJ74">
            <v>5452.41</v>
          </cell>
        </row>
        <row r="74">
          <cell r="BL74">
            <v>0</v>
          </cell>
          <cell r="BM74">
            <v>18.649693877551</v>
          </cell>
          <cell r="BN74">
            <v>18.545612244898</v>
          </cell>
        </row>
        <row r="74">
          <cell r="BP74" t="str">
            <v>劳务工-劳务发放</v>
          </cell>
          <cell r="BQ74">
            <v>0</v>
          </cell>
          <cell r="BR74">
            <v>0</v>
          </cell>
          <cell r="BS74" t="str">
            <v>湘潭宏顺</v>
          </cell>
        </row>
        <row r="75">
          <cell r="C75" t="str">
            <v>齐水斌</v>
          </cell>
          <cell r="D75" t="str">
            <v>生产制造部</v>
          </cell>
          <cell r="E75">
            <v>45805</v>
          </cell>
          <cell r="F75" t="str">
            <v>发泡操作工</v>
          </cell>
          <cell r="G75">
            <v>45809</v>
          </cell>
          <cell r="H75">
            <v>26</v>
          </cell>
          <cell r="I75">
            <v>28</v>
          </cell>
        </row>
        <row r="75">
          <cell r="N75">
            <v>3081.66312</v>
          </cell>
          <cell r="O75">
            <v>1604.61538461538</v>
          </cell>
          <cell r="P75">
            <v>100</v>
          </cell>
        </row>
        <row r="75">
          <cell r="R75">
            <v>300</v>
          </cell>
        </row>
        <row r="75">
          <cell r="U75">
            <v>5086.27850461538</v>
          </cell>
        </row>
        <row r="75">
          <cell r="W75">
            <v>270</v>
          </cell>
        </row>
        <row r="75">
          <cell r="AA75">
            <v>224</v>
          </cell>
        </row>
        <row r="75">
          <cell r="AD75">
            <v>800</v>
          </cell>
        </row>
        <row r="75">
          <cell r="AF75">
            <v>560</v>
          </cell>
        </row>
        <row r="75">
          <cell r="AM75">
            <v>6940.28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</row>
        <row r="75">
          <cell r="AY75">
            <v>6940.28</v>
          </cell>
          <cell r="AZ75">
            <v>0</v>
          </cell>
        </row>
        <row r="75">
          <cell r="BB75">
            <v>0</v>
          </cell>
          <cell r="BC75">
            <v>0</v>
          </cell>
          <cell r="BD75">
            <v>73</v>
          </cell>
        </row>
        <row r="75">
          <cell r="BJ75">
            <v>6867.28</v>
          </cell>
        </row>
        <row r="75">
          <cell r="BL75">
            <v>0</v>
          </cell>
          <cell r="BM75">
            <v>23.6063945578231</v>
          </cell>
          <cell r="BN75">
            <v>23.3580952380952</v>
          </cell>
        </row>
        <row r="75">
          <cell r="BP75" t="str">
            <v>劳务工-劳务发放</v>
          </cell>
          <cell r="BQ75">
            <v>0</v>
          </cell>
          <cell r="BR75">
            <v>0</v>
          </cell>
          <cell r="BS75" t="str">
            <v>湘潭思泉</v>
          </cell>
        </row>
        <row r="76">
          <cell r="C76" t="str">
            <v>陈波</v>
          </cell>
          <cell r="D76" t="str">
            <v>生产制造部</v>
          </cell>
          <cell r="E76">
            <v>45804</v>
          </cell>
          <cell r="F76" t="str">
            <v>发泡操作工</v>
          </cell>
          <cell r="G76">
            <v>45809</v>
          </cell>
          <cell r="H76">
            <v>26</v>
          </cell>
          <cell r="I76">
            <v>25</v>
          </cell>
        </row>
        <row r="76">
          <cell r="N76">
            <v>2698.707</v>
          </cell>
          <cell r="O76">
            <v>1432.69230769231</v>
          </cell>
          <cell r="P76">
            <v>100</v>
          </cell>
        </row>
        <row r="76">
          <cell r="R76">
            <v>300</v>
          </cell>
        </row>
        <row r="76">
          <cell r="U76">
            <v>4531.39930769231</v>
          </cell>
        </row>
        <row r="76">
          <cell r="W76">
            <v>264</v>
          </cell>
        </row>
        <row r="76">
          <cell r="AA76">
            <v>200</v>
          </cell>
        </row>
        <row r="76">
          <cell r="AD76">
            <v>300</v>
          </cell>
        </row>
        <row r="76">
          <cell r="AF76">
            <v>500</v>
          </cell>
        </row>
        <row r="76">
          <cell r="AM76">
            <v>5795.4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</row>
        <row r="76">
          <cell r="AY76">
            <v>5795.4</v>
          </cell>
          <cell r="AZ76">
            <v>0</v>
          </cell>
        </row>
        <row r="76">
          <cell r="BB76">
            <v>0</v>
          </cell>
          <cell r="BC76">
            <v>0</v>
          </cell>
          <cell r="BD76">
            <v>111.75</v>
          </cell>
        </row>
        <row r="76">
          <cell r="BJ76">
            <v>5683.65</v>
          </cell>
        </row>
        <row r="76">
          <cell r="BL76">
            <v>0</v>
          </cell>
          <cell r="BM76">
            <v>22.0777142857143</v>
          </cell>
          <cell r="BN76">
            <v>21.652</v>
          </cell>
        </row>
        <row r="76">
          <cell r="BP76" t="str">
            <v>劳务工-劳务发放</v>
          </cell>
          <cell r="BQ76">
            <v>0</v>
          </cell>
          <cell r="BR76">
            <v>0</v>
          </cell>
          <cell r="BS76" t="str">
            <v>湘潭思泉</v>
          </cell>
        </row>
        <row r="77">
          <cell r="C77" t="str">
            <v>张永桂</v>
          </cell>
          <cell r="D77" t="str">
            <v>生产制造部</v>
          </cell>
          <cell r="E77">
            <v>45802</v>
          </cell>
          <cell r="F77" t="str">
            <v>发泡操作工</v>
          </cell>
          <cell r="G77">
            <v>45809</v>
          </cell>
          <cell r="H77">
            <v>26</v>
          </cell>
          <cell r="I77">
            <v>27</v>
          </cell>
        </row>
        <row r="77">
          <cell r="N77">
            <v>2873.62004</v>
          </cell>
          <cell r="O77">
            <v>1547.30769230769</v>
          </cell>
          <cell r="P77">
            <v>100</v>
          </cell>
        </row>
        <row r="77">
          <cell r="R77">
            <v>300</v>
          </cell>
        </row>
        <row r="77">
          <cell r="U77">
            <v>4820.92773230769</v>
          </cell>
        </row>
        <row r="77">
          <cell r="W77">
            <v>264</v>
          </cell>
        </row>
        <row r="77">
          <cell r="AA77">
            <v>216</v>
          </cell>
        </row>
        <row r="77">
          <cell r="AD77">
            <v>800</v>
          </cell>
        </row>
        <row r="77">
          <cell r="AF77">
            <v>540</v>
          </cell>
        </row>
        <row r="77">
          <cell r="AJ77">
            <v>-20</v>
          </cell>
        </row>
        <row r="77">
          <cell r="AM77">
            <v>6620.93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</row>
        <row r="77">
          <cell r="AY77">
            <v>6620.93</v>
          </cell>
          <cell r="AZ77">
            <v>0</v>
          </cell>
        </row>
        <row r="77">
          <cell r="BB77">
            <v>0</v>
          </cell>
          <cell r="BC77">
            <v>0</v>
          </cell>
        </row>
        <row r="77">
          <cell r="BJ77">
            <v>6620.93</v>
          </cell>
        </row>
        <row r="77">
          <cell r="BL77">
            <v>0</v>
          </cell>
          <cell r="BM77">
            <v>23.3542504409171</v>
          </cell>
          <cell r="BN77">
            <v>23.3542504409171</v>
          </cell>
        </row>
        <row r="77">
          <cell r="BP77" t="str">
            <v>劳务工-劳务发放</v>
          </cell>
          <cell r="BQ77">
            <v>0</v>
          </cell>
          <cell r="BR77">
            <v>0</v>
          </cell>
          <cell r="BS77" t="str">
            <v>湘潭宏顺</v>
          </cell>
        </row>
        <row r="78">
          <cell r="C78" t="str">
            <v>卢喜春</v>
          </cell>
          <cell r="D78" t="str">
            <v>生产制造部</v>
          </cell>
          <cell r="E78">
            <v>45802</v>
          </cell>
          <cell r="F78" t="str">
            <v>发泡操作工</v>
          </cell>
          <cell r="G78">
            <v>45809</v>
          </cell>
          <cell r="H78">
            <v>26</v>
          </cell>
          <cell r="I78">
            <v>24</v>
          </cell>
        </row>
        <row r="78">
          <cell r="N78">
            <v>2665.57696</v>
          </cell>
          <cell r="O78">
            <v>1375.38461538462</v>
          </cell>
          <cell r="P78">
            <v>100</v>
          </cell>
        </row>
        <row r="78">
          <cell r="R78">
            <v>300</v>
          </cell>
        </row>
        <row r="78">
          <cell r="U78">
            <v>4440.96157538461</v>
          </cell>
        </row>
        <row r="78">
          <cell r="W78">
            <v>279</v>
          </cell>
        </row>
        <row r="78">
          <cell r="AA78">
            <v>192</v>
          </cell>
        </row>
        <row r="78">
          <cell r="AD78">
            <v>300</v>
          </cell>
        </row>
        <row r="78">
          <cell r="AF78">
            <v>480</v>
          </cell>
        </row>
        <row r="78">
          <cell r="AM78">
            <v>5691.96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</row>
        <row r="78">
          <cell r="AY78">
            <v>5691.96</v>
          </cell>
          <cell r="AZ78">
            <v>0</v>
          </cell>
        </row>
        <row r="78">
          <cell r="BB78">
            <v>0</v>
          </cell>
          <cell r="BC78">
            <v>0</v>
          </cell>
        </row>
        <row r="78">
          <cell r="BJ78">
            <v>5691.96</v>
          </cell>
        </row>
        <row r="78">
          <cell r="BL78">
            <v>0</v>
          </cell>
          <cell r="BM78">
            <v>22.5871428571429</v>
          </cell>
          <cell r="BN78">
            <v>22.5871428571429</v>
          </cell>
        </row>
        <row r="78">
          <cell r="BP78" t="str">
            <v>劳务工-劳务发放</v>
          </cell>
          <cell r="BQ78">
            <v>0</v>
          </cell>
          <cell r="BR78">
            <v>0</v>
          </cell>
          <cell r="BS78" t="str">
            <v>湘潭宏顺</v>
          </cell>
        </row>
        <row r="79">
          <cell r="C79" t="str">
            <v>佘军</v>
          </cell>
          <cell r="D79" t="str">
            <v>生产制造部</v>
          </cell>
          <cell r="E79">
            <v>45804</v>
          </cell>
          <cell r="F79" t="str">
            <v>发泡操作工</v>
          </cell>
          <cell r="G79">
            <v>45809</v>
          </cell>
          <cell r="H79">
            <v>26</v>
          </cell>
          <cell r="I79">
            <v>22</v>
          </cell>
        </row>
        <row r="79">
          <cell r="N79">
            <v>2437.57388</v>
          </cell>
          <cell r="O79">
            <v>1260.76923076923</v>
          </cell>
          <cell r="P79">
            <v>100</v>
          </cell>
        </row>
        <row r="79">
          <cell r="R79">
            <v>200</v>
          </cell>
        </row>
        <row r="79">
          <cell r="U79">
            <v>3998.34311076923</v>
          </cell>
        </row>
        <row r="79">
          <cell r="W79">
            <v>279</v>
          </cell>
        </row>
        <row r="79">
          <cell r="AA79">
            <v>176</v>
          </cell>
        </row>
        <row r="79">
          <cell r="AD79">
            <v>253.846153846154</v>
          </cell>
        </row>
        <row r="79">
          <cell r="AF79">
            <v>440</v>
          </cell>
        </row>
        <row r="79">
          <cell r="AM79">
            <v>5147.19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79">
          <cell r="AY79">
            <v>5147.19</v>
          </cell>
          <cell r="AZ79">
            <v>0</v>
          </cell>
        </row>
        <row r="79">
          <cell r="BB79">
            <v>0</v>
          </cell>
          <cell r="BC79">
            <v>0</v>
          </cell>
          <cell r="BD79">
            <v>111.75</v>
          </cell>
        </row>
        <row r="79">
          <cell r="BJ79">
            <v>5035.44</v>
          </cell>
        </row>
        <row r="79">
          <cell r="BL79">
            <v>0</v>
          </cell>
          <cell r="BM79">
            <v>22.2822077922078</v>
          </cell>
          <cell r="BN79">
            <v>21.7984415584416</v>
          </cell>
        </row>
        <row r="79">
          <cell r="BP79" t="str">
            <v>劳务工-劳务发放</v>
          </cell>
          <cell r="BQ79">
            <v>0</v>
          </cell>
          <cell r="BR79">
            <v>0</v>
          </cell>
          <cell r="BS79" t="str">
            <v>湖南诚展</v>
          </cell>
        </row>
        <row r="80">
          <cell r="C80" t="str">
            <v>刘爱国</v>
          </cell>
          <cell r="D80" t="str">
            <v>生产制造部</v>
          </cell>
          <cell r="E80">
            <v>45805</v>
          </cell>
          <cell r="F80" t="str">
            <v>发泡操作工</v>
          </cell>
          <cell r="G80">
            <v>45809</v>
          </cell>
          <cell r="H80">
            <v>26</v>
          </cell>
          <cell r="I80">
            <v>27</v>
          </cell>
        </row>
        <row r="80">
          <cell r="N80">
            <v>2902.79158</v>
          </cell>
          <cell r="O80">
            <v>1547.30769230769</v>
          </cell>
          <cell r="P80">
            <v>100</v>
          </cell>
        </row>
        <row r="80">
          <cell r="R80">
            <v>300</v>
          </cell>
        </row>
        <row r="80">
          <cell r="U80">
            <v>4850.09927230769</v>
          </cell>
        </row>
        <row r="80">
          <cell r="W80">
            <v>276</v>
          </cell>
        </row>
        <row r="80">
          <cell r="AA80">
            <v>216</v>
          </cell>
        </row>
        <row r="80">
          <cell r="AD80">
            <v>800</v>
          </cell>
        </row>
        <row r="80">
          <cell r="AF80">
            <v>540</v>
          </cell>
        </row>
        <row r="80">
          <cell r="AM80">
            <v>6682.1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0">
          <cell r="AY80">
            <v>6682.1</v>
          </cell>
          <cell r="AZ80">
            <v>0</v>
          </cell>
        </row>
        <row r="80">
          <cell r="BB80">
            <v>0</v>
          </cell>
          <cell r="BC80">
            <v>0</v>
          </cell>
        </row>
        <row r="80">
          <cell r="BJ80">
            <v>6682.1</v>
          </cell>
        </row>
        <row r="80">
          <cell r="BL80">
            <v>0</v>
          </cell>
          <cell r="BM80">
            <v>23.5700176366843</v>
          </cell>
          <cell r="BN80">
            <v>23.5700176366843</v>
          </cell>
        </row>
        <row r="80">
          <cell r="BP80" t="str">
            <v>劳务工-劳务发放</v>
          </cell>
          <cell r="BQ80">
            <v>0</v>
          </cell>
          <cell r="BR80">
            <v>0</v>
          </cell>
          <cell r="BS80" t="str">
            <v>湘潭思泉</v>
          </cell>
        </row>
        <row r="81">
          <cell r="C81" t="str">
            <v>罗铁</v>
          </cell>
          <cell r="D81" t="str">
            <v>生产制造部</v>
          </cell>
          <cell r="E81">
            <v>45741</v>
          </cell>
          <cell r="F81" t="str">
            <v>发泡操作工</v>
          </cell>
          <cell r="G81">
            <v>45809</v>
          </cell>
          <cell r="H81">
            <v>26</v>
          </cell>
          <cell r="I81">
            <v>28</v>
          </cell>
        </row>
        <row r="81">
          <cell r="N81">
            <v>2536.60542</v>
          </cell>
          <cell r="O81">
            <v>1604.61538461538</v>
          </cell>
          <cell r="P81">
            <v>150</v>
          </cell>
        </row>
        <row r="81">
          <cell r="R81">
            <v>300</v>
          </cell>
        </row>
        <row r="81">
          <cell r="U81">
            <v>4591.22080461538</v>
          </cell>
        </row>
        <row r="81">
          <cell r="W81">
            <v>273</v>
          </cell>
        </row>
        <row r="81">
          <cell r="AA81">
            <v>224</v>
          </cell>
        </row>
        <row r="81">
          <cell r="AD81">
            <v>300</v>
          </cell>
        </row>
        <row r="81">
          <cell r="AF81">
            <v>460</v>
          </cell>
        </row>
        <row r="81">
          <cell r="AJ81">
            <v>-10</v>
          </cell>
        </row>
        <row r="81">
          <cell r="AM81">
            <v>5838.22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</row>
        <row r="81">
          <cell r="AY81">
            <v>5838.22</v>
          </cell>
          <cell r="AZ81">
            <v>0</v>
          </cell>
        </row>
        <row r="81">
          <cell r="BB81">
            <v>0</v>
          </cell>
          <cell r="BC81">
            <v>0</v>
          </cell>
        </row>
        <row r="81">
          <cell r="BJ81">
            <v>5838.22</v>
          </cell>
        </row>
        <row r="81">
          <cell r="BL81">
            <v>0</v>
          </cell>
          <cell r="BM81">
            <v>19.8578911564626</v>
          </cell>
          <cell r="BN81">
            <v>19.8578911564626</v>
          </cell>
        </row>
        <row r="81">
          <cell r="BP81" t="str">
            <v>劳务工-劳务发放</v>
          </cell>
          <cell r="BQ81">
            <v>0</v>
          </cell>
          <cell r="BR81">
            <v>0</v>
          </cell>
          <cell r="BS81" t="str">
            <v>德顺</v>
          </cell>
        </row>
        <row r="82">
          <cell r="C82" t="str">
            <v>凌勤凡</v>
          </cell>
          <cell r="D82" t="str">
            <v>生产制造部</v>
          </cell>
          <cell r="E82">
            <v>45733</v>
          </cell>
          <cell r="F82" t="str">
            <v>发泡操作工</v>
          </cell>
          <cell r="G82">
            <v>45809</v>
          </cell>
          <cell r="H82">
            <v>26</v>
          </cell>
          <cell r="I82">
            <v>7</v>
          </cell>
        </row>
        <row r="82">
          <cell r="N82">
            <v>572.86078</v>
          </cell>
          <cell r="O82">
            <v>401.153846153846</v>
          </cell>
          <cell r="P82">
            <v>0</v>
          </cell>
        </row>
        <row r="82">
          <cell r="R82">
            <v>0</v>
          </cell>
        </row>
        <row r="82">
          <cell r="U82">
            <v>974.014626153846</v>
          </cell>
        </row>
        <row r="82">
          <cell r="W82">
            <v>273</v>
          </cell>
        </row>
        <row r="82">
          <cell r="AA82">
            <v>56</v>
          </cell>
        </row>
        <row r="82">
          <cell r="AD82">
            <v>53.8461538461538</v>
          </cell>
        </row>
        <row r="82">
          <cell r="AF82">
            <v>140</v>
          </cell>
        </row>
        <row r="82">
          <cell r="AM82">
            <v>1496.86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</row>
        <row r="82">
          <cell r="AY82">
            <v>1496.86</v>
          </cell>
          <cell r="AZ82">
            <v>0</v>
          </cell>
        </row>
        <row r="82">
          <cell r="BB82">
            <v>0</v>
          </cell>
          <cell r="BC82">
            <v>0</v>
          </cell>
          <cell r="BD82">
            <v>25</v>
          </cell>
        </row>
        <row r="82">
          <cell r="BJ82">
            <v>1471.86</v>
          </cell>
        </row>
        <row r="82">
          <cell r="BL82" t="str">
            <v>2025/06/17号离职</v>
          </cell>
          <cell r="BM82">
            <v>20.3654421768707</v>
          </cell>
          <cell r="BN82">
            <v>20.025306122449</v>
          </cell>
        </row>
        <row r="82">
          <cell r="BP82" t="str">
            <v>劳务工-劳务发放</v>
          </cell>
          <cell r="BQ82">
            <v>0</v>
          </cell>
          <cell r="BR82">
            <v>0</v>
          </cell>
          <cell r="BS82" t="str">
            <v>湖南诚展</v>
          </cell>
        </row>
        <row r="83">
          <cell r="C83" t="str">
            <v>林新龙</v>
          </cell>
          <cell r="D83" t="str">
            <v>生产制造部</v>
          </cell>
          <cell r="E83">
            <v>45759</v>
          </cell>
          <cell r="F83" t="str">
            <v>发泡操作工</v>
          </cell>
          <cell r="G83">
            <v>45809</v>
          </cell>
          <cell r="H83">
            <v>26</v>
          </cell>
          <cell r="I83">
            <v>7</v>
          </cell>
        </row>
        <row r="83">
          <cell r="N83">
            <v>255.688</v>
          </cell>
          <cell r="O83">
            <v>401.153846153846</v>
          </cell>
          <cell r="P83">
            <v>0</v>
          </cell>
        </row>
        <row r="83">
          <cell r="R83">
            <v>0</v>
          </cell>
        </row>
        <row r="83">
          <cell r="U83">
            <v>656.841846153846</v>
          </cell>
        </row>
        <row r="83">
          <cell r="W83">
            <v>282</v>
          </cell>
        </row>
        <row r="83">
          <cell r="AA83">
            <v>56</v>
          </cell>
        </row>
        <row r="83">
          <cell r="AD83">
            <v>53.8461538461538</v>
          </cell>
        </row>
        <row r="83">
          <cell r="AF83">
            <v>140</v>
          </cell>
        </row>
        <row r="83">
          <cell r="AI83">
            <v>-268.240527472528</v>
          </cell>
        </row>
        <row r="83">
          <cell r="AM83">
            <v>920.45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3">
          <cell r="AY83">
            <v>920.45</v>
          </cell>
          <cell r="AZ83">
            <v>0</v>
          </cell>
        </row>
        <row r="83">
          <cell r="BB83">
            <v>0</v>
          </cell>
          <cell r="BC83">
            <v>0</v>
          </cell>
          <cell r="BD83">
            <v>28.9</v>
          </cell>
        </row>
        <row r="83">
          <cell r="BJ83">
            <v>891.55</v>
          </cell>
        </row>
        <row r="83">
          <cell r="BL83" t="str">
            <v>2025/06/09号离职</v>
          </cell>
          <cell r="BM83">
            <v>12.5231292517007</v>
          </cell>
          <cell r="BN83">
            <v>12.1299319727891</v>
          </cell>
        </row>
        <row r="83">
          <cell r="BP83" t="str">
            <v>劳务工-劳务发放</v>
          </cell>
          <cell r="BQ83">
            <v>0</v>
          </cell>
          <cell r="BR83">
            <v>0</v>
          </cell>
          <cell r="BS83" t="str">
            <v>湖南诚展</v>
          </cell>
        </row>
        <row r="84">
          <cell r="C84" t="str">
            <v>杨文</v>
          </cell>
          <cell r="D84" t="str">
            <v>生产制造部</v>
          </cell>
          <cell r="E84">
            <v>45785</v>
          </cell>
          <cell r="F84" t="str">
            <v>发泡操作工</v>
          </cell>
          <cell r="G84">
            <v>45809</v>
          </cell>
          <cell r="H84">
            <v>26</v>
          </cell>
          <cell r="I84">
            <v>24</v>
          </cell>
        </row>
        <row r="84">
          <cell r="L84">
            <v>2143.7574</v>
          </cell>
        </row>
        <row r="84">
          <cell r="N84">
            <v>2143.7574</v>
          </cell>
          <cell r="O84">
            <v>1375.38461538462</v>
          </cell>
          <cell r="P84">
            <v>100</v>
          </cell>
        </row>
        <row r="84">
          <cell r="R84">
            <v>200</v>
          </cell>
        </row>
        <row r="84">
          <cell r="U84">
            <v>3819.14201538462</v>
          </cell>
        </row>
        <row r="84">
          <cell r="W84">
            <v>255</v>
          </cell>
        </row>
        <row r="84">
          <cell r="AA84">
            <v>192</v>
          </cell>
        </row>
        <row r="84">
          <cell r="AD84">
            <v>184.615384615385</v>
          </cell>
        </row>
        <row r="84">
          <cell r="AF84">
            <v>480</v>
          </cell>
        </row>
        <row r="84">
          <cell r="AJ84">
            <v>-10</v>
          </cell>
        </row>
        <row r="84">
          <cell r="AM84">
            <v>4920.76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4">
          <cell r="AY84">
            <v>4920.76</v>
          </cell>
          <cell r="AZ84">
            <v>0</v>
          </cell>
        </row>
        <row r="84">
          <cell r="BB84">
            <v>0</v>
          </cell>
          <cell r="BC84">
            <v>0</v>
          </cell>
          <cell r="BD84">
            <v>73</v>
          </cell>
        </row>
        <row r="84">
          <cell r="BJ84">
            <v>4847.76</v>
          </cell>
        </row>
        <row r="84">
          <cell r="BL84" t="str">
            <v>2025/06/26号离职</v>
          </cell>
          <cell r="BM84">
            <v>19.5268253968254</v>
          </cell>
          <cell r="BN84">
            <v>19.2371428571429</v>
          </cell>
        </row>
        <row r="84">
          <cell r="BP84" t="str">
            <v>劳务工-劳务发放</v>
          </cell>
          <cell r="BQ84">
            <v>0</v>
          </cell>
          <cell r="BR84">
            <v>0</v>
          </cell>
          <cell r="BS84" t="str">
            <v>湘潭思泉</v>
          </cell>
        </row>
        <row r="85">
          <cell r="C85" t="str">
            <v>聂松华</v>
          </cell>
          <cell r="D85" t="str">
            <v>生产制造部</v>
          </cell>
          <cell r="E85">
            <v>45789</v>
          </cell>
          <cell r="F85" t="str">
            <v>发泡操作工</v>
          </cell>
          <cell r="G85">
            <v>45809</v>
          </cell>
          <cell r="H85">
            <v>26</v>
          </cell>
          <cell r="I85">
            <v>21</v>
          </cell>
        </row>
        <row r="85">
          <cell r="L85">
            <v>2218.78234</v>
          </cell>
        </row>
        <row r="85">
          <cell r="N85">
            <v>2218.78234</v>
          </cell>
          <cell r="O85">
            <v>1203.46153846154</v>
          </cell>
          <cell r="P85">
            <v>50</v>
          </cell>
        </row>
        <row r="85">
          <cell r="R85">
            <v>0</v>
          </cell>
        </row>
        <row r="85">
          <cell r="U85">
            <v>3472.24387846154</v>
          </cell>
        </row>
        <row r="85">
          <cell r="W85">
            <v>249</v>
          </cell>
        </row>
        <row r="85">
          <cell r="AA85">
            <v>168</v>
          </cell>
        </row>
        <row r="85">
          <cell r="AD85">
            <v>161.538461538462</v>
          </cell>
        </row>
        <row r="85">
          <cell r="AF85">
            <v>420</v>
          </cell>
        </row>
        <row r="85">
          <cell r="AM85">
            <v>4470.78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5">
          <cell r="AY85">
            <v>4470.78</v>
          </cell>
          <cell r="AZ85">
            <v>0</v>
          </cell>
        </row>
        <row r="85">
          <cell r="BB85">
            <v>0</v>
          </cell>
          <cell r="BC85">
            <v>0</v>
          </cell>
          <cell r="BD85">
            <v>115.6</v>
          </cell>
        </row>
        <row r="85">
          <cell r="BJ85">
            <v>4355.18</v>
          </cell>
        </row>
        <row r="85">
          <cell r="BL85" t="str">
            <v>2025/06/28号离职</v>
          </cell>
          <cell r="BM85">
            <v>20.2756462585034</v>
          </cell>
          <cell r="BN85">
            <v>19.7513832199546</v>
          </cell>
        </row>
        <row r="85">
          <cell r="BP85" t="str">
            <v>劳务工-劳务发放</v>
          </cell>
          <cell r="BQ85">
            <v>0</v>
          </cell>
          <cell r="BR85">
            <v>0</v>
          </cell>
          <cell r="BS85" t="str">
            <v>湖南诚展</v>
          </cell>
        </row>
        <row r="86">
          <cell r="C86" t="str">
            <v>郭鹏</v>
          </cell>
          <cell r="D86" t="str">
            <v>生产制造部</v>
          </cell>
          <cell r="E86">
            <v>45791</v>
          </cell>
          <cell r="F86" t="str">
            <v>发泡操作工</v>
          </cell>
          <cell r="G86">
            <v>45809</v>
          </cell>
          <cell r="H86">
            <v>26</v>
          </cell>
          <cell r="I86">
            <v>16</v>
          </cell>
        </row>
        <row r="86">
          <cell r="L86">
            <v>1405.4044</v>
          </cell>
        </row>
        <row r="86">
          <cell r="N86">
            <v>1124.32352</v>
          </cell>
          <cell r="O86">
            <v>916.923076923077</v>
          </cell>
          <cell r="P86">
            <v>0</v>
          </cell>
        </row>
        <row r="86">
          <cell r="R86">
            <v>0</v>
          </cell>
        </row>
        <row r="86">
          <cell r="U86">
            <v>2041.24659692308</v>
          </cell>
        </row>
        <row r="86">
          <cell r="W86">
            <v>264</v>
          </cell>
        </row>
        <row r="86">
          <cell r="AA86">
            <v>128</v>
          </cell>
        </row>
        <row r="86">
          <cell r="AD86">
            <v>123.076923076923</v>
          </cell>
        </row>
        <row r="86">
          <cell r="AF86">
            <v>320</v>
          </cell>
        </row>
        <row r="86">
          <cell r="AM86">
            <v>2876.32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</row>
        <row r="86">
          <cell r="AY86">
            <v>2876.32</v>
          </cell>
          <cell r="AZ86">
            <v>0</v>
          </cell>
        </row>
        <row r="86">
          <cell r="BB86">
            <v>0</v>
          </cell>
          <cell r="BC86">
            <v>0</v>
          </cell>
        </row>
        <row r="86">
          <cell r="BJ86">
            <v>2876.32</v>
          </cell>
        </row>
        <row r="86">
          <cell r="BL86" t="str">
            <v>2025/06/19号离职</v>
          </cell>
          <cell r="BM86">
            <v>17.1209523809524</v>
          </cell>
          <cell r="BN86">
            <v>17.1209523809524</v>
          </cell>
        </row>
        <row r="86">
          <cell r="BP86" t="str">
            <v>劳务工-劳务发放</v>
          </cell>
          <cell r="BQ86">
            <v>0</v>
          </cell>
          <cell r="BR86">
            <v>0</v>
          </cell>
          <cell r="BS86" t="str">
            <v>湘潭思泉</v>
          </cell>
        </row>
        <row r="87">
          <cell r="C87" t="str">
            <v>何林</v>
          </cell>
          <cell r="D87" t="str">
            <v>生产制造部</v>
          </cell>
          <cell r="E87">
            <v>45804</v>
          </cell>
          <cell r="F87" t="str">
            <v>发泡操作工</v>
          </cell>
          <cell r="G87">
            <v>45809</v>
          </cell>
          <cell r="H87">
            <v>26</v>
          </cell>
          <cell r="I87">
            <v>16</v>
          </cell>
        </row>
        <row r="87">
          <cell r="L87">
            <v>1314.144</v>
          </cell>
        </row>
        <row r="87">
          <cell r="N87">
            <v>1051.3152</v>
          </cell>
          <cell r="O87">
            <v>916.923076923077</v>
          </cell>
          <cell r="P87">
            <v>0</v>
          </cell>
        </row>
        <row r="87">
          <cell r="R87">
            <v>0</v>
          </cell>
        </row>
        <row r="87">
          <cell r="U87">
            <v>1968.23827692308</v>
          </cell>
        </row>
        <row r="87">
          <cell r="W87">
            <v>255</v>
          </cell>
        </row>
        <row r="87">
          <cell r="AA87">
            <v>128</v>
          </cell>
        </row>
        <row r="87">
          <cell r="AD87">
            <v>123.076923076923</v>
          </cell>
        </row>
        <row r="87">
          <cell r="AF87">
            <v>320</v>
          </cell>
        </row>
        <row r="87">
          <cell r="AM87">
            <v>2794.32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7">
          <cell r="AY87">
            <v>2794.32</v>
          </cell>
          <cell r="AZ87">
            <v>0</v>
          </cell>
        </row>
        <row r="87">
          <cell r="BB87">
            <v>0</v>
          </cell>
          <cell r="BC87">
            <v>0</v>
          </cell>
        </row>
        <row r="87">
          <cell r="BJ87">
            <v>2794.32</v>
          </cell>
        </row>
        <row r="87">
          <cell r="BL87" t="str">
            <v>2025/06/18号离职0</v>
          </cell>
          <cell r="BM87">
            <v>16.6328571428571</v>
          </cell>
          <cell r="BN87">
            <v>16.6328571428571</v>
          </cell>
        </row>
        <row r="87">
          <cell r="BP87" t="str">
            <v>劳务工-劳务发放</v>
          </cell>
          <cell r="BQ87">
            <v>0</v>
          </cell>
          <cell r="BR87">
            <v>0</v>
          </cell>
          <cell r="BS87" t="str">
            <v>湘潭思泉</v>
          </cell>
        </row>
        <row r="88">
          <cell r="C88" t="str">
            <v>张小双</v>
          </cell>
          <cell r="D88" t="str">
            <v>生产制造部</v>
          </cell>
          <cell r="E88">
            <v>45803</v>
          </cell>
          <cell r="F88" t="str">
            <v>发泡操作工</v>
          </cell>
          <cell r="G88">
            <v>45809</v>
          </cell>
          <cell r="H88">
            <v>26</v>
          </cell>
          <cell r="I88">
            <v>16</v>
          </cell>
        </row>
        <row r="88">
          <cell r="L88">
            <v>970.144</v>
          </cell>
        </row>
        <row r="88">
          <cell r="N88">
            <v>776.1152</v>
          </cell>
          <cell r="O88">
            <v>916.923076923077</v>
          </cell>
          <cell r="P88">
            <v>0</v>
          </cell>
        </row>
        <row r="88">
          <cell r="R88">
            <v>0</v>
          </cell>
        </row>
        <row r="88">
          <cell r="U88">
            <v>1693.03827692308</v>
          </cell>
        </row>
        <row r="88">
          <cell r="W88">
            <v>261</v>
          </cell>
        </row>
        <row r="88">
          <cell r="AA88">
            <v>128</v>
          </cell>
        </row>
        <row r="88">
          <cell r="AD88">
            <v>123.076923076923</v>
          </cell>
        </row>
        <row r="88">
          <cell r="AF88">
            <v>320</v>
          </cell>
        </row>
        <row r="88">
          <cell r="AM88">
            <v>2525.12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</row>
        <row r="88">
          <cell r="AY88">
            <v>2525.12</v>
          </cell>
          <cell r="AZ88">
            <v>0</v>
          </cell>
        </row>
        <row r="88">
          <cell r="BB88">
            <v>0</v>
          </cell>
          <cell r="BC88">
            <v>0</v>
          </cell>
        </row>
        <row r="88">
          <cell r="BJ88">
            <v>2525.12</v>
          </cell>
        </row>
        <row r="88">
          <cell r="BL88" t="str">
            <v>2025/06/18号离职</v>
          </cell>
          <cell r="BM88">
            <v>15.0304761904762</v>
          </cell>
          <cell r="BN88">
            <v>15.0304761904762</v>
          </cell>
        </row>
        <row r="88">
          <cell r="BP88" t="str">
            <v>劳务工-劳务发放</v>
          </cell>
          <cell r="BQ88">
            <v>0</v>
          </cell>
          <cell r="BR88">
            <v>0</v>
          </cell>
          <cell r="BS88" t="str">
            <v>湘潭宏顺</v>
          </cell>
        </row>
        <row r="89">
          <cell r="C89" t="str">
            <v>汤建惟</v>
          </cell>
          <cell r="D89" t="str">
            <v>生产制造部</v>
          </cell>
          <cell r="E89">
            <v>45799</v>
          </cell>
          <cell r="F89" t="str">
            <v>发泡操作工</v>
          </cell>
          <cell r="G89">
            <v>45809</v>
          </cell>
          <cell r="H89">
            <v>26</v>
          </cell>
          <cell r="I89">
            <v>11.5</v>
          </cell>
        </row>
        <row r="89">
          <cell r="L89">
            <v>804.916</v>
          </cell>
        </row>
        <row r="89">
          <cell r="N89">
            <v>643.9328</v>
          </cell>
          <cell r="O89">
            <v>659.038461538462</v>
          </cell>
          <cell r="P89">
            <v>0</v>
          </cell>
        </row>
        <row r="89">
          <cell r="R89">
            <v>0</v>
          </cell>
        </row>
        <row r="89">
          <cell r="U89">
            <v>1302.97126153846</v>
          </cell>
        </row>
        <row r="89">
          <cell r="W89">
            <v>249</v>
          </cell>
        </row>
        <row r="89">
          <cell r="AA89">
            <v>92</v>
          </cell>
        </row>
        <row r="89">
          <cell r="AD89">
            <v>88.4615384615385</v>
          </cell>
        </row>
        <row r="89">
          <cell r="AF89">
            <v>220</v>
          </cell>
        </row>
        <row r="89">
          <cell r="AM89">
            <v>1952.43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</row>
        <row r="89">
          <cell r="AY89">
            <v>1952.43</v>
          </cell>
          <cell r="AZ89">
            <v>0</v>
          </cell>
        </row>
        <row r="89">
          <cell r="BB89">
            <v>0</v>
          </cell>
          <cell r="BC89">
            <v>0</v>
          </cell>
          <cell r="BD89">
            <v>115.6</v>
          </cell>
        </row>
        <row r="89">
          <cell r="BJ89">
            <v>1836.83</v>
          </cell>
        </row>
        <row r="89">
          <cell r="BL89" t="str">
            <v>2025/06/18离职</v>
          </cell>
          <cell r="BM89">
            <v>16.1691925465839</v>
          </cell>
          <cell r="BN89">
            <v>15.2118426501035</v>
          </cell>
        </row>
        <row r="89">
          <cell r="BP89" t="str">
            <v>劳务工-劳务发放</v>
          </cell>
          <cell r="BQ89">
            <v>0</v>
          </cell>
          <cell r="BR89">
            <v>0</v>
          </cell>
          <cell r="BS89" t="str">
            <v>湘潭思泉</v>
          </cell>
        </row>
        <row r="90">
          <cell r="C90" t="str">
            <v>黄晚娇</v>
          </cell>
          <cell r="D90" t="str">
            <v>生产制造部</v>
          </cell>
          <cell r="E90">
            <v>45801</v>
          </cell>
          <cell r="F90" t="str">
            <v>发泡操作工</v>
          </cell>
          <cell r="G90">
            <v>45809</v>
          </cell>
          <cell r="H90">
            <v>26</v>
          </cell>
          <cell r="I90">
            <v>9</v>
          </cell>
        </row>
        <row r="90">
          <cell r="L90">
            <v>558.456</v>
          </cell>
        </row>
        <row r="90">
          <cell r="N90">
            <v>446.7648</v>
          </cell>
          <cell r="O90">
            <v>515.769230769231</v>
          </cell>
          <cell r="P90">
            <v>0</v>
          </cell>
        </row>
        <row r="90">
          <cell r="R90">
            <v>0</v>
          </cell>
        </row>
        <row r="90">
          <cell r="U90">
            <v>962.534030769231</v>
          </cell>
        </row>
        <row r="90">
          <cell r="W90">
            <v>255</v>
          </cell>
        </row>
        <row r="90">
          <cell r="AA90">
            <v>72</v>
          </cell>
        </row>
        <row r="90">
          <cell r="AD90">
            <v>69.2307692307692</v>
          </cell>
        </row>
        <row r="90">
          <cell r="AF90">
            <v>180</v>
          </cell>
        </row>
        <row r="90">
          <cell r="AJ90">
            <v>-10</v>
          </cell>
        </row>
        <row r="90">
          <cell r="AM90">
            <v>1528.76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0">
          <cell r="AY90">
            <v>1528.76</v>
          </cell>
          <cell r="AZ90">
            <v>0</v>
          </cell>
        </row>
        <row r="90">
          <cell r="BB90">
            <v>0</v>
          </cell>
          <cell r="BC90">
            <v>0</v>
          </cell>
        </row>
        <row r="90">
          <cell r="BJ90">
            <v>1528.76</v>
          </cell>
        </row>
        <row r="90">
          <cell r="BL90" t="str">
            <v>2025/06/10号离职</v>
          </cell>
          <cell r="BM90">
            <v>16.1773544973545</v>
          </cell>
          <cell r="BN90">
            <v>16.1773544973545</v>
          </cell>
        </row>
        <row r="90">
          <cell r="BP90" t="str">
            <v>劳务工-劳务发放</v>
          </cell>
          <cell r="BQ90">
            <v>0</v>
          </cell>
          <cell r="BR90">
            <v>0</v>
          </cell>
          <cell r="BS90" t="str">
            <v>湘潭思泉</v>
          </cell>
        </row>
        <row r="91">
          <cell r="C91" t="str">
            <v>肖星</v>
          </cell>
          <cell r="D91" t="str">
            <v>生产制造部</v>
          </cell>
          <cell r="E91">
            <v>45789</v>
          </cell>
          <cell r="F91" t="str">
            <v>发泡操作工</v>
          </cell>
          <cell r="G91">
            <v>45809</v>
          </cell>
          <cell r="H91">
            <v>26</v>
          </cell>
          <cell r="I91">
            <v>10.5</v>
          </cell>
        </row>
        <row r="91">
          <cell r="L91">
            <v>709.532</v>
          </cell>
        </row>
        <row r="91">
          <cell r="N91">
            <v>567.6256</v>
          </cell>
          <cell r="O91">
            <v>601.730769230769</v>
          </cell>
          <cell r="P91">
            <v>0</v>
          </cell>
        </row>
        <row r="91">
          <cell r="R91">
            <v>0</v>
          </cell>
        </row>
        <row r="91">
          <cell r="U91">
            <v>1169.35636923077</v>
          </cell>
        </row>
        <row r="91">
          <cell r="W91">
            <v>282</v>
          </cell>
        </row>
        <row r="91">
          <cell r="AA91">
            <v>84</v>
          </cell>
        </row>
        <row r="91">
          <cell r="AD91">
            <v>80.7692307692308</v>
          </cell>
        </row>
        <row r="91">
          <cell r="AF91">
            <v>200</v>
          </cell>
        </row>
        <row r="91">
          <cell r="AJ91">
            <v>-10</v>
          </cell>
        </row>
        <row r="91">
          <cell r="AM91">
            <v>1806.13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1">
          <cell r="AY91">
            <v>1806.13</v>
          </cell>
          <cell r="AZ91">
            <v>0</v>
          </cell>
        </row>
        <row r="91">
          <cell r="BB91">
            <v>0</v>
          </cell>
          <cell r="BC91">
            <v>0</v>
          </cell>
        </row>
        <row r="91">
          <cell r="BJ91">
            <v>1806.13</v>
          </cell>
        </row>
        <row r="91">
          <cell r="BL91" t="str">
            <v>2025/06/12号离职</v>
          </cell>
          <cell r="BM91">
            <v>16.3821315192744</v>
          </cell>
          <cell r="BN91">
            <v>16.3821315192744</v>
          </cell>
        </row>
        <row r="91">
          <cell r="BP91" t="str">
            <v>劳务工-劳务发放</v>
          </cell>
          <cell r="BQ91">
            <v>0</v>
          </cell>
          <cell r="BR91">
            <v>0</v>
          </cell>
          <cell r="BS91" t="str">
            <v>湘潭思泉</v>
          </cell>
        </row>
        <row r="92">
          <cell r="C92" t="str">
            <v>颜俊杰</v>
          </cell>
          <cell r="D92" t="str">
            <v>生产制造部</v>
          </cell>
          <cell r="E92">
            <v>45805</v>
          </cell>
          <cell r="F92" t="str">
            <v>发泡操作工</v>
          </cell>
          <cell r="G92">
            <v>45809</v>
          </cell>
          <cell r="H92">
            <v>26</v>
          </cell>
          <cell r="I92">
            <v>7</v>
          </cell>
        </row>
        <row r="92">
          <cell r="L92">
            <v>325.149</v>
          </cell>
        </row>
        <row r="92">
          <cell r="N92">
            <v>260.1192</v>
          </cell>
          <cell r="O92">
            <v>401.153846153846</v>
          </cell>
          <cell r="P92">
            <v>0</v>
          </cell>
        </row>
        <row r="92">
          <cell r="R92">
            <v>0</v>
          </cell>
        </row>
        <row r="92">
          <cell r="U92">
            <v>661.273046153846</v>
          </cell>
        </row>
        <row r="92">
          <cell r="W92">
            <v>264</v>
          </cell>
        </row>
        <row r="92">
          <cell r="AA92">
            <v>56</v>
          </cell>
        </row>
        <row r="92">
          <cell r="AD92">
            <v>53.8461538461538</v>
          </cell>
        </row>
        <row r="92">
          <cell r="AF92">
            <v>140</v>
          </cell>
        </row>
        <row r="92">
          <cell r="AM92">
            <v>1175.12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</row>
        <row r="92">
          <cell r="AY92">
            <v>1175.12</v>
          </cell>
          <cell r="AZ92">
            <v>0</v>
          </cell>
        </row>
        <row r="92">
          <cell r="BB92">
            <v>0</v>
          </cell>
          <cell r="BC92">
            <v>0</v>
          </cell>
        </row>
        <row r="92">
          <cell r="BJ92">
            <v>1175.12</v>
          </cell>
        </row>
        <row r="92">
          <cell r="BL92" t="str">
            <v>2025/06/10号离职</v>
          </cell>
          <cell r="BM92">
            <v>15.9880272108844</v>
          </cell>
          <cell r="BN92">
            <v>15.9880272108844</v>
          </cell>
        </row>
        <row r="92">
          <cell r="BP92" t="str">
            <v>劳务工-劳务发放</v>
          </cell>
          <cell r="BQ92">
            <v>0</v>
          </cell>
          <cell r="BR92">
            <v>0</v>
          </cell>
          <cell r="BS92" t="str">
            <v>德顺</v>
          </cell>
        </row>
        <row r="93">
          <cell r="C93" t="str">
            <v>伍星</v>
          </cell>
          <cell r="D93" t="str">
            <v>生产制造部</v>
          </cell>
          <cell r="E93">
            <v>45805</v>
          </cell>
          <cell r="F93" t="str">
            <v>发泡操作工</v>
          </cell>
          <cell r="G93">
            <v>45809</v>
          </cell>
          <cell r="H93">
            <v>26</v>
          </cell>
          <cell r="I93">
            <v>9</v>
          </cell>
        </row>
        <row r="93">
          <cell r="L93">
            <v>326.19848</v>
          </cell>
        </row>
        <row r="93">
          <cell r="N93">
            <v>260.958784</v>
          </cell>
          <cell r="O93">
            <v>515.769230769231</v>
          </cell>
          <cell r="P93">
            <v>0</v>
          </cell>
        </row>
        <row r="93">
          <cell r="R93">
            <v>0</v>
          </cell>
        </row>
        <row r="93">
          <cell r="U93">
            <v>776.728014769231</v>
          </cell>
        </row>
        <row r="93">
          <cell r="W93">
            <v>234</v>
          </cell>
        </row>
        <row r="93">
          <cell r="AA93">
            <v>72</v>
          </cell>
        </row>
        <row r="93">
          <cell r="AD93">
            <v>69.2307692307692</v>
          </cell>
        </row>
        <row r="93">
          <cell r="AF93">
            <v>180</v>
          </cell>
        </row>
        <row r="93">
          <cell r="AM93">
            <v>1331.96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</row>
        <row r="93">
          <cell r="AY93">
            <v>1331.96</v>
          </cell>
          <cell r="AZ93">
            <v>0</v>
          </cell>
        </row>
        <row r="93">
          <cell r="BB93">
            <v>0</v>
          </cell>
          <cell r="BC93">
            <v>0</v>
          </cell>
        </row>
        <row r="93">
          <cell r="BJ93">
            <v>1331.96</v>
          </cell>
        </row>
        <row r="93">
          <cell r="BL93" t="str">
            <v>2025/06/10号离职</v>
          </cell>
          <cell r="BM93">
            <v>14.0948148148148</v>
          </cell>
          <cell r="BN93">
            <v>14.0948148148148</v>
          </cell>
        </row>
        <row r="93">
          <cell r="BP93" t="str">
            <v>劳务工-劳务发放</v>
          </cell>
          <cell r="BQ93">
            <v>0</v>
          </cell>
          <cell r="BR93">
            <v>0</v>
          </cell>
          <cell r="BS93" t="str">
            <v>湖南诚展</v>
          </cell>
        </row>
        <row r="94">
          <cell r="C94" t="str">
            <v>陈元庆</v>
          </cell>
          <cell r="D94" t="str">
            <v>生产制造部</v>
          </cell>
          <cell r="E94">
            <v>45695</v>
          </cell>
          <cell r="F94" t="str">
            <v>发泡操作工</v>
          </cell>
          <cell r="G94">
            <v>45695</v>
          </cell>
          <cell r="H94">
            <v>26</v>
          </cell>
          <cell r="I94">
            <v>26</v>
          </cell>
        </row>
        <row r="94">
          <cell r="L94">
            <v>2867.26008</v>
          </cell>
        </row>
        <row r="94">
          <cell r="N94">
            <v>2867.26008</v>
          </cell>
          <cell r="O94">
            <v>1490</v>
          </cell>
          <cell r="P94">
            <v>100</v>
          </cell>
        </row>
        <row r="94">
          <cell r="R94">
            <v>300</v>
          </cell>
        </row>
        <row r="94">
          <cell r="U94">
            <v>4757.26008</v>
          </cell>
        </row>
        <row r="94">
          <cell r="W94">
            <v>264</v>
          </cell>
        </row>
        <row r="94">
          <cell r="AA94">
            <v>208</v>
          </cell>
        </row>
        <row r="94">
          <cell r="AD94">
            <v>200</v>
          </cell>
        </row>
        <row r="94">
          <cell r="AF94">
            <v>520</v>
          </cell>
        </row>
        <row r="94">
          <cell r="AM94">
            <v>5949.26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4">
          <cell r="AY94">
            <v>5949.26</v>
          </cell>
          <cell r="AZ94">
            <v>0</v>
          </cell>
        </row>
        <row r="94">
          <cell r="BJ94">
            <v>5949.26</v>
          </cell>
        </row>
        <row r="94">
          <cell r="BL94">
            <v>0</v>
          </cell>
          <cell r="BM94">
            <v>21.7921611721612</v>
          </cell>
          <cell r="BN94">
            <v>21.7921611721612</v>
          </cell>
        </row>
        <row r="94">
          <cell r="BP94" t="str">
            <v>劳务工-劳务发放</v>
          </cell>
        </row>
        <row r="94">
          <cell r="BR94">
            <v>0</v>
          </cell>
          <cell r="BS94" t="str">
            <v>东方人才</v>
          </cell>
        </row>
        <row r="95">
          <cell r="C95" t="str">
            <v>陶勇军</v>
          </cell>
          <cell r="D95" t="str">
            <v>生产制造部</v>
          </cell>
          <cell r="E95">
            <v>45810</v>
          </cell>
          <cell r="F95" t="str">
            <v>发泡操作工</v>
          </cell>
          <cell r="G95">
            <v>45810</v>
          </cell>
          <cell r="H95">
            <v>26</v>
          </cell>
          <cell r="I95">
            <v>27</v>
          </cell>
        </row>
        <row r="95">
          <cell r="L95">
            <v>2902.79158</v>
          </cell>
        </row>
        <row r="95">
          <cell r="N95">
            <v>2902.79158</v>
          </cell>
          <cell r="O95">
            <v>1547.30769230769</v>
          </cell>
          <cell r="P95">
            <v>100</v>
          </cell>
        </row>
        <row r="95">
          <cell r="R95">
            <v>300</v>
          </cell>
        </row>
        <row r="95">
          <cell r="U95">
            <v>4850.09927230769</v>
          </cell>
        </row>
        <row r="95">
          <cell r="W95">
            <v>276</v>
          </cell>
        </row>
        <row r="95">
          <cell r="AA95">
            <v>216</v>
          </cell>
        </row>
        <row r="95">
          <cell r="AD95">
            <v>200</v>
          </cell>
        </row>
        <row r="95">
          <cell r="AF95">
            <v>540</v>
          </cell>
        </row>
        <row r="95">
          <cell r="AM95">
            <v>6082.1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</row>
        <row r="95">
          <cell r="AY95">
            <v>6082.1</v>
          </cell>
          <cell r="AZ95">
            <v>0</v>
          </cell>
        </row>
        <row r="95">
          <cell r="BJ95">
            <v>6082.1</v>
          </cell>
        </row>
        <row r="95">
          <cell r="BL95">
            <v>0</v>
          </cell>
          <cell r="BM95">
            <v>21.4536155202822</v>
          </cell>
          <cell r="BN95">
            <v>21.4536155202822</v>
          </cell>
        </row>
        <row r="95">
          <cell r="BP95" t="str">
            <v>劳务工-劳务发放</v>
          </cell>
        </row>
        <row r="95">
          <cell r="BR95">
            <v>0</v>
          </cell>
          <cell r="BS95" t="str">
            <v>湖南诚展</v>
          </cell>
        </row>
        <row r="96">
          <cell r="C96" t="str">
            <v>黄夏明</v>
          </cell>
          <cell r="D96" t="str">
            <v>生产制造部</v>
          </cell>
          <cell r="E96">
            <v>45812</v>
          </cell>
          <cell r="F96" t="str">
            <v>发泡操作工</v>
          </cell>
          <cell r="G96">
            <v>45812</v>
          </cell>
          <cell r="H96">
            <v>26</v>
          </cell>
          <cell r="I96">
            <v>19</v>
          </cell>
        </row>
        <row r="96">
          <cell r="L96">
            <v>2070.61926</v>
          </cell>
        </row>
        <row r="96">
          <cell r="N96">
            <v>2070.61926</v>
          </cell>
          <cell r="O96">
            <v>1088.84615384615</v>
          </cell>
          <cell r="P96">
            <v>0</v>
          </cell>
        </row>
        <row r="96">
          <cell r="R96">
            <v>0</v>
          </cell>
        </row>
        <row r="96">
          <cell r="U96">
            <v>3159.46541384615</v>
          </cell>
        </row>
        <row r="96">
          <cell r="W96">
            <v>267</v>
          </cell>
        </row>
        <row r="96">
          <cell r="AA96">
            <v>152</v>
          </cell>
        </row>
        <row r="96">
          <cell r="AD96">
            <v>219.230769230769</v>
          </cell>
        </row>
        <row r="96">
          <cell r="AF96">
            <v>380</v>
          </cell>
        </row>
        <row r="96">
          <cell r="AM96">
            <v>4177.7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</row>
        <row r="96">
          <cell r="AY96">
            <v>4177.7</v>
          </cell>
          <cell r="AZ96">
            <v>0</v>
          </cell>
        </row>
        <row r="96">
          <cell r="BD96">
            <v>42.5</v>
          </cell>
        </row>
        <row r="96">
          <cell r="BJ96">
            <v>4135.2</v>
          </cell>
        </row>
        <row r="96">
          <cell r="BL96">
            <v>0</v>
          </cell>
          <cell r="BM96">
            <v>20.9408521303258</v>
          </cell>
          <cell r="BN96">
            <v>20.7278195488722</v>
          </cell>
        </row>
        <row r="96">
          <cell r="BP96" t="str">
            <v>劳务工-劳务发放</v>
          </cell>
        </row>
        <row r="96">
          <cell r="BR96">
            <v>0</v>
          </cell>
          <cell r="BS96" t="str">
            <v>湘潭宏顺</v>
          </cell>
        </row>
        <row r="97">
          <cell r="C97" t="str">
            <v>蔡建兵</v>
          </cell>
          <cell r="D97" t="str">
            <v>生产制造部</v>
          </cell>
          <cell r="E97">
            <v>45814</v>
          </cell>
          <cell r="F97" t="str">
            <v>发泡操作工</v>
          </cell>
          <cell r="G97">
            <v>45814</v>
          </cell>
          <cell r="H97">
            <v>26</v>
          </cell>
          <cell r="I97">
            <v>21</v>
          </cell>
        </row>
        <row r="97">
          <cell r="L97">
            <v>1735.064</v>
          </cell>
        </row>
        <row r="97">
          <cell r="N97">
            <v>1735.064</v>
          </cell>
          <cell r="O97">
            <v>1203.46153846154</v>
          </cell>
          <cell r="P97">
            <v>0</v>
          </cell>
        </row>
        <row r="97">
          <cell r="R97">
            <v>0</v>
          </cell>
        </row>
        <row r="97">
          <cell r="U97">
            <v>2938.52553846154</v>
          </cell>
        </row>
        <row r="97">
          <cell r="W97">
            <v>255</v>
          </cell>
        </row>
        <row r="97">
          <cell r="AA97">
            <v>168</v>
          </cell>
        </row>
        <row r="97">
          <cell r="AD97">
            <v>646.153846153846</v>
          </cell>
        </row>
        <row r="97">
          <cell r="AF97">
            <v>420</v>
          </cell>
        </row>
        <row r="97">
          <cell r="AM97">
            <v>4427.68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</row>
        <row r="97">
          <cell r="AY97">
            <v>4427.68</v>
          </cell>
          <cell r="AZ97">
            <v>0</v>
          </cell>
        </row>
        <row r="97">
          <cell r="BJ97">
            <v>4427.68</v>
          </cell>
        </row>
        <row r="97">
          <cell r="BL97">
            <v>0</v>
          </cell>
          <cell r="BM97">
            <v>20.0801814058957</v>
          </cell>
          <cell r="BN97">
            <v>20.0801814058957</v>
          </cell>
        </row>
        <row r="97">
          <cell r="BP97" t="str">
            <v>劳务工-劳务发放</v>
          </cell>
        </row>
        <row r="97">
          <cell r="BR97">
            <v>0</v>
          </cell>
          <cell r="BS97" t="str">
            <v>湘潭思泉</v>
          </cell>
        </row>
        <row r="98">
          <cell r="C98" t="str">
            <v>曾建伟</v>
          </cell>
          <cell r="D98" t="str">
            <v>生产制造部</v>
          </cell>
          <cell r="E98">
            <v>45814</v>
          </cell>
          <cell r="F98" t="str">
            <v>发泡操作工</v>
          </cell>
          <cell r="G98">
            <v>45814</v>
          </cell>
          <cell r="H98">
            <v>26</v>
          </cell>
          <cell r="I98">
            <v>24</v>
          </cell>
        </row>
        <row r="98">
          <cell r="L98">
            <v>2565.77696</v>
          </cell>
        </row>
        <row r="98">
          <cell r="N98">
            <v>2565.77696</v>
          </cell>
          <cell r="O98">
            <v>1375.38461538462</v>
          </cell>
          <cell r="P98">
            <v>0</v>
          </cell>
        </row>
        <row r="98">
          <cell r="R98">
            <v>0</v>
          </cell>
        </row>
        <row r="98">
          <cell r="U98">
            <v>3941.16157538462</v>
          </cell>
        </row>
        <row r="98">
          <cell r="W98">
            <v>258</v>
          </cell>
        </row>
        <row r="98">
          <cell r="AA98">
            <v>192</v>
          </cell>
        </row>
        <row r="98">
          <cell r="AD98">
            <v>738.461538461538</v>
          </cell>
        </row>
        <row r="98">
          <cell r="AF98">
            <v>480</v>
          </cell>
        </row>
        <row r="98">
          <cell r="AM98">
            <v>5609.62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</row>
        <row r="98">
          <cell r="AY98">
            <v>5609.62</v>
          </cell>
          <cell r="AZ98">
            <v>0</v>
          </cell>
        </row>
        <row r="98">
          <cell r="BD98">
            <v>73</v>
          </cell>
        </row>
        <row r="98">
          <cell r="BJ98">
            <v>5536.62</v>
          </cell>
        </row>
        <row r="98">
          <cell r="BL98">
            <v>0</v>
          </cell>
          <cell r="BM98">
            <v>22.2603968253968</v>
          </cell>
          <cell r="BN98">
            <v>21.9707142857143</v>
          </cell>
        </row>
        <row r="98">
          <cell r="BP98" t="str">
            <v>劳务工-劳务发放</v>
          </cell>
        </row>
        <row r="98">
          <cell r="BR98">
            <v>0</v>
          </cell>
          <cell r="BS98" t="str">
            <v>湘潭思泉</v>
          </cell>
        </row>
        <row r="99">
          <cell r="C99" t="str">
            <v>李先文</v>
          </cell>
          <cell r="D99" t="str">
            <v>生产制造部</v>
          </cell>
          <cell r="E99">
            <v>45817</v>
          </cell>
          <cell r="F99" t="str">
            <v>发泡操作工</v>
          </cell>
          <cell r="G99">
            <v>45817</v>
          </cell>
          <cell r="H99">
            <v>26</v>
          </cell>
          <cell r="I99">
            <v>18</v>
          </cell>
        </row>
        <row r="99">
          <cell r="L99">
            <v>1851.82772</v>
          </cell>
        </row>
        <row r="99">
          <cell r="N99">
            <v>1851.82772</v>
          </cell>
          <cell r="O99">
            <v>1031.53846153846</v>
          </cell>
          <cell r="P99">
            <v>0</v>
          </cell>
        </row>
        <row r="99">
          <cell r="R99">
            <v>0</v>
          </cell>
        </row>
        <row r="99">
          <cell r="U99">
            <v>2883.36618153846</v>
          </cell>
        </row>
        <row r="99">
          <cell r="W99">
            <v>258</v>
          </cell>
        </row>
        <row r="99">
          <cell r="AA99">
            <v>144</v>
          </cell>
        </row>
        <row r="99">
          <cell r="AD99">
            <v>207.692307692308</v>
          </cell>
        </row>
        <row r="99">
          <cell r="AF99">
            <v>360</v>
          </cell>
        </row>
        <row r="99">
          <cell r="AM99">
            <v>3853.06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</row>
        <row r="99">
          <cell r="AY99">
            <v>3853.06</v>
          </cell>
          <cell r="AZ99">
            <v>0</v>
          </cell>
        </row>
        <row r="99">
          <cell r="BJ99">
            <v>3853.06</v>
          </cell>
        </row>
        <row r="99">
          <cell r="BL99">
            <v>0</v>
          </cell>
          <cell r="BM99">
            <v>20.3865608465608</v>
          </cell>
          <cell r="BN99">
            <v>20.3865608465608</v>
          </cell>
        </row>
        <row r="99">
          <cell r="BP99" t="str">
            <v>劳务工-劳务发放</v>
          </cell>
        </row>
        <row r="99">
          <cell r="BR99">
            <v>0</v>
          </cell>
          <cell r="BS99" t="str">
            <v>湘潭思泉</v>
          </cell>
        </row>
        <row r="100">
          <cell r="C100" t="str">
            <v>肖志</v>
          </cell>
          <cell r="D100" t="str">
            <v>生产制造部</v>
          </cell>
          <cell r="E100">
            <v>45813</v>
          </cell>
          <cell r="F100" t="str">
            <v>发泡操作工</v>
          </cell>
          <cell r="G100">
            <v>45813</v>
          </cell>
          <cell r="H100">
            <v>26</v>
          </cell>
          <cell r="I100">
            <v>23</v>
          </cell>
        </row>
        <row r="100">
          <cell r="L100">
            <v>2526.62542</v>
          </cell>
        </row>
        <row r="100">
          <cell r="N100">
            <v>2526.62542</v>
          </cell>
          <cell r="O100">
            <v>1318.07692307692</v>
          </cell>
          <cell r="P100">
            <v>0</v>
          </cell>
        </row>
        <row r="100">
          <cell r="R100">
            <v>0</v>
          </cell>
        </row>
        <row r="100">
          <cell r="U100">
            <v>3844.70234307692</v>
          </cell>
        </row>
        <row r="100">
          <cell r="W100">
            <v>282</v>
          </cell>
        </row>
        <row r="100">
          <cell r="AA100">
            <v>184</v>
          </cell>
        </row>
        <row r="100">
          <cell r="AD100">
            <v>176.923076923077</v>
          </cell>
        </row>
        <row r="100">
          <cell r="AF100">
            <v>460</v>
          </cell>
        </row>
        <row r="100">
          <cell r="AM100">
            <v>4947.63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0">
          <cell r="AY100">
            <v>4947.63</v>
          </cell>
          <cell r="AZ100">
            <v>0</v>
          </cell>
        </row>
        <row r="100">
          <cell r="BJ100">
            <v>4947.63</v>
          </cell>
        </row>
        <row r="100">
          <cell r="BL100">
            <v>0</v>
          </cell>
          <cell r="BM100">
            <v>20.4870807453416</v>
          </cell>
          <cell r="BN100">
            <v>20.4870807453416</v>
          </cell>
        </row>
        <row r="100">
          <cell r="BP100" t="str">
            <v>劳务工-劳务发放</v>
          </cell>
        </row>
        <row r="100">
          <cell r="BR100">
            <v>0</v>
          </cell>
          <cell r="BS100" t="str">
            <v>湘潭宏顺</v>
          </cell>
        </row>
        <row r="101">
          <cell r="C101" t="str">
            <v>李湘泉</v>
          </cell>
          <cell r="D101" t="str">
            <v>生产制造部</v>
          </cell>
          <cell r="E101">
            <v>45818</v>
          </cell>
          <cell r="F101" t="str">
            <v>发泡操作工</v>
          </cell>
          <cell r="G101">
            <v>45818</v>
          </cell>
          <cell r="H101">
            <v>26</v>
          </cell>
          <cell r="I101">
            <v>19</v>
          </cell>
        </row>
        <row r="101">
          <cell r="L101">
            <v>1980.79926</v>
          </cell>
        </row>
        <row r="101">
          <cell r="N101">
            <v>1980.79926</v>
          </cell>
          <cell r="O101">
            <v>1088.84615384615</v>
          </cell>
          <cell r="P101">
            <v>0</v>
          </cell>
        </row>
        <row r="101">
          <cell r="R101">
            <v>0</v>
          </cell>
        </row>
        <row r="101">
          <cell r="U101">
            <v>3069.64541384615</v>
          </cell>
        </row>
        <row r="101">
          <cell r="W101">
            <v>282</v>
          </cell>
        </row>
        <row r="101">
          <cell r="AA101">
            <v>152</v>
          </cell>
        </row>
        <row r="101">
          <cell r="AD101">
            <v>146.153846153846</v>
          </cell>
        </row>
        <row r="101">
          <cell r="AF101">
            <v>380</v>
          </cell>
        </row>
        <row r="101">
          <cell r="AJ101">
            <v>-10</v>
          </cell>
        </row>
        <row r="101">
          <cell r="AM101">
            <v>4019.8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</row>
        <row r="101">
          <cell r="AY101">
            <v>4019.8</v>
          </cell>
          <cell r="AZ101">
            <v>0</v>
          </cell>
        </row>
        <row r="101">
          <cell r="BD101">
            <v>8.5</v>
          </cell>
        </row>
        <row r="101">
          <cell r="BJ101">
            <v>4011.3</v>
          </cell>
        </row>
        <row r="101">
          <cell r="BL101">
            <v>0</v>
          </cell>
          <cell r="BM101">
            <v>20.149373433584</v>
          </cell>
          <cell r="BN101">
            <v>20.1067669172932</v>
          </cell>
        </row>
        <row r="101">
          <cell r="BP101" t="str">
            <v>劳务工-劳务发放</v>
          </cell>
        </row>
        <row r="101">
          <cell r="BR101">
            <v>0</v>
          </cell>
          <cell r="BS101" t="str">
            <v>湘潭宏顺</v>
          </cell>
        </row>
        <row r="102">
          <cell r="C102" t="str">
            <v>曾丽梅</v>
          </cell>
          <cell r="D102" t="str">
            <v>生产制造部</v>
          </cell>
          <cell r="E102">
            <v>45811</v>
          </cell>
          <cell r="F102" t="str">
            <v>发泡操作工</v>
          </cell>
          <cell r="G102">
            <v>45811</v>
          </cell>
          <cell r="H102">
            <v>26</v>
          </cell>
          <cell r="I102">
            <v>26</v>
          </cell>
        </row>
        <row r="102">
          <cell r="L102">
            <v>2883.60004</v>
          </cell>
        </row>
        <row r="102">
          <cell r="N102">
            <v>2883.60004</v>
          </cell>
          <cell r="O102">
            <v>1490</v>
          </cell>
          <cell r="P102">
            <v>0</v>
          </cell>
        </row>
        <row r="102">
          <cell r="R102">
            <v>100</v>
          </cell>
        </row>
        <row r="102">
          <cell r="U102">
            <v>4473.60004</v>
          </cell>
        </row>
        <row r="102">
          <cell r="W102">
            <v>264</v>
          </cell>
        </row>
        <row r="102">
          <cell r="AA102">
            <v>208</v>
          </cell>
        </row>
        <row r="102">
          <cell r="AD102">
            <v>200</v>
          </cell>
        </row>
        <row r="102">
          <cell r="AF102">
            <v>520</v>
          </cell>
        </row>
        <row r="102">
          <cell r="AM102">
            <v>5665.6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</row>
        <row r="102">
          <cell r="AY102">
            <v>5665.6</v>
          </cell>
          <cell r="AZ102">
            <v>0</v>
          </cell>
        </row>
        <row r="102">
          <cell r="BD102">
            <v>30.6</v>
          </cell>
        </row>
        <row r="102">
          <cell r="BJ102">
            <v>5635</v>
          </cell>
        </row>
        <row r="102">
          <cell r="BL102">
            <v>0</v>
          </cell>
          <cell r="BM102">
            <v>20.7531135531136</v>
          </cell>
          <cell r="BN102">
            <v>20.6410256410256</v>
          </cell>
        </row>
        <row r="102">
          <cell r="BP102" t="str">
            <v>劳务工-劳务发放</v>
          </cell>
        </row>
        <row r="102">
          <cell r="BR102">
            <v>0</v>
          </cell>
          <cell r="BS102" t="str">
            <v>湘潭宏顺</v>
          </cell>
        </row>
        <row r="103">
          <cell r="C103" t="str">
            <v>王攀</v>
          </cell>
          <cell r="D103" t="str">
            <v>生产制造部</v>
          </cell>
          <cell r="E103">
            <v>45826</v>
          </cell>
          <cell r="F103" t="str">
            <v>发泡操作工</v>
          </cell>
          <cell r="G103">
            <v>45826</v>
          </cell>
          <cell r="H103">
            <v>26</v>
          </cell>
          <cell r="I103">
            <v>9</v>
          </cell>
        </row>
        <row r="103">
          <cell r="L103">
            <v>589.49772</v>
          </cell>
        </row>
        <row r="103">
          <cell r="N103">
            <v>589.49772</v>
          </cell>
          <cell r="O103">
            <v>515.769230769231</v>
          </cell>
          <cell r="P103">
            <v>0</v>
          </cell>
        </row>
        <row r="103">
          <cell r="R103">
            <v>0</v>
          </cell>
        </row>
        <row r="103">
          <cell r="U103">
            <v>1105.26695076923</v>
          </cell>
        </row>
        <row r="103">
          <cell r="W103">
            <v>264</v>
          </cell>
        </row>
        <row r="103">
          <cell r="AA103">
            <v>72</v>
          </cell>
        </row>
        <row r="103">
          <cell r="AD103">
            <v>276.923076923077</v>
          </cell>
        </row>
        <row r="103">
          <cell r="AF103">
            <v>180</v>
          </cell>
        </row>
        <row r="103">
          <cell r="AI103">
            <v>-30</v>
          </cell>
        </row>
        <row r="103">
          <cell r="AM103">
            <v>1868.19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</row>
        <row r="103">
          <cell r="AY103">
            <v>1868.19</v>
          </cell>
          <cell r="AZ103">
            <v>0</v>
          </cell>
        </row>
        <row r="103">
          <cell r="BJ103">
            <v>1868.19</v>
          </cell>
        </row>
        <row r="103">
          <cell r="BL103">
            <v>0</v>
          </cell>
          <cell r="BM103">
            <v>19.7692063492063</v>
          </cell>
          <cell r="BN103">
            <v>19.7692063492063</v>
          </cell>
        </row>
        <row r="103">
          <cell r="BP103" t="str">
            <v>劳务工-劳务发放</v>
          </cell>
        </row>
        <row r="103">
          <cell r="BR103">
            <v>0</v>
          </cell>
          <cell r="BS103" t="str">
            <v>湘潭思泉</v>
          </cell>
        </row>
        <row r="104">
          <cell r="C104" t="str">
            <v>刘红卫</v>
          </cell>
          <cell r="D104" t="str">
            <v>生产制造部</v>
          </cell>
          <cell r="E104">
            <v>45809</v>
          </cell>
          <cell r="F104" t="str">
            <v>发泡操作工</v>
          </cell>
          <cell r="G104">
            <v>45809</v>
          </cell>
          <cell r="H104">
            <v>26</v>
          </cell>
          <cell r="I104">
            <v>28</v>
          </cell>
        </row>
        <row r="104">
          <cell r="L104">
            <v>2875.7336</v>
          </cell>
        </row>
        <row r="104">
          <cell r="N104">
            <v>2875.7336</v>
          </cell>
          <cell r="O104">
            <v>1604.61538461538</v>
          </cell>
          <cell r="P104">
            <v>100</v>
          </cell>
        </row>
        <row r="104">
          <cell r="R104">
            <v>300</v>
          </cell>
        </row>
        <row r="104">
          <cell r="U104">
            <v>4880.34898461538</v>
          </cell>
        </row>
        <row r="104">
          <cell r="W104">
            <v>264</v>
          </cell>
        </row>
        <row r="104">
          <cell r="AA104">
            <v>224</v>
          </cell>
        </row>
        <row r="104">
          <cell r="AD104">
            <v>200</v>
          </cell>
        </row>
        <row r="104">
          <cell r="AF104">
            <v>560</v>
          </cell>
        </row>
        <row r="104">
          <cell r="AJ104">
            <v>-20</v>
          </cell>
        </row>
        <row r="104">
          <cell r="AM104">
            <v>6108.35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</row>
        <row r="104">
          <cell r="AY104">
            <v>6108.35</v>
          </cell>
          <cell r="AZ104">
            <v>0</v>
          </cell>
        </row>
        <row r="104">
          <cell r="BD104">
            <v>30.6</v>
          </cell>
        </row>
        <row r="104">
          <cell r="BJ104">
            <v>6077.75</v>
          </cell>
        </row>
        <row r="104">
          <cell r="BL104">
            <v>0</v>
          </cell>
          <cell r="BM104">
            <v>20.7767006802721</v>
          </cell>
          <cell r="BN104">
            <v>20.672619047619</v>
          </cell>
        </row>
        <row r="104">
          <cell r="BP104" t="str">
            <v>劳务工-劳务发放</v>
          </cell>
        </row>
        <row r="104">
          <cell r="BR104">
            <v>0</v>
          </cell>
          <cell r="BS104" t="str">
            <v>湘潭宏顺</v>
          </cell>
        </row>
        <row r="105">
          <cell r="C105" t="str">
            <v>刘戚香</v>
          </cell>
          <cell r="D105" t="str">
            <v>生产制造部</v>
          </cell>
          <cell r="E105">
            <v>45809</v>
          </cell>
          <cell r="F105" t="str">
            <v>发泡操作工</v>
          </cell>
          <cell r="G105">
            <v>45809</v>
          </cell>
          <cell r="H105">
            <v>26</v>
          </cell>
          <cell r="I105">
            <v>28</v>
          </cell>
        </row>
        <row r="105">
          <cell r="L105">
            <v>2740.596</v>
          </cell>
        </row>
        <row r="105">
          <cell r="N105">
            <v>2740.596</v>
          </cell>
          <cell r="O105">
            <v>1604.61538461538</v>
          </cell>
          <cell r="P105">
            <v>50</v>
          </cell>
        </row>
        <row r="105">
          <cell r="R105">
            <v>300</v>
          </cell>
        </row>
        <row r="105">
          <cell r="U105">
            <v>4695.21138461538</v>
          </cell>
        </row>
        <row r="105">
          <cell r="W105">
            <v>264</v>
          </cell>
        </row>
        <row r="105">
          <cell r="AA105">
            <v>224</v>
          </cell>
        </row>
        <row r="105">
          <cell r="AD105">
            <v>800</v>
          </cell>
        </row>
        <row r="105">
          <cell r="AF105">
            <v>560</v>
          </cell>
        </row>
        <row r="105">
          <cell r="AJ105">
            <v>-10</v>
          </cell>
        </row>
        <row r="105">
          <cell r="AM105">
            <v>6533.21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5">
          <cell r="AY105">
            <v>6533.21</v>
          </cell>
          <cell r="AZ105">
            <v>0</v>
          </cell>
        </row>
        <row r="105">
          <cell r="BD105">
            <v>27.25</v>
          </cell>
        </row>
        <row r="105">
          <cell r="BJ105">
            <v>6505.96</v>
          </cell>
        </row>
        <row r="105">
          <cell r="BL105">
            <v>0</v>
          </cell>
          <cell r="BM105">
            <v>22.2218027210884</v>
          </cell>
          <cell r="BN105">
            <v>22.1291156462585</v>
          </cell>
        </row>
        <row r="105">
          <cell r="BP105" t="str">
            <v>劳务工-劳务发放</v>
          </cell>
        </row>
        <row r="105">
          <cell r="BR105">
            <v>0</v>
          </cell>
          <cell r="BS105" t="str">
            <v>湘潭宏顺</v>
          </cell>
        </row>
        <row r="106">
          <cell r="C106" t="str">
            <v>张波滔</v>
          </cell>
          <cell r="D106" t="str">
            <v>生产制造部</v>
          </cell>
          <cell r="E106">
            <v>45825</v>
          </cell>
          <cell r="F106" t="str">
            <v>发泡操作工</v>
          </cell>
          <cell r="G106">
            <v>45825</v>
          </cell>
          <cell r="H106">
            <v>26</v>
          </cell>
          <cell r="I106">
            <v>10</v>
          </cell>
        </row>
        <row r="106">
          <cell r="L106">
            <v>917.4108</v>
          </cell>
        </row>
        <row r="106">
          <cell r="N106">
            <v>917.4108</v>
          </cell>
          <cell r="O106">
            <v>573.076923076923</v>
          </cell>
          <cell r="P106">
            <v>0</v>
          </cell>
        </row>
        <row r="106">
          <cell r="R106">
            <v>0</v>
          </cell>
        </row>
        <row r="106">
          <cell r="U106">
            <v>1490.48772307692</v>
          </cell>
        </row>
        <row r="106">
          <cell r="W106">
            <v>264</v>
          </cell>
        </row>
        <row r="106">
          <cell r="AA106">
            <v>80</v>
          </cell>
        </row>
        <row r="106">
          <cell r="AD106">
            <v>115.384615384615</v>
          </cell>
        </row>
        <row r="106">
          <cell r="AF106">
            <v>200</v>
          </cell>
        </row>
        <row r="106">
          <cell r="AM106">
            <v>2149.87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</row>
        <row r="106">
          <cell r="AY106">
            <v>2149.87</v>
          </cell>
          <cell r="AZ106">
            <v>0</v>
          </cell>
        </row>
        <row r="106">
          <cell r="BJ106">
            <v>2149.87</v>
          </cell>
        </row>
        <row r="106">
          <cell r="BL106">
            <v>0</v>
          </cell>
          <cell r="BM106">
            <v>20.4749523809524</v>
          </cell>
          <cell r="BN106">
            <v>20.4749523809524</v>
          </cell>
        </row>
        <row r="106">
          <cell r="BP106" t="str">
            <v>劳务工-劳务发放</v>
          </cell>
        </row>
        <row r="106">
          <cell r="BR106">
            <v>0</v>
          </cell>
          <cell r="BS106" t="str">
            <v>湘潭思泉</v>
          </cell>
        </row>
        <row r="107">
          <cell r="C107" t="str">
            <v>谭哲</v>
          </cell>
          <cell r="D107" t="str">
            <v>生产制造部</v>
          </cell>
          <cell r="E107">
            <v>45825</v>
          </cell>
          <cell r="F107" t="str">
            <v>发泡操作工</v>
          </cell>
          <cell r="G107">
            <v>45825</v>
          </cell>
          <cell r="H107">
            <v>26</v>
          </cell>
          <cell r="I107">
            <v>10</v>
          </cell>
        </row>
        <row r="107">
          <cell r="L107">
            <v>917.4108</v>
          </cell>
        </row>
        <row r="107">
          <cell r="N107">
            <v>917.4108</v>
          </cell>
          <cell r="O107">
            <v>573.076923076923</v>
          </cell>
          <cell r="P107">
            <v>0</v>
          </cell>
        </row>
        <row r="107">
          <cell r="R107">
            <v>0</v>
          </cell>
        </row>
        <row r="107">
          <cell r="U107">
            <v>1490.48772307692</v>
          </cell>
        </row>
        <row r="107">
          <cell r="W107">
            <v>264</v>
          </cell>
        </row>
        <row r="107">
          <cell r="AA107">
            <v>80</v>
          </cell>
        </row>
        <row r="107">
          <cell r="AD107">
            <v>115.384615384615</v>
          </cell>
        </row>
        <row r="107">
          <cell r="AF107">
            <v>200</v>
          </cell>
        </row>
        <row r="107">
          <cell r="AM107">
            <v>2149.87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</row>
        <row r="107">
          <cell r="AY107">
            <v>2149.87</v>
          </cell>
          <cell r="AZ107">
            <v>0</v>
          </cell>
        </row>
        <row r="107">
          <cell r="BJ107">
            <v>2149.87</v>
          </cell>
        </row>
        <row r="107">
          <cell r="BL107">
            <v>0</v>
          </cell>
          <cell r="BM107">
            <v>20.4749523809524</v>
          </cell>
          <cell r="BN107">
            <v>20.4749523809524</v>
          </cell>
        </row>
        <row r="107">
          <cell r="BP107" t="str">
            <v>劳务工-劳务发放</v>
          </cell>
        </row>
        <row r="107">
          <cell r="BR107">
            <v>0</v>
          </cell>
          <cell r="BS107" t="str">
            <v>湘潭思泉</v>
          </cell>
        </row>
        <row r="108">
          <cell r="C108" t="str">
            <v>黄翠兰</v>
          </cell>
          <cell r="D108" t="str">
            <v>生产制造部</v>
          </cell>
          <cell r="E108">
            <v>45811</v>
          </cell>
          <cell r="F108" t="str">
            <v>发泡操作工</v>
          </cell>
          <cell r="G108">
            <v>45811</v>
          </cell>
          <cell r="H108">
            <v>26</v>
          </cell>
          <cell r="I108">
            <v>26</v>
          </cell>
        </row>
        <row r="108">
          <cell r="L108">
            <v>2671.5816</v>
          </cell>
        </row>
        <row r="108">
          <cell r="N108">
            <v>2671.5816</v>
          </cell>
          <cell r="O108">
            <v>1490</v>
          </cell>
          <cell r="P108">
            <v>0</v>
          </cell>
        </row>
        <row r="108">
          <cell r="R108">
            <v>0</v>
          </cell>
        </row>
        <row r="108">
          <cell r="U108">
            <v>4161.5816</v>
          </cell>
        </row>
        <row r="108">
          <cell r="W108">
            <v>264</v>
          </cell>
        </row>
        <row r="108">
          <cell r="AA108">
            <v>208</v>
          </cell>
        </row>
        <row r="108">
          <cell r="AD108">
            <v>200</v>
          </cell>
        </row>
        <row r="108">
          <cell r="AF108">
            <v>520</v>
          </cell>
        </row>
        <row r="108">
          <cell r="AM108">
            <v>5353.58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</row>
        <row r="108">
          <cell r="AY108">
            <v>5353.58</v>
          </cell>
          <cell r="AZ108">
            <v>0</v>
          </cell>
        </row>
        <row r="108">
          <cell r="BD108">
            <v>27.25</v>
          </cell>
        </row>
        <row r="108">
          <cell r="BJ108">
            <v>5326.33</v>
          </cell>
        </row>
        <row r="108">
          <cell r="BL108">
            <v>0</v>
          </cell>
          <cell r="BM108">
            <v>19.6101831501832</v>
          </cell>
          <cell r="BN108">
            <v>19.5103663003663</v>
          </cell>
        </row>
        <row r="108">
          <cell r="BP108" t="str">
            <v>劳务工-劳务发放</v>
          </cell>
        </row>
        <row r="108">
          <cell r="BR108">
            <v>0</v>
          </cell>
          <cell r="BS108" t="str">
            <v>湘潭宏顺</v>
          </cell>
        </row>
        <row r="109">
          <cell r="C109" t="str">
            <v>诸葛启发</v>
          </cell>
          <cell r="D109" t="str">
            <v>生产制造部</v>
          </cell>
          <cell r="E109">
            <v>45811</v>
          </cell>
          <cell r="F109" t="str">
            <v>发泡操作工</v>
          </cell>
          <cell r="G109">
            <v>45811</v>
          </cell>
          <cell r="H109">
            <v>26</v>
          </cell>
          <cell r="I109">
            <v>25</v>
          </cell>
        </row>
        <row r="109">
          <cell r="L109">
            <v>2561.89</v>
          </cell>
        </row>
        <row r="109">
          <cell r="N109">
            <v>2561.89</v>
          </cell>
          <cell r="O109">
            <v>1432.69230769231</v>
          </cell>
          <cell r="P109">
            <v>0</v>
          </cell>
        </row>
        <row r="109">
          <cell r="R109">
            <v>0</v>
          </cell>
        </row>
        <row r="109">
          <cell r="U109">
            <v>3994.58230769231</v>
          </cell>
        </row>
        <row r="109">
          <cell r="W109">
            <v>264</v>
          </cell>
        </row>
        <row r="109">
          <cell r="AA109">
            <v>200</v>
          </cell>
        </row>
        <row r="109">
          <cell r="AD109">
            <v>200</v>
          </cell>
        </row>
        <row r="109">
          <cell r="AF109">
            <v>500</v>
          </cell>
        </row>
        <row r="109">
          <cell r="AJ109">
            <v>-20</v>
          </cell>
        </row>
        <row r="109">
          <cell r="AM109">
            <v>5138.58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</row>
        <row r="109">
          <cell r="AY109">
            <v>5138.58</v>
          </cell>
          <cell r="AZ109">
            <v>0</v>
          </cell>
        </row>
        <row r="109">
          <cell r="BJ109">
            <v>5138.58</v>
          </cell>
        </row>
        <row r="109">
          <cell r="BL109">
            <v>0</v>
          </cell>
          <cell r="BM109">
            <v>19.5755428571429</v>
          </cell>
          <cell r="BN109">
            <v>19.5755428571429</v>
          </cell>
        </row>
        <row r="109">
          <cell r="BP109" t="str">
            <v>劳务工-劳务发放</v>
          </cell>
        </row>
        <row r="109">
          <cell r="BR109">
            <v>0</v>
          </cell>
          <cell r="BS109" t="str">
            <v>湖南诚展</v>
          </cell>
        </row>
        <row r="110">
          <cell r="C110" t="str">
            <v>黄槿喆</v>
          </cell>
          <cell r="D110" t="str">
            <v>生产制造部</v>
          </cell>
          <cell r="E110">
            <v>45812</v>
          </cell>
          <cell r="F110" t="str">
            <v>发泡操作工</v>
          </cell>
          <cell r="G110">
            <v>45812</v>
          </cell>
          <cell r="H110">
            <v>26</v>
          </cell>
          <cell r="I110">
            <v>20</v>
          </cell>
        </row>
        <row r="110">
          <cell r="L110">
            <v>2254.3416</v>
          </cell>
        </row>
        <row r="110">
          <cell r="N110">
            <v>2254.3416</v>
          </cell>
          <cell r="O110">
            <v>1146.15384615385</v>
          </cell>
          <cell r="P110">
            <v>0</v>
          </cell>
        </row>
        <row r="110">
          <cell r="R110">
            <v>0</v>
          </cell>
        </row>
        <row r="110">
          <cell r="U110">
            <v>3400.49544615385</v>
          </cell>
        </row>
        <row r="110">
          <cell r="W110">
            <v>255</v>
          </cell>
        </row>
        <row r="110">
          <cell r="AA110">
            <v>160</v>
          </cell>
        </row>
        <row r="110">
          <cell r="AD110">
            <v>161.538461538462</v>
          </cell>
        </row>
        <row r="110">
          <cell r="AF110">
            <v>400</v>
          </cell>
        </row>
        <row r="110">
          <cell r="AJ110">
            <v>-10</v>
          </cell>
        </row>
        <row r="110">
          <cell r="AM110">
            <v>4367.03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</row>
        <row r="110">
          <cell r="AY110">
            <v>4367.03</v>
          </cell>
          <cell r="AZ110">
            <v>0</v>
          </cell>
        </row>
        <row r="110">
          <cell r="BJ110">
            <v>4367.03</v>
          </cell>
        </row>
        <row r="110">
          <cell r="BL110">
            <v>0</v>
          </cell>
          <cell r="BM110">
            <v>20.795380952381</v>
          </cell>
          <cell r="BN110">
            <v>20.795380952381</v>
          </cell>
        </row>
        <row r="110">
          <cell r="BP110" t="str">
            <v>劳务工-劳务发放</v>
          </cell>
        </row>
        <row r="110">
          <cell r="BR110">
            <v>0</v>
          </cell>
          <cell r="BS110" t="str">
            <v>湘潭思泉</v>
          </cell>
        </row>
        <row r="111">
          <cell r="C111" t="str">
            <v>赖金龙</v>
          </cell>
          <cell r="D111" t="str">
            <v>生产制造部</v>
          </cell>
          <cell r="E111">
            <v>45810</v>
          </cell>
          <cell r="F111" t="str">
            <v>发泡操作工</v>
          </cell>
          <cell r="G111">
            <v>45810</v>
          </cell>
          <cell r="H111">
            <v>26</v>
          </cell>
          <cell r="I111">
            <v>24</v>
          </cell>
        </row>
        <row r="111">
          <cell r="L111">
            <v>2659.63392</v>
          </cell>
        </row>
        <row r="111">
          <cell r="N111">
            <v>2659.63392</v>
          </cell>
          <cell r="O111">
            <v>1375.38461538462</v>
          </cell>
          <cell r="P111">
            <v>0</v>
          </cell>
        </row>
        <row r="111">
          <cell r="R111">
            <v>0</v>
          </cell>
        </row>
        <row r="111">
          <cell r="U111">
            <v>4035.01853538461</v>
          </cell>
        </row>
        <row r="111">
          <cell r="W111">
            <v>282</v>
          </cell>
        </row>
        <row r="111">
          <cell r="AA111">
            <v>192</v>
          </cell>
        </row>
        <row r="111">
          <cell r="AD111">
            <v>276.923076923077</v>
          </cell>
        </row>
        <row r="111">
          <cell r="AF111">
            <v>480</v>
          </cell>
        </row>
        <row r="111">
          <cell r="AM111">
            <v>5265.94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</row>
        <row r="111">
          <cell r="AY111">
            <v>5265.94</v>
          </cell>
          <cell r="AZ111">
            <v>0</v>
          </cell>
        </row>
        <row r="111">
          <cell r="BD111">
            <v>111.75</v>
          </cell>
        </row>
        <row r="111">
          <cell r="BJ111">
            <v>5154.19</v>
          </cell>
        </row>
        <row r="111">
          <cell r="BL111">
            <v>0</v>
          </cell>
          <cell r="BM111">
            <v>20.8965873015873</v>
          </cell>
          <cell r="BN111">
            <v>20.4531349206349</v>
          </cell>
        </row>
        <row r="111">
          <cell r="BP111" t="str">
            <v>劳务工-劳务发放</v>
          </cell>
        </row>
        <row r="111">
          <cell r="BR111">
            <v>0</v>
          </cell>
          <cell r="BS111" t="str">
            <v>湘潭宏顺</v>
          </cell>
        </row>
        <row r="112">
          <cell r="C112" t="str">
            <v>陶巨喜</v>
          </cell>
          <cell r="D112" t="str">
            <v>生产制造部</v>
          </cell>
          <cell r="E112">
            <v>45814</v>
          </cell>
          <cell r="F112" t="str">
            <v>发泡操作工</v>
          </cell>
          <cell r="G112">
            <v>45814</v>
          </cell>
          <cell r="H112">
            <v>26</v>
          </cell>
          <cell r="I112">
            <v>19</v>
          </cell>
        </row>
        <row r="112">
          <cell r="L112">
            <v>1986.18852</v>
          </cell>
        </row>
        <row r="112">
          <cell r="N112">
            <v>1986.18852</v>
          </cell>
          <cell r="O112">
            <v>1088.84615384615</v>
          </cell>
          <cell r="P112">
            <v>0</v>
          </cell>
        </row>
        <row r="112">
          <cell r="R112">
            <v>0</v>
          </cell>
        </row>
        <row r="112">
          <cell r="U112">
            <v>3075.03467384615</v>
          </cell>
        </row>
        <row r="112">
          <cell r="W112">
            <v>270</v>
          </cell>
        </row>
        <row r="112">
          <cell r="AA112">
            <v>152</v>
          </cell>
        </row>
        <row r="112">
          <cell r="AD112">
            <v>219.230769230769</v>
          </cell>
        </row>
        <row r="112">
          <cell r="AF112">
            <v>380</v>
          </cell>
        </row>
        <row r="112">
          <cell r="AJ112">
            <v>-10</v>
          </cell>
        </row>
        <row r="112">
          <cell r="AM112">
            <v>4086.27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</row>
        <row r="112">
          <cell r="AY112">
            <v>4086.27</v>
          </cell>
          <cell r="AZ112">
            <v>0</v>
          </cell>
        </row>
        <row r="112">
          <cell r="BJ112">
            <v>4086.27</v>
          </cell>
        </row>
        <row r="112">
          <cell r="BL112">
            <v>0</v>
          </cell>
          <cell r="BM112">
            <v>20.4825563909774</v>
          </cell>
          <cell r="BN112">
            <v>20.4825563909774</v>
          </cell>
        </row>
        <row r="112">
          <cell r="BP112" t="str">
            <v>劳务工-劳务发放</v>
          </cell>
        </row>
        <row r="112">
          <cell r="BR112">
            <v>0</v>
          </cell>
          <cell r="BS112" t="str">
            <v>湖南诚展</v>
          </cell>
        </row>
        <row r="113">
          <cell r="C113" t="str">
            <v>唐相健</v>
          </cell>
          <cell r="D113" t="str">
            <v>生产制造部</v>
          </cell>
          <cell r="E113">
            <v>45818</v>
          </cell>
          <cell r="F113" t="str">
            <v>发泡操作工</v>
          </cell>
          <cell r="G113">
            <v>45818</v>
          </cell>
          <cell r="H113">
            <v>26</v>
          </cell>
          <cell r="I113">
            <v>17</v>
          </cell>
        </row>
        <row r="113">
          <cell r="L113">
            <v>1748.68236</v>
          </cell>
        </row>
        <row r="113">
          <cell r="N113">
            <v>1748.68236</v>
          </cell>
          <cell r="O113">
            <v>974.230769230769</v>
          </cell>
          <cell r="P113">
            <v>0</v>
          </cell>
        </row>
        <row r="113">
          <cell r="R113">
            <v>0</v>
          </cell>
        </row>
        <row r="113">
          <cell r="U113">
            <v>2722.91312923077</v>
          </cell>
        </row>
        <row r="113">
          <cell r="W113">
            <v>264</v>
          </cell>
        </row>
        <row r="113">
          <cell r="AA113">
            <v>136</v>
          </cell>
        </row>
        <row r="113">
          <cell r="AD113">
            <v>326.923076923077</v>
          </cell>
        </row>
        <row r="113">
          <cell r="AF113">
            <v>340</v>
          </cell>
        </row>
        <row r="113">
          <cell r="AJ113">
            <v>-10</v>
          </cell>
        </row>
        <row r="113">
          <cell r="AM113">
            <v>3779.84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</row>
        <row r="113">
          <cell r="AY113">
            <v>3779.84</v>
          </cell>
          <cell r="AZ113">
            <v>0</v>
          </cell>
        </row>
        <row r="113">
          <cell r="BD113">
            <v>115.6</v>
          </cell>
        </row>
        <row r="113">
          <cell r="BJ113">
            <v>3664.24</v>
          </cell>
        </row>
        <row r="113">
          <cell r="BL113">
            <v>0</v>
          </cell>
          <cell r="BM113">
            <v>21.1755742296919</v>
          </cell>
          <cell r="BN113">
            <v>20.5279551820728</v>
          </cell>
        </row>
        <row r="113">
          <cell r="BP113" t="str">
            <v>劳务工-劳务发放</v>
          </cell>
        </row>
        <row r="113">
          <cell r="BR113">
            <v>0</v>
          </cell>
          <cell r="BS113" t="str">
            <v>东方人才</v>
          </cell>
        </row>
        <row r="114">
          <cell r="C114" t="str">
            <v>包文彬</v>
          </cell>
          <cell r="D114" t="str">
            <v>生产制造部</v>
          </cell>
          <cell r="E114">
            <v>45818</v>
          </cell>
          <cell r="F114" t="str">
            <v>发泡操作工</v>
          </cell>
          <cell r="G114">
            <v>45818</v>
          </cell>
          <cell r="H114">
            <v>26</v>
          </cell>
          <cell r="I114">
            <v>16</v>
          </cell>
        </row>
        <row r="114">
          <cell r="L114">
            <v>1570.16928</v>
          </cell>
        </row>
        <row r="114">
          <cell r="N114">
            <v>1570.16928</v>
          </cell>
          <cell r="O114">
            <v>916.923076923077</v>
          </cell>
          <cell r="P114">
            <v>0</v>
          </cell>
        </row>
        <row r="114">
          <cell r="R114">
            <v>0</v>
          </cell>
        </row>
        <row r="114">
          <cell r="U114">
            <v>2487.09235692308</v>
          </cell>
        </row>
        <row r="114">
          <cell r="W114">
            <v>255</v>
          </cell>
        </row>
        <row r="114">
          <cell r="AA114">
            <v>128</v>
          </cell>
        </row>
        <row r="114">
          <cell r="AD114">
            <v>184.615384615385</v>
          </cell>
        </row>
        <row r="114">
          <cell r="AF114">
            <v>320</v>
          </cell>
        </row>
        <row r="114">
          <cell r="AM114">
            <v>3374.71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</row>
        <row r="114">
          <cell r="AY114">
            <v>3374.71</v>
          </cell>
          <cell r="AZ114">
            <v>0</v>
          </cell>
        </row>
        <row r="114">
          <cell r="BJ114">
            <v>3374.71</v>
          </cell>
        </row>
        <row r="114">
          <cell r="BL114">
            <v>0</v>
          </cell>
          <cell r="BM114">
            <v>20.0875595238095</v>
          </cell>
          <cell r="BN114">
            <v>20.0875595238095</v>
          </cell>
        </row>
        <row r="114">
          <cell r="BP114" t="str">
            <v>劳务工-劳务发放</v>
          </cell>
        </row>
        <row r="114">
          <cell r="BR114">
            <v>0</v>
          </cell>
          <cell r="BS114" t="str">
            <v>湖南诚展</v>
          </cell>
        </row>
        <row r="115">
          <cell r="C115" t="str">
            <v>唐国祥</v>
          </cell>
          <cell r="D115" t="str">
            <v>生产制造部</v>
          </cell>
          <cell r="E115">
            <v>45829</v>
          </cell>
          <cell r="F115" t="str">
            <v>发泡操作工</v>
          </cell>
          <cell r="G115">
            <v>45829</v>
          </cell>
          <cell r="H115">
            <v>26</v>
          </cell>
          <cell r="I115">
            <v>9</v>
          </cell>
        </row>
        <row r="115">
          <cell r="L115">
            <v>723.359142</v>
          </cell>
        </row>
        <row r="115">
          <cell r="N115">
            <v>578.6873136</v>
          </cell>
          <cell r="O115">
            <v>515.769230769231</v>
          </cell>
          <cell r="P115">
            <v>0</v>
          </cell>
        </row>
        <row r="115">
          <cell r="R115">
            <v>0</v>
          </cell>
        </row>
        <row r="115">
          <cell r="U115">
            <v>1094.45654436923</v>
          </cell>
        </row>
        <row r="115">
          <cell r="W115">
            <v>264</v>
          </cell>
        </row>
        <row r="115">
          <cell r="AA115">
            <v>72</v>
          </cell>
        </row>
        <row r="115">
          <cell r="AD115">
            <v>173.076923076923</v>
          </cell>
        </row>
        <row r="115">
          <cell r="AF115">
            <v>180</v>
          </cell>
        </row>
        <row r="115">
          <cell r="AJ115">
            <v>-20</v>
          </cell>
        </row>
        <row r="115">
          <cell r="AM115">
            <v>1763.53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5">
          <cell r="AY115">
            <v>1763.53</v>
          </cell>
          <cell r="AZ115">
            <v>0</v>
          </cell>
        </row>
        <row r="115">
          <cell r="BJ115">
            <v>1763.53</v>
          </cell>
        </row>
        <row r="115">
          <cell r="BL115">
            <v>0</v>
          </cell>
          <cell r="BM115">
            <v>18.6616931216931</v>
          </cell>
          <cell r="BN115">
            <v>18.6616931216931</v>
          </cell>
        </row>
        <row r="115">
          <cell r="BP115" t="str">
            <v>劳务工-劳务发放</v>
          </cell>
        </row>
        <row r="115">
          <cell r="BR115">
            <v>0</v>
          </cell>
          <cell r="BS115" t="str">
            <v>湘潭宏顺</v>
          </cell>
        </row>
        <row r="116">
          <cell r="C116" t="str">
            <v>张桂花</v>
          </cell>
          <cell r="D116" t="str">
            <v>生产制造部</v>
          </cell>
          <cell r="E116">
            <v>45829</v>
          </cell>
          <cell r="F116" t="str">
            <v>发泡操作工</v>
          </cell>
          <cell r="G116">
            <v>45829</v>
          </cell>
          <cell r="H116">
            <v>26</v>
          </cell>
          <cell r="I116">
            <v>9</v>
          </cell>
        </row>
        <row r="116">
          <cell r="L116">
            <v>731.00386</v>
          </cell>
        </row>
        <row r="116">
          <cell r="N116">
            <v>584.803088</v>
          </cell>
          <cell r="O116">
            <v>515.769230769231</v>
          </cell>
          <cell r="P116">
            <v>0</v>
          </cell>
        </row>
        <row r="116">
          <cell r="R116">
            <v>0</v>
          </cell>
        </row>
        <row r="116">
          <cell r="U116">
            <v>1100.57231876923</v>
          </cell>
        </row>
        <row r="116">
          <cell r="W116">
            <v>273</v>
          </cell>
        </row>
        <row r="116">
          <cell r="AA116">
            <v>72</v>
          </cell>
        </row>
        <row r="116">
          <cell r="AD116">
            <v>69.2307692307692</v>
          </cell>
        </row>
        <row r="116">
          <cell r="AF116">
            <v>180</v>
          </cell>
        </row>
        <row r="116">
          <cell r="AM116">
            <v>1694.8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</row>
        <row r="116">
          <cell r="AY116">
            <v>1694.8</v>
          </cell>
          <cell r="AZ116">
            <v>0</v>
          </cell>
        </row>
        <row r="116">
          <cell r="BJ116">
            <v>1694.8</v>
          </cell>
        </row>
        <row r="116">
          <cell r="BL116">
            <v>0</v>
          </cell>
          <cell r="BM116">
            <v>17.9343915343915</v>
          </cell>
          <cell r="BN116">
            <v>17.9343915343915</v>
          </cell>
        </row>
        <row r="116">
          <cell r="BP116" t="str">
            <v>劳务工-劳务发放</v>
          </cell>
        </row>
        <row r="116">
          <cell r="BR116">
            <v>0</v>
          </cell>
          <cell r="BS116" t="str">
            <v>湘潭宏顺</v>
          </cell>
        </row>
        <row r="117">
          <cell r="C117" t="str">
            <v>曹庆华</v>
          </cell>
          <cell r="D117" t="str">
            <v>生产制造部</v>
          </cell>
          <cell r="E117">
            <v>45830</v>
          </cell>
          <cell r="F117" t="str">
            <v>发泡操作工</v>
          </cell>
          <cell r="G117">
            <v>45830</v>
          </cell>
          <cell r="H117">
            <v>26</v>
          </cell>
          <cell r="I117">
            <v>7</v>
          </cell>
        </row>
        <row r="117">
          <cell r="L117">
            <v>493.02078</v>
          </cell>
        </row>
        <row r="117">
          <cell r="N117">
            <v>394.416624</v>
          </cell>
          <cell r="O117">
            <v>401.153846153846</v>
          </cell>
          <cell r="P117">
            <v>0</v>
          </cell>
        </row>
        <row r="117">
          <cell r="R117">
            <v>0</v>
          </cell>
        </row>
        <row r="117">
          <cell r="U117">
            <v>795.570470153846</v>
          </cell>
        </row>
        <row r="117">
          <cell r="W117">
            <v>273</v>
          </cell>
        </row>
        <row r="117">
          <cell r="AA117">
            <v>56</v>
          </cell>
        </row>
        <row r="117">
          <cell r="AD117">
            <v>53.8461538461538</v>
          </cell>
        </row>
        <row r="117">
          <cell r="AF117">
            <v>140</v>
          </cell>
        </row>
        <row r="117">
          <cell r="AM117">
            <v>1318.42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</row>
        <row r="117">
          <cell r="AY117">
            <v>1318.42</v>
          </cell>
          <cell r="AZ117">
            <v>0</v>
          </cell>
        </row>
        <row r="117">
          <cell r="BD117">
            <v>8.5</v>
          </cell>
        </row>
        <row r="117">
          <cell r="BJ117">
            <v>1309.92</v>
          </cell>
        </row>
        <row r="117">
          <cell r="BL117">
            <v>0</v>
          </cell>
          <cell r="BM117">
            <v>17.9376870748299</v>
          </cell>
          <cell r="BN117">
            <v>17.8220408163265</v>
          </cell>
        </row>
        <row r="117">
          <cell r="BP117" t="str">
            <v>劳务工-劳务发放</v>
          </cell>
        </row>
        <row r="117">
          <cell r="BR117">
            <v>0</v>
          </cell>
          <cell r="BS117" t="str">
            <v>湘潭宏顺</v>
          </cell>
        </row>
        <row r="118">
          <cell r="C118" t="str">
            <v>韩建军</v>
          </cell>
          <cell r="D118" t="str">
            <v>生产制造部</v>
          </cell>
          <cell r="E118">
            <v>45812</v>
          </cell>
          <cell r="F118" t="str">
            <v>发泡操作工</v>
          </cell>
          <cell r="G118">
            <v>45812</v>
          </cell>
          <cell r="H118">
            <v>26</v>
          </cell>
          <cell r="I118">
            <v>25</v>
          </cell>
        </row>
        <row r="118">
          <cell r="L118">
            <v>2100.6</v>
          </cell>
        </row>
        <row r="118">
          <cell r="N118">
            <v>1680.48</v>
          </cell>
          <cell r="O118">
            <v>1432.69230769231</v>
          </cell>
          <cell r="P118">
            <v>0</v>
          </cell>
        </row>
        <row r="118">
          <cell r="R118">
            <v>0</v>
          </cell>
        </row>
        <row r="118">
          <cell r="U118">
            <v>3113.17230769231</v>
          </cell>
        </row>
        <row r="118">
          <cell r="W118">
            <v>246</v>
          </cell>
        </row>
        <row r="118">
          <cell r="AA118">
            <v>200</v>
          </cell>
        </row>
        <row r="118">
          <cell r="AD118">
            <v>192.307692307692</v>
          </cell>
        </row>
        <row r="118">
          <cell r="AF118">
            <v>500</v>
          </cell>
        </row>
        <row r="118">
          <cell r="AJ118">
            <v>-10</v>
          </cell>
        </row>
        <row r="118">
          <cell r="AM118">
            <v>4241.48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</row>
        <row r="118">
          <cell r="AY118">
            <v>4241.48</v>
          </cell>
          <cell r="AZ118">
            <v>0</v>
          </cell>
        </row>
        <row r="118">
          <cell r="BD118">
            <v>150.75</v>
          </cell>
        </row>
        <row r="118">
          <cell r="BJ118">
            <v>4090.73</v>
          </cell>
        </row>
        <row r="118">
          <cell r="BL118" t="str">
            <v>2025/6/29离职</v>
          </cell>
          <cell r="BM118">
            <v>16.158019047619</v>
          </cell>
          <cell r="BN118">
            <v>15.5837333333333</v>
          </cell>
        </row>
        <row r="118">
          <cell r="BP118" t="str">
            <v>劳务工-劳务发放</v>
          </cell>
        </row>
        <row r="118">
          <cell r="BR118">
            <v>0</v>
          </cell>
          <cell r="BS118" t="str">
            <v>湘潭宏顺</v>
          </cell>
        </row>
        <row r="119">
          <cell r="C119" t="str">
            <v>李运泉</v>
          </cell>
          <cell r="D119" t="str">
            <v>生产制造部</v>
          </cell>
          <cell r="E119">
            <v>45812</v>
          </cell>
          <cell r="F119" t="str">
            <v>发泡操作工</v>
          </cell>
          <cell r="G119">
            <v>45812</v>
          </cell>
          <cell r="H119">
            <v>26</v>
          </cell>
          <cell r="I119">
            <v>11</v>
          </cell>
        </row>
        <row r="119">
          <cell r="L119">
            <v>1088.74694</v>
          </cell>
        </row>
        <row r="119">
          <cell r="N119">
            <v>870.997552</v>
          </cell>
          <cell r="O119">
            <v>630.384615384615</v>
          </cell>
          <cell r="P119">
            <v>0</v>
          </cell>
        </row>
        <row r="119">
          <cell r="R119">
            <v>0</v>
          </cell>
        </row>
        <row r="119">
          <cell r="U119">
            <v>1501.38216738462</v>
          </cell>
        </row>
        <row r="119">
          <cell r="W119">
            <v>273</v>
          </cell>
        </row>
        <row r="119">
          <cell r="AA119">
            <v>88</v>
          </cell>
        </row>
        <row r="119">
          <cell r="AD119">
            <v>84.6153846153846</v>
          </cell>
        </row>
        <row r="119">
          <cell r="AF119">
            <v>220</v>
          </cell>
        </row>
        <row r="119">
          <cell r="AM119">
            <v>2167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</row>
        <row r="119">
          <cell r="AY119">
            <v>2167</v>
          </cell>
          <cell r="AZ119">
            <v>0</v>
          </cell>
        </row>
        <row r="119">
          <cell r="BD119">
            <v>59.9</v>
          </cell>
        </row>
        <row r="119">
          <cell r="BJ119">
            <v>2107.1</v>
          </cell>
        </row>
        <row r="119">
          <cell r="BL119" t="str">
            <v>2025/06/19号离职</v>
          </cell>
          <cell r="BM119">
            <v>18.7619047619048</v>
          </cell>
          <cell r="BN119">
            <v>18.24329004329</v>
          </cell>
        </row>
        <row r="119">
          <cell r="BP119" t="str">
            <v>劳务工-劳务发放</v>
          </cell>
        </row>
        <row r="119">
          <cell r="BR119">
            <v>0</v>
          </cell>
          <cell r="BS119" t="str">
            <v>湘潭宏顺</v>
          </cell>
        </row>
        <row r="120">
          <cell r="C120" t="str">
            <v>汤锦程</v>
          </cell>
          <cell r="D120" t="str">
            <v>生产制造部</v>
          </cell>
          <cell r="E120">
            <v>45813</v>
          </cell>
          <cell r="F120" t="str">
            <v>发泡操作工</v>
          </cell>
          <cell r="G120">
            <v>45813</v>
          </cell>
          <cell r="H120">
            <v>26</v>
          </cell>
          <cell r="I120">
            <v>16</v>
          </cell>
        </row>
        <row r="120">
          <cell r="L120">
            <v>1593.88464</v>
          </cell>
        </row>
        <row r="120">
          <cell r="N120">
            <v>1275.107712</v>
          </cell>
          <cell r="O120">
            <v>916.923076923077</v>
          </cell>
          <cell r="P120">
            <v>0</v>
          </cell>
        </row>
        <row r="120">
          <cell r="R120">
            <v>0</v>
          </cell>
        </row>
        <row r="120">
          <cell r="U120">
            <v>2192.03078892308</v>
          </cell>
        </row>
        <row r="120">
          <cell r="W120">
            <v>267</v>
          </cell>
        </row>
        <row r="120">
          <cell r="AA120">
            <v>128</v>
          </cell>
        </row>
        <row r="120">
          <cell r="AD120">
            <v>184.615384615385</v>
          </cell>
        </row>
        <row r="120">
          <cell r="AF120">
            <v>320</v>
          </cell>
        </row>
        <row r="120">
          <cell r="AI120">
            <v>-307.378848615385</v>
          </cell>
        </row>
        <row r="120">
          <cell r="AM120">
            <v>2784.27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</row>
        <row r="120">
          <cell r="AY120">
            <v>2784.27</v>
          </cell>
          <cell r="AZ120">
            <v>0</v>
          </cell>
        </row>
        <row r="120">
          <cell r="BD120">
            <v>150.75</v>
          </cell>
        </row>
        <row r="120">
          <cell r="BJ120">
            <v>2633.52</v>
          </cell>
        </row>
        <row r="120">
          <cell r="BL120" t="str">
            <v>2025/06/26号离职</v>
          </cell>
          <cell r="BM120">
            <v>16.5730357142857</v>
          </cell>
          <cell r="BN120">
            <v>15.6757142857143</v>
          </cell>
        </row>
        <row r="120">
          <cell r="BP120" t="str">
            <v>劳务工-劳务发放</v>
          </cell>
        </row>
        <row r="120">
          <cell r="BR120">
            <v>0</v>
          </cell>
          <cell r="BS120" t="str">
            <v>德顺</v>
          </cell>
        </row>
        <row r="121">
          <cell r="C121" t="str">
            <v>莫芳强</v>
          </cell>
          <cell r="D121" t="str">
            <v>生产制造部</v>
          </cell>
          <cell r="E121">
            <v>45814</v>
          </cell>
          <cell r="F121" t="str">
            <v>发泡操作工</v>
          </cell>
          <cell r="G121">
            <v>45814</v>
          </cell>
          <cell r="H121">
            <v>26</v>
          </cell>
          <cell r="I121">
            <v>14</v>
          </cell>
        </row>
        <row r="121">
          <cell r="L121">
            <v>1043.376</v>
          </cell>
        </row>
        <row r="121">
          <cell r="N121">
            <v>834.7008</v>
          </cell>
          <cell r="O121">
            <v>802.307692307692</v>
          </cell>
          <cell r="P121">
            <v>0</v>
          </cell>
        </row>
        <row r="121">
          <cell r="R121">
            <v>0</v>
          </cell>
        </row>
        <row r="121">
          <cell r="U121">
            <v>1637.00849230769</v>
          </cell>
        </row>
        <row r="121">
          <cell r="W121">
            <v>255</v>
          </cell>
        </row>
        <row r="121">
          <cell r="AA121">
            <v>112</v>
          </cell>
        </row>
        <row r="121">
          <cell r="AD121">
            <v>107.692307692308</v>
          </cell>
        </row>
        <row r="121">
          <cell r="AF121">
            <v>280</v>
          </cell>
        </row>
        <row r="121">
          <cell r="AM121">
            <v>2391.7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1">
          <cell r="AY121">
            <v>2391.7</v>
          </cell>
          <cell r="AZ121">
            <v>0</v>
          </cell>
        </row>
        <row r="121">
          <cell r="BJ121">
            <v>2391.7</v>
          </cell>
        </row>
        <row r="121">
          <cell r="BL121" t="str">
            <v>2025/06/25号离职</v>
          </cell>
          <cell r="BM121">
            <v>16.2700680272109</v>
          </cell>
          <cell r="BN121">
            <v>16.2700680272109</v>
          </cell>
        </row>
        <row r="121">
          <cell r="BP121" t="str">
            <v>劳务工-劳务发放</v>
          </cell>
        </row>
        <row r="121">
          <cell r="BR121">
            <v>0</v>
          </cell>
          <cell r="BS121" t="str">
            <v>湘潭思泉</v>
          </cell>
        </row>
        <row r="122">
          <cell r="C122" t="str">
            <v>曹诗富</v>
          </cell>
          <cell r="D122" t="str">
            <v>生产制造部</v>
          </cell>
          <cell r="E122">
            <v>45812</v>
          </cell>
          <cell r="F122" t="str">
            <v>发泡操作工</v>
          </cell>
          <cell r="G122">
            <v>45812</v>
          </cell>
          <cell r="H122">
            <v>26</v>
          </cell>
          <cell r="I122">
            <v>22</v>
          </cell>
        </row>
        <row r="122">
          <cell r="L122">
            <v>2397.65388</v>
          </cell>
        </row>
        <row r="122">
          <cell r="N122">
            <v>1918.123104</v>
          </cell>
          <cell r="O122">
            <v>1260.76923076923</v>
          </cell>
          <cell r="P122">
            <v>0</v>
          </cell>
        </row>
        <row r="122">
          <cell r="R122">
            <v>0</v>
          </cell>
        </row>
        <row r="122">
          <cell r="U122">
            <v>3178.89233476923</v>
          </cell>
        </row>
        <row r="122">
          <cell r="W122">
            <v>267</v>
          </cell>
        </row>
        <row r="122">
          <cell r="AA122">
            <v>176</v>
          </cell>
        </row>
        <row r="122">
          <cell r="AD122">
            <v>169.230769230769</v>
          </cell>
        </row>
        <row r="122">
          <cell r="AF122">
            <v>440</v>
          </cell>
        </row>
        <row r="122">
          <cell r="AM122">
            <v>4231.12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</row>
        <row r="122">
          <cell r="AY122">
            <v>4231.12</v>
          </cell>
          <cell r="AZ122">
            <v>0</v>
          </cell>
        </row>
        <row r="122">
          <cell r="BD122">
            <v>150.75</v>
          </cell>
        </row>
        <row r="122">
          <cell r="BJ122">
            <v>4080.37</v>
          </cell>
        </row>
        <row r="122">
          <cell r="BL122" t="str">
            <v>2025/7/10要求退回</v>
          </cell>
          <cell r="BM122">
            <v>18.3165367965368</v>
          </cell>
          <cell r="BN122">
            <v>17.6639393939394</v>
          </cell>
        </row>
        <row r="122">
          <cell r="BP122" t="str">
            <v>劳务工-劳务发放</v>
          </cell>
        </row>
        <row r="122">
          <cell r="BR122">
            <v>0</v>
          </cell>
          <cell r="BS122" t="str">
            <v>湘潭宏顺</v>
          </cell>
        </row>
        <row r="123">
          <cell r="C123" t="str">
            <v>李冬阳</v>
          </cell>
          <cell r="D123" t="str">
            <v>生产制造部</v>
          </cell>
          <cell r="E123">
            <v>45813</v>
          </cell>
          <cell r="F123" t="str">
            <v>发泡操作工</v>
          </cell>
          <cell r="G123">
            <v>45813</v>
          </cell>
          <cell r="H123">
            <v>26</v>
          </cell>
          <cell r="I123">
            <v>17</v>
          </cell>
        </row>
        <row r="123">
          <cell r="L123">
            <v>1812.67618</v>
          </cell>
        </row>
        <row r="123">
          <cell r="N123">
            <v>1450.140944</v>
          </cell>
          <cell r="O123">
            <v>974.230769230769</v>
          </cell>
          <cell r="P123">
            <v>0</v>
          </cell>
        </row>
        <row r="123">
          <cell r="R123">
            <v>0</v>
          </cell>
        </row>
        <row r="123">
          <cell r="U123">
            <v>2424.37171323077</v>
          </cell>
        </row>
        <row r="123">
          <cell r="W123">
            <v>267</v>
          </cell>
        </row>
        <row r="123">
          <cell r="AA123">
            <v>136</v>
          </cell>
        </row>
        <row r="123">
          <cell r="AD123">
            <v>326.923076923077</v>
          </cell>
        </row>
        <row r="123">
          <cell r="AF123">
            <v>340</v>
          </cell>
        </row>
        <row r="123">
          <cell r="AM123">
            <v>3494.29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</row>
        <row r="123">
          <cell r="AY123">
            <v>3494.29</v>
          </cell>
          <cell r="AZ123">
            <v>0</v>
          </cell>
        </row>
        <row r="123">
          <cell r="BJ123">
            <v>3494.29</v>
          </cell>
        </row>
        <row r="123">
          <cell r="BL123" t="str">
            <v>2025/7/9离职</v>
          </cell>
          <cell r="BM123">
            <v>19.5758543417367</v>
          </cell>
          <cell r="BN123">
            <v>19.5758543417367</v>
          </cell>
        </row>
        <row r="123">
          <cell r="BP123" t="str">
            <v>劳务工-劳务发放</v>
          </cell>
        </row>
        <row r="123">
          <cell r="BR123">
            <v>0</v>
          </cell>
          <cell r="BS123" t="str">
            <v>湘潭思泉</v>
          </cell>
        </row>
        <row r="124">
          <cell r="C124" t="str">
            <v>钟习红</v>
          </cell>
          <cell r="D124" t="str">
            <v>生产制造部</v>
          </cell>
          <cell r="E124">
            <v>45817</v>
          </cell>
          <cell r="F124" t="str">
            <v>发泡操作工</v>
          </cell>
          <cell r="G124">
            <v>45817</v>
          </cell>
          <cell r="H124">
            <v>26</v>
          </cell>
          <cell r="I124">
            <v>7</v>
          </cell>
        </row>
        <row r="124">
          <cell r="L124">
            <v>319.688</v>
          </cell>
        </row>
        <row r="124">
          <cell r="N124">
            <v>255.7504</v>
          </cell>
          <cell r="O124">
            <v>401.153846153846</v>
          </cell>
          <cell r="P124">
            <v>0</v>
          </cell>
        </row>
        <row r="124">
          <cell r="R124">
            <v>0</v>
          </cell>
        </row>
        <row r="124">
          <cell r="U124">
            <v>656.904246153846</v>
          </cell>
        </row>
        <row r="124">
          <cell r="W124">
            <v>246</v>
          </cell>
        </row>
        <row r="124">
          <cell r="AA124">
            <v>56</v>
          </cell>
        </row>
        <row r="124">
          <cell r="AD124">
            <v>53.8461538461538</v>
          </cell>
        </row>
        <row r="124">
          <cell r="AF124">
            <v>140</v>
          </cell>
        </row>
        <row r="124">
          <cell r="AM124">
            <v>1152.75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</row>
        <row r="124">
          <cell r="AY124">
            <v>1152.75</v>
          </cell>
          <cell r="AZ124">
            <v>0</v>
          </cell>
        </row>
        <row r="124">
          <cell r="BJ124">
            <v>1152.75</v>
          </cell>
        </row>
        <row r="124">
          <cell r="BL124" t="str">
            <v>2025/06/17号离职</v>
          </cell>
          <cell r="BM124">
            <v>15.6836734693878</v>
          </cell>
          <cell r="BN124">
            <v>15.6836734693878</v>
          </cell>
        </row>
        <row r="124">
          <cell r="BP124" t="str">
            <v>劳务工-劳务发放</v>
          </cell>
        </row>
        <row r="124">
          <cell r="BR124">
            <v>0</v>
          </cell>
          <cell r="BS124" t="str">
            <v>湘潭思泉</v>
          </cell>
        </row>
        <row r="125">
          <cell r="C125" t="str">
            <v>程跃辉</v>
          </cell>
          <cell r="D125" t="str">
            <v>生产制造部</v>
          </cell>
          <cell r="E125">
            <v>45818</v>
          </cell>
          <cell r="F125" t="str">
            <v>发泡操作工</v>
          </cell>
          <cell r="G125">
            <v>45818</v>
          </cell>
          <cell r="H125">
            <v>26</v>
          </cell>
          <cell r="I125">
            <v>7</v>
          </cell>
        </row>
        <row r="125">
          <cell r="L125">
            <v>319.688</v>
          </cell>
        </row>
        <row r="125">
          <cell r="N125">
            <v>255.7504</v>
          </cell>
          <cell r="O125">
            <v>401.153846153846</v>
          </cell>
          <cell r="P125">
            <v>0</v>
          </cell>
        </row>
        <row r="125">
          <cell r="R125">
            <v>0</v>
          </cell>
        </row>
        <row r="125">
          <cell r="U125">
            <v>656.904246153846</v>
          </cell>
        </row>
        <row r="125">
          <cell r="W125">
            <v>246</v>
          </cell>
        </row>
        <row r="125">
          <cell r="AA125">
            <v>56</v>
          </cell>
        </row>
        <row r="125">
          <cell r="AD125">
            <v>53.8461538461538</v>
          </cell>
        </row>
        <row r="125">
          <cell r="AF125">
            <v>140</v>
          </cell>
        </row>
        <row r="125">
          <cell r="AM125">
            <v>1152.75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5">
          <cell r="AY125">
            <v>1152.75</v>
          </cell>
          <cell r="AZ125">
            <v>0</v>
          </cell>
        </row>
        <row r="125">
          <cell r="BJ125">
            <v>1152.75</v>
          </cell>
        </row>
        <row r="125">
          <cell r="BL125" t="str">
            <v>2025/06/18号离职</v>
          </cell>
          <cell r="BM125">
            <v>15.6836734693878</v>
          </cell>
          <cell r="BN125">
            <v>15.6836734693878</v>
          </cell>
        </row>
        <row r="125">
          <cell r="BP125" t="str">
            <v>劳务工-劳务发放</v>
          </cell>
        </row>
        <row r="125">
          <cell r="BR125">
            <v>0</v>
          </cell>
          <cell r="BS125" t="str">
            <v>湘潭思泉</v>
          </cell>
        </row>
        <row r="126">
          <cell r="C126" t="str">
            <v>谭怀风</v>
          </cell>
          <cell r="D126" t="str">
            <v>生产制造部</v>
          </cell>
          <cell r="E126">
            <v>45812</v>
          </cell>
          <cell r="F126" t="str">
            <v>发泡操作工</v>
          </cell>
          <cell r="G126">
            <v>45812</v>
          </cell>
          <cell r="H126">
            <v>26</v>
          </cell>
          <cell r="I126">
            <v>15</v>
          </cell>
        </row>
        <row r="126">
          <cell r="L126">
            <v>1264.605</v>
          </cell>
        </row>
        <row r="126">
          <cell r="N126">
            <v>1011.684</v>
          </cell>
          <cell r="O126">
            <v>859.615384615385</v>
          </cell>
          <cell r="P126">
            <v>0</v>
          </cell>
        </row>
        <row r="126">
          <cell r="R126">
            <v>0</v>
          </cell>
        </row>
        <row r="126">
          <cell r="U126">
            <v>1871.29938461538</v>
          </cell>
        </row>
        <row r="126">
          <cell r="W126">
            <v>255</v>
          </cell>
        </row>
        <row r="126">
          <cell r="AA126">
            <v>120</v>
          </cell>
        </row>
        <row r="126">
          <cell r="AD126">
            <v>173.076923076923</v>
          </cell>
        </row>
        <row r="126">
          <cell r="AF126">
            <v>300</v>
          </cell>
        </row>
        <row r="126">
          <cell r="AM126">
            <v>2719.38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</row>
        <row r="126">
          <cell r="AY126">
            <v>2719.38</v>
          </cell>
          <cell r="AZ126">
            <v>0</v>
          </cell>
        </row>
        <row r="126">
          <cell r="BJ126">
            <v>2719.38</v>
          </cell>
        </row>
        <row r="126">
          <cell r="BL126" t="str">
            <v>2025/06/22号离职</v>
          </cell>
          <cell r="BM126">
            <v>17.2659047619048</v>
          </cell>
          <cell r="BN126">
            <v>17.2659047619048</v>
          </cell>
        </row>
        <row r="126">
          <cell r="BP126" t="str">
            <v>劳务工-劳务发放</v>
          </cell>
        </row>
        <row r="126">
          <cell r="BR126">
            <v>0</v>
          </cell>
          <cell r="BS126" t="str">
            <v>湖南诚展</v>
          </cell>
        </row>
        <row r="127">
          <cell r="C127" t="str">
            <v>谭桂平</v>
          </cell>
          <cell r="D127" t="str">
            <v>生产制造部</v>
          </cell>
          <cell r="E127">
            <v>45811</v>
          </cell>
          <cell r="F127" t="str">
            <v>发泡操作工</v>
          </cell>
          <cell r="G127">
            <v>45811</v>
          </cell>
          <cell r="H127">
            <v>26</v>
          </cell>
          <cell r="I127">
            <v>10</v>
          </cell>
        </row>
        <row r="127">
          <cell r="L127">
            <v>593.07</v>
          </cell>
        </row>
        <row r="127">
          <cell r="N127">
            <v>474.456</v>
          </cell>
          <cell r="O127">
            <v>573.076923076923</v>
          </cell>
          <cell r="P127">
            <v>0</v>
          </cell>
        </row>
        <row r="127">
          <cell r="R127">
            <v>0</v>
          </cell>
        </row>
        <row r="127">
          <cell r="U127">
            <v>1047.53292307692</v>
          </cell>
        </row>
        <row r="127">
          <cell r="W127">
            <v>264</v>
          </cell>
        </row>
        <row r="127">
          <cell r="AA127">
            <v>80</v>
          </cell>
        </row>
        <row r="127">
          <cell r="AD127">
            <v>115.384615384615</v>
          </cell>
        </row>
        <row r="127">
          <cell r="AF127">
            <v>200</v>
          </cell>
        </row>
        <row r="127">
          <cell r="AI127">
            <v>-262.306584615385</v>
          </cell>
        </row>
        <row r="127">
          <cell r="AM127">
            <v>1444.61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</row>
        <row r="127">
          <cell r="AY127">
            <v>1444.61</v>
          </cell>
          <cell r="AZ127">
            <v>0</v>
          </cell>
        </row>
        <row r="127">
          <cell r="BD127">
            <v>42.5</v>
          </cell>
        </row>
        <row r="127">
          <cell r="BJ127">
            <v>1402.11</v>
          </cell>
        </row>
        <row r="127">
          <cell r="BL127" t="str">
            <v>2025/06/16号离职</v>
          </cell>
          <cell r="BM127">
            <v>13.7581904761905</v>
          </cell>
          <cell r="BN127">
            <v>13.3534285714286</v>
          </cell>
        </row>
        <row r="127">
          <cell r="BP127" t="str">
            <v>劳务工-劳务发放</v>
          </cell>
        </row>
        <row r="127">
          <cell r="BR127">
            <v>0</v>
          </cell>
          <cell r="BS127" t="str">
            <v>湘潭宏顺</v>
          </cell>
        </row>
        <row r="128">
          <cell r="C128" t="str">
            <v>马立香</v>
          </cell>
          <cell r="D128" t="str">
            <v>生产制造部</v>
          </cell>
          <cell r="E128">
            <v>45818</v>
          </cell>
          <cell r="F128" t="str">
            <v>发泡操作工</v>
          </cell>
          <cell r="G128">
            <v>45818</v>
          </cell>
          <cell r="H128">
            <v>26</v>
          </cell>
          <cell r="I128">
            <v>14</v>
          </cell>
        </row>
        <row r="128">
          <cell r="L128">
            <v>923.0072</v>
          </cell>
        </row>
        <row r="128">
          <cell r="N128">
            <v>738.40576</v>
          </cell>
          <cell r="O128">
            <v>802.307692307692</v>
          </cell>
          <cell r="P128">
            <v>0</v>
          </cell>
        </row>
        <row r="128">
          <cell r="R128">
            <v>0</v>
          </cell>
        </row>
        <row r="128">
          <cell r="U128">
            <v>1540.71345230769</v>
          </cell>
        </row>
        <row r="128">
          <cell r="W128">
            <v>240</v>
          </cell>
        </row>
        <row r="128">
          <cell r="AA128">
            <v>112</v>
          </cell>
        </row>
        <row r="128">
          <cell r="AD128">
            <v>269.230769230769</v>
          </cell>
        </row>
        <row r="128">
          <cell r="AF128">
            <v>280</v>
          </cell>
        </row>
        <row r="128">
          <cell r="AJ128">
            <v>-10</v>
          </cell>
        </row>
        <row r="128">
          <cell r="AM128">
            <v>2431.94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</row>
        <row r="128">
          <cell r="AY128">
            <v>2431.94</v>
          </cell>
          <cell r="AZ128">
            <v>0</v>
          </cell>
        </row>
        <row r="128">
          <cell r="BJ128">
            <v>2431.94</v>
          </cell>
        </row>
        <row r="128">
          <cell r="BL128" t="str">
            <v>2025/06/25号离职</v>
          </cell>
          <cell r="BM128">
            <v>16.5438095238095</v>
          </cell>
          <cell r="BN128">
            <v>16.5438095238095</v>
          </cell>
        </row>
        <row r="128">
          <cell r="BP128" t="str">
            <v>劳务工-劳务发放</v>
          </cell>
        </row>
        <row r="128">
          <cell r="BR128">
            <v>0</v>
          </cell>
          <cell r="BS128" t="str">
            <v>湘潭宏顺</v>
          </cell>
        </row>
        <row r="129">
          <cell r="C129" t="str">
            <v>李孟泉</v>
          </cell>
          <cell r="D129" t="str">
            <v>生产制造部</v>
          </cell>
          <cell r="E129">
            <v>45818</v>
          </cell>
          <cell r="F129" t="str">
            <v>发泡操作工</v>
          </cell>
          <cell r="G129">
            <v>45818</v>
          </cell>
          <cell r="H129">
            <v>26</v>
          </cell>
          <cell r="I129">
            <v>7</v>
          </cell>
        </row>
        <row r="129">
          <cell r="L129">
            <v>379.149</v>
          </cell>
        </row>
        <row r="129">
          <cell r="N129">
            <v>303.3192</v>
          </cell>
          <cell r="O129">
            <v>401.153846153846</v>
          </cell>
          <cell r="P129">
            <v>0</v>
          </cell>
        </row>
        <row r="129">
          <cell r="R129">
            <v>0</v>
          </cell>
        </row>
        <row r="129">
          <cell r="U129">
            <v>704.473046153846</v>
          </cell>
        </row>
        <row r="129">
          <cell r="W129">
            <v>228</v>
          </cell>
        </row>
        <row r="129">
          <cell r="AA129">
            <v>56</v>
          </cell>
        </row>
        <row r="129">
          <cell r="AD129">
            <v>80.7692307692308</v>
          </cell>
        </row>
        <row r="129">
          <cell r="AF129">
            <v>140</v>
          </cell>
        </row>
        <row r="129">
          <cell r="AJ129">
            <v>-20</v>
          </cell>
        </row>
        <row r="129">
          <cell r="AM129">
            <v>1189.24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</row>
        <row r="129">
          <cell r="AY129">
            <v>1189.24</v>
          </cell>
          <cell r="AZ129">
            <v>0</v>
          </cell>
        </row>
        <row r="129">
          <cell r="BJ129">
            <v>1189.24</v>
          </cell>
        </row>
        <row r="129">
          <cell r="BL129" t="str">
            <v>2025/06/18号离职</v>
          </cell>
          <cell r="BM129">
            <v>16.1801360544218</v>
          </cell>
          <cell r="BN129">
            <v>16.1801360544218</v>
          </cell>
        </row>
        <row r="129">
          <cell r="BP129" t="str">
            <v>劳务工-劳务发放</v>
          </cell>
        </row>
        <row r="129">
          <cell r="BR129">
            <v>0</v>
          </cell>
          <cell r="BS129" t="str">
            <v>湖南诚展</v>
          </cell>
        </row>
        <row r="130">
          <cell r="C130" t="str">
            <v>张智杰</v>
          </cell>
          <cell r="D130" t="str">
            <v>生产制造部</v>
          </cell>
          <cell r="E130">
            <v>45818</v>
          </cell>
          <cell r="F130" t="str">
            <v>发泡操作工</v>
          </cell>
          <cell r="G130">
            <v>45818</v>
          </cell>
          <cell r="H130">
            <v>26</v>
          </cell>
          <cell r="I130">
            <v>10</v>
          </cell>
        </row>
        <row r="130">
          <cell r="L130">
            <v>719.07</v>
          </cell>
        </row>
        <row r="130">
          <cell r="N130">
            <v>575.256</v>
          </cell>
          <cell r="O130">
            <v>573.076923076923</v>
          </cell>
          <cell r="P130">
            <v>0</v>
          </cell>
        </row>
        <row r="130">
          <cell r="R130">
            <v>0</v>
          </cell>
        </row>
        <row r="130">
          <cell r="U130">
            <v>1148.33292307692</v>
          </cell>
        </row>
        <row r="130">
          <cell r="W130">
            <v>228</v>
          </cell>
        </row>
        <row r="130">
          <cell r="AA130">
            <v>80</v>
          </cell>
        </row>
        <row r="130">
          <cell r="AD130">
            <v>115.384615384615</v>
          </cell>
        </row>
        <row r="130">
          <cell r="AF130">
            <v>200</v>
          </cell>
        </row>
        <row r="130">
          <cell r="AM130">
            <v>1771.72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</row>
        <row r="130">
          <cell r="AY130">
            <v>1771.72</v>
          </cell>
          <cell r="AZ130">
            <v>0</v>
          </cell>
        </row>
        <row r="130">
          <cell r="BJ130">
            <v>1771.72</v>
          </cell>
        </row>
        <row r="130">
          <cell r="BL130" t="str">
            <v>2025/06/22号离职</v>
          </cell>
          <cell r="BM130">
            <v>16.8735238095238</v>
          </cell>
          <cell r="BN130">
            <v>16.8735238095238</v>
          </cell>
        </row>
        <row r="130">
          <cell r="BP130" t="str">
            <v>劳务工-劳务发放</v>
          </cell>
        </row>
        <row r="130">
          <cell r="BR130">
            <v>0</v>
          </cell>
          <cell r="BS130" t="str">
            <v>湘潭思泉</v>
          </cell>
        </row>
        <row r="131">
          <cell r="C131" t="str">
            <v>袁后平</v>
          </cell>
          <cell r="D131" t="str">
            <v>生产制造部</v>
          </cell>
          <cell r="E131">
            <v>45818</v>
          </cell>
          <cell r="F131" t="str">
            <v>发泡操作工</v>
          </cell>
          <cell r="G131">
            <v>45818</v>
          </cell>
          <cell r="H131">
            <v>26</v>
          </cell>
          <cell r="I131">
            <v>8</v>
          </cell>
        </row>
        <row r="131">
          <cell r="L131">
            <v>486.456</v>
          </cell>
        </row>
        <row r="131">
          <cell r="N131">
            <v>389.1648</v>
          </cell>
          <cell r="O131">
            <v>458.461538461539</v>
          </cell>
          <cell r="P131">
            <v>0</v>
          </cell>
        </row>
        <row r="131">
          <cell r="R131">
            <v>0</v>
          </cell>
        </row>
        <row r="131">
          <cell r="U131">
            <v>847.626338461539</v>
          </cell>
        </row>
        <row r="131">
          <cell r="W131">
            <v>228</v>
          </cell>
        </row>
        <row r="131">
          <cell r="AA131">
            <v>64</v>
          </cell>
        </row>
        <row r="131">
          <cell r="AD131">
            <v>92.3076923076923</v>
          </cell>
        </row>
        <row r="131">
          <cell r="AF131">
            <v>160</v>
          </cell>
        </row>
        <row r="131">
          <cell r="AJ131">
            <v>-20</v>
          </cell>
        </row>
        <row r="131">
          <cell r="AM131">
            <v>1371.93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</row>
        <row r="131">
          <cell r="AY131">
            <v>1371.93</v>
          </cell>
          <cell r="AZ131">
            <v>0</v>
          </cell>
        </row>
        <row r="131">
          <cell r="BJ131">
            <v>1371.93</v>
          </cell>
        </row>
        <row r="131">
          <cell r="BL131" t="str">
            <v>2025/06/18号离职</v>
          </cell>
          <cell r="BM131">
            <v>16.3325</v>
          </cell>
          <cell r="BN131">
            <v>16.3325</v>
          </cell>
        </row>
        <row r="131">
          <cell r="BP131" t="str">
            <v>劳务工-劳务发放</v>
          </cell>
        </row>
        <row r="131">
          <cell r="BR131">
            <v>0</v>
          </cell>
          <cell r="BS131" t="str">
            <v>湖南诚展</v>
          </cell>
        </row>
        <row r="132">
          <cell r="C132" t="str">
            <v>谢素平</v>
          </cell>
          <cell r="D132" t="str">
            <v>生产制造部</v>
          </cell>
          <cell r="E132">
            <v>45812</v>
          </cell>
          <cell r="F132" t="str">
            <v>发泡操作工</v>
          </cell>
          <cell r="G132">
            <v>45812</v>
          </cell>
          <cell r="H132">
            <v>26</v>
          </cell>
          <cell r="I132">
            <v>7</v>
          </cell>
        </row>
        <row r="132">
          <cell r="L132">
            <v>379.149</v>
          </cell>
        </row>
        <row r="132">
          <cell r="N132">
            <v>303.3192</v>
          </cell>
          <cell r="O132">
            <v>401.153846153846</v>
          </cell>
          <cell r="P132">
            <v>0</v>
          </cell>
        </row>
        <row r="132">
          <cell r="R132">
            <v>0</v>
          </cell>
        </row>
        <row r="132">
          <cell r="U132">
            <v>704.473046153846</v>
          </cell>
        </row>
        <row r="132">
          <cell r="W132">
            <v>228</v>
          </cell>
        </row>
        <row r="132">
          <cell r="AA132">
            <v>56</v>
          </cell>
        </row>
        <row r="132">
          <cell r="AD132">
            <v>53.8461538461538</v>
          </cell>
        </row>
        <row r="132">
          <cell r="AF132">
            <v>140</v>
          </cell>
        </row>
        <row r="132">
          <cell r="AM132">
            <v>1182.32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</row>
        <row r="132">
          <cell r="AY132">
            <v>1182.32</v>
          </cell>
          <cell r="AZ132">
            <v>0</v>
          </cell>
        </row>
        <row r="132">
          <cell r="BJ132">
            <v>1182.32</v>
          </cell>
        </row>
        <row r="132">
          <cell r="BL132" t="str">
            <v>2025/06/12号离职</v>
          </cell>
          <cell r="BM132">
            <v>16.0859863945578</v>
          </cell>
          <cell r="BN132">
            <v>16.0859863945578</v>
          </cell>
        </row>
        <row r="132">
          <cell r="BP132" t="str">
            <v>劳务工-劳务发放</v>
          </cell>
        </row>
        <row r="132">
          <cell r="BR132">
            <v>0</v>
          </cell>
          <cell r="BS132" t="str">
            <v>湘潭宏顺</v>
          </cell>
        </row>
        <row r="133">
          <cell r="C133" t="str">
            <v>罗石连</v>
          </cell>
          <cell r="D133" t="str">
            <v>生产制造部</v>
          </cell>
          <cell r="E133">
            <v>45811</v>
          </cell>
          <cell r="F133" t="str">
            <v>发泡操作工</v>
          </cell>
          <cell r="G133">
            <v>45811</v>
          </cell>
          <cell r="H133">
            <v>26</v>
          </cell>
          <cell r="I133">
            <v>7</v>
          </cell>
        </row>
        <row r="133">
          <cell r="L133">
            <v>379.149</v>
          </cell>
        </row>
        <row r="133">
          <cell r="N133">
            <v>303.3192</v>
          </cell>
          <cell r="O133">
            <v>401.153846153846</v>
          </cell>
          <cell r="P133">
            <v>0</v>
          </cell>
        </row>
        <row r="133">
          <cell r="R133">
            <v>0</v>
          </cell>
        </row>
        <row r="133">
          <cell r="U133">
            <v>704.473046153846</v>
          </cell>
        </row>
        <row r="133">
          <cell r="W133">
            <v>255</v>
          </cell>
        </row>
        <row r="133">
          <cell r="AA133">
            <v>56</v>
          </cell>
        </row>
        <row r="133">
          <cell r="AD133">
            <v>53.8461538461538</v>
          </cell>
        </row>
        <row r="133">
          <cell r="AF133">
            <v>140</v>
          </cell>
        </row>
        <row r="133">
          <cell r="AM133">
            <v>1209.32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3">
          <cell r="AY133">
            <v>1209.32</v>
          </cell>
          <cell r="AZ133">
            <v>0</v>
          </cell>
        </row>
        <row r="133">
          <cell r="BJ133">
            <v>1209.32</v>
          </cell>
        </row>
        <row r="133">
          <cell r="BL133" t="str">
            <v>2025/06/10号离职</v>
          </cell>
          <cell r="BM133">
            <v>16.4533333333333</v>
          </cell>
          <cell r="BN133">
            <v>16.4533333333333</v>
          </cell>
        </row>
        <row r="133">
          <cell r="BP133" t="str">
            <v>劳务工-劳务发放</v>
          </cell>
        </row>
        <row r="133">
          <cell r="BR133">
            <v>0</v>
          </cell>
          <cell r="BS133" t="str">
            <v>湘潭宏顺</v>
          </cell>
        </row>
        <row r="134">
          <cell r="C134" t="str">
            <v>罗军灿</v>
          </cell>
          <cell r="D134" t="str">
            <v>生产制造部</v>
          </cell>
          <cell r="E134">
            <v>45809</v>
          </cell>
          <cell r="F134" t="str">
            <v>发泡操作工</v>
          </cell>
          <cell r="G134">
            <v>45809</v>
          </cell>
          <cell r="H134">
            <v>26</v>
          </cell>
          <cell r="I134">
            <v>15</v>
          </cell>
        </row>
        <row r="134">
          <cell r="L134">
            <v>1112.298</v>
          </cell>
        </row>
        <row r="134">
          <cell r="N134">
            <v>889.8384</v>
          </cell>
          <cell r="O134">
            <v>859.615384615385</v>
          </cell>
          <cell r="P134">
            <v>0</v>
          </cell>
        </row>
        <row r="134">
          <cell r="R134">
            <v>0</v>
          </cell>
        </row>
        <row r="134">
          <cell r="U134">
            <v>1749.45378461538</v>
          </cell>
        </row>
        <row r="134">
          <cell r="W134">
            <v>228</v>
          </cell>
        </row>
        <row r="134">
          <cell r="AA134">
            <v>120</v>
          </cell>
        </row>
        <row r="134">
          <cell r="AD134">
            <v>173.076923076923</v>
          </cell>
        </row>
        <row r="134">
          <cell r="AF134">
            <v>300</v>
          </cell>
        </row>
        <row r="134">
          <cell r="AM134">
            <v>2570.53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</row>
        <row r="134">
          <cell r="AY134">
            <v>2570.53</v>
          </cell>
          <cell r="AZ134">
            <v>0</v>
          </cell>
        </row>
        <row r="134">
          <cell r="BJ134">
            <v>2570.53</v>
          </cell>
        </row>
        <row r="134">
          <cell r="BL134" t="str">
            <v>2025/06/17号离职</v>
          </cell>
          <cell r="BM134">
            <v>16.3208253968254</v>
          </cell>
          <cell r="BN134">
            <v>16.3208253968254</v>
          </cell>
        </row>
        <row r="134">
          <cell r="BP134" t="str">
            <v>劳务工-劳务发放</v>
          </cell>
        </row>
        <row r="134">
          <cell r="BR134">
            <v>0</v>
          </cell>
          <cell r="BS134" t="str">
            <v>湘潭宏顺</v>
          </cell>
        </row>
        <row r="135">
          <cell r="C135" t="str">
            <v>张子望</v>
          </cell>
          <cell r="D135" t="str">
            <v>生产制造部</v>
          </cell>
          <cell r="E135">
            <v>45830</v>
          </cell>
          <cell r="F135" t="str">
            <v>发泡操作工</v>
          </cell>
          <cell r="G135">
            <v>45830</v>
          </cell>
          <cell r="H135">
            <v>26</v>
          </cell>
          <cell r="I135">
            <v>6</v>
          </cell>
        </row>
        <row r="135">
          <cell r="L135">
            <v>535.842</v>
          </cell>
        </row>
        <row r="135">
          <cell r="N135">
            <v>428.6736</v>
          </cell>
          <cell r="O135">
            <v>343.846153846154</v>
          </cell>
          <cell r="P135">
            <v>0</v>
          </cell>
        </row>
        <row r="135">
          <cell r="R135">
            <v>0</v>
          </cell>
        </row>
        <row r="135">
          <cell r="U135">
            <v>772.519753846154</v>
          </cell>
        </row>
        <row r="135">
          <cell r="W135">
            <v>0</v>
          </cell>
        </row>
        <row r="135">
          <cell r="AA135">
            <v>48</v>
          </cell>
        </row>
        <row r="135">
          <cell r="AD135">
            <v>69.2307692307692</v>
          </cell>
        </row>
        <row r="135">
          <cell r="AF135">
            <v>120</v>
          </cell>
        </row>
        <row r="135">
          <cell r="AM135">
            <v>1009.75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</row>
        <row r="135">
          <cell r="AY135">
            <v>1009.75</v>
          </cell>
          <cell r="AZ135">
            <v>0</v>
          </cell>
        </row>
        <row r="135">
          <cell r="BJ135">
            <v>1009.75</v>
          </cell>
        </row>
        <row r="135">
          <cell r="BL135">
            <v>0</v>
          </cell>
          <cell r="BM135">
            <v>16.0277777777778</v>
          </cell>
          <cell r="BN135">
            <v>16.0277777777778</v>
          </cell>
        </row>
        <row r="135">
          <cell r="BP135" t="str">
            <v>劳务工-劳务发放</v>
          </cell>
        </row>
        <row r="135">
          <cell r="BR135">
            <v>0</v>
          </cell>
          <cell r="BS135" t="str">
            <v>湘潭思泉</v>
          </cell>
        </row>
        <row r="136">
          <cell r="C136" t="str">
            <v>陈钰</v>
          </cell>
          <cell r="D136" t="str">
            <v>生产制造部</v>
          </cell>
          <cell r="E136">
            <v>45830</v>
          </cell>
          <cell r="F136" t="str">
            <v>发泡操作工</v>
          </cell>
          <cell r="G136">
            <v>45830</v>
          </cell>
          <cell r="H136">
            <v>26</v>
          </cell>
          <cell r="I136">
            <v>6</v>
          </cell>
        </row>
        <row r="136">
          <cell r="L136">
            <v>652.75848</v>
          </cell>
        </row>
        <row r="136">
          <cell r="N136">
            <v>522.206784</v>
          </cell>
          <cell r="O136">
            <v>343.846153846154</v>
          </cell>
          <cell r="P136">
            <v>0</v>
          </cell>
        </row>
        <row r="136">
          <cell r="R136">
            <v>0</v>
          </cell>
        </row>
        <row r="136">
          <cell r="U136">
            <v>866.052937846154</v>
          </cell>
        </row>
        <row r="136">
          <cell r="W136">
            <v>0</v>
          </cell>
        </row>
        <row r="136">
          <cell r="AA136">
            <v>48</v>
          </cell>
        </row>
        <row r="136">
          <cell r="AD136">
            <v>69.2307692307692</v>
          </cell>
        </row>
        <row r="136">
          <cell r="AF136">
            <v>120</v>
          </cell>
        </row>
        <row r="136">
          <cell r="AM136">
            <v>1103.28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</row>
        <row r="136">
          <cell r="AY136">
            <v>1103.28</v>
          </cell>
          <cell r="AZ136">
            <v>0</v>
          </cell>
        </row>
        <row r="136">
          <cell r="BJ136">
            <v>1103.28</v>
          </cell>
        </row>
        <row r="136">
          <cell r="BL136">
            <v>0</v>
          </cell>
          <cell r="BM136">
            <v>17.512380952381</v>
          </cell>
          <cell r="BN136">
            <v>17.512380952381</v>
          </cell>
        </row>
        <row r="136">
          <cell r="BP136" t="str">
            <v>劳务工-劳务发放</v>
          </cell>
        </row>
        <row r="136">
          <cell r="BR136">
            <v>0</v>
          </cell>
          <cell r="BS136" t="str">
            <v>湘潭思泉</v>
          </cell>
        </row>
        <row r="137">
          <cell r="C137" t="str">
            <v>文志辉</v>
          </cell>
          <cell r="D137" t="str">
            <v>生产制造部</v>
          </cell>
          <cell r="E137">
            <v>45793</v>
          </cell>
          <cell r="F137" t="str">
            <v>发泡操作工</v>
          </cell>
          <cell r="G137">
            <v>45809</v>
          </cell>
          <cell r="H137">
            <v>26</v>
          </cell>
          <cell r="I137">
            <v>5</v>
          </cell>
        </row>
        <row r="137">
          <cell r="L137">
            <v>396.92</v>
          </cell>
        </row>
        <row r="137">
          <cell r="N137">
            <v>317.536</v>
          </cell>
          <cell r="O137">
            <v>286.538461538462</v>
          </cell>
          <cell r="P137">
            <v>0</v>
          </cell>
        </row>
        <row r="137">
          <cell r="R137">
            <v>0</v>
          </cell>
        </row>
        <row r="137">
          <cell r="U137">
            <v>604.074461538462</v>
          </cell>
        </row>
        <row r="137">
          <cell r="W137">
            <v>0</v>
          </cell>
        </row>
        <row r="137">
          <cell r="AA137">
            <v>40</v>
          </cell>
        </row>
        <row r="137">
          <cell r="AD137">
            <v>38.4615384615385</v>
          </cell>
        </row>
        <row r="137">
          <cell r="AF137">
            <v>100</v>
          </cell>
        </row>
        <row r="137">
          <cell r="AJ137">
            <v>-10</v>
          </cell>
        </row>
        <row r="137">
          <cell r="AM137">
            <v>772.54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</row>
        <row r="137">
          <cell r="AY137">
            <v>772.54</v>
          </cell>
          <cell r="AZ137">
            <v>0</v>
          </cell>
        </row>
        <row r="137">
          <cell r="BB137">
            <v>0</v>
          </cell>
          <cell r="BC137">
            <v>0</v>
          </cell>
        </row>
        <row r="137">
          <cell r="BJ137">
            <v>772.54</v>
          </cell>
        </row>
        <row r="137">
          <cell r="BL137" t="str">
            <v>2025/06/05离职</v>
          </cell>
          <cell r="BM137">
            <v>14.7150476190476</v>
          </cell>
          <cell r="BN137">
            <v>14.7150476190476</v>
          </cell>
        </row>
        <row r="137">
          <cell r="BP137" t="str">
            <v>劳务工-劳务发放</v>
          </cell>
          <cell r="BQ137">
            <v>0</v>
          </cell>
          <cell r="BR137">
            <v>0</v>
          </cell>
          <cell r="BS137" t="str">
            <v>湘潭思泉</v>
          </cell>
        </row>
        <row r="138">
          <cell r="C138" t="str">
            <v>贺钢</v>
          </cell>
          <cell r="D138" t="str">
            <v>生产制造部</v>
          </cell>
          <cell r="E138">
            <v>45804</v>
          </cell>
          <cell r="F138" t="str">
            <v>发泡操作工</v>
          </cell>
          <cell r="G138">
            <v>45809</v>
          </cell>
          <cell r="H138">
            <v>26</v>
          </cell>
          <cell r="I138">
            <v>3</v>
          </cell>
        </row>
        <row r="138">
          <cell r="L138">
            <v>297.09462</v>
          </cell>
        </row>
        <row r="138">
          <cell r="N138">
            <v>237.675696</v>
          </cell>
          <cell r="O138">
            <v>171.923076923077</v>
          </cell>
          <cell r="P138">
            <v>0</v>
          </cell>
        </row>
        <row r="138">
          <cell r="R138">
            <v>0</v>
          </cell>
        </row>
        <row r="138">
          <cell r="U138">
            <v>409.598772923077</v>
          </cell>
        </row>
        <row r="138">
          <cell r="W138">
            <v>0</v>
          </cell>
        </row>
        <row r="138">
          <cell r="AA138">
            <v>24</v>
          </cell>
        </row>
        <row r="138">
          <cell r="AD138">
            <v>34.6153846153846</v>
          </cell>
        </row>
        <row r="138">
          <cell r="AF138">
            <v>60</v>
          </cell>
        </row>
        <row r="138">
          <cell r="AM138">
            <v>528.21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</row>
        <row r="138">
          <cell r="AY138">
            <v>528.21</v>
          </cell>
          <cell r="AZ138">
            <v>0</v>
          </cell>
        </row>
        <row r="138">
          <cell r="BB138">
            <v>0</v>
          </cell>
          <cell r="BC138">
            <v>0</v>
          </cell>
        </row>
        <row r="138">
          <cell r="BJ138">
            <v>528.21</v>
          </cell>
        </row>
        <row r="138">
          <cell r="BL138" t="str">
            <v>2025/06/04号离职</v>
          </cell>
          <cell r="BM138">
            <v>16.7685714285714</v>
          </cell>
          <cell r="BN138">
            <v>16.7685714285714</v>
          </cell>
        </row>
        <row r="138">
          <cell r="BP138" t="str">
            <v>劳务工-劳务发放</v>
          </cell>
          <cell r="BQ138">
            <v>0</v>
          </cell>
          <cell r="BR138">
            <v>0</v>
          </cell>
          <cell r="BS138" t="str">
            <v>湘潭宏顺</v>
          </cell>
        </row>
        <row r="139">
          <cell r="C139" t="str">
            <v>向友发</v>
          </cell>
          <cell r="D139" t="str">
            <v>生产制造部</v>
          </cell>
          <cell r="E139">
            <v>45784</v>
          </cell>
          <cell r="F139" t="str">
            <v>发泡操作工</v>
          </cell>
          <cell r="G139">
            <v>45809</v>
          </cell>
          <cell r="H139">
            <v>26</v>
          </cell>
          <cell r="I139">
            <v>5</v>
          </cell>
        </row>
        <row r="139">
          <cell r="L139">
            <v>329.4436</v>
          </cell>
        </row>
        <row r="139">
          <cell r="N139">
            <v>263.55488</v>
          </cell>
          <cell r="O139">
            <v>286.538461538462</v>
          </cell>
          <cell r="P139">
            <v>0</v>
          </cell>
        </row>
        <row r="139">
          <cell r="R139">
            <v>0</v>
          </cell>
        </row>
        <row r="139">
          <cell r="U139">
            <v>550.093341538462</v>
          </cell>
        </row>
        <row r="139">
          <cell r="W139">
            <v>0</v>
          </cell>
        </row>
        <row r="139">
          <cell r="AA139">
            <v>40</v>
          </cell>
        </row>
        <row r="139">
          <cell r="AD139">
            <v>38.4615384615385</v>
          </cell>
        </row>
        <row r="139">
          <cell r="AF139">
            <v>100</v>
          </cell>
        </row>
        <row r="139">
          <cell r="AM139">
            <v>728.55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39">
          <cell r="AY139">
            <v>728.55</v>
          </cell>
          <cell r="AZ139">
            <v>0</v>
          </cell>
        </row>
        <row r="139">
          <cell r="BB139">
            <v>0</v>
          </cell>
          <cell r="BC139">
            <v>0</v>
          </cell>
        </row>
        <row r="139">
          <cell r="BJ139">
            <v>728.55</v>
          </cell>
        </row>
        <row r="139">
          <cell r="BL139" t="str">
            <v>2025/06/6号离职</v>
          </cell>
          <cell r="BM139">
            <v>13.8771428571429</v>
          </cell>
          <cell r="BN139">
            <v>13.8771428571429</v>
          </cell>
        </row>
        <row r="139">
          <cell r="BP139" t="str">
            <v>劳务工-劳务发放</v>
          </cell>
          <cell r="BQ139">
            <v>0</v>
          </cell>
          <cell r="BR139">
            <v>0</v>
          </cell>
          <cell r="BS139" t="str">
            <v>湖南诚展</v>
          </cell>
        </row>
        <row r="140">
          <cell r="C140" t="str">
            <v>张建波</v>
          </cell>
          <cell r="D140" t="str">
            <v>生产制造部</v>
          </cell>
          <cell r="E140">
            <v>45809</v>
          </cell>
          <cell r="F140" t="str">
            <v>发泡操作工</v>
          </cell>
          <cell r="G140">
            <v>45809</v>
          </cell>
          <cell r="H140">
            <v>26</v>
          </cell>
          <cell r="I140">
            <v>6</v>
          </cell>
        </row>
        <row r="140">
          <cell r="L140">
            <v>535.842</v>
          </cell>
        </row>
        <row r="140">
          <cell r="N140">
            <v>428.6736</v>
          </cell>
          <cell r="O140">
            <v>343.846153846154</v>
          </cell>
          <cell r="P140">
            <v>0</v>
          </cell>
        </row>
        <row r="140">
          <cell r="R140">
            <v>0</v>
          </cell>
        </row>
        <row r="140">
          <cell r="U140">
            <v>772.519753846154</v>
          </cell>
        </row>
        <row r="140">
          <cell r="W140">
            <v>0</v>
          </cell>
        </row>
        <row r="140">
          <cell r="AA140">
            <v>48</v>
          </cell>
        </row>
        <row r="140">
          <cell r="AD140">
            <v>46.1538461538462</v>
          </cell>
        </row>
        <row r="140">
          <cell r="AF140">
            <v>120</v>
          </cell>
        </row>
        <row r="140">
          <cell r="AM140">
            <v>986.67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</row>
        <row r="140">
          <cell r="AY140">
            <v>986.67</v>
          </cell>
          <cell r="AZ140">
            <v>0</v>
          </cell>
        </row>
        <row r="140">
          <cell r="BJ140">
            <v>986.67</v>
          </cell>
        </row>
        <row r="140">
          <cell r="BL140" t="str">
            <v>2025/06/07离职</v>
          </cell>
          <cell r="BM140">
            <v>15.6614285714286</v>
          </cell>
          <cell r="BN140">
            <v>15.6614285714286</v>
          </cell>
        </row>
        <row r="140">
          <cell r="BP140" t="str">
            <v>劳务工-劳务发放</v>
          </cell>
        </row>
        <row r="140">
          <cell r="BR140">
            <v>0</v>
          </cell>
          <cell r="BS140" t="str">
            <v>湖南诚展</v>
          </cell>
        </row>
        <row r="141">
          <cell r="C141" t="str">
            <v>肖海燕</v>
          </cell>
          <cell r="D141" t="str">
            <v>生产制造部</v>
          </cell>
          <cell r="E141">
            <v>45814</v>
          </cell>
          <cell r="F141" t="str">
            <v>发泡操作工</v>
          </cell>
          <cell r="G141">
            <v>45814</v>
          </cell>
          <cell r="H141">
            <v>26</v>
          </cell>
          <cell r="I141">
            <v>4</v>
          </cell>
        </row>
        <row r="141">
          <cell r="L141">
            <v>317.536</v>
          </cell>
        </row>
        <row r="141">
          <cell r="N141">
            <v>254.0288</v>
          </cell>
          <cell r="O141">
            <v>229.230769230769</v>
          </cell>
          <cell r="P141">
            <v>0</v>
          </cell>
        </row>
        <row r="141">
          <cell r="R141">
            <v>0</v>
          </cell>
        </row>
        <row r="141">
          <cell r="U141">
            <v>483.259569230769</v>
          </cell>
        </row>
        <row r="141">
          <cell r="W141">
            <v>0</v>
          </cell>
        </row>
        <row r="141">
          <cell r="AA141">
            <v>32</v>
          </cell>
        </row>
        <row r="141">
          <cell r="AD141">
            <v>30.7692307692308</v>
          </cell>
        </row>
        <row r="141">
          <cell r="AF141">
            <v>80</v>
          </cell>
        </row>
        <row r="141">
          <cell r="AM141">
            <v>626.03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</row>
        <row r="141">
          <cell r="AY141">
            <v>626.03</v>
          </cell>
          <cell r="AZ141">
            <v>0</v>
          </cell>
        </row>
        <row r="141">
          <cell r="BJ141">
            <v>626.03</v>
          </cell>
        </row>
        <row r="141">
          <cell r="BL141" t="str">
            <v>2025/06/10号离职</v>
          </cell>
          <cell r="BM141">
            <v>14.9054761904762</v>
          </cell>
          <cell r="BN141">
            <v>14.9054761904762</v>
          </cell>
        </row>
        <row r="141">
          <cell r="BP141" t="str">
            <v>劳务工-劳务发放</v>
          </cell>
        </row>
        <row r="141">
          <cell r="BR141">
            <v>0</v>
          </cell>
          <cell r="BS141" t="str">
            <v>德顺</v>
          </cell>
        </row>
        <row r="142">
          <cell r="C142" t="str">
            <v>邹联忠</v>
          </cell>
          <cell r="D142" t="str">
            <v>生产制造部</v>
          </cell>
          <cell r="E142">
            <v>45811</v>
          </cell>
          <cell r="F142" t="str">
            <v>发泡操作工</v>
          </cell>
          <cell r="G142">
            <v>45811</v>
          </cell>
          <cell r="H142">
            <v>26</v>
          </cell>
          <cell r="I142">
            <v>4</v>
          </cell>
        </row>
        <row r="142">
          <cell r="L142">
            <v>395.33232</v>
          </cell>
        </row>
        <row r="142">
          <cell r="N142">
            <v>316.265856</v>
          </cell>
          <cell r="O142">
            <v>229.230769230769</v>
          </cell>
          <cell r="P142">
            <v>0</v>
          </cell>
        </row>
        <row r="142">
          <cell r="R142">
            <v>0</v>
          </cell>
        </row>
        <row r="142">
          <cell r="U142">
            <v>545.496625230769</v>
          </cell>
        </row>
        <row r="142">
          <cell r="W142">
            <v>0</v>
          </cell>
        </row>
        <row r="142">
          <cell r="AA142">
            <v>32</v>
          </cell>
        </row>
        <row r="142">
          <cell r="AD142">
            <v>46.1538461538462</v>
          </cell>
        </row>
        <row r="142">
          <cell r="AF142">
            <v>80</v>
          </cell>
        </row>
        <row r="142">
          <cell r="AM142">
            <v>703.65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</row>
        <row r="142">
          <cell r="AY142">
            <v>703.65</v>
          </cell>
          <cell r="AZ142">
            <v>0</v>
          </cell>
        </row>
        <row r="142">
          <cell r="BJ142">
            <v>703.65</v>
          </cell>
        </row>
        <row r="142">
          <cell r="BL142" t="str">
            <v>2025/06/7号离职</v>
          </cell>
          <cell r="BM142">
            <v>16.7535714285714</v>
          </cell>
          <cell r="BN142">
            <v>16.7535714285714</v>
          </cell>
        </row>
        <row r="142">
          <cell r="BP142" t="str">
            <v>劳务工-劳务发放</v>
          </cell>
        </row>
        <row r="142">
          <cell r="BR142">
            <v>0</v>
          </cell>
          <cell r="BS142" t="str">
            <v>湘潭宏顺</v>
          </cell>
        </row>
        <row r="143">
          <cell r="C143" t="str">
            <v>朱新良</v>
          </cell>
          <cell r="D143" t="str">
            <v>生产制造部</v>
          </cell>
          <cell r="E143">
            <v>45825</v>
          </cell>
          <cell r="F143" t="str">
            <v>发泡操作工</v>
          </cell>
          <cell r="G143">
            <v>45825</v>
          </cell>
          <cell r="H143">
            <v>26</v>
          </cell>
          <cell r="I143">
            <v>6</v>
          </cell>
        </row>
        <row r="143">
          <cell r="L143">
            <v>446.535</v>
          </cell>
        </row>
        <row r="143">
          <cell r="N143">
            <v>357.228</v>
          </cell>
          <cell r="O143">
            <v>343.846153846154</v>
          </cell>
          <cell r="P143">
            <v>0</v>
          </cell>
        </row>
        <row r="143">
          <cell r="R143">
            <v>0</v>
          </cell>
        </row>
        <row r="143">
          <cell r="U143">
            <v>701.074153846154</v>
          </cell>
        </row>
        <row r="143">
          <cell r="W143">
            <v>0</v>
          </cell>
        </row>
        <row r="143">
          <cell r="AA143">
            <v>48</v>
          </cell>
        </row>
        <row r="143">
          <cell r="AD143">
            <v>57.6923076923077</v>
          </cell>
        </row>
        <row r="143">
          <cell r="AF143">
            <v>120</v>
          </cell>
        </row>
        <row r="143">
          <cell r="AM143">
            <v>926.77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</row>
        <row r="143">
          <cell r="AY143">
            <v>926.77</v>
          </cell>
          <cell r="AZ143">
            <v>0</v>
          </cell>
        </row>
        <row r="143">
          <cell r="BD143">
            <v>25</v>
          </cell>
        </row>
        <row r="143">
          <cell r="BJ143">
            <v>901.77</v>
          </cell>
        </row>
        <row r="143">
          <cell r="BL143" t="str">
            <v>2025/06/23号离职</v>
          </cell>
          <cell r="BM143">
            <v>14.7106349206349</v>
          </cell>
          <cell r="BN143">
            <v>14.3138095238095</v>
          </cell>
        </row>
        <row r="143">
          <cell r="BP143" t="str">
            <v>劳务工-劳务发放</v>
          </cell>
        </row>
        <row r="143">
          <cell r="BR143">
            <v>0</v>
          </cell>
          <cell r="BS143" t="str">
            <v>湘潭宏顺</v>
          </cell>
        </row>
        <row r="144">
          <cell r="C144" t="str">
            <v>林虎</v>
          </cell>
          <cell r="D144" t="str">
            <v>生产制造部</v>
          </cell>
          <cell r="E144">
            <v>41904</v>
          </cell>
          <cell r="F144" t="str">
            <v>支援发泡</v>
          </cell>
          <cell r="G144">
            <v>45809</v>
          </cell>
          <cell r="H144">
            <v>23</v>
          </cell>
          <cell r="I144">
            <v>23</v>
          </cell>
        </row>
        <row r="144">
          <cell r="N144">
            <v>2566.54542</v>
          </cell>
          <cell r="O144">
            <v>1490</v>
          </cell>
          <cell r="P144">
            <v>100</v>
          </cell>
        </row>
        <row r="144">
          <cell r="R144">
            <v>300</v>
          </cell>
        </row>
        <row r="144">
          <cell r="U144">
            <v>4456.54542</v>
          </cell>
        </row>
        <row r="144">
          <cell r="W144">
            <v>288</v>
          </cell>
          <cell r="X144">
            <v>200</v>
          </cell>
        </row>
        <row r="144">
          <cell r="AA144">
            <v>184</v>
          </cell>
        </row>
        <row r="144">
          <cell r="AD144">
            <v>300</v>
          </cell>
        </row>
        <row r="144">
          <cell r="AF144">
            <v>460</v>
          </cell>
        </row>
        <row r="144">
          <cell r="AM144">
            <v>5888.55</v>
          </cell>
          <cell r="AN144">
            <v>348.8</v>
          </cell>
          <cell r="AO144">
            <v>87.2</v>
          </cell>
          <cell r="AP144">
            <v>13.08</v>
          </cell>
          <cell r="AQ144">
            <v>15</v>
          </cell>
          <cell r="AR144">
            <v>218</v>
          </cell>
          <cell r="AS144">
            <v>0</v>
          </cell>
        </row>
        <row r="144">
          <cell r="AY144">
            <v>5206.47</v>
          </cell>
          <cell r="AZ144">
            <v>6.64</v>
          </cell>
        </row>
        <row r="144">
          <cell r="BB144">
            <v>0</v>
          </cell>
          <cell r="BC144">
            <v>0</v>
          </cell>
          <cell r="BD144">
            <v>29.2</v>
          </cell>
        </row>
        <row r="144">
          <cell r="BJ144">
            <v>5170.63</v>
          </cell>
        </row>
        <row r="144">
          <cell r="BL144">
            <v>0</v>
          </cell>
          <cell r="BM144">
            <v>24.3832298136646</v>
          </cell>
          <cell r="BN144">
            <v>21.4104761904762</v>
          </cell>
          <cell r="BO144" t="str">
            <v>430321197201117871</v>
          </cell>
          <cell r="BP144" t="str">
            <v>合同工</v>
          </cell>
          <cell r="BQ144">
            <v>667.08</v>
          </cell>
          <cell r="BR144" t="str">
            <v>无</v>
          </cell>
          <cell r="BS144" t="str">
            <v>光华荣昌</v>
          </cell>
        </row>
        <row r="145">
          <cell r="C145" t="str">
            <v>郭正军</v>
          </cell>
          <cell r="D145" t="str">
            <v>生产制造部</v>
          </cell>
          <cell r="E145">
            <v>44712</v>
          </cell>
          <cell r="F145" t="str">
            <v>支援发泡</v>
          </cell>
          <cell r="G145">
            <v>45809</v>
          </cell>
          <cell r="H145">
            <v>24</v>
          </cell>
          <cell r="I145">
            <v>24</v>
          </cell>
        </row>
        <row r="145">
          <cell r="N145">
            <v>2659.63392</v>
          </cell>
          <cell r="O145">
            <v>1490</v>
          </cell>
          <cell r="P145">
            <v>100</v>
          </cell>
        </row>
        <row r="145">
          <cell r="R145">
            <v>300</v>
          </cell>
        </row>
        <row r="145">
          <cell r="U145">
            <v>4549.63392</v>
          </cell>
        </row>
        <row r="145">
          <cell r="W145">
            <v>276</v>
          </cell>
          <cell r="X145">
            <v>60</v>
          </cell>
        </row>
        <row r="145">
          <cell r="AA145">
            <v>192</v>
          </cell>
        </row>
        <row r="145">
          <cell r="AD145">
            <v>300</v>
          </cell>
        </row>
        <row r="145">
          <cell r="AF145">
            <v>480</v>
          </cell>
        </row>
        <row r="145">
          <cell r="AM145">
            <v>5857.63</v>
          </cell>
          <cell r="AN145">
            <v>344.64</v>
          </cell>
          <cell r="AO145">
            <v>86.16</v>
          </cell>
          <cell r="AP145">
            <v>12.92</v>
          </cell>
          <cell r="AQ145">
            <v>15</v>
          </cell>
        </row>
        <row r="145">
          <cell r="AY145">
            <v>5398.91</v>
          </cell>
          <cell r="AZ145">
            <v>0</v>
          </cell>
        </row>
        <row r="145">
          <cell r="BB145">
            <v>0</v>
          </cell>
          <cell r="BC145">
            <v>0</v>
          </cell>
        </row>
        <row r="145">
          <cell r="BJ145">
            <v>5398.91</v>
          </cell>
        </row>
        <row r="145">
          <cell r="BL145">
            <v>0</v>
          </cell>
          <cell r="BM145">
            <v>23.2445634920635</v>
          </cell>
          <cell r="BN145">
            <v>21.424246031746</v>
          </cell>
          <cell r="BO145" t="str">
            <v>43022119740226651X</v>
          </cell>
          <cell r="BP145" t="str">
            <v>劳务工</v>
          </cell>
          <cell r="BQ145">
            <v>443.72</v>
          </cell>
          <cell r="BR145">
            <v>0</v>
          </cell>
          <cell r="BS145" t="str">
            <v>鑫起</v>
          </cell>
        </row>
        <row r="146">
          <cell r="C146" t="str">
            <v>刘志平</v>
          </cell>
          <cell r="D146" t="str">
            <v>生产制造部</v>
          </cell>
          <cell r="E146">
            <v>41253</v>
          </cell>
          <cell r="F146" t="str">
            <v>支援发泡</v>
          </cell>
          <cell r="G146">
            <v>45809</v>
          </cell>
          <cell r="H146">
            <v>26</v>
          </cell>
          <cell r="I146">
            <v>28</v>
          </cell>
        </row>
        <row r="146">
          <cell r="N146">
            <v>2269.27482</v>
          </cell>
          <cell r="O146">
            <v>1604.61538461538</v>
          </cell>
          <cell r="P146">
            <v>100</v>
          </cell>
        </row>
        <row r="146">
          <cell r="R146">
            <v>300</v>
          </cell>
        </row>
        <row r="146">
          <cell r="U146">
            <v>4273.89020461538</v>
          </cell>
        </row>
        <row r="146">
          <cell r="W146">
            <v>273</v>
          </cell>
          <cell r="X146">
            <v>240</v>
          </cell>
        </row>
        <row r="146">
          <cell r="AA146">
            <v>224</v>
          </cell>
        </row>
        <row r="146">
          <cell r="AD146">
            <v>200</v>
          </cell>
        </row>
        <row r="146">
          <cell r="AF146">
            <v>560</v>
          </cell>
        </row>
        <row r="146">
          <cell r="AM146">
            <v>5770.89</v>
          </cell>
          <cell r="AN146">
            <v>401.6</v>
          </cell>
          <cell r="AO146">
            <v>100.4</v>
          </cell>
          <cell r="AP146">
            <v>15.06</v>
          </cell>
          <cell r="AQ146">
            <v>15</v>
          </cell>
          <cell r="AR146">
            <v>251</v>
          </cell>
        </row>
        <row r="146">
          <cell r="AY146">
            <v>4987.83</v>
          </cell>
          <cell r="AZ146">
            <v>0</v>
          </cell>
        </row>
        <row r="146">
          <cell r="BB146">
            <v>0</v>
          </cell>
          <cell r="BC146">
            <v>0</v>
          </cell>
          <cell r="BD146">
            <v>29.2</v>
          </cell>
        </row>
        <row r="146">
          <cell r="BJ146">
            <v>4958.63</v>
          </cell>
        </row>
        <row r="146">
          <cell r="BL146">
            <v>0</v>
          </cell>
          <cell r="BM146">
            <v>19.6288775510204</v>
          </cell>
          <cell r="BN146">
            <v>16.8660884353741</v>
          </cell>
          <cell r="BO146" t="str">
            <v>430481199112246971</v>
          </cell>
          <cell r="BP146" t="str">
            <v>合同工</v>
          </cell>
          <cell r="BQ146">
            <v>768.06</v>
          </cell>
          <cell r="BR146" t="str">
            <v>无</v>
          </cell>
          <cell r="BS146" t="str">
            <v>光华荣昌</v>
          </cell>
        </row>
        <row r="147">
          <cell r="C147" t="str">
            <v>蒋正林</v>
          </cell>
          <cell r="D147" t="str">
            <v>生产制造部</v>
          </cell>
          <cell r="E147">
            <v>41520</v>
          </cell>
          <cell r="F147" t="str">
            <v>支援发泡</v>
          </cell>
          <cell r="G147">
            <v>45809</v>
          </cell>
          <cell r="H147">
            <v>26</v>
          </cell>
          <cell r="I147">
            <v>16</v>
          </cell>
        </row>
        <row r="147">
          <cell r="N147">
            <v>1623.82464</v>
          </cell>
          <cell r="O147">
            <v>916.923076923077</v>
          </cell>
          <cell r="P147">
            <v>0</v>
          </cell>
        </row>
        <row r="147">
          <cell r="R147">
            <v>0</v>
          </cell>
        </row>
        <row r="147">
          <cell r="U147">
            <v>2540.74771692308</v>
          </cell>
        </row>
        <row r="147">
          <cell r="W147">
            <v>246</v>
          </cell>
          <cell r="X147">
            <v>220</v>
          </cell>
        </row>
        <row r="147">
          <cell r="AA147">
            <v>128</v>
          </cell>
        </row>
        <row r="147">
          <cell r="AD147">
            <v>123.076923076923</v>
          </cell>
        </row>
        <row r="147">
          <cell r="AF147">
            <v>320</v>
          </cell>
        </row>
        <row r="147">
          <cell r="AI147">
            <v>-317.593464615385</v>
          </cell>
        </row>
        <row r="147">
          <cell r="AL147">
            <v>504</v>
          </cell>
          <cell r="AM147">
            <v>3764.23</v>
          </cell>
          <cell r="AN147">
            <v>344.64</v>
          </cell>
          <cell r="AO147">
            <v>86.16</v>
          </cell>
          <cell r="AP147">
            <v>12.92</v>
          </cell>
          <cell r="AQ147">
            <v>15</v>
          </cell>
        </row>
        <row r="147">
          <cell r="AY147">
            <v>3305.51</v>
          </cell>
          <cell r="AZ147">
            <v>0</v>
          </cell>
        </row>
        <row r="147">
          <cell r="BB147">
            <v>0</v>
          </cell>
          <cell r="BC147">
            <v>0</v>
          </cell>
        </row>
        <row r="147">
          <cell r="BJ147">
            <v>3305.51</v>
          </cell>
        </row>
        <row r="147">
          <cell r="BL147">
            <v>0</v>
          </cell>
          <cell r="BM147">
            <v>22.406130952381</v>
          </cell>
          <cell r="BN147">
            <v>19.6756547619048</v>
          </cell>
          <cell r="BO147" t="str">
            <v>430211196509183530</v>
          </cell>
          <cell r="BP147" t="str">
            <v>劳务工</v>
          </cell>
          <cell r="BQ147">
            <v>443.72</v>
          </cell>
          <cell r="BR147" t="str">
            <v>无</v>
          </cell>
          <cell r="BS147" t="str">
            <v>鑫起</v>
          </cell>
        </row>
        <row r="148">
          <cell r="C148" t="str">
            <v>冉景斌</v>
          </cell>
          <cell r="D148" t="str">
            <v>生产制造部</v>
          </cell>
          <cell r="E148">
            <v>41396</v>
          </cell>
          <cell r="F148" t="str">
            <v>支援发泡</v>
          </cell>
          <cell r="G148">
            <v>45809</v>
          </cell>
          <cell r="H148">
            <v>26</v>
          </cell>
          <cell r="I148">
            <v>26</v>
          </cell>
        </row>
        <row r="148">
          <cell r="N148">
            <v>2245.206</v>
          </cell>
          <cell r="O148">
            <v>1490</v>
          </cell>
          <cell r="P148">
            <v>0</v>
          </cell>
        </row>
        <row r="148">
          <cell r="R148">
            <v>200</v>
          </cell>
        </row>
        <row r="148">
          <cell r="U148">
            <v>3935.206</v>
          </cell>
        </row>
        <row r="148">
          <cell r="W148">
            <v>246</v>
          </cell>
          <cell r="X148">
            <v>240</v>
          </cell>
        </row>
        <row r="148">
          <cell r="AA148">
            <v>144</v>
          </cell>
        </row>
        <row r="148">
          <cell r="AD148">
            <v>200</v>
          </cell>
        </row>
        <row r="148">
          <cell r="AF148">
            <v>448</v>
          </cell>
        </row>
        <row r="148">
          <cell r="AM148">
            <v>5213.21</v>
          </cell>
          <cell r="AN148">
            <v>350.4</v>
          </cell>
          <cell r="AO148">
            <v>87.6</v>
          </cell>
          <cell r="AP148">
            <v>13.14</v>
          </cell>
          <cell r="AQ148">
            <v>15</v>
          </cell>
          <cell r="AR148">
            <v>219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</row>
        <row r="148">
          <cell r="AY148">
            <v>4528.07</v>
          </cell>
          <cell r="AZ148">
            <v>0</v>
          </cell>
        </row>
        <row r="148">
          <cell r="BB148">
            <v>0</v>
          </cell>
          <cell r="BC148">
            <v>0</v>
          </cell>
        </row>
        <row r="148">
          <cell r="BJ148">
            <v>4528.07</v>
          </cell>
        </row>
        <row r="148">
          <cell r="BL148">
            <v>0</v>
          </cell>
          <cell r="BM148">
            <v>19.0960073260073</v>
          </cell>
          <cell r="BN148">
            <v>16.586336996337</v>
          </cell>
          <cell r="BO148" t="str">
            <v>522128196705130837</v>
          </cell>
          <cell r="BP148" t="str">
            <v>合同工</v>
          </cell>
          <cell r="BQ148">
            <v>670.14</v>
          </cell>
          <cell r="BR148" t="str">
            <v>无</v>
          </cell>
          <cell r="BS148" t="str">
            <v>光华荣昌</v>
          </cell>
        </row>
        <row r="149">
          <cell r="C149" t="str">
            <v>刘孝其</v>
          </cell>
          <cell r="D149" t="str">
            <v>生产制造部</v>
          </cell>
          <cell r="E149">
            <v>41325</v>
          </cell>
          <cell r="F149" t="str">
            <v>支援发泡</v>
          </cell>
          <cell r="G149">
            <v>45809</v>
          </cell>
          <cell r="H149">
            <v>26</v>
          </cell>
          <cell r="I149">
            <v>13</v>
          </cell>
        </row>
        <row r="149">
          <cell r="N149">
            <v>889.071</v>
          </cell>
          <cell r="O149">
            <v>745</v>
          </cell>
          <cell r="P149">
            <v>50</v>
          </cell>
        </row>
        <row r="149">
          <cell r="R149">
            <v>300</v>
          </cell>
        </row>
        <row r="149">
          <cell r="U149">
            <v>1984.071</v>
          </cell>
        </row>
        <row r="149">
          <cell r="W149">
            <v>264</v>
          </cell>
          <cell r="X149">
            <v>240</v>
          </cell>
        </row>
        <row r="149">
          <cell r="AA149">
            <v>104</v>
          </cell>
        </row>
        <row r="149">
          <cell r="AD149">
            <v>100</v>
          </cell>
        </row>
        <row r="149">
          <cell r="AF149">
            <v>244</v>
          </cell>
        </row>
        <row r="149">
          <cell r="AL149">
            <v>728</v>
          </cell>
          <cell r="AM149">
            <v>3664.07</v>
          </cell>
          <cell r="AN149">
            <v>385.6</v>
          </cell>
          <cell r="AO149">
            <v>96.4</v>
          </cell>
          <cell r="AP149">
            <v>14.46</v>
          </cell>
          <cell r="AQ149">
            <v>15</v>
          </cell>
          <cell r="AR149">
            <v>241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1500</v>
          </cell>
        </row>
        <row r="149">
          <cell r="AY149">
            <v>1411.61</v>
          </cell>
          <cell r="AZ149">
            <v>0</v>
          </cell>
        </row>
        <row r="149">
          <cell r="BB149">
            <v>0</v>
          </cell>
          <cell r="BC149">
            <v>1500</v>
          </cell>
        </row>
        <row r="149">
          <cell r="BJ149">
            <v>2911.61</v>
          </cell>
        </row>
        <row r="149">
          <cell r="BL149">
            <v>0</v>
          </cell>
          <cell r="BM149">
            <v>26.8430036630037</v>
          </cell>
          <cell r="BN149">
            <v>21.3304761904762</v>
          </cell>
          <cell r="BO149" t="str">
            <v>430221196508206879</v>
          </cell>
          <cell r="BP149" t="str">
            <v>合同工</v>
          </cell>
          <cell r="BQ149">
            <v>737.46</v>
          </cell>
          <cell r="BR149" t="str">
            <v>无</v>
          </cell>
          <cell r="BS149" t="str">
            <v>光华荣昌</v>
          </cell>
        </row>
        <row r="150">
          <cell r="C150" t="str">
            <v>袁登宇</v>
          </cell>
          <cell r="D150" t="str">
            <v>生产制造部</v>
          </cell>
          <cell r="E150">
            <v>45722</v>
          </cell>
          <cell r="F150" t="str">
            <v>发泡操作工</v>
          </cell>
          <cell r="G150">
            <v>45809</v>
          </cell>
          <cell r="H150">
            <v>26</v>
          </cell>
          <cell r="I150">
            <v>12</v>
          </cell>
        </row>
        <row r="150">
          <cell r="M150">
            <v>128.97154</v>
          </cell>
          <cell r="N150">
            <v>1247.65848</v>
          </cell>
          <cell r="O150">
            <v>687.692307692308</v>
          </cell>
          <cell r="P150">
            <v>0</v>
          </cell>
        </row>
        <row r="150">
          <cell r="R150">
            <v>0</v>
          </cell>
        </row>
        <row r="150">
          <cell r="U150">
            <v>1935.35078769231</v>
          </cell>
        </row>
        <row r="150">
          <cell r="W150">
            <v>279</v>
          </cell>
        </row>
        <row r="150">
          <cell r="AA150">
            <v>96</v>
          </cell>
        </row>
        <row r="150">
          <cell r="AD150">
            <v>369.230769230769</v>
          </cell>
        </row>
        <row r="150">
          <cell r="AF150">
            <v>240</v>
          </cell>
        </row>
        <row r="150">
          <cell r="AJ150">
            <v>-20</v>
          </cell>
        </row>
        <row r="150">
          <cell r="AM150">
            <v>2899.58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</row>
        <row r="150">
          <cell r="AY150">
            <v>2899.58</v>
          </cell>
          <cell r="AZ150">
            <v>0</v>
          </cell>
        </row>
        <row r="150">
          <cell r="BB150">
            <v>0</v>
          </cell>
          <cell r="BC150">
            <v>0</v>
          </cell>
        </row>
        <row r="150">
          <cell r="BJ150">
            <v>2899.58</v>
          </cell>
        </row>
        <row r="150">
          <cell r="BL150" t="str">
            <v>2025/06/13号离职</v>
          </cell>
          <cell r="BM150">
            <v>23.0125396825397</v>
          </cell>
          <cell r="BN150">
            <v>23.0125396825397</v>
          </cell>
        </row>
        <row r="150">
          <cell r="BP150" t="str">
            <v>劳务工-劳务发放</v>
          </cell>
          <cell r="BQ150">
            <v>0</v>
          </cell>
          <cell r="BR150">
            <v>0</v>
          </cell>
          <cell r="BS150" t="str">
            <v>湘潭思泉</v>
          </cell>
        </row>
        <row r="151">
          <cell r="C151" t="str">
            <v>卫伟伟</v>
          </cell>
          <cell r="D151" t="str">
            <v>生产制造部</v>
          </cell>
          <cell r="E151">
            <v>45771</v>
          </cell>
          <cell r="F151" t="str">
            <v>发泡操作工</v>
          </cell>
          <cell r="G151">
            <v>45809</v>
          </cell>
          <cell r="H151">
            <v>26</v>
          </cell>
          <cell r="I151">
            <v>25</v>
          </cell>
        </row>
        <row r="151">
          <cell r="M151">
            <v>126.32268</v>
          </cell>
          <cell r="N151">
            <v>2858.067</v>
          </cell>
          <cell r="O151">
            <v>1432.69230769231</v>
          </cell>
          <cell r="P151">
            <v>0</v>
          </cell>
        </row>
        <row r="151">
          <cell r="R151">
            <v>200</v>
          </cell>
        </row>
        <row r="151">
          <cell r="U151">
            <v>4490.75930769231</v>
          </cell>
        </row>
        <row r="151">
          <cell r="W151">
            <v>240</v>
          </cell>
        </row>
        <row r="151">
          <cell r="AA151">
            <v>200</v>
          </cell>
        </row>
        <row r="151">
          <cell r="AD151">
            <v>200</v>
          </cell>
        </row>
        <row r="151">
          <cell r="AF151">
            <v>500</v>
          </cell>
        </row>
        <row r="151">
          <cell r="AJ151">
            <v>-20</v>
          </cell>
        </row>
        <row r="151">
          <cell r="AL151">
            <v>214.355025</v>
          </cell>
          <cell r="AM151">
            <v>5825.11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</row>
        <row r="151">
          <cell r="AY151">
            <v>5825.11</v>
          </cell>
          <cell r="AZ151">
            <v>0</v>
          </cell>
        </row>
        <row r="151">
          <cell r="BB151">
            <v>0</v>
          </cell>
          <cell r="BC151">
            <v>0</v>
          </cell>
        </row>
        <row r="151">
          <cell r="BJ151">
            <v>5825.11</v>
          </cell>
        </row>
        <row r="151">
          <cell r="BL151">
            <v>0</v>
          </cell>
          <cell r="BM151">
            <v>22.1908952380952</v>
          </cell>
          <cell r="BN151">
            <v>22.1908952380952</v>
          </cell>
        </row>
        <row r="151">
          <cell r="BP151" t="str">
            <v>劳务工-劳务发放</v>
          </cell>
          <cell r="BQ151">
            <v>0</v>
          </cell>
          <cell r="BR151">
            <v>0</v>
          </cell>
          <cell r="BS151" t="str">
            <v>湘潭思泉</v>
          </cell>
        </row>
        <row r="152">
          <cell r="C152" t="str">
            <v>罗向锋</v>
          </cell>
          <cell r="D152" t="str">
            <v>生产制造部</v>
          </cell>
          <cell r="E152">
            <v>45637</v>
          </cell>
          <cell r="F152" t="str">
            <v>发泡操作工</v>
          </cell>
          <cell r="G152">
            <v>45809</v>
          </cell>
          <cell r="H152">
            <v>26</v>
          </cell>
          <cell r="I152">
            <v>28</v>
          </cell>
        </row>
        <row r="152">
          <cell r="M152">
            <v>124.337968571429</v>
          </cell>
          <cell r="N152">
            <v>3181.46312</v>
          </cell>
          <cell r="O152">
            <v>1604.61538461538</v>
          </cell>
          <cell r="P152">
            <v>0</v>
          </cell>
        </row>
        <row r="152">
          <cell r="R152">
            <v>300</v>
          </cell>
        </row>
        <row r="152">
          <cell r="U152">
            <v>5086.07850461538</v>
          </cell>
        </row>
        <row r="152">
          <cell r="W152">
            <v>249</v>
          </cell>
        </row>
        <row r="152">
          <cell r="AA152">
            <v>224</v>
          </cell>
        </row>
        <row r="152">
          <cell r="AD152">
            <v>200</v>
          </cell>
        </row>
        <row r="152">
          <cell r="AF152">
            <v>560</v>
          </cell>
        </row>
        <row r="152">
          <cell r="AJ152">
            <v>-10</v>
          </cell>
        </row>
        <row r="152">
          <cell r="AL152">
            <v>238.609734</v>
          </cell>
          <cell r="AM152">
            <v>6547.69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</row>
        <row r="152">
          <cell r="AY152">
            <v>6547.69</v>
          </cell>
          <cell r="AZ152">
            <v>0</v>
          </cell>
        </row>
        <row r="152">
          <cell r="BB152">
            <v>0</v>
          </cell>
          <cell r="BC152">
            <v>0</v>
          </cell>
        </row>
        <row r="152">
          <cell r="BJ152">
            <v>6547.69</v>
          </cell>
        </row>
        <row r="152">
          <cell r="BL152">
            <v>0</v>
          </cell>
          <cell r="BM152">
            <v>22.2710544217687</v>
          </cell>
          <cell r="BN152">
            <v>22.2710544217687</v>
          </cell>
        </row>
        <row r="152">
          <cell r="BP152" t="str">
            <v>劳务工-劳务发放</v>
          </cell>
          <cell r="BQ152">
            <v>0</v>
          </cell>
          <cell r="BR152">
            <v>0</v>
          </cell>
          <cell r="BS152" t="str">
            <v>湖南诚展</v>
          </cell>
        </row>
        <row r="153">
          <cell r="C153" t="str">
            <v>彭智勇</v>
          </cell>
          <cell r="D153" t="str">
            <v>生产制造部</v>
          </cell>
          <cell r="E153">
            <v>45727</v>
          </cell>
          <cell r="F153" t="str">
            <v>发泡操作工</v>
          </cell>
          <cell r="G153">
            <v>45809</v>
          </cell>
          <cell r="H153">
            <v>26</v>
          </cell>
          <cell r="I153">
            <v>27</v>
          </cell>
        </row>
        <row r="153">
          <cell r="M153">
            <v>125.024191111111</v>
          </cell>
          <cell r="N153">
            <v>3075.65316</v>
          </cell>
          <cell r="O153">
            <v>1547.30769230769</v>
          </cell>
          <cell r="P153">
            <v>0</v>
          </cell>
        </row>
        <row r="153">
          <cell r="R153">
            <v>300</v>
          </cell>
        </row>
        <row r="153">
          <cell r="U153">
            <v>4922.96085230769</v>
          </cell>
        </row>
        <row r="153">
          <cell r="W153">
            <v>246</v>
          </cell>
        </row>
        <row r="153">
          <cell r="AA153">
            <v>216</v>
          </cell>
        </row>
        <row r="153">
          <cell r="AD153">
            <v>200</v>
          </cell>
        </row>
        <row r="153">
          <cell r="AF153">
            <v>540</v>
          </cell>
        </row>
        <row r="153">
          <cell r="AJ153">
            <v>-20</v>
          </cell>
        </row>
        <row r="153">
          <cell r="AL153">
            <v>230.673987</v>
          </cell>
          <cell r="AM153">
            <v>6335.63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3">
          <cell r="AY153">
            <v>6335.63</v>
          </cell>
          <cell r="AZ153">
            <v>0</v>
          </cell>
        </row>
        <row r="153">
          <cell r="BB153">
            <v>0</v>
          </cell>
          <cell r="BC153">
            <v>0</v>
          </cell>
        </row>
        <row r="153">
          <cell r="BJ153">
            <v>6335.63</v>
          </cell>
        </row>
        <row r="153">
          <cell r="BL153">
            <v>0</v>
          </cell>
          <cell r="BM153">
            <v>22.3479012345679</v>
          </cell>
          <cell r="BN153">
            <v>22.3479012345679</v>
          </cell>
        </row>
        <row r="153">
          <cell r="BP153" t="str">
            <v>劳务工-劳务发放</v>
          </cell>
          <cell r="BQ153">
            <v>0</v>
          </cell>
          <cell r="BR153">
            <v>0</v>
          </cell>
          <cell r="BS153" t="str">
            <v>湘潭思泉</v>
          </cell>
        </row>
        <row r="154">
          <cell r="C154" t="str">
            <v>彭健</v>
          </cell>
          <cell r="D154" t="str">
            <v>技术质量部</v>
          </cell>
          <cell r="E154">
            <v>41701</v>
          </cell>
          <cell r="F154" t="str">
            <v>发泡检验员</v>
          </cell>
          <cell r="G154">
            <v>45809</v>
          </cell>
          <cell r="H154">
            <v>26</v>
          </cell>
          <cell r="I154">
            <v>28</v>
          </cell>
        </row>
        <row r="154">
          <cell r="M154">
            <v>123.98154</v>
          </cell>
          <cell r="N154">
            <v>3171.48312</v>
          </cell>
          <cell r="O154">
            <v>1604.61538461538</v>
          </cell>
          <cell r="P154">
            <v>0</v>
          </cell>
          <cell r="Q154">
            <v>1.15</v>
          </cell>
          <cell r="R154">
            <v>300</v>
          </cell>
        </row>
        <row r="154">
          <cell r="U154">
            <v>5551.82097261538</v>
          </cell>
        </row>
        <row r="154">
          <cell r="W154">
            <v>225</v>
          </cell>
          <cell r="X154">
            <v>220</v>
          </cell>
        </row>
        <row r="154">
          <cell r="AA154">
            <v>224</v>
          </cell>
        </row>
        <row r="154">
          <cell r="AD154">
            <v>200</v>
          </cell>
        </row>
        <row r="154">
          <cell r="AF154">
            <v>560</v>
          </cell>
        </row>
        <row r="154">
          <cell r="AJ154">
            <v>-20</v>
          </cell>
        </row>
        <row r="154">
          <cell r="AM154">
            <v>6960.82</v>
          </cell>
          <cell r="AN154">
            <v>344.64</v>
          </cell>
          <cell r="AO154">
            <v>86.16</v>
          </cell>
          <cell r="AP154">
            <v>12.92</v>
          </cell>
          <cell r="AQ154">
            <v>15</v>
          </cell>
          <cell r="AR154">
            <v>205</v>
          </cell>
        </row>
        <row r="154">
          <cell r="AY154">
            <v>6297.1</v>
          </cell>
          <cell r="AZ154">
            <v>39.36</v>
          </cell>
        </row>
        <row r="154">
          <cell r="BB154">
            <v>0</v>
          </cell>
          <cell r="BC154">
            <v>0</v>
          </cell>
        </row>
        <row r="154">
          <cell r="BJ154">
            <v>6257.74</v>
          </cell>
        </row>
        <row r="154">
          <cell r="BL154">
            <v>0</v>
          </cell>
          <cell r="BM154">
            <v>23.6762585034014</v>
          </cell>
          <cell r="BN154">
            <v>21.2848299319728</v>
          </cell>
          <cell r="BO154" t="str">
            <v>430281198712019195</v>
          </cell>
          <cell r="BP154" t="str">
            <v>合同工</v>
          </cell>
          <cell r="BQ154">
            <v>648.72</v>
          </cell>
          <cell r="BR154" t="str">
            <v>无</v>
          </cell>
          <cell r="BS154" t="str">
            <v>光华荣昌</v>
          </cell>
        </row>
        <row r="155">
          <cell r="C155" t="str">
            <v>马凤</v>
          </cell>
          <cell r="D155" t="str">
            <v>生产制造部</v>
          </cell>
          <cell r="E155">
            <v>45705</v>
          </cell>
          <cell r="F155" t="str">
            <v>发泡操作工</v>
          </cell>
          <cell r="G155">
            <v>45809</v>
          </cell>
          <cell r="H155">
            <v>26</v>
          </cell>
          <cell r="I155">
            <v>27.4</v>
          </cell>
        </row>
        <row r="155">
          <cell r="M155">
            <v>124.641839124088</v>
          </cell>
          <cell r="N155">
            <v>3115.186392</v>
          </cell>
          <cell r="O155">
            <v>1570.23076923077</v>
          </cell>
          <cell r="P155">
            <v>0</v>
          </cell>
          <cell r="Q155">
            <v>1.15</v>
          </cell>
          <cell r="R155">
            <v>300</v>
          </cell>
        </row>
        <row r="155">
          <cell r="U155">
            <v>5452.69512003077</v>
          </cell>
        </row>
        <row r="155">
          <cell r="W155">
            <v>282</v>
          </cell>
        </row>
        <row r="155">
          <cell r="Z155">
            <v>500</v>
          </cell>
          <cell r="AA155">
            <v>219.2</v>
          </cell>
        </row>
        <row r="155">
          <cell r="AD155">
            <v>200</v>
          </cell>
        </row>
        <row r="155">
          <cell r="AF155">
            <v>540</v>
          </cell>
        </row>
        <row r="155">
          <cell r="AM155">
            <v>7193.9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</row>
        <row r="155">
          <cell r="AY155">
            <v>7193.9</v>
          </cell>
          <cell r="AZ155">
            <v>0</v>
          </cell>
        </row>
        <row r="155">
          <cell r="BB155">
            <v>0</v>
          </cell>
          <cell r="BC155">
            <v>0</v>
          </cell>
        </row>
        <row r="155">
          <cell r="BJ155">
            <v>7193.9</v>
          </cell>
        </row>
        <row r="155">
          <cell r="BL155">
            <v>0</v>
          </cell>
          <cell r="BM155">
            <v>25.0048661800487</v>
          </cell>
          <cell r="BN155">
            <v>25.0048661800487</v>
          </cell>
        </row>
        <row r="155">
          <cell r="BP155" t="str">
            <v>劳务工-劳务发放</v>
          </cell>
          <cell r="BQ155">
            <v>0</v>
          </cell>
          <cell r="BR155">
            <v>0</v>
          </cell>
          <cell r="BS155" t="str">
            <v>湘潭思泉</v>
          </cell>
        </row>
        <row r="156">
          <cell r="C156" t="str">
            <v>李需</v>
          </cell>
          <cell r="D156" t="str">
            <v>生产制造部</v>
          </cell>
          <cell r="E156">
            <v>45591</v>
          </cell>
          <cell r="F156" t="str">
            <v>发泡检验员</v>
          </cell>
          <cell r="G156">
            <v>45809</v>
          </cell>
          <cell r="H156">
            <v>26</v>
          </cell>
          <cell r="I156">
            <v>29</v>
          </cell>
        </row>
        <row r="156">
          <cell r="M156">
            <v>125.67</v>
          </cell>
          <cell r="N156">
            <v>3344.43</v>
          </cell>
          <cell r="O156">
            <v>1661.92307692308</v>
          </cell>
          <cell r="P156">
            <v>0</v>
          </cell>
          <cell r="Q156">
            <v>1.15</v>
          </cell>
          <cell r="R156">
            <v>300</v>
          </cell>
        </row>
        <row r="156">
          <cell r="U156">
            <v>5808.01757692308</v>
          </cell>
        </row>
        <row r="156">
          <cell r="W156">
            <v>258</v>
          </cell>
        </row>
        <row r="156">
          <cell r="AA156">
            <v>232</v>
          </cell>
        </row>
        <row r="156">
          <cell r="AD156">
            <v>200</v>
          </cell>
        </row>
        <row r="156">
          <cell r="AF156">
            <v>580</v>
          </cell>
        </row>
        <row r="156">
          <cell r="AJ156">
            <v>-20</v>
          </cell>
        </row>
        <row r="156">
          <cell r="AM156">
            <v>7058.02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</row>
        <row r="156">
          <cell r="AY156">
            <v>7058.02</v>
          </cell>
          <cell r="AZ156">
            <v>0</v>
          </cell>
        </row>
        <row r="156">
          <cell r="BB156">
            <v>0</v>
          </cell>
          <cell r="BC156">
            <v>0</v>
          </cell>
        </row>
        <row r="156">
          <cell r="BJ156">
            <v>7058.02</v>
          </cell>
        </row>
        <row r="156">
          <cell r="BL156">
            <v>0</v>
          </cell>
          <cell r="BM156">
            <v>23.1790476190476</v>
          </cell>
          <cell r="BN156">
            <v>23.1790476190476</v>
          </cell>
          <cell r="BO156" t="str">
            <v>430281198610134520</v>
          </cell>
          <cell r="BP156" t="str">
            <v>劳务工-劳务发放</v>
          </cell>
          <cell r="BQ156">
            <v>0</v>
          </cell>
          <cell r="BR156">
            <v>0</v>
          </cell>
          <cell r="BS156" t="str">
            <v>湖南诚展</v>
          </cell>
        </row>
        <row r="157">
          <cell r="C157" t="str">
            <v>贺王瑜</v>
          </cell>
          <cell r="D157" t="str">
            <v>技术质量部</v>
          </cell>
          <cell r="E157">
            <v>41573</v>
          </cell>
          <cell r="F157" t="str">
            <v>总装检验员</v>
          </cell>
          <cell r="G157">
            <v>45809</v>
          </cell>
          <cell r="H157">
            <v>23</v>
          </cell>
          <cell r="I157">
            <v>23</v>
          </cell>
        </row>
        <row r="157">
          <cell r="L157">
            <v>4711.5</v>
          </cell>
          <cell r="M157">
            <v>110.67</v>
          </cell>
          <cell r="N157">
            <v>1122.1095</v>
          </cell>
          <cell r="O157">
            <v>1390</v>
          </cell>
        </row>
        <row r="157">
          <cell r="Q157">
            <v>1.05</v>
          </cell>
        </row>
        <row r="157">
          <cell r="U157">
            <v>2568.214975</v>
          </cell>
        </row>
        <row r="157">
          <cell r="W157">
            <v>264</v>
          </cell>
          <cell r="X157">
            <v>220</v>
          </cell>
        </row>
        <row r="157">
          <cell r="AD157">
            <v>1447.73642307692</v>
          </cell>
        </row>
        <row r="157">
          <cell r="AF157">
            <v>288</v>
          </cell>
        </row>
        <row r="157">
          <cell r="AM157">
            <v>4787.95</v>
          </cell>
          <cell r="AN157">
            <v>361.6</v>
          </cell>
          <cell r="AO157">
            <v>90.4</v>
          </cell>
          <cell r="AP157">
            <v>13.56</v>
          </cell>
          <cell r="AQ157">
            <v>15</v>
          </cell>
          <cell r="AR157">
            <v>226</v>
          </cell>
        </row>
        <row r="157">
          <cell r="AY157">
            <v>4081.39</v>
          </cell>
          <cell r="AZ157">
            <v>0</v>
          </cell>
        </row>
        <row r="157">
          <cell r="BB157">
            <v>0</v>
          </cell>
          <cell r="BC157">
            <v>0</v>
          </cell>
        </row>
        <row r="157">
          <cell r="BJ157">
            <v>4081.39</v>
          </cell>
        </row>
        <row r="157">
          <cell r="BL157">
            <v>0</v>
          </cell>
          <cell r="BM157">
            <v>26.0214673913043</v>
          </cell>
          <cell r="BN157">
            <v>22.1814673913043</v>
          </cell>
          <cell r="BO157" t="str">
            <v>430203197207186036</v>
          </cell>
          <cell r="BP157" t="str">
            <v>合同工</v>
          </cell>
          <cell r="BQ157">
            <v>691.56</v>
          </cell>
          <cell r="BR157" t="str">
            <v>无</v>
          </cell>
          <cell r="BS157" t="str">
            <v>光华荣昌</v>
          </cell>
        </row>
        <row r="158">
          <cell r="C158" t="str">
            <v>罗亚南</v>
          </cell>
          <cell r="D158" t="str">
            <v>生产制造部</v>
          </cell>
          <cell r="E158">
            <v>41612</v>
          </cell>
          <cell r="F158" t="str">
            <v>总装车间</v>
          </cell>
          <cell r="G158">
            <v>45809</v>
          </cell>
          <cell r="H158">
            <v>17.5</v>
          </cell>
          <cell r="I158">
            <v>17.5</v>
          </cell>
        </row>
        <row r="158">
          <cell r="L158">
            <v>4711.5</v>
          </cell>
          <cell r="M158">
            <v>110.67</v>
          </cell>
          <cell r="N158">
            <v>3051.985</v>
          </cell>
          <cell r="O158">
            <v>1390</v>
          </cell>
        </row>
        <row r="158">
          <cell r="Q158">
            <v>2</v>
          </cell>
        </row>
        <row r="158">
          <cell r="U158">
            <v>4441.985</v>
          </cell>
        </row>
        <row r="158">
          <cell r="W158">
            <v>288</v>
          </cell>
          <cell r="X158">
            <v>220</v>
          </cell>
        </row>
        <row r="158">
          <cell r="AD158">
            <v>316.65</v>
          </cell>
        </row>
        <row r="158">
          <cell r="AF158">
            <v>160</v>
          </cell>
        </row>
        <row r="158">
          <cell r="AJ158">
            <v>-10</v>
          </cell>
        </row>
        <row r="158">
          <cell r="AM158">
            <v>5416.64</v>
          </cell>
          <cell r="AN158">
            <v>446.4</v>
          </cell>
          <cell r="AO158">
            <v>111.6</v>
          </cell>
          <cell r="AP158">
            <v>16.74</v>
          </cell>
          <cell r="AQ158">
            <v>15</v>
          </cell>
          <cell r="AR158">
            <v>279</v>
          </cell>
        </row>
        <row r="158">
          <cell r="AY158">
            <v>4547.9</v>
          </cell>
          <cell r="AZ158">
            <v>0</v>
          </cell>
        </row>
        <row r="158">
          <cell r="BB158">
            <v>0</v>
          </cell>
          <cell r="BC158">
            <v>0</v>
          </cell>
          <cell r="BD158">
            <v>80.25</v>
          </cell>
        </row>
        <row r="158">
          <cell r="BJ158">
            <v>4467.65</v>
          </cell>
        </row>
        <row r="158">
          <cell r="BL158">
            <v>0</v>
          </cell>
          <cell r="BM158">
            <v>38.6902857142857</v>
          </cell>
          <cell r="BN158">
            <v>31.9117857142857</v>
          </cell>
          <cell r="BO158" t="str">
            <v>430202197709246071</v>
          </cell>
          <cell r="BP158" t="str">
            <v>合同工</v>
          </cell>
          <cell r="BQ158">
            <v>853.74</v>
          </cell>
          <cell r="BR158" t="str">
            <v>无</v>
          </cell>
          <cell r="BS158" t="str">
            <v>光华荣昌</v>
          </cell>
        </row>
        <row r="159">
          <cell r="C159" t="str">
            <v>欧响亮</v>
          </cell>
          <cell r="D159" t="str">
            <v>生产制造部</v>
          </cell>
          <cell r="E159">
            <v>43595</v>
          </cell>
          <cell r="F159" t="str">
            <v>总装前排</v>
          </cell>
          <cell r="G159">
            <v>45809</v>
          </cell>
          <cell r="H159">
            <v>18</v>
          </cell>
          <cell r="I159">
            <v>18</v>
          </cell>
        </row>
        <row r="159">
          <cell r="L159">
            <v>4711.5</v>
          </cell>
          <cell r="M159">
            <v>110.67</v>
          </cell>
          <cell r="N159">
            <v>1910.7145</v>
          </cell>
          <cell r="O159">
            <v>1390</v>
          </cell>
        </row>
        <row r="159">
          <cell r="Q159">
            <v>3.65</v>
          </cell>
        </row>
        <row r="159">
          <cell r="U159">
            <v>3300.7145</v>
          </cell>
        </row>
        <row r="159">
          <cell r="W159">
            <v>285</v>
          </cell>
          <cell r="X159">
            <v>120</v>
          </cell>
        </row>
        <row r="159">
          <cell r="Z159">
            <v>0</v>
          </cell>
        </row>
        <row r="159">
          <cell r="AD159">
            <v>940.567961538462</v>
          </cell>
        </row>
        <row r="159">
          <cell r="AF159">
            <v>180</v>
          </cell>
        </row>
        <row r="159">
          <cell r="AM159">
            <v>4826.28</v>
          </cell>
          <cell r="AN159">
            <v>348.8</v>
          </cell>
          <cell r="AO159">
            <v>87.2</v>
          </cell>
          <cell r="AP159">
            <v>13.08</v>
          </cell>
          <cell r="AQ159">
            <v>15</v>
          </cell>
          <cell r="AR159">
            <v>218</v>
          </cell>
        </row>
        <row r="159">
          <cell r="AY159">
            <v>4144.2</v>
          </cell>
          <cell r="AZ159">
            <v>0</v>
          </cell>
        </row>
        <row r="159">
          <cell r="BB159">
            <v>0</v>
          </cell>
          <cell r="BC159">
            <v>0</v>
          </cell>
        </row>
        <row r="159">
          <cell r="BJ159">
            <v>4144.2</v>
          </cell>
        </row>
        <row r="159">
          <cell r="BL159">
            <v>0</v>
          </cell>
          <cell r="BM159">
            <v>33.5158333333333</v>
          </cell>
          <cell r="BN159">
            <v>28.7791666666667</v>
          </cell>
          <cell r="BO159" t="str">
            <v>430221199006283835</v>
          </cell>
          <cell r="BP159" t="str">
            <v>合同工</v>
          </cell>
          <cell r="BQ159">
            <v>667.08</v>
          </cell>
          <cell r="BR159" t="str">
            <v>无</v>
          </cell>
          <cell r="BS159" t="str">
            <v>光华荣昌</v>
          </cell>
        </row>
        <row r="160">
          <cell r="C160" t="str">
            <v>刘明</v>
          </cell>
          <cell r="D160" t="str">
            <v>生产制造部</v>
          </cell>
          <cell r="E160">
            <v>44306</v>
          </cell>
          <cell r="F160" t="str">
            <v>总装前排</v>
          </cell>
          <cell r="G160">
            <v>45809</v>
          </cell>
          <cell r="H160">
            <v>15</v>
          </cell>
          <cell r="I160">
            <v>15</v>
          </cell>
        </row>
        <row r="160">
          <cell r="L160">
            <v>4711.5</v>
          </cell>
          <cell r="M160">
            <v>110.67</v>
          </cell>
          <cell r="N160">
            <v>1561.78</v>
          </cell>
          <cell r="O160">
            <v>1390</v>
          </cell>
        </row>
        <row r="160">
          <cell r="Q160">
            <v>1</v>
          </cell>
        </row>
        <row r="160">
          <cell r="U160">
            <v>2951.78</v>
          </cell>
        </row>
        <row r="160">
          <cell r="W160">
            <v>282</v>
          </cell>
          <cell r="X160">
            <v>80</v>
          </cell>
        </row>
        <row r="160">
          <cell r="AD160">
            <v>150</v>
          </cell>
        </row>
        <row r="160">
          <cell r="AF160">
            <v>100</v>
          </cell>
        </row>
        <row r="160">
          <cell r="AM160">
            <v>3563.78</v>
          </cell>
          <cell r="AN160">
            <v>344.88</v>
          </cell>
          <cell r="AO160">
            <v>86.22</v>
          </cell>
          <cell r="AP160">
            <v>12.93</v>
          </cell>
          <cell r="AQ160">
            <v>15</v>
          </cell>
        </row>
        <row r="160">
          <cell r="AY160">
            <v>3104.75</v>
          </cell>
          <cell r="AZ160">
            <v>0</v>
          </cell>
        </row>
        <row r="160">
          <cell r="BB160">
            <v>0</v>
          </cell>
          <cell r="BC160">
            <v>0</v>
          </cell>
          <cell r="BD160">
            <v>80.25</v>
          </cell>
        </row>
        <row r="160">
          <cell r="BJ160">
            <v>3024.5</v>
          </cell>
        </row>
        <row r="160">
          <cell r="BL160">
            <v>0</v>
          </cell>
          <cell r="BM160">
            <v>29.6981666666667</v>
          </cell>
          <cell r="BN160">
            <v>25.2041666666667</v>
          </cell>
          <cell r="BO160" t="str">
            <v>430221198411125318</v>
          </cell>
          <cell r="BP160" t="str">
            <v>劳务工</v>
          </cell>
          <cell r="BQ160">
            <v>444.03</v>
          </cell>
          <cell r="BR160" t="str">
            <v>无</v>
          </cell>
          <cell r="BS160" t="str">
            <v>鑫起</v>
          </cell>
        </row>
        <row r="161">
          <cell r="C161" t="str">
            <v>王锋卡</v>
          </cell>
          <cell r="D161" t="str">
            <v>生产制造部</v>
          </cell>
          <cell r="E161">
            <v>45102</v>
          </cell>
          <cell r="F161" t="str">
            <v>总装前排</v>
          </cell>
          <cell r="G161">
            <v>45809</v>
          </cell>
          <cell r="H161">
            <v>17</v>
          </cell>
          <cell r="I161">
            <v>17</v>
          </cell>
        </row>
        <row r="161">
          <cell r="L161">
            <v>4711.5</v>
          </cell>
          <cell r="M161">
            <v>110.67</v>
          </cell>
          <cell r="N161">
            <v>1182.978</v>
          </cell>
          <cell r="O161">
            <v>1390</v>
          </cell>
        </row>
        <row r="161">
          <cell r="Q161">
            <v>3.6</v>
          </cell>
        </row>
        <row r="161">
          <cell r="U161">
            <v>2572.978</v>
          </cell>
        </row>
        <row r="161">
          <cell r="W161">
            <v>279</v>
          </cell>
          <cell r="X161">
            <v>20</v>
          </cell>
        </row>
        <row r="161">
          <cell r="AD161">
            <v>560.461076923077</v>
          </cell>
        </row>
        <row r="161">
          <cell r="AF161">
            <v>132</v>
          </cell>
        </row>
        <row r="161">
          <cell r="AJ161">
            <v>-20</v>
          </cell>
        </row>
        <row r="161">
          <cell r="AM161">
            <v>3544.44</v>
          </cell>
          <cell r="AN161">
            <v>344.64</v>
          </cell>
          <cell r="AO161">
            <v>81.06</v>
          </cell>
          <cell r="AP161">
            <v>12.92</v>
          </cell>
          <cell r="AQ161">
            <v>15</v>
          </cell>
        </row>
        <row r="161">
          <cell r="AY161">
            <v>3090.82</v>
          </cell>
          <cell r="AZ161">
            <v>0</v>
          </cell>
        </row>
        <row r="161">
          <cell r="BB161">
            <v>0</v>
          </cell>
          <cell r="BC161">
            <v>0</v>
          </cell>
        </row>
        <row r="161">
          <cell r="BJ161">
            <v>3090.82</v>
          </cell>
        </row>
        <row r="161">
          <cell r="BL161">
            <v>0</v>
          </cell>
          <cell r="BM161">
            <v>26.0620588235294</v>
          </cell>
          <cell r="BN161">
            <v>22.7266176470588</v>
          </cell>
          <cell r="BO161" t="str">
            <v>430221198910145954</v>
          </cell>
          <cell r="BP161" t="str">
            <v>劳务工</v>
          </cell>
          <cell r="BQ161">
            <v>438.62</v>
          </cell>
          <cell r="BR161">
            <v>0</v>
          </cell>
          <cell r="BS161" t="str">
            <v>湖南诚展</v>
          </cell>
        </row>
        <row r="162">
          <cell r="C162" t="str">
            <v>苏超</v>
          </cell>
          <cell r="D162" t="str">
            <v>生产制造部</v>
          </cell>
          <cell r="E162">
            <v>41884</v>
          </cell>
          <cell r="F162" t="str">
            <v>总装前排</v>
          </cell>
          <cell r="G162">
            <v>45809</v>
          </cell>
          <cell r="H162">
            <v>18</v>
          </cell>
          <cell r="I162">
            <v>18</v>
          </cell>
        </row>
        <row r="162">
          <cell r="L162">
            <v>4711.5</v>
          </cell>
          <cell r="M162">
            <v>110.67</v>
          </cell>
          <cell r="N162">
            <v>1188.5115</v>
          </cell>
          <cell r="O162">
            <v>1390</v>
          </cell>
        </row>
        <row r="162">
          <cell r="Q162">
            <v>4.55</v>
          </cell>
        </row>
        <row r="162">
          <cell r="U162">
            <v>2578.5115</v>
          </cell>
        </row>
        <row r="162">
          <cell r="W162">
            <v>276</v>
          </cell>
          <cell r="X162">
            <v>200</v>
          </cell>
        </row>
        <row r="162">
          <cell r="AD162">
            <v>738.106884615385</v>
          </cell>
        </row>
        <row r="162">
          <cell r="AF162">
            <v>168</v>
          </cell>
        </row>
        <row r="162">
          <cell r="AM162">
            <v>3960.62</v>
          </cell>
          <cell r="AN162">
            <v>400</v>
          </cell>
          <cell r="AO162">
            <v>100</v>
          </cell>
          <cell r="AP162">
            <v>15</v>
          </cell>
          <cell r="AQ162">
            <v>15</v>
          </cell>
          <cell r="AR162">
            <v>250</v>
          </cell>
        </row>
        <row r="162">
          <cell r="AY162">
            <v>3180.62</v>
          </cell>
          <cell r="AZ162">
            <v>0</v>
          </cell>
        </row>
        <row r="162">
          <cell r="BB162">
            <v>0</v>
          </cell>
          <cell r="BC162">
            <v>0</v>
          </cell>
          <cell r="BD162">
            <v>29.2</v>
          </cell>
        </row>
        <row r="162">
          <cell r="BJ162">
            <v>3151.42</v>
          </cell>
        </row>
        <row r="162">
          <cell r="BL162">
            <v>0</v>
          </cell>
          <cell r="BM162">
            <v>27.5043055555556</v>
          </cell>
          <cell r="BN162">
            <v>21.8848611111111</v>
          </cell>
          <cell r="BO162" t="str">
            <v>432502198409158371</v>
          </cell>
          <cell r="BP162" t="str">
            <v>合同工</v>
          </cell>
          <cell r="BQ162">
            <v>765</v>
          </cell>
          <cell r="BR162" t="str">
            <v>中级</v>
          </cell>
          <cell r="BS162" t="str">
            <v>光华荣昌</v>
          </cell>
        </row>
        <row r="163">
          <cell r="C163" t="str">
            <v>杨亮亮</v>
          </cell>
          <cell r="D163" t="str">
            <v>生产制造部</v>
          </cell>
          <cell r="E163">
            <v>43685</v>
          </cell>
          <cell r="F163" t="str">
            <v>总装前排</v>
          </cell>
          <cell r="G163">
            <v>45809</v>
          </cell>
          <cell r="H163">
            <v>18</v>
          </cell>
          <cell r="I163">
            <v>18</v>
          </cell>
        </row>
        <row r="163">
          <cell r="L163">
            <v>4711.5</v>
          </cell>
          <cell r="M163">
            <v>110.67</v>
          </cell>
          <cell r="N163">
            <v>1182.978</v>
          </cell>
          <cell r="O163">
            <v>1390</v>
          </cell>
        </row>
        <row r="163">
          <cell r="Q163">
            <v>4.6</v>
          </cell>
        </row>
        <row r="163">
          <cell r="U163">
            <v>2572.978</v>
          </cell>
        </row>
        <row r="163">
          <cell r="W163">
            <v>264</v>
          </cell>
          <cell r="X163">
            <v>100</v>
          </cell>
        </row>
        <row r="163">
          <cell r="AD163">
            <v>635.261076923077</v>
          </cell>
        </row>
        <row r="163">
          <cell r="AF163">
            <v>168</v>
          </cell>
        </row>
        <row r="163">
          <cell r="AJ163">
            <v>-10</v>
          </cell>
        </row>
        <row r="163">
          <cell r="AM163">
            <v>3730.24</v>
          </cell>
          <cell r="AN163">
            <v>358.32</v>
          </cell>
          <cell r="AO163">
            <v>89.58</v>
          </cell>
          <cell r="AP163">
            <v>13.44</v>
          </cell>
          <cell r="AQ163">
            <v>15</v>
          </cell>
        </row>
        <row r="163">
          <cell r="AY163">
            <v>3253.9</v>
          </cell>
          <cell r="AZ163">
            <v>0</v>
          </cell>
        </row>
        <row r="163">
          <cell r="BB163">
            <v>0</v>
          </cell>
          <cell r="BC163">
            <v>0</v>
          </cell>
        </row>
        <row r="163">
          <cell r="BJ163">
            <v>3253.9</v>
          </cell>
        </row>
        <row r="163">
          <cell r="BL163">
            <v>0</v>
          </cell>
          <cell r="BM163">
            <v>25.9044444444444</v>
          </cell>
          <cell r="BN163">
            <v>22.5965277777778</v>
          </cell>
          <cell r="BO163" t="str">
            <v>430224198601162717</v>
          </cell>
          <cell r="BP163" t="str">
            <v>劳务工</v>
          </cell>
          <cell r="BQ163">
            <v>461.34</v>
          </cell>
          <cell r="BR163" t="str">
            <v>无</v>
          </cell>
          <cell r="BS163" t="str">
            <v>鑫起</v>
          </cell>
        </row>
        <row r="164">
          <cell r="C164" t="str">
            <v>吴陈</v>
          </cell>
          <cell r="D164" t="str">
            <v>生产制造部</v>
          </cell>
          <cell r="E164">
            <v>42107</v>
          </cell>
          <cell r="F164" t="str">
            <v>总装前排</v>
          </cell>
          <cell r="G164">
            <v>45809</v>
          </cell>
          <cell r="H164">
            <v>16</v>
          </cell>
          <cell r="I164">
            <v>16</v>
          </cell>
        </row>
        <row r="164">
          <cell r="L164">
            <v>4711.5</v>
          </cell>
          <cell r="M164">
            <v>110.67</v>
          </cell>
          <cell r="N164">
            <v>1194.045</v>
          </cell>
          <cell r="O164">
            <v>1390</v>
          </cell>
        </row>
        <row r="164">
          <cell r="Q164">
            <v>2.5</v>
          </cell>
        </row>
        <row r="164">
          <cell r="U164">
            <v>2584.045</v>
          </cell>
        </row>
        <row r="164">
          <cell r="W164">
            <v>270</v>
          </cell>
          <cell r="X164">
            <v>200</v>
          </cell>
        </row>
        <row r="164">
          <cell r="AD164">
            <v>480</v>
          </cell>
        </row>
        <row r="164">
          <cell r="AF164">
            <v>124</v>
          </cell>
        </row>
        <row r="164">
          <cell r="AM164">
            <v>3658.05</v>
          </cell>
          <cell r="AN164">
            <v>364.8</v>
          </cell>
          <cell r="AO164">
            <v>91.2</v>
          </cell>
          <cell r="AP164">
            <v>13.68</v>
          </cell>
          <cell r="AQ164">
            <v>15</v>
          </cell>
          <cell r="AR164">
            <v>228</v>
          </cell>
        </row>
        <row r="164">
          <cell r="AY164">
            <v>2945.37</v>
          </cell>
          <cell r="AZ164">
            <v>0</v>
          </cell>
        </row>
        <row r="164">
          <cell r="BB164">
            <v>0</v>
          </cell>
          <cell r="BC164">
            <v>0</v>
          </cell>
        </row>
        <row r="164">
          <cell r="BJ164">
            <v>2945.37</v>
          </cell>
        </row>
        <row r="164">
          <cell r="BL164">
            <v>0</v>
          </cell>
          <cell r="BM164">
            <v>28.578515625</v>
          </cell>
          <cell r="BN164">
            <v>23.010703125</v>
          </cell>
          <cell r="BO164" t="str">
            <v>430203199001137035</v>
          </cell>
          <cell r="BP164" t="str">
            <v>合同工</v>
          </cell>
          <cell r="BQ164">
            <v>697.68</v>
          </cell>
          <cell r="BR164" t="str">
            <v>无</v>
          </cell>
          <cell r="BS164" t="str">
            <v>光华荣昌</v>
          </cell>
        </row>
        <row r="165">
          <cell r="C165" t="str">
            <v>易任红</v>
          </cell>
          <cell r="D165" t="str">
            <v>生产制造部</v>
          </cell>
          <cell r="E165">
            <v>41332</v>
          </cell>
          <cell r="F165" t="str">
            <v>总装前排</v>
          </cell>
          <cell r="G165">
            <v>45809</v>
          </cell>
          <cell r="H165">
            <v>16</v>
          </cell>
          <cell r="I165">
            <v>16</v>
          </cell>
        </row>
        <row r="165">
          <cell r="L165">
            <v>4711.5</v>
          </cell>
          <cell r="M165">
            <v>110.67</v>
          </cell>
          <cell r="N165">
            <v>1194.045</v>
          </cell>
          <cell r="O165">
            <v>1390</v>
          </cell>
        </row>
        <row r="165">
          <cell r="Q165">
            <v>2.5</v>
          </cell>
        </row>
        <row r="165">
          <cell r="U165">
            <v>2584.045</v>
          </cell>
        </row>
        <row r="165">
          <cell r="W165">
            <v>279</v>
          </cell>
          <cell r="X165">
            <v>240</v>
          </cell>
        </row>
        <row r="165">
          <cell r="AD165">
            <v>532.8</v>
          </cell>
        </row>
        <row r="165">
          <cell r="AF165">
            <v>132</v>
          </cell>
        </row>
        <row r="165">
          <cell r="AM165">
            <v>3767.85</v>
          </cell>
        </row>
        <row r="165">
          <cell r="AY165">
            <v>3767.85</v>
          </cell>
          <cell r="AZ165">
            <v>0</v>
          </cell>
        </row>
        <row r="165">
          <cell r="BB165">
            <v>0</v>
          </cell>
          <cell r="BC165">
            <v>0</v>
          </cell>
        </row>
        <row r="165">
          <cell r="BJ165">
            <v>3767.85</v>
          </cell>
        </row>
        <row r="165">
          <cell r="BL165">
            <v>0</v>
          </cell>
          <cell r="BM165">
            <v>29.436328125</v>
          </cell>
          <cell r="BN165">
            <v>29.436328125</v>
          </cell>
          <cell r="BO165" t="str">
            <v>430211196612110014</v>
          </cell>
          <cell r="BP165" t="str">
            <v>劳务工</v>
          </cell>
          <cell r="BQ165">
            <v>0</v>
          </cell>
          <cell r="BR165" t="str">
            <v>无</v>
          </cell>
          <cell r="BS165" t="str">
            <v>鑫起</v>
          </cell>
        </row>
        <row r="166">
          <cell r="C166" t="str">
            <v>刘文强</v>
          </cell>
          <cell r="D166" t="str">
            <v>生产制造部</v>
          </cell>
          <cell r="E166">
            <v>42554</v>
          </cell>
          <cell r="F166" t="str">
            <v>总装前排</v>
          </cell>
          <cell r="G166">
            <v>45809</v>
          </cell>
          <cell r="H166">
            <v>15</v>
          </cell>
          <cell r="I166">
            <v>15</v>
          </cell>
        </row>
        <row r="166">
          <cell r="L166">
            <v>4711.5</v>
          </cell>
          <cell r="M166">
            <v>110.67</v>
          </cell>
          <cell r="N166">
            <v>1194.045</v>
          </cell>
          <cell r="O166">
            <v>1390</v>
          </cell>
        </row>
        <row r="166">
          <cell r="Q166">
            <v>1.5</v>
          </cell>
        </row>
        <row r="166">
          <cell r="U166">
            <v>2584.045</v>
          </cell>
        </row>
        <row r="166">
          <cell r="W166">
            <v>258</v>
          </cell>
          <cell r="X166">
            <v>160</v>
          </cell>
        </row>
        <row r="166">
          <cell r="AD166">
            <v>302.4</v>
          </cell>
        </row>
        <row r="166">
          <cell r="AF166">
            <v>120</v>
          </cell>
        </row>
        <row r="166">
          <cell r="AM166">
            <v>3424.45</v>
          </cell>
          <cell r="AN166">
            <v>355.2</v>
          </cell>
          <cell r="AO166">
            <v>88.8</v>
          </cell>
          <cell r="AP166">
            <v>13.32</v>
          </cell>
          <cell r="AQ166">
            <v>15</v>
          </cell>
          <cell r="AR166">
            <v>222</v>
          </cell>
        </row>
        <row r="166">
          <cell r="AY166">
            <v>2730.13</v>
          </cell>
          <cell r="AZ166">
            <v>0</v>
          </cell>
        </row>
        <row r="166">
          <cell r="BB166">
            <v>0</v>
          </cell>
          <cell r="BC166">
            <v>0</v>
          </cell>
        </row>
        <row r="166">
          <cell r="BJ166">
            <v>2730.13</v>
          </cell>
        </row>
        <row r="166">
          <cell r="BL166">
            <v>0</v>
          </cell>
          <cell r="BM166">
            <v>28.5370833333333</v>
          </cell>
          <cell r="BN166">
            <v>22.7510833333333</v>
          </cell>
          <cell r="BO166" t="str">
            <v>430921198101045118</v>
          </cell>
          <cell r="BP166" t="str">
            <v>合同工</v>
          </cell>
          <cell r="BQ166">
            <v>679.32</v>
          </cell>
          <cell r="BR166" t="str">
            <v>无</v>
          </cell>
          <cell r="BS166" t="str">
            <v>光华荣昌</v>
          </cell>
        </row>
        <row r="167">
          <cell r="C167" t="str">
            <v>刘谦</v>
          </cell>
          <cell r="D167" t="str">
            <v>生产制造部</v>
          </cell>
          <cell r="E167">
            <v>42783</v>
          </cell>
          <cell r="F167" t="str">
            <v>总装前排</v>
          </cell>
          <cell r="G167">
            <v>45809</v>
          </cell>
          <cell r="H167">
            <v>16</v>
          </cell>
          <cell r="I167">
            <v>15</v>
          </cell>
        </row>
        <row r="167">
          <cell r="L167">
            <v>4711.5</v>
          </cell>
          <cell r="M167">
            <v>110.67</v>
          </cell>
          <cell r="N167">
            <v>1072.308</v>
          </cell>
          <cell r="O167">
            <v>1303.125</v>
          </cell>
        </row>
        <row r="167">
          <cell r="Q167">
            <v>2.6</v>
          </cell>
        </row>
        <row r="167">
          <cell r="U167">
            <v>2375.433</v>
          </cell>
        </row>
        <row r="167">
          <cell r="W167">
            <v>270</v>
          </cell>
          <cell r="X167">
            <v>160</v>
          </cell>
        </row>
        <row r="167">
          <cell r="AD167">
            <v>438.461076923077</v>
          </cell>
        </row>
        <row r="167">
          <cell r="AF167">
            <v>144</v>
          </cell>
        </row>
        <row r="167">
          <cell r="AM167">
            <v>3387.89</v>
          </cell>
          <cell r="AN167">
            <v>355.2</v>
          </cell>
          <cell r="AO167">
            <v>88.8</v>
          </cell>
          <cell r="AP167">
            <v>13.32</v>
          </cell>
          <cell r="AQ167">
            <v>15</v>
          </cell>
          <cell r="AR167">
            <v>222</v>
          </cell>
        </row>
        <row r="167">
          <cell r="AY167">
            <v>2693.57</v>
          </cell>
          <cell r="AZ167">
            <v>0</v>
          </cell>
        </row>
        <row r="167">
          <cell r="BB167">
            <v>0</v>
          </cell>
          <cell r="BC167">
            <v>0</v>
          </cell>
        </row>
        <row r="167">
          <cell r="BJ167">
            <v>2693.57</v>
          </cell>
        </row>
        <row r="167">
          <cell r="BL167">
            <v>0</v>
          </cell>
          <cell r="BM167">
            <v>28.2324166666667</v>
          </cell>
          <cell r="BN167">
            <v>22.4464166666667</v>
          </cell>
          <cell r="BO167" t="str">
            <v>43028119810403683X</v>
          </cell>
          <cell r="BP167" t="str">
            <v>合同工</v>
          </cell>
          <cell r="BQ167">
            <v>679.32</v>
          </cell>
          <cell r="BR167" t="str">
            <v>无</v>
          </cell>
          <cell r="BS167" t="str">
            <v>光华荣昌</v>
          </cell>
        </row>
        <row r="168">
          <cell r="C168" t="str">
            <v>邓日顺</v>
          </cell>
          <cell r="D168" t="str">
            <v>生产制造部</v>
          </cell>
          <cell r="E168">
            <v>41881</v>
          </cell>
          <cell r="F168" t="str">
            <v>总装前排</v>
          </cell>
          <cell r="G168">
            <v>45809</v>
          </cell>
          <cell r="H168">
            <v>16.5</v>
          </cell>
          <cell r="I168">
            <v>16.5</v>
          </cell>
        </row>
        <row r="168">
          <cell r="L168">
            <v>4711.5</v>
          </cell>
          <cell r="M168">
            <v>110.67</v>
          </cell>
          <cell r="N168">
            <v>1249.38</v>
          </cell>
          <cell r="O168">
            <v>1390</v>
          </cell>
        </row>
        <row r="168">
          <cell r="Q168">
            <v>2.5</v>
          </cell>
        </row>
        <row r="168">
          <cell r="U168">
            <v>2639.38</v>
          </cell>
        </row>
        <row r="168">
          <cell r="W168">
            <v>270</v>
          </cell>
          <cell r="X168">
            <v>200</v>
          </cell>
        </row>
        <row r="168">
          <cell r="AD168">
            <v>524.861076923077</v>
          </cell>
        </row>
        <row r="168">
          <cell r="AF168">
            <v>144</v>
          </cell>
        </row>
        <row r="168">
          <cell r="AJ168">
            <v>-10</v>
          </cell>
        </row>
        <row r="168">
          <cell r="AM168">
            <v>3768.24</v>
          </cell>
          <cell r="AN168">
            <v>356.8</v>
          </cell>
          <cell r="AO168">
            <v>89.2</v>
          </cell>
          <cell r="AP168">
            <v>13.38</v>
          </cell>
          <cell r="AQ168">
            <v>15</v>
          </cell>
          <cell r="AR168">
            <v>223</v>
          </cell>
        </row>
        <row r="168">
          <cell r="AY168">
            <v>3070.86</v>
          </cell>
          <cell r="AZ168">
            <v>0</v>
          </cell>
        </row>
        <row r="168">
          <cell r="BB168">
            <v>0</v>
          </cell>
          <cell r="BC168">
            <v>0</v>
          </cell>
        </row>
        <row r="168">
          <cell r="BJ168">
            <v>3070.86</v>
          </cell>
        </row>
        <row r="168">
          <cell r="BL168">
            <v>0</v>
          </cell>
          <cell r="BM168">
            <v>28.5472727272727</v>
          </cell>
          <cell r="BN168">
            <v>23.2640909090909</v>
          </cell>
          <cell r="BO168" t="str">
            <v>430204199302173239</v>
          </cell>
          <cell r="BP168" t="str">
            <v>合同工</v>
          </cell>
          <cell r="BQ168">
            <v>682.38</v>
          </cell>
          <cell r="BR168" t="str">
            <v>五级/初级技能</v>
          </cell>
          <cell r="BS168" t="str">
            <v>光华荣昌</v>
          </cell>
        </row>
        <row r="169">
          <cell r="C169" t="str">
            <v>李亦斌</v>
          </cell>
          <cell r="D169" t="str">
            <v>生产制造部</v>
          </cell>
          <cell r="E169">
            <v>41718</v>
          </cell>
          <cell r="F169" t="str">
            <v>总装前排</v>
          </cell>
          <cell r="G169">
            <v>45809</v>
          </cell>
          <cell r="H169">
            <v>16</v>
          </cell>
          <cell r="I169">
            <v>16</v>
          </cell>
        </row>
        <row r="169">
          <cell r="L169">
            <v>4711.5</v>
          </cell>
          <cell r="M169">
            <v>110.67</v>
          </cell>
          <cell r="N169">
            <v>1194.045</v>
          </cell>
          <cell r="O169">
            <v>1390</v>
          </cell>
        </row>
        <row r="169">
          <cell r="Q169">
            <v>2.5</v>
          </cell>
        </row>
        <row r="169">
          <cell r="U169">
            <v>2584.045</v>
          </cell>
        </row>
        <row r="169">
          <cell r="W169">
            <v>261</v>
          </cell>
          <cell r="X169">
            <v>220</v>
          </cell>
        </row>
        <row r="169">
          <cell r="AD169">
            <v>504</v>
          </cell>
        </row>
        <row r="169">
          <cell r="AF169">
            <v>132</v>
          </cell>
        </row>
        <row r="169">
          <cell r="AJ169">
            <v>-10</v>
          </cell>
        </row>
        <row r="169">
          <cell r="AM169">
            <v>3691.05</v>
          </cell>
          <cell r="AN169">
            <v>363.2</v>
          </cell>
          <cell r="AO169">
            <v>90.8</v>
          </cell>
          <cell r="AP169">
            <v>13.62</v>
          </cell>
          <cell r="AQ169">
            <v>15</v>
          </cell>
          <cell r="AR169">
            <v>227</v>
          </cell>
        </row>
        <row r="169">
          <cell r="AY169">
            <v>2981.43</v>
          </cell>
          <cell r="AZ169">
            <v>0</v>
          </cell>
        </row>
        <row r="169">
          <cell r="BB169">
            <v>0</v>
          </cell>
          <cell r="BC169">
            <v>0</v>
          </cell>
        </row>
        <row r="169">
          <cell r="BJ169">
            <v>2981.43</v>
          </cell>
        </row>
        <row r="169">
          <cell r="BL169">
            <v>0</v>
          </cell>
          <cell r="BM169">
            <v>28.836328125</v>
          </cell>
          <cell r="BN169">
            <v>23.292421875</v>
          </cell>
          <cell r="BO169" t="str">
            <v>430223197710281810</v>
          </cell>
          <cell r="BP169" t="str">
            <v>合同工</v>
          </cell>
          <cell r="BQ169">
            <v>694.62</v>
          </cell>
          <cell r="BR169" t="str">
            <v>无</v>
          </cell>
          <cell r="BS169" t="str">
            <v>光华荣昌</v>
          </cell>
        </row>
        <row r="170">
          <cell r="C170" t="str">
            <v>曹卫清</v>
          </cell>
          <cell r="D170" t="str">
            <v>生产制造部</v>
          </cell>
          <cell r="E170">
            <v>44753</v>
          </cell>
          <cell r="F170" t="str">
            <v>总装前排</v>
          </cell>
          <cell r="G170">
            <v>45809</v>
          </cell>
          <cell r="H170">
            <v>20</v>
          </cell>
          <cell r="I170">
            <v>19</v>
          </cell>
        </row>
        <row r="170">
          <cell r="L170">
            <v>4711.5</v>
          </cell>
          <cell r="M170">
            <v>110.67</v>
          </cell>
          <cell r="N170">
            <v>1243.8465</v>
          </cell>
          <cell r="O170">
            <v>1320.5</v>
          </cell>
        </row>
        <row r="170">
          <cell r="Q170">
            <v>5.05</v>
          </cell>
        </row>
        <row r="170">
          <cell r="U170">
            <v>2564.3465</v>
          </cell>
        </row>
        <row r="170">
          <cell r="W170">
            <v>249</v>
          </cell>
          <cell r="X170">
            <v>40</v>
          </cell>
        </row>
        <row r="170">
          <cell r="AD170">
            <v>700.780730769231</v>
          </cell>
        </row>
        <row r="170">
          <cell r="AF170">
            <v>196</v>
          </cell>
        </row>
        <row r="170">
          <cell r="AI170">
            <v>-269.931210526316</v>
          </cell>
        </row>
        <row r="170">
          <cell r="AM170">
            <v>3480.2</v>
          </cell>
          <cell r="AN170">
            <v>344.64</v>
          </cell>
          <cell r="AO170">
            <v>86.16</v>
          </cell>
          <cell r="AP170">
            <v>12.92</v>
          </cell>
          <cell r="AQ170">
            <v>15</v>
          </cell>
        </row>
        <row r="170">
          <cell r="AY170">
            <v>3021.48</v>
          </cell>
          <cell r="AZ170">
            <v>0</v>
          </cell>
        </row>
        <row r="170">
          <cell r="BB170">
            <v>0</v>
          </cell>
          <cell r="BC170">
            <v>0</v>
          </cell>
          <cell r="BD170">
            <v>80.25</v>
          </cell>
        </row>
        <row r="170">
          <cell r="BJ170">
            <v>2941.23</v>
          </cell>
        </row>
        <row r="170">
          <cell r="BL170" t="str">
            <v>2025/7/7退休</v>
          </cell>
          <cell r="BM170">
            <v>22.8960526315789</v>
          </cell>
          <cell r="BN170">
            <v>19.3501973684211</v>
          </cell>
          <cell r="BO170" t="str">
            <v>432321196507103234</v>
          </cell>
          <cell r="BP170" t="str">
            <v>劳务工</v>
          </cell>
          <cell r="BQ170">
            <v>443.72</v>
          </cell>
          <cell r="BR170">
            <v>0</v>
          </cell>
          <cell r="BS170" t="str">
            <v>鑫起</v>
          </cell>
        </row>
        <row r="171">
          <cell r="C171" t="str">
            <v>李知洋</v>
          </cell>
          <cell r="D171" t="str">
            <v>生产制造部</v>
          </cell>
          <cell r="E171">
            <v>44788</v>
          </cell>
          <cell r="F171" t="str">
            <v>总装前排</v>
          </cell>
          <cell r="G171">
            <v>45809</v>
          </cell>
          <cell r="H171">
            <v>16</v>
          </cell>
          <cell r="I171">
            <v>16</v>
          </cell>
        </row>
        <row r="171">
          <cell r="L171">
            <v>4711.5</v>
          </cell>
          <cell r="M171">
            <v>110.67</v>
          </cell>
          <cell r="N171">
            <v>1182.978</v>
          </cell>
          <cell r="O171">
            <v>1390</v>
          </cell>
        </row>
        <row r="171">
          <cell r="Q171">
            <v>2.6</v>
          </cell>
        </row>
        <row r="171">
          <cell r="U171">
            <v>2572.978</v>
          </cell>
        </row>
        <row r="171">
          <cell r="W171">
            <v>270</v>
          </cell>
          <cell r="X171">
            <v>40</v>
          </cell>
        </row>
        <row r="171">
          <cell r="AD171">
            <v>438.461076923077</v>
          </cell>
        </row>
        <row r="171">
          <cell r="AF171">
            <v>144</v>
          </cell>
        </row>
        <row r="171">
          <cell r="AM171">
            <v>3465.44</v>
          </cell>
          <cell r="AN171">
            <v>344.64</v>
          </cell>
          <cell r="AO171">
            <v>86.16</v>
          </cell>
          <cell r="AP171">
            <v>12.92</v>
          </cell>
          <cell r="AQ171">
            <v>15</v>
          </cell>
        </row>
        <row r="171">
          <cell r="AY171">
            <v>3006.72</v>
          </cell>
          <cell r="AZ171">
            <v>0</v>
          </cell>
        </row>
        <row r="171">
          <cell r="BB171">
            <v>0</v>
          </cell>
          <cell r="BC171">
            <v>0</v>
          </cell>
        </row>
        <row r="171">
          <cell r="BJ171">
            <v>3006.72</v>
          </cell>
        </row>
        <row r="171">
          <cell r="BL171">
            <v>0</v>
          </cell>
          <cell r="BM171">
            <v>27.07375</v>
          </cell>
          <cell r="BN171">
            <v>23.49</v>
          </cell>
          <cell r="BO171" t="str">
            <v>430204200005271014</v>
          </cell>
          <cell r="BP171" t="str">
            <v>劳务工</v>
          </cell>
          <cell r="BQ171">
            <v>443.72</v>
          </cell>
          <cell r="BR171">
            <v>0</v>
          </cell>
          <cell r="BS171" t="str">
            <v>鑫起</v>
          </cell>
        </row>
        <row r="172">
          <cell r="C172" t="str">
            <v>胡荣华</v>
          </cell>
          <cell r="D172" t="str">
            <v>生产制造部</v>
          </cell>
          <cell r="E172">
            <v>41518</v>
          </cell>
          <cell r="F172" t="str">
            <v>总装前排</v>
          </cell>
          <cell r="G172">
            <v>45809</v>
          </cell>
          <cell r="H172">
            <v>17.5</v>
          </cell>
          <cell r="I172">
            <v>17.5</v>
          </cell>
        </row>
        <row r="172">
          <cell r="L172">
            <v>4711.5</v>
          </cell>
          <cell r="M172">
            <v>110.67</v>
          </cell>
          <cell r="N172">
            <v>1182.978</v>
          </cell>
          <cell r="O172">
            <v>1390</v>
          </cell>
        </row>
        <row r="172">
          <cell r="Q172">
            <v>4.1</v>
          </cell>
        </row>
        <row r="172">
          <cell r="U172">
            <v>2572.978</v>
          </cell>
        </row>
        <row r="172">
          <cell r="W172">
            <v>249</v>
          </cell>
          <cell r="X172">
            <v>220</v>
          </cell>
        </row>
        <row r="172">
          <cell r="AD172">
            <v>616.061076923077</v>
          </cell>
        </row>
        <row r="172">
          <cell r="AF172">
            <v>156</v>
          </cell>
        </row>
        <row r="172">
          <cell r="AM172">
            <v>3814.04</v>
          </cell>
          <cell r="AN172">
            <v>380.8</v>
          </cell>
          <cell r="AO172">
            <v>95.2</v>
          </cell>
          <cell r="AP172">
            <v>14.28</v>
          </cell>
          <cell r="AQ172">
            <v>15</v>
          </cell>
          <cell r="AR172">
            <v>238</v>
          </cell>
        </row>
        <row r="172">
          <cell r="AY172">
            <v>3070.76</v>
          </cell>
          <cell r="AZ172">
            <v>0</v>
          </cell>
        </row>
        <row r="172">
          <cell r="BB172">
            <v>0</v>
          </cell>
          <cell r="BC172">
            <v>0</v>
          </cell>
        </row>
        <row r="172">
          <cell r="BJ172">
            <v>3070.76</v>
          </cell>
        </row>
        <row r="172">
          <cell r="BL172">
            <v>0</v>
          </cell>
          <cell r="BM172">
            <v>27.2431428571429</v>
          </cell>
          <cell r="BN172">
            <v>21.934</v>
          </cell>
          <cell r="BO172" t="str">
            <v>430219197407087017</v>
          </cell>
          <cell r="BP172" t="str">
            <v>合同工</v>
          </cell>
          <cell r="BQ172">
            <v>728.28</v>
          </cell>
          <cell r="BR172" t="str">
            <v>无</v>
          </cell>
          <cell r="BS172" t="str">
            <v>光华荣昌</v>
          </cell>
        </row>
        <row r="173">
          <cell r="C173" t="str">
            <v>曾李文</v>
          </cell>
          <cell r="D173" t="str">
            <v>生产制造部</v>
          </cell>
          <cell r="E173">
            <v>45116</v>
          </cell>
          <cell r="F173" t="str">
            <v>总装前排</v>
          </cell>
          <cell r="G173">
            <v>45809</v>
          </cell>
          <cell r="H173">
            <v>16</v>
          </cell>
          <cell r="I173">
            <v>16</v>
          </cell>
        </row>
        <row r="173">
          <cell r="L173">
            <v>4711.5</v>
          </cell>
          <cell r="M173">
            <v>110.67</v>
          </cell>
          <cell r="N173">
            <v>1182.978</v>
          </cell>
          <cell r="O173">
            <v>1390</v>
          </cell>
        </row>
        <row r="173">
          <cell r="Q173">
            <v>2.6</v>
          </cell>
        </row>
        <row r="173">
          <cell r="U173">
            <v>2572.978</v>
          </cell>
        </row>
        <row r="173">
          <cell r="W173">
            <v>270</v>
          </cell>
          <cell r="X173">
            <v>20</v>
          </cell>
        </row>
        <row r="173">
          <cell r="AD173">
            <v>448.061076923077</v>
          </cell>
        </row>
        <row r="173">
          <cell r="AF173">
            <v>144</v>
          </cell>
        </row>
        <row r="173">
          <cell r="AM173">
            <v>3455.04</v>
          </cell>
          <cell r="AN173">
            <v>344.64</v>
          </cell>
          <cell r="AO173">
            <v>81.06</v>
          </cell>
          <cell r="AP173">
            <v>12.92</v>
          </cell>
          <cell r="AQ173">
            <v>15</v>
          </cell>
        </row>
        <row r="173">
          <cell r="AY173">
            <v>3001.42</v>
          </cell>
          <cell r="AZ173">
            <v>0</v>
          </cell>
        </row>
        <row r="173">
          <cell r="BB173">
            <v>0</v>
          </cell>
          <cell r="BC173">
            <v>0</v>
          </cell>
        </row>
        <row r="173">
          <cell r="BJ173">
            <v>3001.42</v>
          </cell>
        </row>
        <row r="173">
          <cell r="BL173">
            <v>0</v>
          </cell>
          <cell r="BM173">
            <v>26.9925</v>
          </cell>
          <cell r="BN173">
            <v>23.44859375</v>
          </cell>
          <cell r="BO173" t="str">
            <v>430225198404252517</v>
          </cell>
          <cell r="BP173" t="str">
            <v>劳务工</v>
          </cell>
          <cell r="BQ173">
            <v>438.62</v>
          </cell>
          <cell r="BR173">
            <v>0</v>
          </cell>
          <cell r="BS173" t="str">
            <v>湖南诚展</v>
          </cell>
        </row>
        <row r="174">
          <cell r="C174" t="str">
            <v>罗鹏</v>
          </cell>
          <cell r="D174" t="str">
            <v>生产制造部</v>
          </cell>
          <cell r="E174">
            <v>41213</v>
          </cell>
          <cell r="F174" t="str">
            <v>总装前排</v>
          </cell>
          <cell r="G174">
            <v>45809</v>
          </cell>
          <cell r="H174">
            <v>17</v>
          </cell>
          <cell r="I174">
            <v>17</v>
          </cell>
        </row>
        <row r="174">
          <cell r="L174">
            <v>4711.5</v>
          </cell>
          <cell r="M174">
            <v>110.67</v>
          </cell>
          <cell r="N174">
            <v>1194.045</v>
          </cell>
          <cell r="O174">
            <v>1390</v>
          </cell>
        </row>
        <row r="174">
          <cell r="Q174">
            <v>3.5</v>
          </cell>
        </row>
        <row r="174">
          <cell r="U174">
            <v>2584.045</v>
          </cell>
        </row>
        <row r="174">
          <cell r="W174">
            <v>282</v>
          </cell>
          <cell r="X174">
            <v>240</v>
          </cell>
        </row>
        <row r="174">
          <cell r="AD174">
            <v>542.4</v>
          </cell>
        </row>
        <row r="174">
          <cell r="AF174">
            <v>144</v>
          </cell>
        </row>
        <row r="174">
          <cell r="AM174">
            <v>3792.45</v>
          </cell>
          <cell r="AN174">
            <v>420.8</v>
          </cell>
          <cell r="AO174">
            <v>105.2</v>
          </cell>
          <cell r="AP174">
            <v>15.78</v>
          </cell>
          <cell r="AQ174">
            <v>15</v>
          </cell>
          <cell r="AR174">
            <v>263</v>
          </cell>
          <cell r="AS174">
            <v>1000</v>
          </cell>
        </row>
        <row r="174">
          <cell r="AW174">
            <v>750</v>
          </cell>
        </row>
        <row r="174">
          <cell r="AY174">
            <v>1222.67</v>
          </cell>
          <cell r="AZ174">
            <v>0</v>
          </cell>
        </row>
        <row r="174">
          <cell r="BB174">
            <v>0</v>
          </cell>
          <cell r="BC174">
            <v>1750</v>
          </cell>
        </row>
        <row r="174">
          <cell r="BJ174">
            <v>2972.67</v>
          </cell>
        </row>
        <row r="174">
          <cell r="BL174">
            <v>0</v>
          </cell>
          <cell r="BM174">
            <v>27.8856617647059</v>
          </cell>
          <cell r="BN174">
            <v>21.8578676470588</v>
          </cell>
          <cell r="BO174" t="str">
            <v>430221198105216510</v>
          </cell>
          <cell r="BP174" t="str">
            <v>合同工</v>
          </cell>
          <cell r="BQ174">
            <v>804.78</v>
          </cell>
          <cell r="BR174" t="str">
            <v>无</v>
          </cell>
          <cell r="BS174" t="str">
            <v>光华荣昌</v>
          </cell>
        </row>
        <row r="175">
          <cell r="C175" t="str">
            <v>雍期望</v>
          </cell>
          <cell r="D175" t="str">
            <v>生产制造部</v>
          </cell>
          <cell r="E175">
            <v>42602</v>
          </cell>
          <cell r="F175" t="str">
            <v>焊接普工</v>
          </cell>
          <cell r="G175">
            <v>45809</v>
          </cell>
          <cell r="H175">
            <v>21</v>
          </cell>
          <cell r="I175">
            <v>21</v>
          </cell>
        </row>
        <row r="175">
          <cell r="M175">
            <v>103.398476190476</v>
          </cell>
          <cell r="N175">
            <v>2171.368</v>
          </cell>
          <cell r="O175">
            <v>1390</v>
          </cell>
          <cell r="P175">
            <v>0</v>
          </cell>
        </row>
        <row r="175">
          <cell r="U175">
            <v>3561.368</v>
          </cell>
        </row>
        <row r="175">
          <cell r="W175">
            <v>288</v>
          </cell>
          <cell r="X175">
            <v>160</v>
          </cell>
        </row>
        <row r="175">
          <cell r="AD175">
            <v>731.52</v>
          </cell>
        </row>
        <row r="175">
          <cell r="AF175">
            <v>284</v>
          </cell>
        </row>
        <row r="175">
          <cell r="AM175">
            <v>5024.89</v>
          </cell>
          <cell r="AN175">
            <v>411.2</v>
          </cell>
          <cell r="AO175">
            <v>102.8</v>
          </cell>
          <cell r="AP175">
            <v>15.42</v>
          </cell>
          <cell r="AQ175">
            <v>15</v>
          </cell>
          <cell r="AR175">
            <v>258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3000</v>
          </cell>
        </row>
        <row r="175">
          <cell r="AY175">
            <v>1222.47</v>
          </cell>
          <cell r="AZ175">
            <v>0</v>
          </cell>
        </row>
        <row r="175">
          <cell r="BB175">
            <v>0</v>
          </cell>
          <cell r="BC175">
            <v>3000</v>
          </cell>
        </row>
        <row r="175">
          <cell r="BJ175">
            <v>4222.47</v>
          </cell>
        </row>
        <row r="175">
          <cell r="BL175">
            <v>0</v>
          </cell>
          <cell r="BM175">
            <v>29.9100595238095</v>
          </cell>
          <cell r="BN175">
            <v>25.13375</v>
          </cell>
          <cell r="BO175" t="str">
            <v>43032119801119001X</v>
          </cell>
          <cell r="BP175" t="str">
            <v>合同工</v>
          </cell>
          <cell r="BQ175">
            <v>787.42</v>
          </cell>
          <cell r="BR175" t="str">
            <v>中级</v>
          </cell>
          <cell r="BS175" t="str">
            <v>光华荣昌</v>
          </cell>
        </row>
        <row r="176">
          <cell r="C176" t="str">
            <v>邹文祥</v>
          </cell>
          <cell r="D176" t="str">
            <v>生产制造部</v>
          </cell>
          <cell r="E176">
            <v>42262</v>
          </cell>
          <cell r="F176" t="str">
            <v>焊工</v>
          </cell>
          <cell r="G176">
            <v>45809</v>
          </cell>
          <cell r="H176">
            <v>21</v>
          </cell>
          <cell r="I176">
            <v>20</v>
          </cell>
        </row>
        <row r="176">
          <cell r="M176">
            <v>182.862</v>
          </cell>
          <cell r="N176">
            <v>3657.24</v>
          </cell>
          <cell r="O176">
            <v>1390</v>
          </cell>
          <cell r="P176">
            <v>0</v>
          </cell>
        </row>
        <row r="176">
          <cell r="U176">
            <v>5047.24</v>
          </cell>
        </row>
        <row r="176">
          <cell r="W176">
            <v>288</v>
          </cell>
          <cell r="X176">
            <v>180</v>
          </cell>
        </row>
        <row r="176">
          <cell r="AF176">
            <v>256</v>
          </cell>
        </row>
        <row r="176">
          <cell r="AM176">
            <v>5771.24</v>
          </cell>
          <cell r="AN176">
            <v>494.4</v>
          </cell>
          <cell r="AO176">
            <v>123.6</v>
          </cell>
          <cell r="AP176">
            <v>18.54</v>
          </cell>
          <cell r="AQ176">
            <v>15</v>
          </cell>
          <cell r="AR176">
            <v>309</v>
          </cell>
          <cell r="AS176">
            <v>0</v>
          </cell>
          <cell r="AT176">
            <v>0</v>
          </cell>
          <cell r="AU176">
            <v>1000</v>
          </cell>
          <cell r="AV176">
            <v>0</v>
          </cell>
          <cell r="AW176">
            <v>0</v>
          </cell>
        </row>
        <row r="176">
          <cell r="AY176">
            <v>3810.7</v>
          </cell>
          <cell r="AZ176">
            <v>0</v>
          </cell>
        </row>
        <row r="176">
          <cell r="BB176">
            <v>0</v>
          </cell>
          <cell r="BC176">
            <v>1000</v>
          </cell>
        </row>
        <row r="176">
          <cell r="BJ176">
            <v>4810.7</v>
          </cell>
        </row>
        <row r="176">
          <cell r="BL176">
            <v>0</v>
          </cell>
          <cell r="BM176">
            <v>36.07025</v>
          </cell>
          <cell r="BN176">
            <v>30.066875</v>
          </cell>
          <cell r="BO176" t="str">
            <v>430221198907110814</v>
          </cell>
          <cell r="BP176" t="str">
            <v>合同工</v>
          </cell>
          <cell r="BQ176">
            <v>945.54</v>
          </cell>
          <cell r="BR176" t="str">
            <v>焊工/中级</v>
          </cell>
          <cell r="BS176" t="str">
            <v>光华荣昌</v>
          </cell>
        </row>
        <row r="177">
          <cell r="C177" t="str">
            <v>张周</v>
          </cell>
          <cell r="D177" t="str">
            <v>生产制造部</v>
          </cell>
          <cell r="E177">
            <v>42664</v>
          </cell>
          <cell r="F177" t="str">
            <v>焊工</v>
          </cell>
          <cell r="G177">
            <v>45809</v>
          </cell>
          <cell r="H177">
            <v>22</v>
          </cell>
          <cell r="I177">
            <v>21</v>
          </cell>
        </row>
        <row r="177">
          <cell r="M177">
            <v>207.795238095238</v>
          </cell>
          <cell r="N177">
            <v>4363.7</v>
          </cell>
          <cell r="O177">
            <v>1326.81818181818</v>
          </cell>
          <cell r="P177">
            <v>0</v>
          </cell>
        </row>
        <row r="177">
          <cell r="U177">
            <v>5690.51818181818</v>
          </cell>
        </row>
        <row r="177">
          <cell r="W177">
            <v>288</v>
          </cell>
          <cell r="X177">
            <v>160</v>
          </cell>
        </row>
        <row r="177">
          <cell r="AF177">
            <v>276</v>
          </cell>
        </row>
        <row r="177">
          <cell r="AJ177">
            <v>-10</v>
          </cell>
        </row>
        <row r="177">
          <cell r="AM177">
            <v>6404.52</v>
          </cell>
          <cell r="AN177">
            <v>505.6</v>
          </cell>
          <cell r="AO177">
            <v>126.4</v>
          </cell>
          <cell r="AP177">
            <v>18.96</v>
          </cell>
          <cell r="AQ177">
            <v>15</v>
          </cell>
          <cell r="AR177">
            <v>316</v>
          </cell>
        </row>
        <row r="177">
          <cell r="AY177">
            <v>5422.56</v>
          </cell>
          <cell r="AZ177">
            <v>13.12</v>
          </cell>
        </row>
        <row r="177">
          <cell r="BB177">
            <v>0</v>
          </cell>
          <cell r="BC177">
            <v>0</v>
          </cell>
          <cell r="BD177">
            <v>29.2</v>
          </cell>
        </row>
        <row r="177">
          <cell r="BJ177">
            <v>5380.24</v>
          </cell>
        </row>
        <row r="177">
          <cell r="BL177">
            <v>0</v>
          </cell>
          <cell r="BM177">
            <v>38.1221428571429</v>
          </cell>
          <cell r="BN177">
            <v>32.0252380952381</v>
          </cell>
          <cell r="BO177" t="str">
            <v>430321199908306237</v>
          </cell>
          <cell r="BP177" t="str">
            <v>合同工</v>
          </cell>
          <cell r="BQ177">
            <v>966.96</v>
          </cell>
          <cell r="BR177" t="str">
            <v>焊工/工具/四级/中级技能</v>
          </cell>
          <cell r="BS177" t="str">
            <v>光华荣昌</v>
          </cell>
        </row>
        <row r="178">
          <cell r="C178" t="str">
            <v>霍海涛</v>
          </cell>
          <cell r="D178" t="str">
            <v>生产制造部</v>
          </cell>
          <cell r="E178">
            <v>41463</v>
          </cell>
          <cell r="F178" t="str">
            <v>焊工</v>
          </cell>
          <cell r="G178">
            <v>45809</v>
          </cell>
          <cell r="H178">
            <v>17.5</v>
          </cell>
          <cell r="I178">
            <v>17.5</v>
          </cell>
        </row>
        <row r="178">
          <cell r="M178">
            <v>166.047428571429</v>
          </cell>
          <cell r="N178">
            <v>2905.83</v>
          </cell>
          <cell r="O178">
            <v>1390</v>
          </cell>
          <cell r="P178">
            <v>0</v>
          </cell>
        </row>
        <row r="178">
          <cell r="U178">
            <v>4295.83</v>
          </cell>
        </row>
        <row r="178">
          <cell r="W178">
            <v>285</v>
          </cell>
          <cell r="X178">
            <v>220</v>
          </cell>
        </row>
        <row r="178">
          <cell r="AF178">
            <v>236</v>
          </cell>
        </row>
        <row r="178">
          <cell r="AJ178">
            <v>-10</v>
          </cell>
        </row>
        <row r="178">
          <cell r="AM178">
            <v>5026.83</v>
          </cell>
          <cell r="AN178">
            <v>459.2</v>
          </cell>
          <cell r="AO178">
            <v>114.8</v>
          </cell>
          <cell r="AP178">
            <v>17.22</v>
          </cell>
          <cell r="AQ178">
            <v>15</v>
          </cell>
          <cell r="AR178">
            <v>287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</row>
        <row r="178">
          <cell r="AY178">
            <v>4133.61</v>
          </cell>
          <cell r="AZ178">
            <v>0</v>
          </cell>
        </row>
        <row r="178">
          <cell r="BB178">
            <v>0</v>
          </cell>
          <cell r="BC178">
            <v>0</v>
          </cell>
        </row>
        <row r="178">
          <cell r="BJ178">
            <v>4133.61</v>
          </cell>
        </row>
        <row r="178">
          <cell r="BL178">
            <v>0</v>
          </cell>
          <cell r="BM178">
            <v>35.9059285714286</v>
          </cell>
          <cell r="BN178">
            <v>29.5257857142857</v>
          </cell>
          <cell r="BO178" t="str">
            <v>230834197309170879</v>
          </cell>
          <cell r="BP178" t="str">
            <v>合同工</v>
          </cell>
          <cell r="BQ178">
            <v>878.22</v>
          </cell>
          <cell r="BR178">
            <v>0</v>
          </cell>
          <cell r="BS178" t="str">
            <v>光华荣昌</v>
          </cell>
        </row>
        <row r="179">
          <cell r="C179" t="str">
            <v>谭刚</v>
          </cell>
          <cell r="D179" t="str">
            <v>生产制造部</v>
          </cell>
          <cell r="E179">
            <v>43292</v>
          </cell>
          <cell r="F179" t="str">
            <v>焊工</v>
          </cell>
          <cell r="G179">
            <v>45809</v>
          </cell>
          <cell r="H179">
            <v>20</v>
          </cell>
          <cell r="I179">
            <v>19</v>
          </cell>
        </row>
        <row r="179">
          <cell r="M179">
            <v>208.667684210526</v>
          </cell>
          <cell r="N179">
            <v>3964.686</v>
          </cell>
          <cell r="O179">
            <v>1390</v>
          </cell>
          <cell r="P179">
            <v>0</v>
          </cell>
        </row>
        <row r="179">
          <cell r="U179">
            <v>5354.686</v>
          </cell>
        </row>
        <row r="179">
          <cell r="W179">
            <v>288</v>
          </cell>
          <cell r="X179">
            <v>120</v>
          </cell>
        </row>
        <row r="179">
          <cell r="AF179">
            <v>244</v>
          </cell>
        </row>
        <row r="179">
          <cell r="AM179">
            <v>6006.69</v>
          </cell>
          <cell r="AN179">
            <v>465.6</v>
          </cell>
          <cell r="AO179">
            <v>116.4</v>
          </cell>
          <cell r="AP179">
            <v>17.46</v>
          </cell>
          <cell r="AQ179">
            <v>15</v>
          </cell>
          <cell r="AR179">
            <v>291</v>
          </cell>
        </row>
        <row r="179">
          <cell r="AY179">
            <v>5101.23</v>
          </cell>
          <cell r="AZ179">
            <v>3.49</v>
          </cell>
        </row>
        <row r="179">
          <cell r="BB179">
            <v>0</v>
          </cell>
          <cell r="BC179">
            <v>0</v>
          </cell>
        </row>
        <row r="179">
          <cell r="BJ179">
            <v>5097.74</v>
          </cell>
        </row>
        <row r="179">
          <cell r="BL179">
            <v>0</v>
          </cell>
          <cell r="BM179">
            <v>39.517697368421</v>
          </cell>
          <cell r="BN179">
            <v>33.5377631578947</v>
          </cell>
          <cell r="BO179" t="str">
            <v>430223199310026510</v>
          </cell>
          <cell r="BP179" t="str">
            <v>合同工</v>
          </cell>
          <cell r="BQ179">
            <v>890.46</v>
          </cell>
          <cell r="BR179" t="str">
            <v>无</v>
          </cell>
          <cell r="BS179" t="str">
            <v>光华荣昌</v>
          </cell>
        </row>
        <row r="180">
          <cell r="C180" t="str">
            <v>邹明旺</v>
          </cell>
          <cell r="D180" t="str">
            <v>生产制造部</v>
          </cell>
          <cell r="E180">
            <v>43551</v>
          </cell>
          <cell r="F180" t="str">
            <v>焊工</v>
          </cell>
          <cell r="G180">
            <v>45809</v>
          </cell>
          <cell r="H180">
            <v>19</v>
          </cell>
          <cell r="I180">
            <v>18</v>
          </cell>
        </row>
        <row r="180">
          <cell r="M180">
            <v>188.106666666667</v>
          </cell>
          <cell r="N180">
            <v>3385.92</v>
          </cell>
          <cell r="O180">
            <v>1316.84210526316</v>
          </cell>
          <cell r="P180">
            <v>0</v>
          </cell>
        </row>
        <row r="180">
          <cell r="U180">
            <v>4702.76210526316</v>
          </cell>
        </row>
        <row r="180">
          <cell r="W180">
            <v>285</v>
          </cell>
          <cell r="X180">
            <v>120</v>
          </cell>
        </row>
        <row r="180">
          <cell r="AF180">
            <v>248</v>
          </cell>
        </row>
        <row r="180">
          <cell r="AM180">
            <v>5355.76</v>
          </cell>
          <cell r="AN180">
            <v>488</v>
          </cell>
          <cell r="AO180">
            <v>122</v>
          </cell>
          <cell r="AP180">
            <v>18.3</v>
          </cell>
          <cell r="AQ180">
            <v>15</v>
          </cell>
          <cell r="AR180">
            <v>305</v>
          </cell>
          <cell r="AS180">
            <v>2000</v>
          </cell>
        </row>
        <row r="180">
          <cell r="AU180">
            <v>500</v>
          </cell>
        </row>
        <row r="180">
          <cell r="AY180">
            <v>1907.46</v>
          </cell>
          <cell r="AZ180">
            <v>0</v>
          </cell>
        </row>
        <row r="180">
          <cell r="BB180">
            <v>0</v>
          </cell>
          <cell r="BC180">
            <v>2500</v>
          </cell>
        </row>
        <row r="180">
          <cell r="BJ180">
            <v>4407.46</v>
          </cell>
        </row>
        <row r="180">
          <cell r="BL180">
            <v>0</v>
          </cell>
          <cell r="BM180">
            <v>37.1927777777778</v>
          </cell>
          <cell r="BN180">
            <v>30.6073611111111</v>
          </cell>
          <cell r="BO180" t="str">
            <v>43022119871212081X</v>
          </cell>
          <cell r="BP180" t="str">
            <v>合同工</v>
          </cell>
          <cell r="BQ180">
            <v>933.3</v>
          </cell>
          <cell r="BR180" t="str">
            <v>五级/初级技能</v>
          </cell>
          <cell r="BS180" t="str">
            <v>光华荣昌</v>
          </cell>
        </row>
        <row r="181">
          <cell r="C181" t="str">
            <v>伍志强</v>
          </cell>
          <cell r="D181" t="str">
            <v>生产制造部</v>
          </cell>
          <cell r="E181">
            <v>43242</v>
          </cell>
          <cell r="F181" t="str">
            <v>焊接普工</v>
          </cell>
          <cell r="G181">
            <v>45809</v>
          </cell>
          <cell r="H181">
            <v>19</v>
          </cell>
          <cell r="I181">
            <v>19</v>
          </cell>
        </row>
        <row r="181">
          <cell r="M181">
            <v>101.007157894737</v>
          </cell>
          <cell r="N181">
            <v>1919.136</v>
          </cell>
          <cell r="O181">
            <v>1390</v>
          </cell>
          <cell r="P181">
            <v>0</v>
          </cell>
        </row>
        <row r="181">
          <cell r="U181">
            <v>3309.136</v>
          </cell>
        </row>
        <row r="181">
          <cell r="W181">
            <v>273</v>
          </cell>
          <cell r="X181">
            <v>140</v>
          </cell>
        </row>
        <row r="181">
          <cell r="AD181">
            <v>96</v>
          </cell>
        </row>
        <row r="181">
          <cell r="AF181">
            <v>252</v>
          </cell>
        </row>
        <row r="181">
          <cell r="AM181">
            <v>4070.14</v>
          </cell>
          <cell r="AN181">
            <v>551.12</v>
          </cell>
          <cell r="AO181">
            <v>137.78</v>
          </cell>
          <cell r="AP181">
            <v>20.67</v>
          </cell>
          <cell r="AQ181">
            <v>15</v>
          </cell>
        </row>
        <row r="181">
          <cell r="AY181">
            <v>3345.57</v>
          </cell>
          <cell r="AZ181">
            <v>0</v>
          </cell>
        </row>
        <row r="181">
          <cell r="BB181">
            <v>0</v>
          </cell>
          <cell r="BC181">
            <v>0</v>
          </cell>
          <cell r="BD181">
            <v>32.75</v>
          </cell>
        </row>
        <row r="181">
          <cell r="BJ181">
            <v>3312.82</v>
          </cell>
        </row>
        <row r="181">
          <cell r="BL181">
            <v>0</v>
          </cell>
          <cell r="BM181">
            <v>26.7772368421053</v>
          </cell>
          <cell r="BN181">
            <v>21.7948684210526</v>
          </cell>
          <cell r="BO181" t="str">
            <v>430321197411238575</v>
          </cell>
          <cell r="BP181" t="str">
            <v>劳务工</v>
          </cell>
          <cell r="BQ181">
            <v>709.57</v>
          </cell>
          <cell r="BR181" t="str">
            <v>无</v>
          </cell>
          <cell r="BS181" t="str">
            <v>湖南诚展</v>
          </cell>
        </row>
        <row r="182">
          <cell r="C182" t="str">
            <v>彭孜刚</v>
          </cell>
          <cell r="D182" t="str">
            <v>生产制造部</v>
          </cell>
          <cell r="E182">
            <v>43675</v>
          </cell>
          <cell r="F182" t="str">
            <v>焊接普工</v>
          </cell>
          <cell r="G182">
            <v>45809</v>
          </cell>
          <cell r="H182">
            <v>22</v>
          </cell>
          <cell r="I182">
            <v>22</v>
          </cell>
        </row>
        <row r="182">
          <cell r="M182">
            <v>139.988272727273</v>
          </cell>
          <cell r="N182">
            <v>3079.742</v>
          </cell>
          <cell r="O182">
            <v>1390</v>
          </cell>
          <cell r="P182">
            <v>0</v>
          </cell>
        </row>
        <row r="182">
          <cell r="U182">
            <v>4469.742</v>
          </cell>
        </row>
        <row r="182">
          <cell r="W182">
            <v>288</v>
          </cell>
          <cell r="X182">
            <v>100</v>
          </cell>
        </row>
        <row r="182">
          <cell r="AD182">
            <v>297.6</v>
          </cell>
        </row>
        <row r="182">
          <cell r="AF182">
            <v>288</v>
          </cell>
        </row>
        <row r="182">
          <cell r="AM182">
            <v>5443.34</v>
          </cell>
          <cell r="AN182">
            <v>438.8</v>
          </cell>
          <cell r="AO182">
            <v>109.7</v>
          </cell>
          <cell r="AP182">
            <v>16.46</v>
          </cell>
          <cell r="AQ182">
            <v>15</v>
          </cell>
        </row>
        <row r="182">
          <cell r="AY182">
            <v>4863.38</v>
          </cell>
          <cell r="AZ182">
            <v>0</v>
          </cell>
        </row>
        <row r="182">
          <cell r="BB182">
            <v>0</v>
          </cell>
          <cell r="BC182">
            <v>0</v>
          </cell>
        </row>
        <row r="182">
          <cell r="BJ182">
            <v>4863.38</v>
          </cell>
        </row>
        <row r="182">
          <cell r="BL182">
            <v>0</v>
          </cell>
          <cell r="BM182">
            <v>30.9280681818182</v>
          </cell>
          <cell r="BN182">
            <v>27.6328409090909</v>
          </cell>
          <cell r="BO182" t="str">
            <v>430426198111044375</v>
          </cell>
          <cell r="BP182" t="str">
            <v>劳务工</v>
          </cell>
          <cell r="BQ182">
            <v>564.96</v>
          </cell>
          <cell r="BR182" t="str">
            <v>无</v>
          </cell>
          <cell r="BS182" t="str">
            <v>鑫起</v>
          </cell>
        </row>
        <row r="183">
          <cell r="C183" t="str">
            <v>吴朗</v>
          </cell>
          <cell r="D183" t="str">
            <v>生产制造部</v>
          </cell>
          <cell r="E183">
            <v>44730</v>
          </cell>
          <cell r="F183" t="str">
            <v>焊接普工</v>
          </cell>
          <cell r="G183">
            <v>45809</v>
          </cell>
          <cell r="H183">
            <v>19</v>
          </cell>
          <cell r="I183">
            <v>19</v>
          </cell>
        </row>
        <row r="183">
          <cell r="M183">
            <v>140.681684210526</v>
          </cell>
          <cell r="N183">
            <v>2672.952</v>
          </cell>
          <cell r="O183">
            <v>1390</v>
          </cell>
          <cell r="P183">
            <v>0</v>
          </cell>
        </row>
        <row r="183">
          <cell r="U183">
            <v>4062.952</v>
          </cell>
        </row>
        <row r="183">
          <cell r="W183">
            <v>282</v>
          </cell>
          <cell r="X183">
            <v>40</v>
          </cell>
        </row>
        <row r="183">
          <cell r="AF183">
            <v>252</v>
          </cell>
        </row>
        <row r="183">
          <cell r="AJ183">
            <v>-10</v>
          </cell>
        </row>
        <row r="183">
          <cell r="AM183">
            <v>4626.95</v>
          </cell>
          <cell r="AN183">
            <v>344.64</v>
          </cell>
          <cell r="AO183">
            <v>81.06</v>
          </cell>
          <cell r="AP183">
            <v>12.92</v>
          </cell>
          <cell r="AQ183">
            <v>15</v>
          </cell>
        </row>
        <row r="183">
          <cell r="AY183">
            <v>4173.33</v>
          </cell>
          <cell r="AZ183">
            <v>0</v>
          </cell>
        </row>
        <row r="183">
          <cell r="BB183">
            <v>0</v>
          </cell>
          <cell r="BC183">
            <v>0</v>
          </cell>
        </row>
        <row r="183">
          <cell r="BJ183">
            <v>4173.33</v>
          </cell>
        </row>
        <row r="183">
          <cell r="BL183">
            <v>0</v>
          </cell>
          <cell r="BM183">
            <v>30.4404605263158</v>
          </cell>
          <cell r="BN183">
            <v>27.4561184210526</v>
          </cell>
          <cell r="BO183" t="str">
            <v>430221198201177136</v>
          </cell>
          <cell r="BP183" t="str">
            <v>劳务工</v>
          </cell>
          <cell r="BQ183">
            <v>438.62</v>
          </cell>
          <cell r="BR183">
            <v>0</v>
          </cell>
          <cell r="BS183" t="str">
            <v>湖南诚展</v>
          </cell>
        </row>
        <row r="184">
          <cell r="C184" t="str">
            <v>范文榜</v>
          </cell>
          <cell r="D184" t="str">
            <v>生产制造部</v>
          </cell>
          <cell r="E184">
            <v>42070</v>
          </cell>
          <cell r="F184" t="str">
            <v>焊接普工</v>
          </cell>
          <cell r="G184">
            <v>45809</v>
          </cell>
          <cell r="H184">
            <v>23</v>
          </cell>
          <cell r="I184">
            <v>23</v>
          </cell>
        </row>
        <row r="184">
          <cell r="M184">
            <v>82.9504347826087</v>
          </cell>
          <cell r="N184">
            <v>1907.86</v>
          </cell>
          <cell r="O184">
            <v>1390</v>
          </cell>
          <cell r="P184">
            <v>0</v>
          </cell>
        </row>
        <row r="184">
          <cell r="U184">
            <v>3297.86</v>
          </cell>
        </row>
        <row r="184">
          <cell r="W184">
            <v>285</v>
          </cell>
          <cell r="X184">
            <v>200</v>
          </cell>
        </row>
        <row r="184">
          <cell r="AD184">
            <v>1115.04</v>
          </cell>
        </row>
        <row r="184">
          <cell r="AF184">
            <v>364</v>
          </cell>
        </row>
        <row r="184">
          <cell r="AM184">
            <v>5261.9</v>
          </cell>
          <cell r="AN184">
            <v>454.4</v>
          </cell>
          <cell r="AO184">
            <v>113.6</v>
          </cell>
          <cell r="AP184">
            <v>17.04</v>
          </cell>
          <cell r="AQ184">
            <v>15</v>
          </cell>
          <cell r="AR184">
            <v>284</v>
          </cell>
          <cell r="AS184">
            <v>2000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</row>
        <row r="184">
          <cell r="AY184">
            <v>2377.86</v>
          </cell>
          <cell r="AZ184">
            <v>0</v>
          </cell>
        </row>
        <row r="184">
          <cell r="BB184">
            <v>0</v>
          </cell>
          <cell r="BC184">
            <v>2000</v>
          </cell>
        </row>
        <row r="184">
          <cell r="BJ184">
            <v>4377.86</v>
          </cell>
        </row>
        <row r="184">
          <cell r="BL184">
            <v>0</v>
          </cell>
          <cell r="BM184">
            <v>28.5972826086957</v>
          </cell>
          <cell r="BN184">
            <v>23.7927173913043</v>
          </cell>
          <cell r="BO184" t="str">
            <v>429006198105306331</v>
          </cell>
          <cell r="BP184" t="str">
            <v>合同工</v>
          </cell>
          <cell r="BQ184">
            <v>869.04</v>
          </cell>
          <cell r="BR184" t="str">
            <v>无</v>
          </cell>
          <cell r="BS184" t="str">
            <v>光华荣昌</v>
          </cell>
        </row>
        <row r="185">
          <cell r="C185" t="str">
            <v>刘辉兵</v>
          </cell>
          <cell r="D185" t="str">
            <v>生产制造部</v>
          </cell>
          <cell r="E185">
            <v>41856</v>
          </cell>
          <cell r="F185" t="str">
            <v>焊接普工</v>
          </cell>
          <cell r="G185">
            <v>45809</v>
          </cell>
          <cell r="H185">
            <v>23</v>
          </cell>
          <cell r="I185">
            <v>22</v>
          </cell>
        </row>
        <row r="185">
          <cell r="M185">
            <v>81.8412727272727</v>
          </cell>
          <cell r="N185">
            <v>1800.508</v>
          </cell>
          <cell r="O185">
            <v>1329.5652173913</v>
          </cell>
          <cell r="P185">
            <v>0</v>
          </cell>
        </row>
        <row r="185">
          <cell r="U185">
            <v>3130.0732173913</v>
          </cell>
        </row>
        <row r="185">
          <cell r="W185">
            <v>285</v>
          </cell>
          <cell r="X185">
            <v>200</v>
          </cell>
        </row>
        <row r="185">
          <cell r="AD185">
            <v>911.52</v>
          </cell>
        </row>
        <row r="185">
          <cell r="AF185">
            <v>344</v>
          </cell>
        </row>
        <row r="185">
          <cell r="AM185">
            <v>4870.59</v>
          </cell>
          <cell r="AN185">
            <v>364.8</v>
          </cell>
          <cell r="AO185">
            <v>91.2</v>
          </cell>
          <cell r="AP185">
            <v>13.68</v>
          </cell>
          <cell r="AQ185">
            <v>15</v>
          </cell>
          <cell r="AR185">
            <v>228</v>
          </cell>
        </row>
        <row r="185">
          <cell r="AY185">
            <v>4157.91</v>
          </cell>
          <cell r="AZ185">
            <v>0</v>
          </cell>
        </row>
        <row r="185">
          <cell r="BB185">
            <v>0</v>
          </cell>
          <cell r="BC185">
            <v>0</v>
          </cell>
        </row>
        <row r="185">
          <cell r="BJ185">
            <v>4157.91</v>
          </cell>
        </row>
        <row r="185">
          <cell r="BL185">
            <v>0</v>
          </cell>
          <cell r="BM185">
            <v>27.6738068181818</v>
          </cell>
          <cell r="BN185">
            <v>23.6244886363636</v>
          </cell>
          <cell r="BO185" t="str">
            <v>43021119701215451X</v>
          </cell>
          <cell r="BP185" t="str">
            <v>合同工</v>
          </cell>
          <cell r="BQ185">
            <v>697.68</v>
          </cell>
          <cell r="BR185" t="str">
            <v>无</v>
          </cell>
          <cell r="BS185" t="str">
            <v>光华荣昌</v>
          </cell>
        </row>
        <row r="186">
          <cell r="C186" t="str">
            <v>彭光宏</v>
          </cell>
          <cell r="D186" t="str">
            <v>生产制造部</v>
          </cell>
          <cell r="E186">
            <v>44805</v>
          </cell>
          <cell r="F186" t="str">
            <v>焊工</v>
          </cell>
          <cell r="G186">
            <v>45809</v>
          </cell>
          <cell r="H186">
            <v>21.75</v>
          </cell>
          <cell r="I186">
            <v>0</v>
          </cell>
        </row>
        <row r="186">
          <cell r="M186" t="e">
            <v>#DIV/0!</v>
          </cell>
          <cell r="N186">
            <v>0</v>
          </cell>
          <cell r="O186">
            <v>1390</v>
          </cell>
          <cell r="P186">
            <v>0</v>
          </cell>
        </row>
        <row r="186">
          <cell r="U186">
            <v>1390</v>
          </cell>
        </row>
        <row r="186">
          <cell r="W186">
            <v>0</v>
          </cell>
          <cell r="X186">
            <v>40</v>
          </cell>
        </row>
        <row r="186">
          <cell r="AF186">
            <v>0</v>
          </cell>
        </row>
        <row r="186">
          <cell r="AM186">
            <v>1430</v>
          </cell>
          <cell r="AN186">
            <v>344.64</v>
          </cell>
          <cell r="AO186">
            <v>86.16</v>
          </cell>
          <cell r="AP186">
            <v>12.92</v>
          </cell>
          <cell r="AQ186">
            <v>15</v>
          </cell>
        </row>
        <row r="186">
          <cell r="AY186">
            <v>971.28</v>
          </cell>
          <cell r="AZ186">
            <v>0</v>
          </cell>
        </row>
        <row r="186">
          <cell r="BB186">
            <v>0</v>
          </cell>
          <cell r="BC186">
            <v>0</v>
          </cell>
          <cell r="BD186">
            <v>63.75</v>
          </cell>
        </row>
        <row r="186">
          <cell r="BJ186">
            <v>907.53</v>
          </cell>
        </row>
        <row r="186">
          <cell r="BL186">
            <v>0</v>
          </cell>
          <cell r="BM186" t="e">
            <v>#DIV/0!</v>
          </cell>
          <cell r="BN186" t="e">
            <v>#DIV/0!</v>
          </cell>
          <cell r="BO186" t="str">
            <v>432926197405151015</v>
          </cell>
          <cell r="BP186" t="str">
            <v>劳务工</v>
          </cell>
          <cell r="BQ186">
            <v>443.72</v>
          </cell>
          <cell r="BR186">
            <v>0</v>
          </cell>
          <cell r="BS186" t="str">
            <v>鑫起</v>
          </cell>
        </row>
        <row r="187">
          <cell r="C187" t="str">
            <v>付雄</v>
          </cell>
          <cell r="D187" t="str">
            <v>生产制造部</v>
          </cell>
          <cell r="E187">
            <v>44826</v>
          </cell>
          <cell r="F187" t="str">
            <v>焊接普工</v>
          </cell>
          <cell r="G187">
            <v>45809</v>
          </cell>
          <cell r="H187">
            <v>21.75</v>
          </cell>
          <cell r="I187">
            <v>0</v>
          </cell>
        </row>
        <row r="187">
          <cell r="M187" t="e">
            <v>#DIV/0!</v>
          </cell>
          <cell r="N187">
            <v>0</v>
          </cell>
          <cell r="O187">
            <v>1390</v>
          </cell>
          <cell r="P187">
            <v>0</v>
          </cell>
        </row>
        <row r="187">
          <cell r="U187">
            <v>1390</v>
          </cell>
        </row>
        <row r="187">
          <cell r="W187">
            <v>0</v>
          </cell>
          <cell r="X187">
            <v>40</v>
          </cell>
        </row>
        <row r="187">
          <cell r="AF187">
            <v>0</v>
          </cell>
        </row>
        <row r="187">
          <cell r="AM187">
            <v>1430</v>
          </cell>
          <cell r="AN187">
            <v>344.64</v>
          </cell>
          <cell r="AO187">
            <v>86.16</v>
          </cell>
          <cell r="AP187">
            <v>12.92</v>
          </cell>
          <cell r="AQ187">
            <v>15</v>
          </cell>
        </row>
        <row r="187">
          <cell r="AY187">
            <v>971.28</v>
          </cell>
          <cell r="AZ187">
            <v>0</v>
          </cell>
        </row>
        <row r="187">
          <cell r="BB187">
            <v>0</v>
          </cell>
          <cell r="BC187">
            <v>0</v>
          </cell>
        </row>
        <row r="187">
          <cell r="BJ187">
            <v>971.28</v>
          </cell>
        </row>
        <row r="187">
          <cell r="BL187" t="str">
            <v>2025/7/7优化离职</v>
          </cell>
          <cell r="BM187" t="e">
            <v>#DIV/0!</v>
          </cell>
          <cell r="BN187" t="e">
            <v>#DIV/0!</v>
          </cell>
          <cell r="BO187" t="str">
            <v>430211199010290410</v>
          </cell>
          <cell r="BP187" t="str">
            <v>劳务工</v>
          </cell>
          <cell r="BQ187">
            <v>443.72</v>
          </cell>
          <cell r="BR187">
            <v>0</v>
          </cell>
          <cell r="BS187" t="str">
            <v>鑫起</v>
          </cell>
        </row>
        <row r="188">
          <cell r="C188" t="str">
            <v>黄清梅</v>
          </cell>
          <cell r="D188" t="str">
            <v>综合管理部</v>
          </cell>
          <cell r="E188">
            <v>41197</v>
          </cell>
          <cell r="F188" t="str">
            <v>保洁员</v>
          </cell>
          <cell r="G188">
            <v>45809</v>
          </cell>
          <cell r="H188">
            <v>26</v>
          </cell>
          <cell r="I188">
            <v>28.5</v>
          </cell>
        </row>
        <row r="188">
          <cell r="O188">
            <v>2100</v>
          </cell>
        </row>
        <row r="188">
          <cell r="T188">
            <v>201.923076923077</v>
          </cell>
          <cell r="U188">
            <v>2301.92307692308</v>
          </cell>
        </row>
        <row r="188">
          <cell r="X188">
            <v>240</v>
          </cell>
        </row>
        <row r="188">
          <cell r="AF188">
            <v>324</v>
          </cell>
        </row>
        <row r="188">
          <cell r="AM188">
            <v>2865.92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</row>
        <row r="188">
          <cell r="AY188">
            <v>2865.92</v>
          </cell>
          <cell r="AZ188">
            <v>0</v>
          </cell>
        </row>
        <row r="188">
          <cell r="BB188">
            <v>0</v>
          </cell>
          <cell r="BC188">
            <v>0</v>
          </cell>
        </row>
        <row r="188">
          <cell r="BJ188">
            <v>2865.92</v>
          </cell>
        </row>
        <row r="188">
          <cell r="BL188">
            <v>0</v>
          </cell>
          <cell r="BM188">
            <v>12.5698245614035</v>
          </cell>
          <cell r="BN188">
            <v>12.5698245614035</v>
          </cell>
          <cell r="BO188" t="str">
            <v>430221196712026824</v>
          </cell>
          <cell r="BP188" t="str">
            <v>劳务工</v>
          </cell>
          <cell r="BQ188">
            <v>0</v>
          </cell>
          <cell r="BR188" t="str">
            <v>无</v>
          </cell>
          <cell r="BS188" t="str">
            <v>鑫起</v>
          </cell>
        </row>
        <row r="189">
          <cell r="C189" t="str">
            <v>高万</v>
          </cell>
        </row>
        <row r="189">
          <cell r="E189">
            <v>45309</v>
          </cell>
        </row>
        <row r="189">
          <cell r="G189">
            <v>45809</v>
          </cell>
          <cell r="H189">
            <v>21</v>
          </cell>
          <cell r="I189">
            <v>21</v>
          </cell>
        </row>
        <row r="189">
          <cell r="O189">
            <v>2100</v>
          </cell>
        </row>
        <row r="189">
          <cell r="U189">
            <v>2100</v>
          </cell>
        </row>
        <row r="189">
          <cell r="AD189">
            <v>458.72</v>
          </cell>
        </row>
        <row r="189">
          <cell r="AF189">
            <v>0</v>
          </cell>
        </row>
        <row r="189">
          <cell r="AM189">
            <v>2558.72</v>
          </cell>
          <cell r="AN189">
            <v>344.64</v>
          </cell>
          <cell r="AO189">
            <v>86.16</v>
          </cell>
          <cell r="AP189">
            <v>12.92</v>
          </cell>
          <cell r="AQ189">
            <v>15</v>
          </cell>
        </row>
        <row r="189">
          <cell r="AY189">
            <v>2100</v>
          </cell>
          <cell r="AZ189">
            <v>0</v>
          </cell>
        </row>
        <row r="189">
          <cell r="BB189">
            <v>0</v>
          </cell>
          <cell r="BC189">
            <v>0</v>
          </cell>
        </row>
        <row r="189">
          <cell r="BJ189">
            <v>2100</v>
          </cell>
        </row>
        <row r="189">
          <cell r="BL189" t="str">
            <v>残疾人安置</v>
          </cell>
          <cell r="BM189">
            <v>15.2304761904762</v>
          </cell>
          <cell r="BN189">
            <v>12.5</v>
          </cell>
          <cell r="BO189" t="str">
            <v>430124198511037116</v>
          </cell>
          <cell r="BP189" t="str">
            <v>合同工</v>
          </cell>
          <cell r="BQ189">
            <v>443.72</v>
          </cell>
          <cell r="BR189">
            <v>0</v>
          </cell>
          <cell r="BS189" t="str">
            <v>光华荣昌</v>
          </cell>
        </row>
        <row r="190">
          <cell r="H190">
            <v>4534.5</v>
          </cell>
          <cell r="I190">
            <v>3579.4</v>
          </cell>
          <cell r="J190">
            <v>33.5</v>
          </cell>
          <cell r="K190">
            <v>156</v>
          </cell>
          <cell r="L190">
            <v>163227.938782</v>
          </cell>
          <cell r="M190" t="e">
            <v>#DIV/0!</v>
          </cell>
          <cell r="N190">
            <v>339506.422368</v>
          </cell>
          <cell r="O190">
            <v>224126.824863447</v>
          </cell>
          <cell r="P190">
            <v>5900</v>
          </cell>
          <cell r="Q190">
            <v>55.85</v>
          </cell>
          <cell r="R190">
            <v>18800</v>
          </cell>
          <cell r="S190">
            <v>0</v>
          </cell>
          <cell r="T190">
            <v>201.923076923077</v>
          </cell>
          <cell r="U190">
            <v>590035.94071017</v>
          </cell>
          <cell r="V190">
            <v>3221.5</v>
          </cell>
          <cell r="W190">
            <v>50275.75</v>
          </cell>
          <cell r="X190">
            <v>7740</v>
          </cell>
          <cell r="Y190">
            <v>0</v>
          </cell>
          <cell r="Z190">
            <v>1000</v>
          </cell>
          <cell r="AA190">
            <v>21331.2</v>
          </cell>
          <cell r="AB190">
            <v>0</v>
          </cell>
          <cell r="AC190">
            <v>0</v>
          </cell>
          <cell r="AD190">
            <v>63989.4246666667</v>
          </cell>
          <cell r="AE190">
            <v>0</v>
          </cell>
          <cell r="AF190">
            <v>65104</v>
          </cell>
          <cell r="AG190">
            <v>200</v>
          </cell>
          <cell r="AH190">
            <v>0</v>
          </cell>
          <cell r="AI190">
            <v>-2713.80205953097</v>
          </cell>
          <cell r="AJ190">
            <v>-850</v>
          </cell>
          <cell r="AK190">
            <v>0</v>
          </cell>
          <cell r="AL190">
            <v>1915.638746</v>
          </cell>
          <cell r="AM190">
            <v>801249.66</v>
          </cell>
          <cell r="AN190">
            <v>21755.52</v>
          </cell>
          <cell r="AO190">
            <v>5408.7</v>
          </cell>
          <cell r="AP190">
            <v>815.719999999999</v>
          </cell>
          <cell r="AQ190">
            <v>870</v>
          </cell>
          <cell r="AR190">
            <v>7028</v>
          </cell>
          <cell r="AS190">
            <v>5000</v>
          </cell>
          <cell r="AT190">
            <v>0</v>
          </cell>
          <cell r="AU190">
            <v>1500</v>
          </cell>
          <cell r="AV190">
            <v>0</v>
          </cell>
          <cell r="AW190">
            <v>6750</v>
          </cell>
          <cell r="AX190">
            <v>0</v>
          </cell>
          <cell r="AY190">
            <v>752121.72</v>
          </cell>
          <cell r="AZ190">
            <v>441.93</v>
          </cell>
          <cell r="BA190">
            <v>0</v>
          </cell>
          <cell r="BB190">
            <v>0</v>
          </cell>
          <cell r="BC190">
            <v>13250</v>
          </cell>
          <cell r="BD190">
            <v>3314.4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761615.39</v>
          </cell>
        </row>
        <row r="190">
          <cell r="BQ190">
            <v>35007.94</v>
          </cell>
        </row>
        <row r="191">
          <cell r="C191" t="str">
            <v>李开阳</v>
          </cell>
          <cell r="D191" t="str">
            <v>李开阳</v>
          </cell>
        </row>
        <row r="191">
          <cell r="G191" t="str">
            <v>上月数据</v>
          </cell>
          <cell r="H191">
            <v>3633</v>
          </cell>
          <cell r="I191">
            <v>3351.5</v>
          </cell>
        </row>
        <row r="191">
          <cell r="AF191">
            <v>48216</v>
          </cell>
        </row>
        <row r="191">
          <cell r="AK191">
            <v>181065.61</v>
          </cell>
        </row>
        <row r="191">
          <cell r="AM191">
            <v>634626.97</v>
          </cell>
        </row>
        <row r="191">
          <cell r="BJ191">
            <v>596429.89</v>
          </cell>
        </row>
        <row r="191">
          <cell r="BS191" t="str">
            <v>光华荣昌</v>
          </cell>
        </row>
        <row r="192">
          <cell r="C192" t="str">
            <v>刘心</v>
          </cell>
          <cell r="D192" t="str">
            <v>刘心</v>
          </cell>
        </row>
        <row r="192">
          <cell r="H192">
            <v>20</v>
          </cell>
          <cell r="I192">
            <v>22</v>
          </cell>
        </row>
        <row r="192">
          <cell r="AB192" t="e">
            <v>#REF!</v>
          </cell>
          <cell r="AC192" t="e">
            <v>#REF!</v>
          </cell>
        </row>
        <row r="192">
          <cell r="AE192" t="str">
            <v>计提数据</v>
          </cell>
          <cell r="AF192">
            <v>65240</v>
          </cell>
        </row>
        <row r="192">
          <cell r="AM192">
            <v>815692.58</v>
          </cell>
        </row>
        <row r="192">
          <cell r="BS192" t="str">
            <v>光华荣昌</v>
          </cell>
        </row>
        <row r="193">
          <cell r="C193" t="str">
            <v>易兰</v>
          </cell>
          <cell r="D193" t="str">
            <v>易兰</v>
          </cell>
        </row>
        <row r="193">
          <cell r="H193">
            <v>20</v>
          </cell>
          <cell r="I193">
            <v>21</v>
          </cell>
        </row>
        <row r="193">
          <cell r="AB193" t="e">
            <v>#REF!</v>
          </cell>
        </row>
        <row r="193">
          <cell r="AF193">
            <v>65104</v>
          </cell>
          <cell r="AG193">
            <v>200</v>
          </cell>
        </row>
        <row r="193">
          <cell r="BG193" t="e">
            <v>#REF!</v>
          </cell>
        </row>
        <row r="193">
          <cell r="BS193" t="str">
            <v>光华荣昌</v>
          </cell>
        </row>
        <row r="194">
          <cell r="C194" t="str">
            <v>曾琼</v>
          </cell>
          <cell r="D194" t="str">
            <v>曾琼</v>
          </cell>
        </row>
        <row r="194">
          <cell r="H194">
            <v>20</v>
          </cell>
          <cell r="I194">
            <v>20</v>
          </cell>
        </row>
        <row r="194">
          <cell r="AF194">
            <v>-136</v>
          </cell>
        </row>
        <row r="194">
          <cell r="BS194" t="str">
            <v>光华荣昌</v>
          </cell>
        </row>
        <row r="195">
          <cell r="C195" t="str">
            <v>陈子豪</v>
          </cell>
          <cell r="D195" t="str">
            <v>陈子豪</v>
          </cell>
        </row>
        <row r="195">
          <cell r="H195">
            <v>20</v>
          </cell>
          <cell r="I195">
            <v>20</v>
          </cell>
        </row>
        <row r="195">
          <cell r="BS195" t="str">
            <v>光华荣昌</v>
          </cell>
        </row>
        <row r="196">
          <cell r="C196" t="str">
            <v>卢中华</v>
          </cell>
          <cell r="D196" t="str">
            <v>卢中华</v>
          </cell>
        </row>
        <row r="196">
          <cell r="H196">
            <v>20</v>
          </cell>
          <cell r="I196">
            <v>21</v>
          </cell>
        </row>
        <row r="196">
          <cell r="BS196" t="str">
            <v>光华荣昌</v>
          </cell>
        </row>
        <row r="197">
          <cell r="C197" t="str">
            <v>伍赤诚</v>
          </cell>
          <cell r="D197" t="str">
            <v>伍赤诚</v>
          </cell>
        </row>
        <row r="197">
          <cell r="H197">
            <v>20</v>
          </cell>
          <cell r="I197">
            <v>20.5</v>
          </cell>
        </row>
        <row r="197">
          <cell r="BS197" t="str">
            <v>光华荣昌</v>
          </cell>
        </row>
        <row r="198">
          <cell r="C198" t="str">
            <v>张海波</v>
          </cell>
          <cell r="D198" t="str">
            <v>张海波</v>
          </cell>
        </row>
        <row r="198">
          <cell r="H198">
            <v>20</v>
          </cell>
          <cell r="I198">
            <v>20</v>
          </cell>
        </row>
        <row r="198">
          <cell r="BS198" t="str">
            <v>光华荣昌</v>
          </cell>
        </row>
        <row r="199">
          <cell r="C199" t="str">
            <v>曹蜜</v>
          </cell>
          <cell r="D199" t="str">
            <v>曹蜜</v>
          </cell>
        </row>
        <row r="199">
          <cell r="H199">
            <v>20</v>
          </cell>
          <cell r="I199">
            <v>21.5</v>
          </cell>
        </row>
        <row r="199">
          <cell r="BS199" t="str">
            <v>光华荣昌</v>
          </cell>
        </row>
        <row r="200">
          <cell r="C200" t="str">
            <v>谭丽平</v>
          </cell>
          <cell r="D200" t="str">
            <v>谭丽平</v>
          </cell>
        </row>
        <row r="200">
          <cell r="H200">
            <v>20</v>
          </cell>
          <cell r="I200">
            <v>20.5</v>
          </cell>
        </row>
        <row r="200">
          <cell r="BS200" t="str">
            <v>光华荣昌</v>
          </cell>
        </row>
        <row r="201">
          <cell r="C201" t="str">
            <v>刘文向</v>
          </cell>
          <cell r="D201" t="str">
            <v>刘文向</v>
          </cell>
        </row>
        <row r="201">
          <cell r="H201">
            <v>20</v>
          </cell>
          <cell r="I201">
            <v>20</v>
          </cell>
        </row>
        <row r="201">
          <cell r="BS201" t="str">
            <v>光华荣昌</v>
          </cell>
        </row>
        <row r="202">
          <cell r="C202" t="str">
            <v>谭海波</v>
          </cell>
          <cell r="D202" t="str">
            <v>谭海波</v>
          </cell>
        </row>
        <row r="202">
          <cell r="H202">
            <v>20</v>
          </cell>
          <cell r="I202">
            <v>11</v>
          </cell>
        </row>
        <row r="202">
          <cell r="BS202" t="str">
            <v>光华荣昌</v>
          </cell>
        </row>
        <row r="203">
          <cell r="C203" t="str">
            <v>李晶</v>
          </cell>
          <cell r="D203" t="str">
            <v>李晶</v>
          </cell>
        </row>
        <row r="203">
          <cell r="H203">
            <v>20</v>
          </cell>
          <cell r="I203">
            <v>22</v>
          </cell>
        </row>
        <row r="203">
          <cell r="BS203" t="str">
            <v>光华荣昌</v>
          </cell>
        </row>
        <row r="204">
          <cell r="C204" t="str">
            <v>齐承平</v>
          </cell>
          <cell r="D204" t="str">
            <v>齐承平</v>
          </cell>
        </row>
        <row r="204">
          <cell r="H204">
            <v>20</v>
          </cell>
          <cell r="I204">
            <v>21</v>
          </cell>
        </row>
        <row r="204">
          <cell r="BS204" t="str">
            <v>光华荣昌</v>
          </cell>
        </row>
        <row r="205">
          <cell r="C205" t="str">
            <v>何胜春</v>
          </cell>
          <cell r="D205" t="str">
            <v>何胜春</v>
          </cell>
        </row>
        <row r="205">
          <cell r="H205">
            <v>20</v>
          </cell>
          <cell r="I205">
            <v>22</v>
          </cell>
        </row>
        <row r="205">
          <cell r="BS205" t="str">
            <v>光华荣昌</v>
          </cell>
        </row>
        <row r="206">
          <cell r="C206" t="str">
            <v>马英</v>
          </cell>
          <cell r="D206" t="str">
            <v>马英</v>
          </cell>
        </row>
        <row r="206">
          <cell r="H206">
            <v>20</v>
          </cell>
          <cell r="I206">
            <v>20</v>
          </cell>
        </row>
        <row r="206">
          <cell r="BS206" t="str">
            <v>光华荣昌</v>
          </cell>
        </row>
        <row r="207">
          <cell r="C207" t="str">
            <v>肖玲</v>
          </cell>
          <cell r="D207" t="str">
            <v>肖玲</v>
          </cell>
        </row>
        <row r="207">
          <cell r="H207">
            <v>20</v>
          </cell>
          <cell r="I207">
            <v>21</v>
          </cell>
        </row>
        <row r="207">
          <cell r="BS207" t="str">
            <v>光华荣昌</v>
          </cell>
        </row>
        <row r="208">
          <cell r="C208" t="str">
            <v>赵五祥</v>
          </cell>
          <cell r="D208" t="str">
            <v>赵五祥</v>
          </cell>
        </row>
        <row r="208">
          <cell r="H208">
            <v>20</v>
          </cell>
          <cell r="I208">
            <v>21</v>
          </cell>
        </row>
        <row r="208">
          <cell r="BS208" t="str">
            <v>光华荣昌</v>
          </cell>
        </row>
        <row r="209">
          <cell r="C209" t="str">
            <v>文洪亮</v>
          </cell>
          <cell r="D209" t="str">
            <v>文洪亮</v>
          </cell>
        </row>
        <row r="209">
          <cell r="H209">
            <v>21</v>
          </cell>
          <cell r="I209">
            <v>21</v>
          </cell>
        </row>
        <row r="209">
          <cell r="BS209" t="str">
            <v>光华荣昌</v>
          </cell>
        </row>
        <row r="210">
          <cell r="C210" t="str">
            <v>李松辉</v>
          </cell>
          <cell r="D210" t="str">
            <v>李松辉</v>
          </cell>
        </row>
        <row r="210">
          <cell r="H210">
            <v>21</v>
          </cell>
          <cell r="I210">
            <v>26</v>
          </cell>
        </row>
        <row r="210">
          <cell r="BS210" t="str">
            <v>鑫起</v>
          </cell>
        </row>
        <row r="211">
          <cell r="C211" t="str">
            <v>黄龙</v>
          </cell>
          <cell r="D211" t="str">
            <v>黄龙</v>
          </cell>
        </row>
        <row r="211">
          <cell r="H211">
            <v>21</v>
          </cell>
          <cell r="I211">
            <v>26</v>
          </cell>
        </row>
        <row r="211">
          <cell r="BS211" t="str">
            <v>湖南诚展</v>
          </cell>
        </row>
        <row r="212">
          <cell r="C212" t="str">
            <v>谭建文</v>
          </cell>
          <cell r="D212" t="str">
            <v>谭建文</v>
          </cell>
        </row>
        <row r="212">
          <cell r="H212">
            <v>21</v>
          </cell>
          <cell r="I212">
            <v>26</v>
          </cell>
        </row>
        <row r="212">
          <cell r="BS212" t="str">
            <v>湖南诚展</v>
          </cell>
        </row>
        <row r="213">
          <cell r="C213" t="str">
            <v>赵平</v>
          </cell>
          <cell r="D213" t="str">
            <v>赵平</v>
          </cell>
        </row>
        <row r="213">
          <cell r="H213" t="e">
            <v>#N/A</v>
          </cell>
          <cell r="I213" t="e">
            <v>#N/A</v>
          </cell>
        </row>
        <row r="213">
          <cell r="BS213" t="e">
            <v>#N/A</v>
          </cell>
        </row>
        <row r="215">
          <cell r="O215" t="e">
            <v>#REF!</v>
          </cell>
        </row>
        <row r="216">
          <cell r="D216" t="str">
            <v>生产制造部</v>
          </cell>
          <cell r="E216">
            <v>45809</v>
          </cell>
          <cell r="F216" t="str">
            <v>发泡操作工</v>
          </cell>
          <cell r="G216">
            <v>45809</v>
          </cell>
          <cell r="H216">
            <v>26</v>
          </cell>
          <cell r="I216">
            <v>3</v>
          </cell>
        </row>
        <row r="216">
          <cell r="L216">
            <v>267.921</v>
          </cell>
        </row>
        <row r="216">
          <cell r="N216">
            <v>214.3368</v>
          </cell>
          <cell r="O216">
            <v>171.923076923077</v>
          </cell>
          <cell r="P216">
            <v>0</v>
          </cell>
        </row>
        <row r="216">
          <cell r="R216">
            <v>0</v>
          </cell>
        </row>
        <row r="216">
          <cell r="U216">
            <v>386.259876923077</v>
          </cell>
        </row>
        <row r="216">
          <cell r="W216">
            <v>0</v>
          </cell>
        </row>
        <row r="216">
          <cell r="AA216">
            <v>24</v>
          </cell>
        </row>
        <row r="216">
          <cell r="AD216">
            <v>34.6153846153846</v>
          </cell>
        </row>
        <row r="216">
          <cell r="AF216">
            <v>60</v>
          </cell>
        </row>
        <row r="216">
          <cell r="AM216">
            <v>504.88</v>
          </cell>
        </row>
        <row r="216">
          <cell r="AY216">
            <v>504.88</v>
          </cell>
        </row>
        <row r="216">
          <cell r="BJ216">
            <v>504.88</v>
          </cell>
        </row>
        <row r="216">
          <cell r="BL216" t="e">
            <v>#N/A</v>
          </cell>
          <cell r="BM216">
            <v>16.0279365079365</v>
          </cell>
          <cell r="BN216">
            <v>16.0279365079365</v>
          </cell>
        </row>
        <row r="216">
          <cell r="BR216">
            <v>0</v>
          </cell>
        </row>
        <row r="217">
          <cell r="D217" t="str">
            <v>生产制造部</v>
          </cell>
          <cell r="E217">
            <v>45817</v>
          </cell>
          <cell r="F217" t="str">
            <v>发泡操作工</v>
          </cell>
          <cell r="G217">
            <v>45817</v>
          </cell>
          <cell r="H217">
            <v>26</v>
          </cell>
          <cell r="I217">
            <v>2</v>
          </cell>
        </row>
        <row r="217">
          <cell r="N217">
            <v>-141.232</v>
          </cell>
          <cell r="O217">
            <v>114.615384615385</v>
          </cell>
          <cell r="P217">
            <v>0</v>
          </cell>
        </row>
        <row r="217">
          <cell r="R217">
            <v>0</v>
          </cell>
        </row>
        <row r="217">
          <cell r="U217">
            <v>-26.6166153846152</v>
          </cell>
        </row>
        <row r="217">
          <cell r="W217">
            <v>300</v>
          </cell>
        </row>
        <row r="217">
          <cell r="AA217">
            <v>16</v>
          </cell>
        </row>
        <row r="217">
          <cell r="AD217">
            <v>15.3846153846154</v>
          </cell>
        </row>
        <row r="217">
          <cell r="AF217">
            <v>40</v>
          </cell>
        </row>
        <row r="217">
          <cell r="AM217">
            <v>344.77</v>
          </cell>
        </row>
        <row r="217">
          <cell r="BJ217">
            <v>0</v>
          </cell>
        </row>
        <row r="217">
          <cell r="BL217" t="e">
            <v>#N/A</v>
          </cell>
        </row>
        <row r="217">
          <cell r="BR217">
            <v>0</v>
          </cell>
        </row>
        <row r="218">
          <cell r="C218" t="str">
            <v>5月发放</v>
          </cell>
          <cell r="D218" t="str">
            <v>生产制造部</v>
          </cell>
          <cell r="E218">
            <v>45775</v>
          </cell>
          <cell r="F218" t="str">
            <v>发泡操作工</v>
          </cell>
          <cell r="G218">
            <v>45809</v>
          </cell>
          <cell r="H218">
            <v>26</v>
          </cell>
          <cell r="I218">
            <v>1</v>
          </cell>
        </row>
        <row r="218">
          <cell r="L218">
            <v>2630.75</v>
          </cell>
        </row>
        <row r="218">
          <cell r="N218">
            <v>-200.96846</v>
          </cell>
          <cell r="O218">
            <v>57.3076923076924</v>
          </cell>
          <cell r="P218">
            <v>0</v>
          </cell>
        </row>
        <row r="218">
          <cell r="R218">
            <v>0</v>
          </cell>
        </row>
        <row r="218">
          <cell r="U218">
            <v>-143.660767692308</v>
          </cell>
        </row>
        <row r="218">
          <cell r="W218">
            <v>270</v>
          </cell>
        </row>
        <row r="218">
          <cell r="AA218">
            <v>8</v>
          </cell>
        </row>
        <row r="218">
          <cell r="AD218">
            <v>7.69230769230769</v>
          </cell>
        </row>
        <row r="218">
          <cell r="AF218">
            <v>20</v>
          </cell>
        </row>
        <row r="218">
          <cell r="AM218">
            <v>162.03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</row>
        <row r="218">
          <cell r="AY218">
            <v>162.03</v>
          </cell>
          <cell r="AZ218">
            <v>0</v>
          </cell>
        </row>
        <row r="218">
          <cell r="BB218">
            <v>0</v>
          </cell>
          <cell r="BC218">
            <v>0</v>
          </cell>
        </row>
        <row r="218">
          <cell r="BJ218">
            <v>162.03</v>
          </cell>
        </row>
        <row r="218">
          <cell r="BL218" t="e">
            <v>#N/A</v>
          </cell>
          <cell r="BM218">
            <v>15.4314285714286</v>
          </cell>
          <cell r="BN218">
            <v>15.4314285714286</v>
          </cell>
        </row>
        <row r="218">
          <cell r="BQ218">
            <v>0</v>
          </cell>
          <cell r="BR218">
            <v>0</v>
          </cell>
          <cell r="BS218" t="str">
            <v>湖南诚展</v>
          </cell>
        </row>
        <row r="222">
          <cell r="AM222">
            <v>3053830.55</v>
          </cell>
        </row>
        <row r="223">
          <cell r="E223" t="str">
            <v>张伟</v>
          </cell>
        </row>
        <row r="223">
          <cell r="AF223">
            <v>308588</v>
          </cell>
        </row>
        <row r="223">
          <cell r="AM223">
            <v>3051590.3</v>
          </cell>
        </row>
        <row r="223">
          <cell r="AY223">
            <v>1503128.82</v>
          </cell>
        </row>
        <row r="223">
          <cell r="BD223">
            <v>6628.8</v>
          </cell>
        </row>
        <row r="223">
          <cell r="BJ223">
            <v>2118546.05</v>
          </cell>
        </row>
        <row r="224">
          <cell r="E224" t="str">
            <v>郭庆</v>
          </cell>
        </row>
        <row r="225">
          <cell r="E225" t="str">
            <v>李石云</v>
          </cell>
        </row>
        <row r="226">
          <cell r="E226" t="str">
            <v>王运凤</v>
          </cell>
        </row>
        <row r="226">
          <cell r="BJ226" t="str">
            <v>2025/05/29离职</v>
          </cell>
        </row>
        <row r="227">
          <cell r="E227" t="str">
            <v>刘伟</v>
          </cell>
        </row>
        <row r="227">
          <cell r="BJ227" t="str">
            <v>2025/05/20离职</v>
          </cell>
        </row>
        <row r="228">
          <cell r="E228" t="str">
            <v>凌勤凡</v>
          </cell>
        </row>
        <row r="228">
          <cell r="BJ228" t="str">
            <v>2025/05/31离职</v>
          </cell>
        </row>
        <row r="229">
          <cell r="E229" t="str">
            <v>贺振杰</v>
          </cell>
        </row>
        <row r="229">
          <cell r="BJ229" t="str">
            <v>2025/05/24离职</v>
          </cell>
        </row>
        <row r="230">
          <cell r="E230" t="str">
            <v>黄金容</v>
          </cell>
        </row>
        <row r="230">
          <cell r="BJ230" t="str">
            <v>2025/05/17号离职</v>
          </cell>
        </row>
        <row r="231">
          <cell r="E231" t="str">
            <v>谢波</v>
          </cell>
        </row>
        <row r="231">
          <cell r="BJ231" t="str">
            <v>2025/05/16离职</v>
          </cell>
        </row>
        <row r="232">
          <cell r="E232" t="str">
            <v>罗杰</v>
          </cell>
        </row>
        <row r="232">
          <cell r="BJ232" t="str">
            <v>2025/05/31离职</v>
          </cell>
        </row>
        <row r="233">
          <cell r="E233" t="str">
            <v>龙必香</v>
          </cell>
        </row>
        <row r="233">
          <cell r="BJ233" t="str">
            <v>2025/05/09号离职</v>
          </cell>
        </row>
        <row r="234">
          <cell r="E234" t="str">
            <v>吴建明</v>
          </cell>
        </row>
        <row r="234">
          <cell r="BJ234" t="str">
            <v>2025/05/23号离职</v>
          </cell>
        </row>
        <row r="235">
          <cell r="E235" t="str">
            <v>张建伟</v>
          </cell>
        </row>
        <row r="235">
          <cell r="BJ235" t="str">
            <v>2025/5/30离职</v>
          </cell>
        </row>
        <row r="236">
          <cell r="E236" t="str">
            <v>戴新亮</v>
          </cell>
        </row>
        <row r="236">
          <cell r="BJ236" t="str">
            <v>2025/5/12离职</v>
          </cell>
        </row>
        <row r="237">
          <cell r="E237" t="str">
            <v>韩海</v>
          </cell>
        </row>
        <row r="237">
          <cell r="BJ237" t="str">
            <v>2025/5/17离职</v>
          </cell>
        </row>
        <row r="238">
          <cell r="E238" t="str">
            <v>朱孟希</v>
          </cell>
        </row>
        <row r="238">
          <cell r="BJ238" t="str">
            <v>2025/5/12离职</v>
          </cell>
        </row>
        <row r="239">
          <cell r="E239" t="str">
            <v>丁晓玲</v>
          </cell>
        </row>
        <row r="239">
          <cell r="BJ239" t="str">
            <v>2025/5/12离职</v>
          </cell>
        </row>
        <row r="240">
          <cell r="E240" t="str">
            <v>黎湘云</v>
          </cell>
        </row>
        <row r="240">
          <cell r="BJ240" t="str">
            <v>2025/5/23离职</v>
          </cell>
        </row>
        <row r="241">
          <cell r="E241" t="str">
            <v>罗铁</v>
          </cell>
        </row>
        <row r="241">
          <cell r="BJ241" t="str">
            <v>2025/5/19离职</v>
          </cell>
        </row>
        <row r="242">
          <cell r="E242" t="str">
            <v>陈德文</v>
          </cell>
        </row>
        <row r="242">
          <cell r="BJ242" t="str">
            <v>2025/05/09号离职</v>
          </cell>
        </row>
        <row r="243">
          <cell r="E243" t="str">
            <v>唐镇宇</v>
          </cell>
        </row>
        <row r="243">
          <cell r="BJ243" t="str">
            <v>2025/05/16退回</v>
          </cell>
        </row>
        <row r="244">
          <cell r="E244" t="str">
            <v>黄旭坤</v>
          </cell>
        </row>
        <row r="244">
          <cell r="BJ244" t="str">
            <v>2025/05/28离职</v>
          </cell>
        </row>
        <row r="245">
          <cell r="E245" t="str">
            <v>石红华</v>
          </cell>
        </row>
        <row r="245">
          <cell r="BJ245" t="str">
            <v>2025/5/27离职</v>
          </cell>
        </row>
        <row r="246">
          <cell r="E246" t="str">
            <v>彭龄萱</v>
          </cell>
        </row>
        <row r="246">
          <cell r="BJ246" t="str">
            <v>2025/05/21离职</v>
          </cell>
        </row>
        <row r="247">
          <cell r="E247" t="str">
            <v>刘长江</v>
          </cell>
        </row>
        <row r="247">
          <cell r="BJ247" t="str">
            <v>2025/5/12离职</v>
          </cell>
        </row>
        <row r="248">
          <cell r="E248" t="str">
            <v>向鹏</v>
          </cell>
        </row>
        <row r="248">
          <cell r="BJ248" t="str">
            <v>2025/5/12离职</v>
          </cell>
        </row>
        <row r="249">
          <cell r="E249" t="str">
            <v>游思法</v>
          </cell>
        </row>
        <row r="249">
          <cell r="BJ249" t="str">
            <v>2025/05/16号退回</v>
          </cell>
        </row>
        <row r="250">
          <cell r="E250" t="str">
            <v>程金娥</v>
          </cell>
        </row>
        <row r="250">
          <cell r="BJ250" t="str">
            <v>2025/05/12自离</v>
          </cell>
        </row>
        <row r="251">
          <cell r="E251" t="str">
            <v>廖益家</v>
          </cell>
        </row>
        <row r="251">
          <cell r="BJ251" t="str">
            <v>2025/5/9离职</v>
          </cell>
        </row>
        <row r="252">
          <cell r="E252" t="str">
            <v>唐文志</v>
          </cell>
        </row>
        <row r="252">
          <cell r="BJ252" t="str">
            <v>2025/5/20离职</v>
          </cell>
        </row>
        <row r="253">
          <cell r="E253" t="str">
            <v>刘双军</v>
          </cell>
        </row>
        <row r="253">
          <cell r="BJ253" t="str">
            <v>2025/05/16号离职</v>
          </cell>
        </row>
        <row r="254">
          <cell r="E254" t="str">
            <v>宋飞翔</v>
          </cell>
        </row>
        <row r="254">
          <cell r="BJ254" t="str">
            <v>2025/05/31离职</v>
          </cell>
        </row>
        <row r="255">
          <cell r="E255" t="str">
            <v>张俊</v>
          </cell>
        </row>
        <row r="255">
          <cell r="BJ255" t="str">
            <v>2025/05/23离职</v>
          </cell>
        </row>
        <row r="256">
          <cell r="E256" t="str">
            <v>栾建强</v>
          </cell>
        </row>
        <row r="256">
          <cell r="BJ256" t="str">
            <v>2025/05/31离职</v>
          </cell>
        </row>
        <row r="257">
          <cell r="E257" t="str">
            <v>唐志加</v>
          </cell>
        </row>
        <row r="257">
          <cell r="BJ257" t="str">
            <v>2025/05/25离职</v>
          </cell>
        </row>
        <row r="258">
          <cell r="E258" t="str">
            <v>李锦华</v>
          </cell>
        </row>
        <row r="258">
          <cell r="BJ258" t="str">
            <v>2025/05/23离职</v>
          </cell>
        </row>
        <row r="259">
          <cell r="E259" t="str">
            <v>曾维</v>
          </cell>
        </row>
        <row r="259">
          <cell r="BJ259" t="str">
            <v>2025/05/21退回</v>
          </cell>
        </row>
        <row r="260">
          <cell r="E260" t="str">
            <v>朱友谊</v>
          </cell>
        </row>
        <row r="260">
          <cell r="BJ260" t="str">
            <v>2025/05/29离职</v>
          </cell>
        </row>
        <row r="261">
          <cell r="E261" t="str">
            <v>阳香娇</v>
          </cell>
        </row>
        <row r="261">
          <cell r="BJ261" t="str">
            <v>2025/05/20离职</v>
          </cell>
        </row>
        <row r="262">
          <cell r="E262" t="str">
            <v>熊宇涛</v>
          </cell>
        </row>
        <row r="262">
          <cell r="BJ262" t="str">
            <v>2025/05/27离职</v>
          </cell>
        </row>
        <row r="263">
          <cell r="E263" t="str">
            <v>郭朝阳</v>
          </cell>
        </row>
        <row r="263">
          <cell r="BJ263" t="str">
            <v>2025/5/15离职</v>
          </cell>
        </row>
        <row r="264">
          <cell r="E264" t="str">
            <v>万冯</v>
          </cell>
        </row>
        <row r="264">
          <cell r="BJ264" t="str">
            <v>2025/5/20离职</v>
          </cell>
        </row>
        <row r="265">
          <cell r="E265" t="str">
            <v>易铃仙</v>
          </cell>
        </row>
        <row r="265">
          <cell r="BJ265" t="str">
            <v>2025/5/24离职</v>
          </cell>
        </row>
        <row r="266">
          <cell r="E266" t="str">
            <v>谭剑</v>
          </cell>
        </row>
        <row r="266">
          <cell r="BJ266" t="str">
            <v>2025/5/8离职</v>
          </cell>
        </row>
        <row r="267">
          <cell r="E267" t="str">
            <v>易柳</v>
          </cell>
        </row>
        <row r="267">
          <cell r="BJ267" t="str">
            <v>2025/4/23退回</v>
          </cell>
        </row>
        <row r="268">
          <cell r="E268" t="str">
            <v>陶万敏</v>
          </cell>
        </row>
        <row r="268">
          <cell r="BJ268" t="str">
            <v>2025/4/14离职</v>
          </cell>
        </row>
        <row r="269">
          <cell r="E269" t="str">
            <v>蔡归仓</v>
          </cell>
        </row>
        <row r="269">
          <cell r="BJ269" t="str">
            <v>2025/5/8离职</v>
          </cell>
        </row>
        <row r="270">
          <cell r="E270" t="str">
            <v>黄杰</v>
          </cell>
        </row>
        <row r="270">
          <cell r="BJ270" t="str">
            <v>2025/5/8离职</v>
          </cell>
        </row>
      </sheetData>
      <sheetData sheetId="2">
        <row r="1">
          <cell r="C1">
            <v>1</v>
          </cell>
        </row>
        <row r="1">
          <cell r="BH1">
            <v>58</v>
          </cell>
        </row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平时
加班</v>
          </cell>
          <cell r="K3" t="str">
            <v>周末
加班</v>
          </cell>
          <cell r="L3" t="str">
            <v>当月
产量
</v>
          </cell>
          <cell r="M3" t="str">
            <v>平均每人每天计件工资</v>
          </cell>
          <cell r="N3" t="str">
            <v>计件工资</v>
          </cell>
          <cell r="O3" t="str">
            <v>基本工资</v>
          </cell>
          <cell r="P3" t="str">
            <v>二次分配</v>
          </cell>
          <cell r="Q3" t="str">
            <v>该线平均工资</v>
          </cell>
          <cell r="R3" t="str">
            <v>工资系数</v>
          </cell>
          <cell r="S3" t="str">
            <v>平时加
班工资</v>
          </cell>
          <cell r="T3" t="str">
            <v>周末加
班工资</v>
          </cell>
          <cell r="U3" t="str">
            <v>应发工资</v>
          </cell>
        </row>
        <row r="3">
          <cell r="AJ3" t="str">
            <v>应发工资</v>
          </cell>
          <cell r="AK3" t="str">
            <v>代扣代缴（社保税前个人代扣）</v>
          </cell>
        </row>
        <row r="3">
          <cell r="AP3" t="str">
            <v>专项附加扣除</v>
          </cell>
        </row>
        <row r="3">
          <cell r="AV3" t="str">
            <v>税前
应发工资</v>
          </cell>
          <cell r="AW3" t="str">
            <v>个人
所得税</v>
          </cell>
          <cell r="AX3" t="str">
            <v>补扣/退12-2月工资个人所得税</v>
          </cell>
          <cell r="AY3" t="str">
            <v>餐费
</v>
          </cell>
          <cell r="AZ3" t="str">
            <v>补专项附加扣除额</v>
          </cell>
          <cell r="BA3" t="str">
            <v>水电费</v>
          </cell>
          <cell r="BB3" t="str">
            <v>话费</v>
          </cell>
          <cell r="BC3" t="str">
            <v>被服费</v>
          </cell>
          <cell r="BD3" t="str">
            <v>开门红福利</v>
          </cell>
          <cell r="BE3" t="str">
            <v>工会会费</v>
          </cell>
          <cell r="BF3" t="str">
            <v>税后
实发工资</v>
          </cell>
          <cell r="BG3" t="str">
            <v>备注</v>
          </cell>
        </row>
        <row r="4">
          <cell r="U4" t="str">
            <v>合计
工资</v>
          </cell>
          <cell r="V4" t="str">
            <v>固定加班加点工资</v>
          </cell>
          <cell r="W4" t="str">
            <v>绩效
工资</v>
          </cell>
          <cell r="X4" t="str">
            <v>工龄
</v>
          </cell>
          <cell r="Y4" t="str">
            <v>5月绩效评分</v>
          </cell>
          <cell r="Z4" t="str">
            <v>班长
津贴</v>
          </cell>
          <cell r="AA4" t="str">
            <v>津贴/补贴</v>
          </cell>
          <cell r="AB4" t="str">
            <v>高温补贴</v>
          </cell>
          <cell r="AC4" t="str">
            <v>加班及其他补贴</v>
          </cell>
          <cell r="AD4" t="str">
            <v>餐补</v>
          </cell>
          <cell r="AE4" t="str">
            <v>奖励/考核</v>
          </cell>
          <cell r="AF4" t="str">
            <v>缺勤
考核</v>
          </cell>
          <cell r="AG4" t="str">
            <v>补单考核</v>
          </cell>
          <cell r="AH4" t="str">
            <v>开门红福利</v>
          </cell>
          <cell r="AI4" t="str">
            <v>工资稽核</v>
          </cell>
        </row>
        <row r="4">
          <cell r="AK4" t="str">
            <v>养老</v>
          </cell>
          <cell r="AL4" t="str">
            <v>医疗</v>
          </cell>
          <cell r="AM4" t="str">
            <v>失业</v>
          </cell>
          <cell r="AN4" t="str">
            <v>大病</v>
          </cell>
          <cell r="AO4" t="str">
            <v>住房
公积金</v>
          </cell>
          <cell r="AP4" t="str">
            <v>子女教育</v>
          </cell>
          <cell r="AQ4" t="str">
            <v>继续教育</v>
          </cell>
          <cell r="AR4" t="str">
            <v>住房贷款利息</v>
          </cell>
          <cell r="AS4" t="str">
            <v>住房租金</v>
          </cell>
          <cell r="AT4" t="str">
            <v>赡养老人</v>
          </cell>
          <cell r="AU4" t="str">
            <v>婴幼儿照护费用</v>
          </cell>
        </row>
        <row r="4">
          <cell r="BH4" t="str">
            <v>身份证号码</v>
          </cell>
          <cell r="BI4" t="str">
            <v>用工形式</v>
          </cell>
        </row>
        <row r="5">
          <cell r="C5" t="str">
            <v>肖玲</v>
          </cell>
          <cell r="D5" t="str">
            <v>市场营销部</v>
          </cell>
          <cell r="E5">
            <v>43698</v>
          </cell>
          <cell r="F5" t="str">
            <v>销售统计</v>
          </cell>
          <cell r="G5">
            <v>45809</v>
          </cell>
          <cell r="H5">
            <v>20</v>
          </cell>
          <cell r="I5">
            <v>21</v>
          </cell>
        </row>
        <row r="5">
          <cell r="O5">
            <v>2400</v>
          </cell>
        </row>
        <row r="5">
          <cell r="U5">
            <v>5400</v>
          </cell>
          <cell r="V5">
            <v>1920</v>
          </cell>
          <cell r="W5">
            <v>1015.416</v>
          </cell>
          <cell r="X5">
            <v>100</v>
          </cell>
          <cell r="Y5">
            <v>94.02</v>
          </cell>
        </row>
        <row r="5">
          <cell r="AD5">
            <v>252</v>
          </cell>
        </row>
        <row r="5">
          <cell r="AJ5">
            <v>5687.42</v>
          </cell>
          <cell r="AK5">
            <v>368</v>
          </cell>
          <cell r="AL5">
            <v>92</v>
          </cell>
          <cell r="AM5">
            <v>13.8</v>
          </cell>
          <cell r="AN5">
            <v>15</v>
          </cell>
          <cell r="AO5">
            <v>230</v>
          </cell>
        </row>
        <row r="5">
          <cell r="AV5">
            <v>4968.62</v>
          </cell>
          <cell r="AW5">
            <v>0</v>
          </cell>
        </row>
        <row r="5">
          <cell r="AY5">
            <v>0</v>
          </cell>
          <cell r="AZ5">
            <v>0</v>
          </cell>
        </row>
        <row r="5">
          <cell r="BD5">
            <v>0</v>
          </cell>
        </row>
        <row r="5">
          <cell r="BF5">
            <v>4968.62</v>
          </cell>
        </row>
        <row r="5">
          <cell r="BH5" t="str">
            <v>431123199108060024</v>
          </cell>
          <cell r="BI5" t="str">
            <v>合同工</v>
          </cell>
          <cell r="BJ5">
            <v>703.8</v>
          </cell>
          <cell r="BK5" t="str">
            <v>三级/高级技能</v>
          </cell>
        </row>
        <row r="6">
          <cell r="C6" t="str">
            <v>赵五祥</v>
          </cell>
          <cell r="D6" t="str">
            <v>市场营销部</v>
          </cell>
          <cell r="E6">
            <v>43290</v>
          </cell>
          <cell r="F6" t="str">
            <v>销售服务经理</v>
          </cell>
          <cell r="G6">
            <v>45809</v>
          </cell>
          <cell r="H6">
            <v>20</v>
          </cell>
          <cell r="I6">
            <v>21</v>
          </cell>
        </row>
        <row r="6">
          <cell r="O6">
            <v>3500</v>
          </cell>
        </row>
        <row r="6">
          <cell r="U6">
            <v>7500</v>
          </cell>
          <cell r="V6">
            <v>2500</v>
          </cell>
          <cell r="W6">
            <v>1143.1125</v>
          </cell>
          <cell r="X6">
            <v>120</v>
          </cell>
          <cell r="Y6">
            <v>76.2075</v>
          </cell>
        </row>
        <row r="6">
          <cell r="AC6">
            <v>1000</v>
          </cell>
          <cell r="AD6">
            <v>284</v>
          </cell>
        </row>
        <row r="6">
          <cell r="AJ6">
            <v>8547.11</v>
          </cell>
          <cell r="AK6">
            <v>380.8</v>
          </cell>
          <cell r="AL6">
            <v>95.2</v>
          </cell>
          <cell r="AM6">
            <v>14.28</v>
          </cell>
          <cell r="AN6">
            <v>15</v>
          </cell>
          <cell r="AO6">
            <v>325</v>
          </cell>
          <cell r="AP6">
            <v>4000</v>
          </cell>
        </row>
        <row r="6">
          <cell r="AV6">
            <v>3716.83</v>
          </cell>
          <cell r="AW6">
            <v>0</v>
          </cell>
        </row>
        <row r="6">
          <cell r="AY6">
            <v>0</v>
          </cell>
          <cell r="AZ6">
            <v>4000</v>
          </cell>
        </row>
        <row r="6">
          <cell r="BD6">
            <v>0</v>
          </cell>
        </row>
        <row r="6">
          <cell r="BF6">
            <v>7716.83</v>
          </cell>
        </row>
        <row r="6">
          <cell r="BH6" t="str">
            <v>43252419910529545X</v>
          </cell>
          <cell r="BI6" t="str">
            <v>合同工</v>
          </cell>
          <cell r="BJ6">
            <v>815.28</v>
          </cell>
          <cell r="BK6" t="str">
            <v>五级/初级技能</v>
          </cell>
        </row>
        <row r="7">
          <cell r="C7" t="str">
            <v>文洪亮</v>
          </cell>
          <cell r="D7" t="str">
            <v>市场营销部</v>
          </cell>
          <cell r="E7">
            <v>41286</v>
          </cell>
          <cell r="F7" t="str">
            <v>现场服务员</v>
          </cell>
          <cell r="G7">
            <v>45809</v>
          </cell>
          <cell r="H7">
            <v>21</v>
          </cell>
          <cell r="I7">
            <v>21</v>
          </cell>
        </row>
        <row r="7">
          <cell r="O7">
            <v>2100</v>
          </cell>
        </row>
        <row r="7">
          <cell r="U7">
            <v>3500</v>
          </cell>
          <cell r="V7">
            <v>1050</v>
          </cell>
          <cell r="W7">
            <v>350</v>
          </cell>
          <cell r="X7">
            <v>240</v>
          </cell>
        </row>
        <row r="7">
          <cell r="AA7">
            <v>840</v>
          </cell>
        </row>
        <row r="7">
          <cell r="AC7">
            <v>30</v>
          </cell>
          <cell r="AD7">
            <v>252</v>
          </cell>
        </row>
        <row r="7">
          <cell r="AJ7">
            <v>4862</v>
          </cell>
          <cell r="AK7">
            <v>344.64</v>
          </cell>
          <cell r="AL7">
            <v>86.16</v>
          </cell>
          <cell r="AM7">
            <v>12.92</v>
          </cell>
          <cell r="AN7">
            <v>15</v>
          </cell>
          <cell r="AO7">
            <v>203</v>
          </cell>
        </row>
        <row r="7">
          <cell r="AV7">
            <v>4200.28</v>
          </cell>
          <cell r="AW7">
            <v>0</v>
          </cell>
        </row>
        <row r="7">
          <cell r="AY7">
            <v>0</v>
          </cell>
          <cell r="AZ7">
            <v>0</v>
          </cell>
        </row>
        <row r="7">
          <cell r="BD7">
            <v>0</v>
          </cell>
        </row>
        <row r="7">
          <cell r="BF7">
            <v>4200.28</v>
          </cell>
        </row>
        <row r="7">
          <cell r="BH7" t="str">
            <v>430221197911288119</v>
          </cell>
          <cell r="BI7" t="str">
            <v>合同工</v>
          </cell>
          <cell r="BJ7">
            <v>646.72</v>
          </cell>
          <cell r="BK7" t="str">
            <v>无</v>
          </cell>
        </row>
        <row r="8">
          <cell r="C8" t="str">
            <v>李松辉</v>
          </cell>
          <cell r="D8" t="str">
            <v>市场营销部</v>
          </cell>
          <cell r="E8">
            <v>44994</v>
          </cell>
          <cell r="F8" t="str">
            <v>比亚迪服务员</v>
          </cell>
          <cell r="G8">
            <v>45809</v>
          </cell>
          <cell r="H8">
            <v>21</v>
          </cell>
          <cell r="I8">
            <v>26</v>
          </cell>
        </row>
        <row r="8">
          <cell r="O8">
            <v>2600</v>
          </cell>
        </row>
        <row r="8">
          <cell r="U8">
            <v>4333.33333333333</v>
          </cell>
          <cell r="V8">
            <v>1383.33333333333</v>
          </cell>
          <cell r="W8">
            <v>350</v>
          </cell>
          <cell r="X8">
            <v>40</v>
          </cell>
        </row>
        <row r="8">
          <cell r="AA8">
            <v>1040</v>
          </cell>
        </row>
        <row r="8">
          <cell r="AC8">
            <v>1000</v>
          </cell>
          <cell r="AD8">
            <v>520</v>
          </cell>
        </row>
        <row r="8">
          <cell r="AJ8">
            <v>6933.33</v>
          </cell>
          <cell r="AK8">
            <v>344.64</v>
          </cell>
          <cell r="AL8">
            <v>86.16</v>
          </cell>
          <cell r="AM8">
            <v>12.92</v>
          </cell>
          <cell r="AN8">
            <v>15</v>
          </cell>
        </row>
        <row r="8">
          <cell r="AV8">
            <v>6474.61</v>
          </cell>
          <cell r="AW8">
            <v>44.69</v>
          </cell>
        </row>
        <row r="8">
          <cell r="AY8">
            <v>0</v>
          </cell>
          <cell r="AZ8">
            <v>0</v>
          </cell>
        </row>
        <row r="8">
          <cell r="BD8">
            <v>0</v>
          </cell>
        </row>
        <row r="8">
          <cell r="BF8">
            <v>6429.92</v>
          </cell>
          <cell r="BG8" t="str">
            <v>比亚迪现场服务</v>
          </cell>
          <cell r="BH8" t="str">
            <v>431322200408100673</v>
          </cell>
          <cell r="BI8" t="str">
            <v>劳务工</v>
          </cell>
          <cell r="BJ8">
            <v>443.72</v>
          </cell>
          <cell r="BK8">
            <v>0</v>
          </cell>
        </row>
        <row r="9">
          <cell r="C9" t="str">
            <v>黄龙</v>
          </cell>
          <cell r="D9" t="str">
            <v>市场营销部</v>
          </cell>
          <cell r="E9">
            <v>45718</v>
          </cell>
          <cell r="F9" t="str">
            <v>比亚迪服务员</v>
          </cell>
          <cell r="G9">
            <v>45809</v>
          </cell>
          <cell r="H9">
            <v>21</v>
          </cell>
          <cell r="I9">
            <v>26</v>
          </cell>
        </row>
        <row r="9">
          <cell r="O9">
            <v>2600</v>
          </cell>
        </row>
        <row r="9">
          <cell r="U9">
            <v>4333.33333333333</v>
          </cell>
          <cell r="V9">
            <v>1383.33333333333</v>
          </cell>
          <cell r="W9">
            <v>350</v>
          </cell>
        </row>
        <row r="9">
          <cell r="AA9">
            <v>1040</v>
          </cell>
        </row>
        <row r="9">
          <cell r="AC9">
            <v>1000</v>
          </cell>
          <cell r="AD9">
            <v>520</v>
          </cell>
        </row>
        <row r="9">
          <cell r="AJ9">
            <v>6893.33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9">
          <cell r="AV9">
            <v>6893.33</v>
          </cell>
          <cell r="AW9">
            <v>56.8</v>
          </cell>
        </row>
        <row r="9">
          <cell r="BD9">
            <v>0</v>
          </cell>
        </row>
        <row r="9">
          <cell r="BF9">
            <v>6836.53</v>
          </cell>
          <cell r="BG9" t="str">
            <v>比亚迪现场服务</v>
          </cell>
          <cell r="BH9" t="str">
            <v>430304199809301776</v>
          </cell>
          <cell r="BI9" t="str">
            <v>劳务工</v>
          </cell>
          <cell r="BJ9">
            <v>0</v>
          </cell>
          <cell r="BK9">
            <v>0</v>
          </cell>
        </row>
        <row r="10">
          <cell r="C10" t="str">
            <v>谭建文</v>
          </cell>
          <cell r="D10" t="str">
            <v>市场营销部</v>
          </cell>
          <cell r="E10">
            <v>45231</v>
          </cell>
          <cell r="F10" t="str">
            <v>长沙现服</v>
          </cell>
          <cell r="G10">
            <v>45809</v>
          </cell>
          <cell r="H10">
            <v>21</v>
          </cell>
          <cell r="I10">
            <v>26</v>
          </cell>
        </row>
        <row r="10">
          <cell r="O10">
            <v>2600</v>
          </cell>
        </row>
        <row r="10">
          <cell r="U10">
            <v>4333.33333333333</v>
          </cell>
          <cell r="V10">
            <v>1383.33333333333</v>
          </cell>
          <cell r="W10">
            <v>350</v>
          </cell>
        </row>
        <row r="10">
          <cell r="AD10">
            <v>312</v>
          </cell>
        </row>
        <row r="10">
          <cell r="AJ10">
            <v>4645.33</v>
          </cell>
          <cell r="AK10">
            <v>344.64</v>
          </cell>
          <cell r="AL10">
            <v>81.06</v>
          </cell>
          <cell r="AM10">
            <v>12.92</v>
          </cell>
          <cell r="AN10">
            <v>15</v>
          </cell>
        </row>
        <row r="10">
          <cell r="AV10">
            <v>4191.71</v>
          </cell>
          <cell r="AW10">
            <v>0</v>
          </cell>
        </row>
        <row r="10">
          <cell r="AY10">
            <v>0</v>
          </cell>
          <cell r="AZ10">
            <v>0</v>
          </cell>
        </row>
        <row r="10">
          <cell r="BD10">
            <v>0</v>
          </cell>
        </row>
        <row r="10">
          <cell r="BF10">
            <v>4191.71</v>
          </cell>
          <cell r="BG10" t="str">
            <v>长沙现服</v>
          </cell>
          <cell r="BH10" t="str">
            <v>430102198410025513</v>
          </cell>
          <cell r="BI10" t="str">
            <v>劳务工</v>
          </cell>
          <cell r="BJ10">
            <v>438.62</v>
          </cell>
          <cell r="BK10">
            <v>0</v>
          </cell>
        </row>
        <row r="11">
          <cell r="C11" t="str">
            <v>赵平</v>
          </cell>
          <cell r="D11" t="str">
            <v>市场营销部</v>
          </cell>
        </row>
        <row r="11">
          <cell r="F11" t="str">
            <v>金琥现服</v>
          </cell>
          <cell r="G11">
            <v>45809</v>
          </cell>
        </row>
        <row r="11">
          <cell r="U11">
            <v>1260</v>
          </cell>
        </row>
        <row r="11">
          <cell r="W11">
            <v>1260</v>
          </cell>
        </row>
        <row r="11">
          <cell r="AJ11">
            <v>1260</v>
          </cell>
        </row>
        <row r="11">
          <cell r="AV11">
            <v>1260</v>
          </cell>
          <cell r="AW11">
            <v>0</v>
          </cell>
        </row>
        <row r="11">
          <cell r="AY11">
            <v>0</v>
          </cell>
          <cell r="AZ11">
            <v>0</v>
          </cell>
        </row>
        <row r="11">
          <cell r="BD11">
            <v>0</v>
          </cell>
        </row>
        <row r="11">
          <cell r="BF11">
            <v>1260</v>
          </cell>
          <cell r="BG11" t="str">
            <v>金琥现服</v>
          </cell>
          <cell r="BH11" t="str">
            <v>432524198810305436</v>
          </cell>
          <cell r="BI11" t="str">
            <v>劳务工</v>
          </cell>
          <cell r="BJ11">
            <v>0</v>
          </cell>
        </row>
        <row r="12">
          <cell r="C12" t="str">
            <v>合计</v>
          </cell>
        </row>
        <row r="12">
          <cell r="H12">
            <v>124</v>
          </cell>
          <cell r="I12">
            <v>141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15800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30660</v>
          </cell>
          <cell r="V12">
            <v>9620</v>
          </cell>
          <cell r="W12">
            <v>4818.5285</v>
          </cell>
          <cell r="X12">
            <v>500</v>
          </cell>
          <cell r="Y12">
            <v>170.2275</v>
          </cell>
          <cell r="Z12">
            <v>0</v>
          </cell>
          <cell r="AA12">
            <v>2920</v>
          </cell>
          <cell r="AB12">
            <v>0</v>
          </cell>
          <cell r="AC12">
            <v>3030</v>
          </cell>
          <cell r="AD12">
            <v>2140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38828.52</v>
          </cell>
          <cell r="AK12">
            <v>1782.72</v>
          </cell>
          <cell r="AL12">
            <v>440.58</v>
          </cell>
          <cell r="AM12">
            <v>66.84</v>
          </cell>
          <cell r="AN12">
            <v>75</v>
          </cell>
          <cell r="AO12">
            <v>758</v>
          </cell>
          <cell r="AP12">
            <v>4000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31705.38</v>
          </cell>
          <cell r="AW12">
            <v>101.49</v>
          </cell>
          <cell r="AX12">
            <v>0</v>
          </cell>
          <cell r="AY12">
            <v>0</v>
          </cell>
          <cell r="AZ12">
            <v>4000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35603.89</v>
          </cell>
        </row>
        <row r="12">
          <cell r="BJ12">
            <v>3048.14</v>
          </cell>
        </row>
        <row r="19">
          <cell r="G19" t="str">
            <v>上月数据</v>
          </cell>
          <cell r="H19">
            <v>120</v>
          </cell>
          <cell r="I19">
            <v>127</v>
          </cell>
        </row>
        <row r="19">
          <cell r="AD19">
            <v>1516</v>
          </cell>
        </row>
        <row r="19">
          <cell r="AJ19">
            <v>39607.08</v>
          </cell>
        </row>
        <row r="19">
          <cell r="AV19">
            <v>32556.9</v>
          </cell>
        </row>
        <row r="19">
          <cell r="AX19">
            <v>0</v>
          </cell>
          <cell r="AY19">
            <v>0</v>
          </cell>
          <cell r="AZ19">
            <v>4000</v>
          </cell>
        </row>
        <row r="19">
          <cell r="BC19">
            <v>0</v>
          </cell>
          <cell r="BD19">
            <v>0</v>
          </cell>
          <cell r="BE19">
            <v>0</v>
          </cell>
          <cell r="BF19">
            <v>36515.8</v>
          </cell>
        </row>
        <row r="20">
          <cell r="AV20">
            <v>-851.520000000004</v>
          </cell>
        </row>
        <row r="20">
          <cell r="AZ20">
            <v>0</v>
          </cell>
        </row>
        <row r="22">
          <cell r="AD22">
            <v>36688.52</v>
          </cell>
        </row>
        <row r="23">
          <cell r="AC23" t="str">
            <v>计提数据</v>
          </cell>
          <cell r="AD23">
            <v>1380</v>
          </cell>
        </row>
        <row r="23">
          <cell r="AI23">
            <v>33536.9</v>
          </cell>
          <cell r="AJ23">
            <v>34916.9</v>
          </cell>
        </row>
        <row r="24">
          <cell r="AD24">
            <v>2140</v>
          </cell>
        </row>
        <row r="24">
          <cell r="AI24">
            <v>36688.52</v>
          </cell>
          <cell r="AJ24">
            <v>38828.52</v>
          </cell>
        </row>
        <row r="24">
          <cell r="AV24">
            <v>6474.61</v>
          </cell>
        </row>
        <row r="25">
          <cell r="AC25">
            <v>44</v>
          </cell>
          <cell r="AD25">
            <v>760</v>
          </cell>
        </row>
        <row r="25">
          <cell r="AH25">
            <v>3369</v>
          </cell>
          <cell r="AI25">
            <v>3151.62</v>
          </cell>
          <cell r="AJ25">
            <v>3911.62</v>
          </cell>
        </row>
        <row r="26">
          <cell r="AJ26">
            <v>6933.33</v>
          </cell>
          <cell r="AK26" t="str">
            <v>劳务工</v>
          </cell>
        </row>
        <row r="27">
          <cell r="AJ27" t="e">
            <v>#REF!</v>
          </cell>
        </row>
        <row r="28">
          <cell r="AJ28" t="e">
            <v>#REF!</v>
          </cell>
        </row>
      </sheetData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工会运动衫领取表"/>
      <sheetName val="Sheet2"/>
      <sheetName val="离职员工档案"/>
      <sheetName val="总装车间各班组人员名单"/>
      <sheetName val="办理银行卡名单"/>
      <sheetName val="Sheet4"/>
      <sheetName val="在职员工花名册"/>
      <sheetName val="离职员工花名册"/>
      <sheetName val="小时工花名册"/>
      <sheetName val="小时工离职名单"/>
      <sheetName val="6月月报7.8"/>
      <sheetName val="离职"/>
      <sheetName val="海纳川人资月报-2月在职"/>
      <sheetName val="海纳川人资月报-2月离职"/>
      <sheetName val="海纳川劳动合同履行情况季报-离职"/>
      <sheetName val="间接人员统计"/>
      <sheetName val="直接人员统计"/>
      <sheetName val="家属人员"/>
      <sheetName val="实习生"/>
      <sheetName val="实习生-离职"/>
      <sheetName val="支援人员信息"/>
      <sheetName val="7月份鑫起临时工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B4" t="str">
            <v>姓名</v>
          </cell>
        </row>
        <row r="4">
          <cell r="D4" t="str">
            <v>工号</v>
          </cell>
          <cell r="E4" t="str">
            <v>直间接人员划分</v>
          </cell>
          <cell r="F4" t="str">
            <v>白领/蓝领</v>
          </cell>
          <cell r="G4" t="str">
            <v>部门</v>
          </cell>
          <cell r="H4" t="str">
            <v>科别</v>
          </cell>
          <cell r="I4" t="str">
            <v>职务</v>
          </cell>
          <cell r="J4" t="str">
            <v>工序</v>
          </cell>
          <cell r="K4" t="str">
            <v>职级</v>
          </cell>
          <cell r="L4" t="str">
            <v>是否关键岗</v>
          </cell>
          <cell r="M4" t="str">
            <v>入职日期</v>
          </cell>
          <cell r="N4" t="str">
            <v>转正日期</v>
          </cell>
          <cell r="O4" t="str">
            <v>参加工作时间</v>
          </cell>
          <cell r="P4" t="str">
            <v>工龄(年）</v>
          </cell>
          <cell r="Q4" t="str">
            <v>司龄（年）</v>
          </cell>
        </row>
        <row r="4">
          <cell r="S4" t="str">
            <v>性别</v>
          </cell>
          <cell r="T4" t="str">
            <v>民族</v>
          </cell>
          <cell r="U4" t="str">
            <v>政治面貌</v>
          </cell>
          <cell r="V4" t="str">
            <v>退役军人</v>
          </cell>
          <cell r="W4" t="str">
            <v>婚姻状况</v>
          </cell>
          <cell r="X4" t="str">
            <v>出生日期</v>
          </cell>
          <cell r="Y4" t="str">
            <v>年龄</v>
          </cell>
          <cell r="Z4" t="str">
            <v>学历</v>
          </cell>
          <cell r="AA4" t="str">
            <v>学士学位</v>
          </cell>
          <cell r="AB4" t="str">
            <v>专业</v>
          </cell>
          <cell r="AC4" t="str">
            <v>毕业院校</v>
          </cell>
          <cell r="AD4" t="str">
            <v>毕业时间</v>
          </cell>
          <cell r="AE4" t="str">
            <v>学历类型</v>
          </cell>
          <cell r="AF4" t="str">
            <v>职称/技能等级</v>
          </cell>
          <cell r="AG4" t="str">
            <v>企业新型学徒制技能提升等级</v>
          </cell>
          <cell r="AH4" t="str">
            <v>身份证号码</v>
          </cell>
          <cell r="AI4" t="str">
            <v>联系方式</v>
          </cell>
          <cell r="AJ4" t="str">
            <v>紧急联系人姓名</v>
          </cell>
          <cell r="AK4" t="str">
            <v>紧急联系方式</v>
          </cell>
          <cell r="AL4" t="str">
            <v>电子邮箱</v>
          </cell>
          <cell r="AM4" t="str">
            <v>QQ或MSN</v>
          </cell>
          <cell r="AN4" t="str">
            <v>户籍地址</v>
          </cell>
          <cell r="AO4" t="str">
            <v>户口性质</v>
          </cell>
          <cell r="AP4" t="str">
            <v>现居住地址</v>
          </cell>
          <cell r="AQ4" t="str">
            <v>合同起止日期</v>
          </cell>
          <cell r="AR4" t="str">
            <v>合同到期日期</v>
          </cell>
          <cell r="AS4" t="str">
            <v>距离合同
到期天数</v>
          </cell>
          <cell r="AT4" t="str">
            <v>30</v>
          </cell>
          <cell r="AU4" t="str">
            <v>续签日期</v>
          </cell>
          <cell r="AV4" t="str">
            <v>合同类型</v>
          </cell>
          <cell r="AW4" t="str">
            <v>社保是否缴纳</v>
          </cell>
          <cell r="AX4" t="str">
            <v>社保卡号</v>
          </cell>
          <cell r="AY4" t="str">
            <v>档案编号</v>
          </cell>
          <cell r="AZ4" t="str">
            <v>用工形式</v>
          </cell>
          <cell r="BA4" t="str">
            <v>用人单位</v>
          </cell>
          <cell r="BB4" t="str">
            <v>招聘单位</v>
          </cell>
          <cell r="BC4" t="str">
            <v>备注</v>
          </cell>
          <cell r="BD4" t="str">
            <v>人事档案梳理结果</v>
          </cell>
        </row>
        <row r="4">
          <cell r="BF4" t="str">
            <v>10.21寄送体检报告名单</v>
          </cell>
        </row>
        <row r="4">
          <cell r="BI4" t="str">
            <v>考勤表</v>
          </cell>
        </row>
        <row r="5">
          <cell r="B5" t="str">
            <v>刘东明</v>
          </cell>
        </row>
        <row r="5">
          <cell r="E5" t="str">
            <v>间接</v>
          </cell>
          <cell r="F5" t="str">
            <v>白领</v>
          </cell>
          <cell r="G5" t="str">
            <v>总经办</v>
          </cell>
          <cell r="H5" t="str">
            <v>总经办</v>
          </cell>
          <cell r="I5" t="str">
            <v>总经理</v>
          </cell>
        </row>
        <row r="5">
          <cell r="M5" t="str">
            <v>2024.05.16</v>
          </cell>
        </row>
        <row r="5">
          <cell r="AH5" t="str">
            <v>132526198111090000</v>
          </cell>
        </row>
        <row r="5">
          <cell r="BI5" t="e">
            <v>#N/A</v>
          </cell>
        </row>
        <row r="6">
          <cell r="B6" t="str">
            <v>卢中华</v>
          </cell>
          <cell r="C6" t="str">
            <v>卢中华</v>
          </cell>
          <cell r="D6">
            <v>139</v>
          </cell>
          <cell r="E6" t="str">
            <v>间接</v>
          </cell>
          <cell r="F6" t="str">
            <v>白领</v>
          </cell>
          <cell r="G6" t="str">
            <v>总经办</v>
          </cell>
          <cell r="H6" t="str">
            <v>总经办</v>
          </cell>
          <cell r="I6" t="str">
            <v>运营总监</v>
          </cell>
        </row>
        <row r="6">
          <cell r="K6" t="str">
            <v>总监级</v>
          </cell>
        </row>
        <row r="6">
          <cell r="M6">
            <v>42499</v>
          </cell>
          <cell r="N6">
            <v>42559</v>
          </cell>
          <cell r="O6">
            <v>38169</v>
          </cell>
          <cell r="P6">
            <v>21</v>
          </cell>
          <cell r="Q6">
            <v>9</v>
          </cell>
          <cell r="R6" t="str">
            <v>卢中华</v>
          </cell>
          <cell r="S6" t="str">
            <v>男</v>
          </cell>
          <cell r="T6" t="str">
            <v>汉</v>
          </cell>
          <cell r="U6" t="str">
            <v>中共预备党员</v>
          </cell>
          <cell r="V6" t="str">
            <v>否</v>
          </cell>
          <cell r="W6" t="str">
            <v>已婚</v>
          </cell>
          <cell r="X6" t="str">
            <v>1983-06-29</v>
          </cell>
          <cell r="Y6">
            <v>42</v>
          </cell>
          <cell r="Z6" t="str">
            <v>大专</v>
          </cell>
        </row>
        <row r="6">
          <cell r="AB6" t="str">
            <v>机械自动化</v>
          </cell>
          <cell r="AC6" t="str">
            <v>湘潭大学</v>
          </cell>
          <cell r="AD6">
            <v>38163</v>
          </cell>
          <cell r="AE6" t="str">
            <v>全日制</v>
          </cell>
          <cell r="AF6" t="str">
            <v>无</v>
          </cell>
        </row>
        <row r="6">
          <cell r="AH6" t="str">
            <v>430321198306291571</v>
          </cell>
          <cell r="AI6">
            <v>15673302568</v>
          </cell>
          <cell r="AJ6" t="str">
            <v>卢新华</v>
          </cell>
          <cell r="AK6">
            <v>13357206967</v>
          </cell>
        </row>
        <row r="6">
          <cell r="AN6" t="str">
            <v>湖南省湘潭县云湖桥镇移山村茶元组277号</v>
          </cell>
          <cell r="AO6" t="str">
            <v>农村</v>
          </cell>
          <cell r="AP6" t="str">
            <v>湖南省湘潭县易俗河镇尚御尊城三期12栋6楼601号</v>
          </cell>
          <cell r="AQ6" t="str">
            <v>2016.05.09-2018.05.08
2018.06.30-2021.06.29
2021.06.30-无固定期限</v>
          </cell>
          <cell r="AR6" t="str">
            <v>——</v>
          </cell>
          <cell r="AS6" t="e">
            <v>#VALUE!</v>
          </cell>
          <cell r="AT6" t="e">
            <v>#VALUE!</v>
          </cell>
          <cell r="AU6">
            <v>44377</v>
          </cell>
          <cell r="AV6" t="str">
            <v>无固定期限</v>
          </cell>
          <cell r="AW6" t="str">
            <v>是</v>
          </cell>
          <cell r="AX6" t="str">
            <v>4302110000679347</v>
          </cell>
          <cell r="AY6" t="str">
            <v>ZZ-DA-0067</v>
          </cell>
          <cell r="AZ6" t="str">
            <v>合同工</v>
          </cell>
          <cell r="BA6" t="str">
            <v>光华荣昌</v>
          </cell>
          <cell r="BB6" t="str">
            <v>光华荣昌</v>
          </cell>
        </row>
        <row r="6">
          <cell r="BI6" t="str">
            <v>卢中华</v>
          </cell>
        </row>
        <row r="7">
          <cell r="B7" t="str">
            <v>曾琼</v>
          </cell>
          <cell r="C7" t="str">
            <v>曾琼</v>
          </cell>
          <cell r="D7">
            <v>18</v>
          </cell>
          <cell r="E7" t="str">
            <v>间接</v>
          </cell>
          <cell r="F7" t="str">
            <v>白领</v>
          </cell>
          <cell r="G7" t="str">
            <v>综合管理部</v>
          </cell>
          <cell r="H7" t="str">
            <v>综合管理部</v>
          </cell>
          <cell r="I7" t="str">
            <v>行政后勤</v>
          </cell>
        </row>
        <row r="7">
          <cell r="K7" t="str">
            <v>科级</v>
          </cell>
          <cell r="L7" t="str">
            <v>关键岗</v>
          </cell>
          <cell r="M7">
            <v>41940</v>
          </cell>
          <cell r="N7">
            <v>42122</v>
          </cell>
          <cell r="O7">
            <v>41821</v>
          </cell>
          <cell r="P7">
            <v>11</v>
          </cell>
          <cell r="Q7">
            <v>10</v>
          </cell>
          <cell r="R7" t="str">
            <v>曾琼</v>
          </cell>
          <cell r="S7" t="str">
            <v>女</v>
          </cell>
          <cell r="T7" t="str">
            <v>汉</v>
          </cell>
          <cell r="U7" t="str">
            <v>中共党员</v>
          </cell>
          <cell r="V7" t="str">
            <v>否</v>
          </cell>
          <cell r="W7" t="str">
            <v>已婚</v>
          </cell>
          <cell r="X7" t="str">
            <v>1991-10-09</v>
          </cell>
          <cell r="Y7">
            <v>33</v>
          </cell>
          <cell r="Z7" t="str">
            <v>本科</v>
          </cell>
          <cell r="AA7" t="str">
            <v>学士</v>
          </cell>
          <cell r="AB7" t="str">
            <v>交通运输(车辆方向）</v>
          </cell>
          <cell r="AC7" t="str">
            <v>中南林业科技大学</v>
          </cell>
          <cell r="AD7">
            <v>41815</v>
          </cell>
          <cell r="AE7" t="str">
            <v>全日制</v>
          </cell>
          <cell r="AF7" t="str">
            <v>无</v>
          </cell>
        </row>
        <row r="7">
          <cell r="AH7" t="str">
            <v>432524199110091427</v>
          </cell>
          <cell r="AI7">
            <v>15573332808</v>
          </cell>
          <cell r="AJ7" t="str">
            <v>曾易中</v>
          </cell>
          <cell r="AK7">
            <v>15616364172</v>
          </cell>
          <cell r="AL7" t="str">
            <v>952962978@qq.com</v>
          </cell>
          <cell r="AM7">
            <v>952962978</v>
          </cell>
          <cell r="AN7" t="str">
            <v>湖南省新化县维山乡官庄村第六村民小组011号</v>
          </cell>
          <cell r="AO7" t="str">
            <v>农村</v>
          </cell>
          <cell r="AP7" t="str">
            <v>湖南省株洲市天元区月塘小区2期4栋302号</v>
          </cell>
          <cell r="AQ7" t="str">
            <v>2015.05.01-2017.04.30
2017.05.01-2020.04.30
2020.05.01-无固定期限</v>
          </cell>
          <cell r="AR7" t="str">
            <v>——</v>
          </cell>
          <cell r="AS7" t="e">
            <v>#VALUE!</v>
          </cell>
          <cell r="AT7" t="e">
            <v>#VALUE!</v>
          </cell>
          <cell r="AU7">
            <v>43952</v>
          </cell>
          <cell r="AV7" t="str">
            <v>无固定期限</v>
          </cell>
          <cell r="AW7" t="str">
            <v>是</v>
          </cell>
          <cell r="AX7" t="str">
            <v>4302110000667407</v>
          </cell>
          <cell r="AY7" t="str">
            <v>ZZ-DA-0014</v>
          </cell>
          <cell r="AZ7" t="str">
            <v>合同工</v>
          </cell>
          <cell r="BA7" t="str">
            <v>光华荣昌</v>
          </cell>
          <cell r="BB7" t="str">
            <v>光华荣昌</v>
          </cell>
        </row>
        <row r="7">
          <cell r="BE7" t="str">
            <v>缺入职体检</v>
          </cell>
        </row>
        <row r="7">
          <cell r="BI7" t="str">
            <v>曾琼</v>
          </cell>
        </row>
        <row r="8">
          <cell r="B8" t="str">
            <v>陈子豪</v>
          </cell>
          <cell r="C8" t="str">
            <v>陈子豪</v>
          </cell>
          <cell r="D8">
            <v>1212</v>
          </cell>
          <cell r="E8" t="str">
            <v>间接</v>
          </cell>
          <cell r="F8" t="str">
            <v>白领</v>
          </cell>
          <cell r="G8" t="str">
            <v>综合管理部</v>
          </cell>
          <cell r="H8" t="str">
            <v>综合管理部</v>
          </cell>
          <cell r="I8" t="str">
            <v>人力资源专员</v>
          </cell>
        </row>
        <row r="8">
          <cell r="M8">
            <v>44970</v>
          </cell>
          <cell r="N8">
            <v>45029</v>
          </cell>
          <cell r="O8">
            <v>42339</v>
          </cell>
          <cell r="P8">
            <v>9</v>
          </cell>
          <cell r="Q8">
            <v>2</v>
          </cell>
          <cell r="R8" t="str">
            <v>陈子豪</v>
          </cell>
          <cell r="S8" t="str">
            <v>男</v>
          </cell>
          <cell r="T8" t="str">
            <v>汉</v>
          </cell>
          <cell r="U8" t="str">
            <v>群众</v>
          </cell>
          <cell r="V8" t="str">
            <v>否</v>
          </cell>
          <cell r="W8" t="str">
            <v>未婚</v>
          </cell>
          <cell r="X8" t="str">
            <v>1995-01-21</v>
          </cell>
          <cell r="Y8">
            <v>30</v>
          </cell>
          <cell r="Z8" t="str">
            <v>大专</v>
          </cell>
        </row>
        <row r="8">
          <cell r="AB8" t="str">
            <v>会计电算化</v>
          </cell>
          <cell r="AC8" t="str">
            <v>长沙航空职业技术学院</v>
          </cell>
          <cell r="AD8">
            <v>42185</v>
          </cell>
          <cell r="AE8" t="str">
            <v>全日制</v>
          </cell>
        </row>
        <row r="8">
          <cell r="AH8" t="str">
            <v>430224199501210034</v>
          </cell>
          <cell r="AI8">
            <v>15096399551</v>
          </cell>
          <cell r="AJ8" t="str">
            <v>李岚</v>
          </cell>
          <cell r="AK8">
            <v>13974112190</v>
          </cell>
        </row>
        <row r="8">
          <cell r="AN8" t="str">
            <v>湖南省茶陵县云阳街道米水街九组</v>
          </cell>
          <cell r="AO8" t="str">
            <v>城镇</v>
          </cell>
          <cell r="AP8" t="str">
            <v>湖南省株洲市天元区恒大华府22栋903号</v>
          </cell>
          <cell r="AQ8" t="str">
            <v>2023.02.13-2026.02.12</v>
          </cell>
          <cell r="AR8">
            <v>46065</v>
          </cell>
        </row>
        <row r="8">
          <cell r="AV8" t="str">
            <v>有固定期限</v>
          </cell>
          <cell r="AW8" t="str">
            <v>是</v>
          </cell>
        </row>
        <row r="8">
          <cell r="AY8" t="str">
            <v>ZZ-DA-0252</v>
          </cell>
          <cell r="AZ8" t="str">
            <v>合同工</v>
          </cell>
          <cell r="BA8" t="str">
            <v>光华荣昌</v>
          </cell>
          <cell r="BB8" t="str">
            <v>光华荣昌</v>
          </cell>
        </row>
        <row r="8">
          <cell r="BI8" t="str">
            <v>陈子豪</v>
          </cell>
        </row>
        <row r="9">
          <cell r="B9" t="str">
            <v>黄清梅</v>
          </cell>
          <cell r="C9" t="str">
            <v>黄清梅</v>
          </cell>
          <cell r="D9">
            <v>21</v>
          </cell>
          <cell r="E9" t="str">
            <v>间接</v>
          </cell>
          <cell r="F9" t="str">
            <v>蓝领</v>
          </cell>
          <cell r="G9" t="str">
            <v>综合管理部</v>
          </cell>
          <cell r="H9" t="str">
            <v>综合管理部</v>
          </cell>
          <cell r="I9" t="str">
            <v>保洁员</v>
          </cell>
        </row>
        <row r="9">
          <cell r="M9">
            <v>41197</v>
          </cell>
          <cell r="N9">
            <v>41227</v>
          </cell>
          <cell r="O9">
            <v>30682</v>
          </cell>
          <cell r="P9">
            <v>41</v>
          </cell>
          <cell r="Q9">
            <v>12</v>
          </cell>
          <cell r="R9" t="str">
            <v>黄清梅</v>
          </cell>
          <cell r="S9" t="str">
            <v>女</v>
          </cell>
          <cell r="T9" t="str">
            <v>汉</v>
          </cell>
          <cell r="U9" t="str">
            <v>群众</v>
          </cell>
          <cell r="V9" t="str">
            <v>否</v>
          </cell>
          <cell r="W9" t="str">
            <v>已婚</v>
          </cell>
          <cell r="X9" t="str">
            <v>1967-12-02</v>
          </cell>
          <cell r="Y9">
            <v>57</v>
          </cell>
          <cell r="Z9" t="str">
            <v>初中</v>
          </cell>
        </row>
        <row r="9">
          <cell r="AF9" t="str">
            <v>无</v>
          </cell>
        </row>
        <row r="9">
          <cell r="AH9" t="str">
            <v>430221196712026824</v>
          </cell>
          <cell r="AI9">
            <v>18273359612</v>
          </cell>
          <cell r="AJ9" t="str">
            <v>陈建国</v>
          </cell>
          <cell r="AK9">
            <v>13874166657</v>
          </cell>
        </row>
        <row r="9">
          <cell r="AN9" t="str">
            <v>湖南省株洲市天元区马家河镇月塘社区月塘08号</v>
          </cell>
          <cell r="AO9" t="str">
            <v>农村</v>
          </cell>
          <cell r="AP9" t="str">
            <v>湖南省株洲市天元区马家河目圹村目圹组</v>
          </cell>
          <cell r="AQ9" t="str">
            <v>2020.04.07-2021.04.06
2021.04.07-2022.04.06  2022.04.07-2025.04.06</v>
          </cell>
          <cell r="AR9">
            <v>45753</v>
          </cell>
          <cell r="AS9">
            <v>-99</v>
          </cell>
          <cell r="AT9">
            <v>0</v>
          </cell>
        </row>
        <row r="9">
          <cell r="AV9" t="str">
            <v>临时返聘</v>
          </cell>
          <cell r="AW9" t="str">
            <v>否</v>
          </cell>
        </row>
        <row r="9">
          <cell r="AZ9" t="str">
            <v>劳务工</v>
          </cell>
          <cell r="BA9" t="str">
            <v>湖南鑫起</v>
          </cell>
          <cell r="BB9" t="str">
            <v>光华荣昌</v>
          </cell>
        </row>
        <row r="9">
          <cell r="BI9" t="str">
            <v>黄清梅</v>
          </cell>
        </row>
        <row r="10">
          <cell r="B10" t="str">
            <v>李开阳</v>
          </cell>
          <cell r="C10" t="str">
            <v>李开阳</v>
          </cell>
          <cell r="D10">
            <v>11</v>
          </cell>
          <cell r="E10" t="str">
            <v>间接</v>
          </cell>
          <cell r="F10" t="str">
            <v>白领</v>
          </cell>
          <cell r="G10" t="str">
            <v>财务管理部</v>
          </cell>
          <cell r="H10" t="str">
            <v>财务管理部</v>
          </cell>
          <cell r="I10" t="str">
            <v>部长</v>
          </cell>
        </row>
        <row r="10">
          <cell r="K10" t="str">
            <v>部级</v>
          </cell>
          <cell r="L10" t="str">
            <v>关键岗</v>
          </cell>
          <cell r="M10">
            <v>41131</v>
          </cell>
          <cell r="N10">
            <v>38595</v>
          </cell>
          <cell r="O10">
            <v>31229</v>
          </cell>
          <cell r="P10">
            <v>40</v>
          </cell>
          <cell r="Q10">
            <v>12</v>
          </cell>
          <cell r="R10" t="str">
            <v>李开阳</v>
          </cell>
          <cell r="S10" t="str">
            <v>男</v>
          </cell>
          <cell r="T10" t="str">
            <v>汉</v>
          </cell>
          <cell r="U10" t="str">
            <v>群众</v>
          </cell>
          <cell r="V10" t="str">
            <v>否</v>
          </cell>
          <cell r="W10" t="str">
            <v>已婚</v>
          </cell>
          <cell r="X10" t="str">
            <v>1964-07-20</v>
          </cell>
          <cell r="Y10">
            <v>61</v>
          </cell>
          <cell r="Z10" t="str">
            <v>大专</v>
          </cell>
        </row>
        <row r="10">
          <cell r="AB10" t="str">
            <v>会计</v>
          </cell>
          <cell r="AC10" t="str">
            <v>湖北省经济管理干部学院</v>
          </cell>
        </row>
        <row r="10">
          <cell r="AF10" t="str">
            <v>无</v>
          </cell>
        </row>
        <row r="10">
          <cell r="AH10" t="str">
            <v>422426196407203858</v>
          </cell>
          <cell r="AI10">
            <v>18673399359</v>
          </cell>
          <cell r="AJ10" t="str">
            <v>黎珍秀</v>
          </cell>
          <cell r="AK10">
            <v>18672559031</v>
          </cell>
        </row>
        <row r="10">
          <cell r="AN10" t="str">
            <v>湖北省洪湖市新堤街道玉沙路30号-28</v>
          </cell>
          <cell r="AO10" t="str">
            <v>城镇</v>
          </cell>
          <cell r="AP10" t="str">
            <v>湖南省株洲市天元区月塘小区二期9栋305号</v>
          </cell>
          <cell r="AQ10" t="str">
            <v>2012.08.10-2014.08.09
2014.08.10-2018.08.09
2018.08.09-无固定期限</v>
          </cell>
          <cell r="AR10" t="str">
            <v>——</v>
          </cell>
          <cell r="AS10" t="e">
            <v>#VALUE!</v>
          </cell>
          <cell r="AT10" t="e">
            <v>#VALUE!</v>
          </cell>
          <cell r="AU10">
            <v>43321</v>
          </cell>
          <cell r="AV10" t="str">
            <v>无固定期限</v>
          </cell>
          <cell r="AW10" t="str">
            <v>是</v>
          </cell>
          <cell r="AX10" t="str">
            <v>4302110000710323</v>
          </cell>
          <cell r="AY10" t="str">
            <v>ZZ-DA-0007</v>
          </cell>
          <cell r="AZ10" t="str">
            <v>合同工</v>
          </cell>
          <cell r="BA10" t="str">
            <v>光华荣昌</v>
          </cell>
          <cell r="BB10" t="str">
            <v>光华荣昌</v>
          </cell>
        </row>
        <row r="10">
          <cell r="BD10" t="str">
            <v>缺人事档案（纸质登记表）、员工档案目录及学历证明</v>
          </cell>
          <cell r="BE10" t="str">
            <v>缺入职体检</v>
          </cell>
        </row>
        <row r="10">
          <cell r="BI10" t="str">
            <v>李开阳</v>
          </cell>
        </row>
        <row r="11">
          <cell r="B11" t="str">
            <v>刘心</v>
          </cell>
          <cell r="C11" t="str">
            <v>刘心</v>
          </cell>
          <cell r="D11">
            <v>13</v>
          </cell>
          <cell r="E11" t="str">
            <v>间接</v>
          </cell>
          <cell r="F11" t="str">
            <v>白领</v>
          </cell>
          <cell r="G11" t="str">
            <v>财务管理部</v>
          </cell>
          <cell r="H11" t="str">
            <v>财务管理部</v>
          </cell>
          <cell r="I11" t="str">
            <v>总账税务会计</v>
          </cell>
        </row>
        <row r="11">
          <cell r="L11" t="str">
            <v>关键岗</v>
          </cell>
          <cell r="M11">
            <v>41730</v>
          </cell>
          <cell r="N11">
            <v>41821</v>
          </cell>
          <cell r="O11">
            <v>39630</v>
          </cell>
          <cell r="P11">
            <v>17</v>
          </cell>
          <cell r="Q11">
            <v>11</v>
          </cell>
          <cell r="R11" t="str">
            <v>刘心</v>
          </cell>
          <cell r="S11" t="str">
            <v>女</v>
          </cell>
          <cell r="T11" t="str">
            <v>汉</v>
          </cell>
          <cell r="U11" t="str">
            <v>群众</v>
          </cell>
          <cell r="V11" t="str">
            <v>否</v>
          </cell>
          <cell r="W11" t="str">
            <v>已婚</v>
          </cell>
          <cell r="X11" t="str">
            <v>1985-10-20</v>
          </cell>
          <cell r="Y11">
            <v>39</v>
          </cell>
          <cell r="Z11" t="str">
            <v>本科</v>
          </cell>
          <cell r="AA11" t="str">
            <v>学士</v>
          </cell>
          <cell r="AB11" t="str">
            <v>会计学</v>
          </cell>
          <cell r="AC11" t="str">
            <v>南华大学</v>
          </cell>
          <cell r="AD11">
            <v>39629</v>
          </cell>
          <cell r="AE11" t="str">
            <v>全日制</v>
          </cell>
          <cell r="AF11" t="str">
            <v>中级会计</v>
          </cell>
        </row>
        <row r="11">
          <cell r="AH11" t="str">
            <v>430702198510205223</v>
          </cell>
          <cell r="AI11">
            <v>15573332337</v>
          </cell>
          <cell r="AJ11" t="str">
            <v>易利平</v>
          </cell>
          <cell r="AK11">
            <v>18173317128</v>
          </cell>
          <cell r="AL11" t="str">
            <v>shineblue-esther@163.com</v>
          </cell>
          <cell r="AM11">
            <v>258279008</v>
          </cell>
          <cell r="AN11" t="str">
            <v>湖南省株洲市天元区尚格天香国舍21栋402号</v>
          </cell>
          <cell r="AO11" t="str">
            <v>城镇</v>
          </cell>
          <cell r="AP11" t="str">
            <v>湖南省株洲市天元区尚格名城天香国舍21栋402号</v>
          </cell>
          <cell r="AQ11" t="str">
            <v>2015.02.05-2017.02.04
2017.02.05-2020.02.04
2020.02.05-无固定期限</v>
          </cell>
          <cell r="AR11" t="str">
            <v>——</v>
          </cell>
          <cell r="AS11" t="e">
            <v>#VALUE!</v>
          </cell>
          <cell r="AT11" t="e">
            <v>#VALUE!</v>
          </cell>
          <cell r="AU11">
            <v>43866</v>
          </cell>
          <cell r="AV11" t="str">
            <v>无固定期限</v>
          </cell>
          <cell r="AW11" t="str">
            <v>是</v>
          </cell>
          <cell r="AX11" t="str">
            <v>4302110000666488</v>
          </cell>
          <cell r="AY11" t="str">
            <v>ZZ-DA-0009</v>
          </cell>
          <cell r="AZ11" t="str">
            <v>合同工</v>
          </cell>
          <cell r="BA11" t="str">
            <v>光华荣昌</v>
          </cell>
          <cell r="BB11" t="str">
            <v>光华荣昌</v>
          </cell>
          <cell r="BC11" t="str">
            <v>中级工</v>
          </cell>
        </row>
        <row r="11">
          <cell r="BI11" t="str">
            <v>刘心</v>
          </cell>
        </row>
        <row r="12">
          <cell r="B12" t="str">
            <v>易兰</v>
          </cell>
          <cell r="C12" t="str">
            <v>易兰</v>
          </cell>
          <cell r="D12">
            <v>548</v>
          </cell>
          <cell r="E12" t="str">
            <v>间接</v>
          </cell>
          <cell r="F12" t="str">
            <v>白领</v>
          </cell>
          <cell r="G12" t="str">
            <v>财务管理部</v>
          </cell>
          <cell r="H12" t="str">
            <v>财务管理部</v>
          </cell>
          <cell r="I12" t="str">
            <v>资金专员</v>
          </cell>
        </row>
        <row r="12">
          <cell r="K12" t="str">
            <v>主管</v>
          </cell>
          <cell r="L12" t="str">
            <v>关键岗</v>
          </cell>
          <cell r="M12">
            <v>42900</v>
          </cell>
          <cell r="N12">
            <v>42971</v>
          </cell>
          <cell r="O12">
            <v>37803</v>
          </cell>
          <cell r="P12">
            <v>22</v>
          </cell>
          <cell r="Q12">
            <v>8</v>
          </cell>
          <cell r="R12" t="str">
            <v>易兰</v>
          </cell>
          <cell r="S12" t="str">
            <v>女</v>
          </cell>
          <cell r="T12" t="str">
            <v>汉</v>
          </cell>
          <cell r="U12" t="str">
            <v>群众</v>
          </cell>
          <cell r="V12" t="str">
            <v>否</v>
          </cell>
          <cell r="W12" t="str">
            <v>已婚</v>
          </cell>
          <cell r="X12" t="str">
            <v>1983-04-10</v>
          </cell>
          <cell r="Y12">
            <v>42</v>
          </cell>
          <cell r="Z12" t="str">
            <v>大专</v>
          </cell>
        </row>
        <row r="12">
          <cell r="AB12" t="str">
            <v>电子商务</v>
          </cell>
          <cell r="AC12" t="str">
            <v>湖南省株洲市职工大学</v>
          </cell>
          <cell r="AD12">
            <v>38533</v>
          </cell>
          <cell r="AE12" t="str">
            <v>成考</v>
          </cell>
          <cell r="AF12" t="str">
            <v>无</v>
          </cell>
        </row>
        <row r="12">
          <cell r="AH12" t="str">
            <v>430203198304104025</v>
          </cell>
          <cell r="AI12">
            <v>13787834966</v>
          </cell>
          <cell r="AJ12" t="str">
            <v>张志</v>
          </cell>
          <cell r="AK12">
            <v>13975318246</v>
          </cell>
          <cell r="AL12" t="str">
            <v>772587061@qq.com</v>
          </cell>
          <cell r="AM12">
            <v>772587061</v>
          </cell>
          <cell r="AN12" t="str">
            <v>湖南省株洲市石峰区井龙街道办事处郭家塘村雷家冲组41号</v>
          </cell>
          <cell r="AO12" t="str">
            <v>城镇</v>
          </cell>
          <cell r="AP12" t="str">
            <v>湖南省株洲石峰区湘天桥花果山私房</v>
          </cell>
          <cell r="AQ12" t="str">
            <v>2017.06.14-2020.06.13
2020.06.14-2023.06.13  2023.06.14-2026.06.13</v>
          </cell>
          <cell r="AR12">
            <v>46186</v>
          </cell>
          <cell r="AS12">
            <v>334</v>
          </cell>
          <cell r="AT12">
            <v>1</v>
          </cell>
          <cell r="AU12">
            <v>43996</v>
          </cell>
          <cell r="AV12" t="str">
            <v>有固定期限</v>
          </cell>
          <cell r="AW12" t="str">
            <v>是</v>
          </cell>
          <cell r="AX12" t="str">
            <v>4302110000683718</v>
          </cell>
          <cell r="AY12" t="str">
            <v>ZZ-DA-0213</v>
          </cell>
          <cell r="AZ12" t="str">
            <v>合同工</v>
          </cell>
          <cell r="BA12" t="str">
            <v>光华荣昌</v>
          </cell>
          <cell r="BB12" t="str">
            <v>光华荣昌</v>
          </cell>
        </row>
        <row r="12">
          <cell r="BI12" t="str">
            <v>易兰</v>
          </cell>
        </row>
        <row r="13">
          <cell r="B13" t="str">
            <v>肖玲</v>
          </cell>
          <cell r="C13" t="str">
            <v>肖玲</v>
          </cell>
          <cell r="D13">
            <v>866</v>
          </cell>
          <cell r="E13" t="str">
            <v>间接</v>
          </cell>
          <cell r="F13" t="str">
            <v>白领</v>
          </cell>
          <cell r="G13" t="str">
            <v>市场营销部</v>
          </cell>
        </row>
        <row r="13">
          <cell r="I13" t="str">
            <v>销售统计</v>
          </cell>
        </row>
        <row r="13">
          <cell r="L13" t="str">
            <v>关键岗</v>
          </cell>
          <cell r="M13">
            <v>43698</v>
          </cell>
          <cell r="N13">
            <v>43758</v>
          </cell>
          <cell r="O13">
            <v>41426</v>
          </cell>
          <cell r="P13">
            <v>12</v>
          </cell>
          <cell r="Q13">
            <v>5</v>
          </cell>
          <cell r="R13" t="str">
            <v>肖玲</v>
          </cell>
          <cell r="S13" t="str">
            <v>女</v>
          </cell>
          <cell r="T13" t="str">
            <v>汉</v>
          </cell>
          <cell r="U13" t="str">
            <v>群众</v>
          </cell>
          <cell r="V13" t="str">
            <v>否</v>
          </cell>
          <cell r="W13" t="str">
            <v>已婚</v>
          </cell>
          <cell r="X13" t="str">
            <v>1991-08-06</v>
          </cell>
          <cell r="Y13">
            <v>33</v>
          </cell>
          <cell r="Z13" t="str">
            <v>本科</v>
          </cell>
          <cell r="AA13" t="str">
            <v>学士</v>
          </cell>
          <cell r="AB13" t="str">
            <v>材料成型及控制工程</v>
          </cell>
          <cell r="AC13" t="str">
            <v>湖南工学院</v>
          </cell>
          <cell r="AD13">
            <v>41453</v>
          </cell>
          <cell r="AE13" t="str">
            <v>全日制</v>
          </cell>
          <cell r="AF13" t="str">
            <v>三级/高级技能</v>
          </cell>
        </row>
        <row r="13">
          <cell r="AH13" t="str">
            <v>431123199108060024</v>
          </cell>
          <cell r="AI13">
            <v>18273299614</v>
          </cell>
          <cell r="AJ13" t="str">
            <v>罗国彪</v>
          </cell>
          <cell r="AK13">
            <v>18873317967</v>
          </cell>
          <cell r="AL13" t="str">
            <v>249479982@qq.com</v>
          </cell>
          <cell r="AM13">
            <v>249479982</v>
          </cell>
          <cell r="AN13" t="str">
            <v>湖南省双牌县泷泊镇迎宾路7号</v>
          </cell>
          <cell r="AO13" t="str">
            <v>城镇</v>
          </cell>
          <cell r="AP13" t="str">
            <v>湖南省株洲市天元区美的城6栋1403号</v>
          </cell>
          <cell r="AQ13" t="str">
            <v>2019.08.21-2022.08.20
2022.08.21-2025.08.20</v>
          </cell>
          <cell r="AR13">
            <v>45889</v>
          </cell>
          <cell r="AS13">
            <v>37</v>
          </cell>
          <cell r="AT13">
            <v>1</v>
          </cell>
          <cell r="AU13">
            <v>45890</v>
          </cell>
          <cell r="AV13" t="str">
            <v>有固定期限</v>
          </cell>
          <cell r="AW13" t="str">
            <v>是</v>
          </cell>
          <cell r="AX13" t="str">
            <v>4302110000740577</v>
          </cell>
          <cell r="AY13" t="str">
            <v>ZZ-DA-0228</v>
          </cell>
          <cell r="AZ13" t="str">
            <v>合同工</v>
          </cell>
          <cell r="BA13" t="str">
            <v>光华荣昌</v>
          </cell>
          <cell r="BB13" t="str">
            <v>光华荣昌</v>
          </cell>
          <cell r="BC13" t="str">
            <v>高级工</v>
          </cell>
        </row>
        <row r="13">
          <cell r="BI13" t="str">
            <v>肖玲</v>
          </cell>
        </row>
        <row r="14">
          <cell r="B14" t="str">
            <v>伍赤诚</v>
          </cell>
          <cell r="C14" t="str">
            <v>伍赤诚</v>
          </cell>
          <cell r="D14">
            <v>927</v>
          </cell>
          <cell r="E14" t="str">
            <v>间接</v>
          </cell>
          <cell r="F14" t="str">
            <v>白领</v>
          </cell>
          <cell r="G14" t="str">
            <v>技术质量部</v>
          </cell>
          <cell r="H14" t="str">
            <v>质量管理</v>
          </cell>
          <cell r="I14" t="str">
            <v>质量工程师</v>
          </cell>
        </row>
        <row r="14">
          <cell r="L14" t="str">
            <v>关键岗</v>
          </cell>
          <cell r="M14">
            <v>43789</v>
          </cell>
          <cell r="N14">
            <v>43849</v>
          </cell>
          <cell r="O14">
            <v>43617</v>
          </cell>
          <cell r="P14">
            <v>6</v>
          </cell>
          <cell r="Q14">
            <v>5</v>
          </cell>
          <cell r="R14" t="str">
            <v>伍赤诚</v>
          </cell>
          <cell r="S14" t="str">
            <v>男</v>
          </cell>
          <cell r="T14" t="str">
            <v>汉</v>
          </cell>
          <cell r="U14" t="str">
            <v>群众</v>
          </cell>
          <cell r="V14" t="str">
            <v>否</v>
          </cell>
          <cell r="W14" t="str">
            <v>未婚</v>
          </cell>
          <cell r="X14" t="str">
            <v>1998-04-19</v>
          </cell>
          <cell r="Y14">
            <v>27</v>
          </cell>
          <cell r="Z14" t="str">
            <v>大专</v>
          </cell>
        </row>
        <row r="14">
          <cell r="AB14" t="str">
            <v>无人机技术</v>
          </cell>
          <cell r="AC14" t="str">
            <v>湖南国防科技职业技术学院</v>
          </cell>
          <cell r="AD14">
            <v>43646</v>
          </cell>
          <cell r="AE14" t="str">
            <v>全日制</v>
          </cell>
          <cell r="AF14" t="str">
            <v>四级/中级技能</v>
          </cell>
        </row>
        <row r="14">
          <cell r="AH14" t="str">
            <v>430321199804192212</v>
          </cell>
          <cell r="AI14">
            <v>15080791820</v>
          </cell>
          <cell r="AJ14" t="str">
            <v>郭婷 </v>
          </cell>
          <cell r="AK14">
            <v>17373254998</v>
          </cell>
        </row>
        <row r="14">
          <cell r="AN14" t="str">
            <v>湖南省湘潭县云湖桥镇移山村凉山组231号</v>
          </cell>
          <cell r="AO14" t="str">
            <v>城镇</v>
          </cell>
          <cell r="AP14" t="str">
            <v>湖南省株洲市天元区栗雨街道办事处景园社区月塘二期11栋205号</v>
          </cell>
          <cell r="AQ14" t="str">
            <v>2019.11.20-2022.11.19
2022.11.20-2025.11.19</v>
          </cell>
          <cell r="AR14">
            <v>45980</v>
          </cell>
          <cell r="AS14">
            <v>128</v>
          </cell>
          <cell r="AT14">
            <v>1</v>
          </cell>
          <cell r="AU14">
            <v>45981</v>
          </cell>
          <cell r="AV14" t="str">
            <v>有固定期限</v>
          </cell>
          <cell r="AW14" t="str">
            <v>是</v>
          </cell>
          <cell r="AX14" t="str">
            <v>4302110000746428</v>
          </cell>
          <cell r="AY14" t="str">
            <v>ZZ-DA-0230</v>
          </cell>
          <cell r="AZ14" t="str">
            <v>合同工</v>
          </cell>
          <cell r="BA14" t="str">
            <v>光华荣昌</v>
          </cell>
          <cell r="BB14" t="str">
            <v>光华荣昌</v>
          </cell>
        </row>
        <row r="14">
          <cell r="BI14" t="str">
            <v>伍赤诚</v>
          </cell>
        </row>
        <row r="15">
          <cell r="B15" t="str">
            <v>贺王瑜</v>
          </cell>
          <cell r="C15" t="str">
            <v>贺王瑜</v>
          </cell>
          <cell r="D15">
            <v>64</v>
          </cell>
          <cell r="E15" t="str">
            <v>间接</v>
          </cell>
          <cell r="F15" t="str">
            <v>蓝领</v>
          </cell>
          <cell r="G15" t="str">
            <v>技术质量部</v>
          </cell>
          <cell r="H15" t="str">
            <v>质量管理</v>
          </cell>
          <cell r="I15" t="str">
            <v>总装检验员</v>
          </cell>
        </row>
        <row r="15">
          <cell r="L15" t="str">
            <v>关键岗</v>
          </cell>
          <cell r="M15">
            <v>41573</v>
          </cell>
          <cell r="N15">
            <v>41581</v>
          </cell>
          <cell r="O15">
            <v>32356</v>
          </cell>
          <cell r="P15">
            <v>36</v>
          </cell>
          <cell r="Q15">
            <v>11</v>
          </cell>
          <cell r="R15" t="str">
            <v>贺王瑜</v>
          </cell>
          <cell r="S15" t="str">
            <v>男</v>
          </cell>
          <cell r="T15" t="str">
            <v>汉</v>
          </cell>
          <cell r="U15" t="str">
            <v>群众</v>
          </cell>
          <cell r="V15" t="str">
            <v>否</v>
          </cell>
          <cell r="W15" t="str">
            <v>已婚</v>
          </cell>
          <cell r="X15" t="str">
            <v>1972-07-18</v>
          </cell>
          <cell r="Y15">
            <v>53</v>
          </cell>
          <cell r="Z15" t="str">
            <v>初中</v>
          </cell>
        </row>
        <row r="15">
          <cell r="AF15" t="str">
            <v>无</v>
          </cell>
          <cell r="AG15" t="str">
            <v>钳工中级</v>
          </cell>
          <cell r="AH15" t="str">
            <v>430203197207186036</v>
          </cell>
          <cell r="AI15" t="str">
            <v>18274205198</v>
          </cell>
          <cell r="AJ15" t="str">
            <v>张慧敏</v>
          </cell>
          <cell r="AK15">
            <v>13973308783</v>
          </cell>
        </row>
        <row r="15">
          <cell r="AN15" t="str">
            <v>湖南省株洲市石峰区花果山村31栋304号</v>
          </cell>
          <cell r="AO15" t="str">
            <v>城镇</v>
          </cell>
          <cell r="AP15" t="str">
            <v>湖南省株洲市石峰区花果山村31栋304号</v>
          </cell>
          <cell r="AQ15" t="str">
            <v>2016.1.4-2018.1.3
2018.01.04-2021.01.03
2021.01.04-无固定期限</v>
          </cell>
          <cell r="AR15" t="str">
            <v>——</v>
          </cell>
          <cell r="AS15" t="e">
            <v>#VALUE!</v>
          </cell>
          <cell r="AT15" t="e">
            <v>#VALUE!</v>
          </cell>
          <cell r="AU15">
            <v>44200</v>
          </cell>
          <cell r="AV15" t="str">
            <v>无固定期限</v>
          </cell>
          <cell r="AW15" t="str">
            <v>是</v>
          </cell>
          <cell r="AX15" t="str">
            <v>4302110000678022</v>
          </cell>
          <cell r="AY15" t="str">
            <v>ZZ-DA-0026</v>
          </cell>
          <cell r="AZ15" t="str">
            <v>合同工</v>
          </cell>
          <cell r="BA15" t="str">
            <v>光华荣昌</v>
          </cell>
          <cell r="BB15" t="str">
            <v>光华荣昌</v>
          </cell>
        </row>
        <row r="15">
          <cell r="BE15" t="str">
            <v>缺入职体检</v>
          </cell>
        </row>
        <row r="15">
          <cell r="BI15" t="str">
            <v>贺王瑜</v>
          </cell>
        </row>
        <row r="16">
          <cell r="B16" t="str">
            <v>彭健</v>
          </cell>
          <cell r="C16" t="str">
            <v>彭健</v>
          </cell>
          <cell r="D16">
            <v>301</v>
          </cell>
          <cell r="E16" t="str">
            <v>间接</v>
          </cell>
          <cell r="F16" t="str">
            <v>蓝领</v>
          </cell>
          <cell r="G16" t="str">
            <v>技术质量部</v>
          </cell>
          <cell r="H16" t="str">
            <v>质量管理</v>
          </cell>
          <cell r="I16" t="str">
            <v>发泡检验员</v>
          </cell>
        </row>
        <row r="16">
          <cell r="M16">
            <v>41701</v>
          </cell>
          <cell r="N16">
            <v>41732</v>
          </cell>
          <cell r="O16">
            <v>38899</v>
          </cell>
          <cell r="P16">
            <v>19</v>
          </cell>
          <cell r="Q16">
            <v>11</v>
          </cell>
          <cell r="R16" t="str">
            <v>彭健</v>
          </cell>
          <cell r="S16" t="str">
            <v>男</v>
          </cell>
          <cell r="T16" t="str">
            <v>汉</v>
          </cell>
          <cell r="U16" t="str">
            <v>群众</v>
          </cell>
          <cell r="V16" t="str">
            <v>否</v>
          </cell>
          <cell r="W16" t="str">
            <v>已婚</v>
          </cell>
          <cell r="X16" t="str">
            <v>1987-12-01</v>
          </cell>
          <cell r="Y16">
            <v>37</v>
          </cell>
          <cell r="Z16" t="str">
            <v>中专</v>
          </cell>
        </row>
        <row r="16">
          <cell r="AB16" t="str">
            <v>电子</v>
          </cell>
          <cell r="AC16" t="str">
            <v>株洲市中等职业学校</v>
          </cell>
        </row>
        <row r="16">
          <cell r="AF16" t="str">
            <v>无</v>
          </cell>
          <cell r="AG16" t="str">
            <v>钳工中级</v>
          </cell>
          <cell r="AH16" t="str">
            <v>430281198712019195</v>
          </cell>
          <cell r="AI16">
            <v>15675387258</v>
          </cell>
          <cell r="AJ16" t="str">
            <v>姜芝 </v>
          </cell>
          <cell r="AK16">
            <v>15074103558</v>
          </cell>
        </row>
        <row r="16">
          <cell r="AN16" t="str">
            <v>湖南省醴陵市国瓷街道办事处华塘村楼上组160号</v>
          </cell>
          <cell r="AO16" t="str">
            <v>农村</v>
          </cell>
          <cell r="AP16" t="str">
            <v>湖南省株洲市天元区月塘小区2期13栋504室</v>
          </cell>
          <cell r="AQ16" t="str">
            <v>2016.6.1-2018.5.31
2018.06.01-2021.05.31
2021.05.01-无固定期限</v>
          </cell>
          <cell r="AR16" t="str">
            <v>——</v>
          </cell>
          <cell r="AS16" t="e">
            <v>#VALUE!</v>
          </cell>
          <cell r="AT16" t="e">
            <v>#VALUE!</v>
          </cell>
          <cell r="AU16">
            <v>44348</v>
          </cell>
          <cell r="AV16" t="str">
            <v>无固定期限</v>
          </cell>
          <cell r="AW16" t="str">
            <v>是</v>
          </cell>
          <cell r="AX16" t="str">
            <v>4302110000679346</v>
          </cell>
          <cell r="AY16" t="str">
            <v>ZZ-DA-0178</v>
          </cell>
          <cell r="AZ16" t="str">
            <v>合同工</v>
          </cell>
          <cell r="BA16" t="str">
            <v>光华荣昌</v>
          </cell>
          <cell r="BB16" t="str">
            <v>光华荣昌</v>
          </cell>
        </row>
        <row r="16">
          <cell r="BE16" t="str">
            <v>缺入职体检（劳务工转入）、学历证（找不到）</v>
          </cell>
        </row>
        <row r="16">
          <cell r="BI16" t="str">
            <v>彭健</v>
          </cell>
        </row>
        <row r="17">
          <cell r="B17" t="str">
            <v>李需</v>
          </cell>
          <cell r="C17" t="str">
            <v>李需</v>
          </cell>
          <cell r="D17">
            <v>24102501</v>
          </cell>
          <cell r="E17" t="str">
            <v>间接</v>
          </cell>
          <cell r="F17" t="str">
            <v>蓝领</v>
          </cell>
          <cell r="G17" t="str">
            <v>技术质量部</v>
          </cell>
          <cell r="H17" t="str">
            <v>质量管理</v>
          </cell>
          <cell r="I17" t="str">
            <v>发泡检验员</v>
          </cell>
        </row>
        <row r="17">
          <cell r="M17">
            <v>45591</v>
          </cell>
        </row>
        <row r="17">
          <cell r="R17" t="str">
            <v>李需</v>
          </cell>
          <cell r="S17" t="str">
            <v>女</v>
          </cell>
          <cell r="T17" t="str">
            <v>汉</v>
          </cell>
          <cell r="U17" t="str">
            <v>群众</v>
          </cell>
          <cell r="V17" t="str">
            <v>否</v>
          </cell>
          <cell r="W17" t="str">
            <v>已婚</v>
          </cell>
          <cell r="X17">
            <v>31698</v>
          </cell>
          <cell r="Y17">
            <v>38</v>
          </cell>
          <cell r="Z17" t="str">
            <v>大专</v>
          </cell>
        </row>
        <row r="17">
          <cell r="AB17" t="str">
            <v>工商企业管理</v>
          </cell>
          <cell r="AC17" t="str">
            <v>衡阳工商企业管理学院</v>
          </cell>
        </row>
        <row r="17">
          <cell r="AH17" t="str">
            <v>430281198610134520</v>
          </cell>
          <cell r="AI17">
            <v>19198287367</v>
          </cell>
          <cell r="AJ17" t="str">
            <v>齐辉</v>
          </cell>
          <cell r="AK17">
            <v>17367227367</v>
          </cell>
        </row>
        <row r="17">
          <cell r="AN17" t="str">
            <v>湖南省醴陵市左权镇</v>
          </cell>
          <cell r="AO17" t="str">
            <v>农村</v>
          </cell>
          <cell r="AP17" t="str">
            <v>湖南省湘潭市易俗河镇</v>
          </cell>
        </row>
        <row r="17">
          <cell r="AW17" t="str">
            <v>是</v>
          </cell>
        </row>
        <row r="17">
          <cell r="AZ17" t="str">
            <v>劳务工</v>
          </cell>
          <cell r="BA17" t="str">
            <v>光华荣昌</v>
          </cell>
          <cell r="BB17" t="str">
            <v>湖南诚展</v>
          </cell>
        </row>
        <row r="17">
          <cell r="BI17" t="str">
            <v>李需</v>
          </cell>
        </row>
        <row r="18">
          <cell r="B18" t="str">
            <v>赵五祥</v>
          </cell>
          <cell r="C18" t="str">
            <v>赵五祥</v>
          </cell>
          <cell r="D18">
            <v>667</v>
          </cell>
          <cell r="E18" t="str">
            <v>间接</v>
          </cell>
          <cell r="F18" t="str">
            <v>白领</v>
          </cell>
          <cell r="G18" t="str">
            <v>市场营销部</v>
          </cell>
        </row>
        <row r="18">
          <cell r="I18" t="str">
            <v>销售服务经理</v>
          </cell>
        </row>
        <row r="18">
          <cell r="K18" t="str">
            <v>科级</v>
          </cell>
          <cell r="L18" t="str">
            <v>关键岗</v>
          </cell>
          <cell r="M18">
            <v>43290</v>
          </cell>
          <cell r="N18">
            <v>43351</v>
          </cell>
          <cell r="O18">
            <v>40360</v>
          </cell>
          <cell r="P18">
            <v>15</v>
          </cell>
          <cell r="Q18">
            <v>7</v>
          </cell>
          <cell r="R18" t="str">
            <v>赵五祥</v>
          </cell>
          <cell r="S18" t="str">
            <v>男</v>
          </cell>
          <cell r="T18" t="str">
            <v>汉</v>
          </cell>
          <cell r="U18" t="str">
            <v>群众</v>
          </cell>
          <cell r="V18" t="str">
            <v>否</v>
          </cell>
          <cell r="W18" t="str">
            <v>已婚</v>
          </cell>
          <cell r="X18" t="str">
            <v>1991-05-29</v>
          </cell>
          <cell r="Y18">
            <v>34</v>
          </cell>
          <cell r="Z18" t="str">
            <v>高中</v>
          </cell>
        </row>
        <row r="18">
          <cell r="AC18" t="str">
            <v>娄底市第二中学</v>
          </cell>
        </row>
        <row r="18">
          <cell r="AF18" t="str">
            <v>五级/初级技能</v>
          </cell>
          <cell r="AG18" t="str">
            <v>物流中级</v>
          </cell>
          <cell r="AH18" t="str">
            <v>43252419910529545X</v>
          </cell>
          <cell r="AI18">
            <v>18670816385</v>
          </cell>
          <cell r="AJ18" t="str">
            <v>邹彬彬</v>
          </cell>
          <cell r="AK18">
            <v>17673239367</v>
          </cell>
          <cell r="AL18" t="str">
            <v>530443749@qq.com</v>
          </cell>
        </row>
        <row r="18">
          <cell r="AN18" t="str">
            <v>湖南省新化县游家镇岩石村第六村民小组7号</v>
          </cell>
          <cell r="AO18" t="str">
            <v>农村</v>
          </cell>
          <cell r="AP18" t="str">
            <v>湖南省株洲市天元区月塘小区13栋301号</v>
          </cell>
          <cell r="AQ18" t="str">
            <v>2018.07.09-2021.07.08
2021.07.09-2024.07.08</v>
          </cell>
          <cell r="AR18">
            <v>45481</v>
          </cell>
          <cell r="AS18">
            <v>-371</v>
          </cell>
          <cell r="AT18">
            <v>0</v>
          </cell>
          <cell r="AU18">
            <v>44385</v>
          </cell>
          <cell r="AV18" t="str">
            <v>有固定期限</v>
          </cell>
          <cell r="AW18" t="str">
            <v>是</v>
          </cell>
          <cell r="AX18" t="str">
            <v>4302110000711452</v>
          </cell>
          <cell r="AY18" t="str">
            <v>ZZ-DA-0223</v>
          </cell>
          <cell r="AZ18" t="str">
            <v>合同工</v>
          </cell>
          <cell r="BA18" t="str">
            <v>光华荣昌</v>
          </cell>
          <cell r="BB18" t="str">
            <v>光华荣昌</v>
          </cell>
        </row>
        <row r="18">
          <cell r="BI18" t="str">
            <v>赵五祥</v>
          </cell>
        </row>
        <row r="19">
          <cell r="B19" t="str">
            <v>文洪亮</v>
          </cell>
          <cell r="C19" t="str">
            <v>文洪亮</v>
          </cell>
          <cell r="D19">
            <v>84</v>
          </cell>
          <cell r="E19" t="str">
            <v>间接</v>
          </cell>
          <cell r="F19" t="str">
            <v>蓝领</v>
          </cell>
          <cell r="G19" t="str">
            <v>市场营销部</v>
          </cell>
          <cell r="H19" t="str">
            <v>服务科</v>
          </cell>
          <cell r="I19" t="str">
            <v>现场服务员</v>
          </cell>
        </row>
        <row r="19">
          <cell r="M19">
            <v>41286</v>
          </cell>
          <cell r="N19">
            <v>41345</v>
          </cell>
          <cell r="O19">
            <v>35977</v>
          </cell>
          <cell r="P19">
            <v>27</v>
          </cell>
          <cell r="Q19">
            <v>12</v>
          </cell>
          <cell r="R19" t="str">
            <v>文洪亮</v>
          </cell>
          <cell r="S19" t="str">
            <v>男</v>
          </cell>
          <cell r="T19" t="str">
            <v>汉</v>
          </cell>
          <cell r="U19" t="str">
            <v>群众</v>
          </cell>
          <cell r="V19" t="str">
            <v>否</v>
          </cell>
          <cell r="W19" t="str">
            <v>已婚</v>
          </cell>
          <cell r="X19" t="str">
            <v>1979-11-28</v>
          </cell>
          <cell r="Y19">
            <v>45</v>
          </cell>
          <cell r="Z19" t="str">
            <v>高中</v>
          </cell>
        </row>
        <row r="19">
          <cell r="AC19" t="str">
            <v>株洲县三中</v>
          </cell>
        </row>
        <row r="19">
          <cell r="AF19" t="str">
            <v>无</v>
          </cell>
          <cell r="AG19" t="str">
            <v>物流中级</v>
          </cell>
          <cell r="AH19" t="str">
            <v>430221197911288119</v>
          </cell>
          <cell r="AI19">
            <v>18673399653</v>
          </cell>
          <cell r="AJ19" t="str">
            <v>蒋君</v>
          </cell>
          <cell r="AK19">
            <v>15073389100</v>
          </cell>
        </row>
        <row r="19">
          <cell r="AM19">
            <v>437755762</v>
          </cell>
          <cell r="AN19" t="str">
            <v>湖南省株洲县王十万乡石龙村下洲组18号</v>
          </cell>
          <cell r="AO19" t="str">
            <v>农村</v>
          </cell>
          <cell r="AP19" t="str">
            <v>湖南省株洲县王十万乡石龙村下洲组18号</v>
          </cell>
          <cell r="AQ19" t="str">
            <v>2016.2.1-2018.1.31
2018.02.01-2021.01.31
2021.02.01-无固定期限</v>
          </cell>
          <cell r="AR19" t="str">
            <v>——</v>
          </cell>
          <cell r="AS19" t="e">
            <v>#VALUE!</v>
          </cell>
          <cell r="AT19" t="e">
            <v>#VALUE!</v>
          </cell>
          <cell r="AU19">
            <v>44228</v>
          </cell>
          <cell r="AV19" t="str">
            <v>无固定期限</v>
          </cell>
          <cell r="AW19" t="str">
            <v>是</v>
          </cell>
          <cell r="AX19" t="str">
            <v>4302110000678023</v>
          </cell>
          <cell r="AY19" t="str">
            <v>ZZ-DA-0042</v>
          </cell>
          <cell r="AZ19" t="str">
            <v>合同工</v>
          </cell>
          <cell r="BA19" t="str">
            <v>光华荣昌</v>
          </cell>
          <cell r="BB19" t="str">
            <v>光华荣昌</v>
          </cell>
        </row>
        <row r="19">
          <cell r="BI19" t="str">
            <v>文洪亮</v>
          </cell>
        </row>
        <row r="20">
          <cell r="B20" t="str">
            <v>李松辉</v>
          </cell>
          <cell r="C20" t="str">
            <v>李松辉</v>
          </cell>
          <cell r="D20">
            <v>1226</v>
          </cell>
          <cell r="E20" t="str">
            <v>间接</v>
          </cell>
          <cell r="F20" t="str">
            <v>蓝领</v>
          </cell>
          <cell r="G20" t="str">
            <v>市场营销部</v>
          </cell>
          <cell r="H20" t="str">
            <v>服务科</v>
          </cell>
          <cell r="I20" t="str">
            <v>现场服务员</v>
          </cell>
        </row>
        <row r="20">
          <cell r="M20">
            <v>44994</v>
          </cell>
          <cell r="N20">
            <v>45024</v>
          </cell>
          <cell r="O20" t="str">
            <v>2023.03.09</v>
          </cell>
          <cell r="P20" t="e">
            <v>#VALUE!</v>
          </cell>
          <cell r="Q20">
            <v>2</v>
          </cell>
          <cell r="R20" t="str">
            <v>李松辉</v>
          </cell>
          <cell r="S20" t="str">
            <v>男</v>
          </cell>
          <cell r="T20" t="str">
            <v>汉</v>
          </cell>
          <cell r="U20" t="str">
            <v>群众</v>
          </cell>
          <cell r="V20" t="str">
            <v>否</v>
          </cell>
          <cell r="W20" t="str">
            <v>未婚</v>
          </cell>
          <cell r="X20" t="str">
            <v>2004-08-10</v>
          </cell>
          <cell r="Y20">
            <v>20</v>
          </cell>
          <cell r="Z20" t="str">
            <v>中专</v>
          </cell>
        </row>
        <row r="20">
          <cell r="AH20" t="str">
            <v>431322200408100673</v>
          </cell>
          <cell r="AI20">
            <v>15502551363</v>
          </cell>
          <cell r="AJ20" t="str">
            <v>赵五祥</v>
          </cell>
          <cell r="AK20">
            <v>18373371656</v>
          </cell>
        </row>
        <row r="20">
          <cell r="AN20" t="str">
            <v>娄底市新化县江星园村</v>
          </cell>
          <cell r="AO20" t="str">
            <v>农村</v>
          </cell>
          <cell r="AP20" t="str">
            <v>湖南省株洲市天元区北京海纳川株洲公司宿舍209</v>
          </cell>
          <cell r="AQ20" t="str">
            <v>2023.03.09-2026.03.08</v>
          </cell>
          <cell r="AR20">
            <v>46089</v>
          </cell>
          <cell r="AS20">
            <v>237</v>
          </cell>
        </row>
        <row r="20">
          <cell r="AW20" t="str">
            <v>是</v>
          </cell>
        </row>
        <row r="20">
          <cell r="AZ20" t="str">
            <v>劳务工</v>
          </cell>
          <cell r="BA20" t="str">
            <v>湖南鑫起</v>
          </cell>
          <cell r="BB20" t="str">
            <v>光华荣昌</v>
          </cell>
        </row>
        <row r="20">
          <cell r="BI20" t="str">
            <v>李松辉</v>
          </cell>
        </row>
        <row r="21">
          <cell r="B21" t="str">
            <v>谭建文</v>
          </cell>
          <cell r="C21" t="str">
            <v>谭建文</v>
          </cell>
          <cell r="D21">
            <v>1290</v>
          </cell>
          <cell r="E21" t="str">
            <v>间接</v>
          </cell>
          <cell r="F21" t="str">
            <v>蓝领</v>
          </cell>
          <cell r="G21" t="str">
            <v>市场营销部</v>
          </cell>
          <cell r="H21" t="str">
            <v>服务科</v>
          </cell>
          <cell r="I21" t="str">
            <v>现场服务员</v>
          </cell>
        </row>
        <row r="21">
          <cell r="M21">
            <v>45231</v>
          </cell>
        </row>
        <row r="21">
          <cell r="R21" t="str">
            <v>谭建文</v>
          </cell>
          <cell r="S21" t="str">
            <v>男</v>
          </cell>
          <cell r="T21" t="str">
            <v>汉</v>
          </cell>
          <cell r="U21" t="str">
            <v>群众</v>
          </cell>
          <cell r="V21" t="str">
            <v>否</v>
          </cell>
          <cell r="W21" t="str">
            <v>已婚</v>
          </cell>
          <cell r="X21">
            <v>30957</v>
          </cell>
          <cell r="Y21">
            <v>40</v>
          </cell>
        </row>
        <row r="21">
          <cell r="AH21" t="str">
            <v>430102198410025513</v>
          </cell>
          <cell r="AI21">
            <v>13875816660</v>
          </cell>
          <cell r="AJ21" t="str">
            <v>赵五祥</v>
          </cell>
          <cell r="AK21">
            <v>18373371656</v>
          </cell>
        </row>
        <row r="21">
          <cell r="AQ21" t="str">
            <v>2023.11.01-2026.10.30</v>
          </cell>
          <cell r="AR21">
            <v>46325</v>
          </cell>
          <cell r="AS21">
            <v>473</v>
          </cell>
        </row>
        <row r="21">
          <cell r="AW21" t="str">
            <v>是</v>
          </cell>
        </row>
        <row r="21">
          <cell r="AZ21" t="str">
            <v>劳务工</v>
          </cell>
          <cell r="BA21" t="str">
            <v>诚展</v>
          </cell>
          <cell r="BB21" t="str">
            <v>光华荣昌</v>
          </cell>
        </row>
        <row r="21">
          <cell r="BI21" t="str">
            <v>谭建文</v>
          </cell>
        </row>
        <row r="22">
          <cell r="B22" t="str">
            <v>黄龙</v>
          </cell>
          <cell r="C22" t="str">
            <v>黄龙</v>
          </cell>
          <cell r="D22">
            <v>24112609</v>
          </cell>
          <cell r="E22" t="str">
            <v>直接</v>
          </cell>
          <cell r="F22" t="str">
            <v>蓝领</v>
          </cell>
          <cell r="G22" t="str">
            <v>市场营销部</v>
          </cell>
          <cell r="H22" t="str">
            <v>服务科</v>
          </cell>
          <cell r="I22" t="str">
            <v>现场服务员</v>
          </cell>
        </row>
        <row r="22">
          <cell r="M22">
            <v>45727</v>
          </cell>
        </row>
        <row r="22">
          <cell r="R22" t="str">
            <v>黄龙</v>
          </cell>
          <cell r="S22" t="str">
            <v>男</v>
          </cell>
          <cell r="T22" t="str">
            <v>汉</v>
          </cell>
          <cell r="U22" t="str">
            <v>群众</v>
          </cell>
          <cell r="V22" t="str">
            <v>否</v>
          </cell>
        </row>
        <row r="22">
          <cell r="X22" t="str">
            <v>1998/09/30</v>
          </cell>
          <cell r="Y22">
            <v>26</v>
          </cell>
        </row>
        <row r="22">
          <cell r="AH22" t="str">
            <v>430304199809301776</v>
          </cell>
          <cell r="AI22">
            <v>18773221773</v>
          </cell>
        </row>
        <row r="22">
          <cell r="AZ22" t="str">
            <v>合同工</v>
          </cell>
          <cell r="BA22" t="str">
            <v>光华荣昌</v>
          </cell>
          <cell r="BB22" t="str">
            <v>光华荣昌</v>
          </cell>
        </row>
        <row r="22">
          <cell r="BI22" t="str">
            <v>黄龙</v>
          </cell>
        </row>
        <row r="23">
          <cell r="B23" t="str">
            <v>高万</v>
          </cell>
          <cell r="C23" t="e">
            <v>#N/A</v>
          </cell>
        </row>
        <row r="23">
          <cell r="E23" t="str">
            <v>间接</v>
          </cell>
          <cell r="F23" t="str">
            <v>蓝领</v>
          </cell>
          <cell r="G23" t="str">
            <v>市场营销部</v>
          </cell>
          <cell r="H23" t="str">
            <v>服务科</v>
          </cell>
          <cell r="I23" t="str">
            <v>现场服务员</v>
          </cell>
        </row>
        <row r="23">
          <cell r="M23">
            <v>45306</v>
          </cell>
        </row>
        <row r="23">
          <cell r="R23" t="e">
            <v>#N/A</v>
          </cell>
          <cell r="S23" t="str">
            <v>男</v>
          </cell>
          <cell r="T23" t="str">
            <v>汉</v>
          </cell>
          <cell r="U23" t="str">
            <v>群众</v>
          </cell>
          <cell r="V23" t="str">
            <v>否</v>
          </cell>
          <cell r="W23" t="str">
            <v>未婚</v>
          </cell>
          <cell r="X23">
            <v>31354</v>
          </cell>
          <cell r="Y23">
            <v>39</v>
          </cell>
        </row>
        <row r="23">
          <cell r="AH23" t="str">
            <v>430124198511037116</v>
          </cell>
          <cell r="AI23">
            <v>13125295909</v>
          </cell>
        </row>
        <row r="23">
          <cell r="AN23" t="str">
            <v>湖南省宁乡县朱良桥乡新颜村莲花塘组15号</v>
          </cell>
          <cell r="AO23" t="str">
            <v>农村</v>
          </cell>
          <cell r="AP23" t="str">
            <v>湖南省宁乡县朱良桥乡新颜村莲花塘组15号</v>
          </cell>
          <cell r="AQ23" t="str">
            <v>2024.01.15-2027.01.14</v>
          </cell>
          <cell r="AR23">
            <v>46401</v>
          </cell>
          <cell r="AS23">
            <v>549</v>
          </cell>
        </row>
        <row r="23">
          <cell r="AV23" t="str">
            <v>有固定期限</v>
          </cell>
          <cell r="AW23" t="str">
            <v>是</v>
          </cell>
        </row>
        <row r="23">
          <cell r="AZ23" t="str">
            <v>合同工</v>
          </cell>
          <cell r="BA23" t="str">
            <v>光华荣昌</v>
          </cell>
          <cell r="BB23" t="str">
            <v>光华荣昌</v>
          </cell>
        </row>
        <row r="23">
          <cell r="BI23" t="str">
            <v>高万</v>
          </cell>
        </row>
        <row r="24">
          <cell r="B24" t="str">
            <v>李晶</v>
          </cell>
          <cell r="C24" t="str">
            <v>李晶</v>
          </cell>
          <cell r="D24">
            <v>1202</v>
          </cell>
          <cell r="E24" t="str">
            <v>间接</v>
          </cell>
          <cell r="F24" t="str">
            <v>白领</v>
          </cell>
          <cell r="G24" t="str">
            <v>生产制造部</v>
          </cell>
          <cell r="H24" t="str">
            <v>采购执行</v>
          </cell>
          <cell r="I24" t="str">
            <v>采购计划员</v>
          </cell>
        </row>
        <row r="24">
          <cell r="M24">
            <v>44845</v>
          </cell>
          <cell r="N24">
            <v>44906</v>
          </cell>
          <cell r="O24">
            <v>40360</v>
          </cell>
          <cell r="P24">
            <v>15</v>
          </cell>
          <cell r="Q24">
            <v>2</v>
          </cell>
          <cell r="R24" t="str">
            <v>李晶</v>
          </cell>
          <cell r="S24" t="str">
            <v>女</v>
          </cell>
          <cell r="T24" t="str">
            <v>汉</v>
          </cell>
          <cell r="U24" t="str">
            <v>群众</v>
          </cell>
          <cell r="V24" t="str">
            <v>否</v>
          </cell>
          <cell r="W24" t="str">
            <v>已婚</v>
          </cell>
          <cell r="X24" t="str">
            <v>1987-03-26</v>
          </cell>
          <cell r="Y24">
            <v>38</v>
          </cell>
          <cell r="Z24" t="str">
            <v>大专</v>
          </cell>
        </row>
        <row r="24">
          <cell r="AB24" t="str">
            <v>应用日语</v>
          </cell>
          <cell r="AC24" t="str">
            <v>长沙民政职业技术学院</v>
          </cell>
          <cell r="AD24">
            <v>39994</v>
          </cell>
        </row>
        <row r="24">
          <cell r="AF24" t="str">
            <v>助力物流师（初级）/秘书（涉外）/日本语能力认定书</v>
          </cell>
        </row>
        <row r="24">
          <cell r="AH24" t="str">
            <v>43022519870326004X</v>
          </cell>
          <cell r="AI24">
            <v>18075767587</v>
          </cell>
          <cell r="AJ24" t="str">
            <v>冯亮</v>
          </cell>
          <cell r="AK24">
            <v>18075767586</v>
          </cell>
        </row>
        <row r="24">
          <cell r="AN24" t="str">
            <v>湖南省炎陵县霞阳镇禾仓源村李家02号</v>
          </cell>
          <cell r="AO24" t="str">
            <v>农村</v>
          </cell>
          <cell r="AP24" t="str">
            <v>湖南省株洲市天元区慧谷阳光小区15栋1008号</v>
          </cell>
          <cell r="AQ24" t="str">
            <v>2022.10.11-2024.10.10</v>
          </cell>
          <cell r="AR24">
            <v>45575</v>
          </cell>
          <cell r="AS24">
            <v>-277</v>
          </cell>
          <cell r="AT24">
            <v>0</v>
          </cell>
        </row>
        <row r="24">
          <cell r="AV24" t="str">
            <v>有固定期限</v>
          </cell>
          <cell r="AW24" t="str">
            <v>是</v>
          </cell>
        </row>
        <row r="24">
          <cell r="AY24" t="str">
            <v>ZZ-DA-0250</v>
          </cell>
          <cell r="AZ24" t="str">
            <v>合同工</v>
          </cell>
          <cell r="BA24" t="str">
            <v>光华荣昌</v>
          </cell>
          <cell r="BB24" t="str">
            <v>光华荣昌</v>
          </cell>
        </row>
        <row r="24">
          <cell r="BD24" t="str">
            <v>√</v>
          </cell>
        </row>
        <row r="24">
          <cell r="BI24" t="str">
            <v>李晶</v>
          </cell>
        </row>
        <row r="25">
          <cell r="B25" t="str">
            <v>谭丽平</v>
          </cell>
          <cell r="C25" t="str">
            <v>谭丽平</v>
          </cell>
          <cell r="D25">
            <v>25022502</v>
          </cell>
          <cell r="E25" t="str">
            <v>间接</v>
          </cell>
          <cell r="F25" t="str">
            <v>白领</v>
          </cell>
          <cell r="G25" t="str">
            <v>生产制造部</v>
          </cell>
          <cell r="H25" t="str">
            <v>生产管理</v>
          </cell>
          <cell r="I25" t="str">
            <v>QAD</v>
          </cell>
        </row>
        <row r="25">
          <cell r="M25">
            <v>45714</v>
          </cell>
        </row>
        <row r="25">
          <cell r="R25" t="str">
            <v>谭丽平</v>
          </cell>
          <cell r="S25" t="str">
            <v>女</v>
          </cell>
          <cell r="T25" t="str">
            <v>汉</v>
          </cell>
          <cell r="U25" t="str">
            <v>群众</v>
          </cell>
          <cell r="V25" t="str">
            <v>否</v>
          </cell>
          <cell r="W25" t="str">
            <v>已婚</v>
          </cell>
          <cell r="X25">
            <v>32942</v>
          </cell>
          <cell r="Y25">
            <v>35</v>
          </cell>
          <cell r="Z25" t="str">
            <v>中专</v>
          </cell>
        </row>
        <row r="25">
          <cell r="AB25" t="str">
            <v>计算机应用</v>
          </cell>
          <cell r="AC25" t="str">
            <v>南岳技术学院</v>
          </cell>
        </row>
        <row r="25">
          <cell r="AH25" t="str">
            <v>430221199003101207</v>
          </cell>
          <cell r="AI25">
            <v>15974388031</v>
          </cell>
          <cell r="AJ25" t="str">
            <v>冯戴一蕾</v>
          </cell>
          <cell r="AK25">
            <v>13973351501</v>
          </cell>
        </row>
        <row r="25">
          <cell r="AN25" t="str">
            <v>湖南省株洲市天元区栗雨街道王家坪社区泰山1号9栋501号</v>
          </cell>
          <cell r="AO25" t="str">
            <v>城镇</v>
          </cell>
          <cell r="AP25" t="str">
            <v>湖南省株洲市天元区泰山一号</v>
          </cell>
        </row>
        <row r="25">
          <cell r="AZ25" t="str">
            <v>合同工</v>
          </cell>
          <cell r="BA25" t="str">
            <v>光华荣昌</v>
          </cell>
          <cell r="BB25" t="str">
            <v>光华荣昌</v>
          </cell>
        </row>
        <row r="25">
          <cell r="BI25" t="str">
            <v>谭丽平</v>
          </cell>
        </row>
        <row r="26">
          <cell r="B26" t="str">
            <v>齐承平</v>
          </cell>
          <cell r="C26" t="str">
            <v>齐承平</v>
          </cell>
          <cell r="D26">
            <v>140</v>
          </cell>
          <cell r="E26" t="str">
            <v>间接</v>
          </cell>
          <cell r="F26" t="str">
            <v>白领</v>
          </cell>
          <cell r="G26" t="str">
            <v>生产制造部</v>
          </cell>
          <cell r="H26" t="str">
            <v>生产管理</v>
          </cell>
          <cell r="I26" t="str">
            <v>生产计划员</v>
          </cell>
        </row>
        <row r="26">
          <cell r="M26">
            <v>42017</v>
          </cell>
          <cell r="N26">
            <v>42047</v>
          </cell>
          <cell r="O26">
            <v>41091</v>
          </cell>
          <cell r="P26">
            <v>13</v>
          </cell>
          <cell r="Q26">
            <v>10</v>
          </cell>
          <cell r="R26" t="str">
            <v>齐承平</v>
          </cell>
          <cell r="S26" t="str">
            <v>男</v>
          </cell>
          <cell r="T26" t="str">
            <v>汉</v>
          </cell>
          <cell r="U26" t="str">
            <v>群众</v>
          </cell>
          <cell r="V26" t="str">
            <v>否</v>
          </cell>
          <cell r="W26" t="str">
            <v>未婚</v>
          </cell>
          <cell r="X26" t="str">
            <v>1990-05-14</v>
          </cell>
          <cell r="Y26">
            <v>35</v>
          </cell>
          <cell r="Z26" t="str">
            <v>大专</v>
          </cell>
        </row>
        <row r="26">
          <cell r="AB26" t="str">
            <v>机电一体化技术</v>
          </cell>
          <cell r="AC26" t="str">
            <v>株洲职业技术学院</v>
          </cell>
        </row>
        <row r="26">
          <cell r="AF26" t="str">
            <v>初级</v>
          </cell>
          <cell r="AG26" t="str">
            <v>物流中级</v>
          </cell>
          <cell r="AH26" t="str">
            <v>430221199005141712</v>
          </cell>
          <cell r="AI26" t="str">
            <v>18932136317</v>
          </cell>
          <cell r="AJ26" t="str">
            <v>肖良君</v>
          </cell>
          <cell r="AK26">
            <v>18932134703</v>
          </cell>
        </row>
        <row r="26">
          <cell r="AN26" t="str">
            <v>湖南省株洲县砖桥乡庙湾村杨家组12号</v>
          </cell>
          <cell r="AO26" t="str">
            <v>农村</v>
          </cell>
          <cell r="AP26" t="str">
            <v>湖南省株洲市荷塘区新塘路兰天一村2栋1504号</v>
          </cell>
          <cell r="AQ26" t="str">
            <v>2015.10.04-2017.10.03
2017.10.04-2020.10.03
2020.10.04-无固定期限</v>
          </cell>
          <cell r="AR26" t="str">
            <v>——</v>
          </cell>
          <cell r="AS26" t="e">
            <v>#VALUE!</v>
          </cell>
          <cell r="AT26" t="e">
            <v>#VALUE!</v>
          </cell>
          <cell r="AU26">
            <v>44108</v>
          </cell>
          <cell r="AV26" t="str">
            <v>无固定期限</v>
          </cell>
          <cell r="AW26" t="str">
            <v>是</v>
          </cell>
          <cell r="AX26" t="str">
            <v>4302110000682541</v>
          </cell>
          <cell r="AY26" t="str">
            <v>ZZ-DA-0061</v>
          </cell>
          <cell r="AZ26" t="str">
            <v>合同工</v>
          </cell>
          <cell r="BA26" t="str">
            <v>光华荣昌</v>
          </cell>
          <cell r="BB26" t="str">
            <v>光华荣昌</v>
          </cell>
          <cell r="BC26" t="str">
            <v>初级工</v>
          </cell>
        </row>
        <row r="26">
          <cell r="BI26" t="str">
            <v>齐承平</v>
          </cell>
        </row>
        <row r="27">
          <cell r="B27" t="str">
            <v>殷胜</v>
          </cell>
          <cell r="C27" t="str">
            <v>殷胜</v>
          </cell>
          <cell r="D27">
            <v>317</v>
          </cell>
          <cell r="E27" t="str">
            <v>间接</v>
          </cell>
          <cell r="F27" t="str">
            <v>蓝领</v>
          </cell>
          <cell r="G27" t="str">
            <v>生产制造部</v>
          </cell>
          <cell r="H27" t="str">
            <v>物料</v>
          </cell>
          <cell r="I27" t="str">
            <v>库管</v>
          </cell>
        </row>
        <row r="27">
          <cell r="M27">
            <v>41492</v>
          </cell>
          <cell r="N27">
            <v>41523</v>
          </cell>
          <cell r="O27">
            <v>41492</v>
          </cell>
          <cell r="P27">
            <v>11</v>
          </cell>
          <cell r="Q27">
            <v>11</v>
          </cell>
          <cell r="R27" t="str">
            <v>殷胜</v>
          </cell>
          <cell r="S27" t="str">
            <v>男</v>
          </cell>
          <cell r="T27" t="str">
            <v>汉</v>
          </cell>
          <cell r="U27" t="str">
            <v>群众</v>
          </cell>
          <cell r="V27" t="str">
            <v>否</v>
          </cell>
          <cell r="W27" t="str">
            <v>已婚</v>
          </cell>
          <cell r="X27" t="str">
            <v>1991-07-03</v>
          </cell>
          <cell r="Y27">
            <v>34</v>
          </cell>
          <cell r="Z27" t="str">
            <v>大专</v>
          </cell>
        </row>
        <row r="27">
          <cell r="AB27" t="str">
            <v>机电一体化技术</v>
          </cell>
          <cell r="AC27" t="str">
            <v>湖南电子科技职业学院</v>
          </cell>
          <cell r="AD27">
            <v>41456</v>
          </cell>
        </row>
        <row r="27">
          <cell r="AF27" t="str">
            <v>四级/中级技能</v>
          </cell>
          <cell r="AG27" t="str">
            <v>钳工中级</v>
          </cell>
          <cell r="AH27" t="str">
            <v>430211199107030412</v>
          </cell>
          <cell r="AI27">
            <v>18473385101</v>
          </cell>
          <cell r="AJ27" t="str">
            <v>向洁</v>
          </cell>
          <cell r="AK27">
            <v>15573356209</v>
          </cell>
          <cell r="AL27" t="str">
            <v>929183014@qq.com</v>
          </cell>
          <cell r="AM27">
            <v>929183014</v>
          </cell>
          <cell r="AN27" t="str">
            <v>湖南省株洲市天元区嵩山路街道莲花1队</v>
          </cell>
          <cell r="AO27" t="str">
            <v>城镇</v>
          </cell>
          <cell r="AP27" t="str">
            <v>湖南省株洲市天元区莲花工区一队16号</v>
          </cell>
          <cell r="AQ27" t="str">
            <v>2015.10.01-2017.09.30
2017.10.01-2020.09.30
2020.10.01-无固定期限</v>
          </cell>
          <cell r="AR27" t="str">
            <v>——</v>
          </cell>
          <cell r="AS27" t="e">
            <v>#VALUE!</v>
          </cell>
          <cell r="AT27" t="e">
            <v>#VALUE!</v>
          </cell>
          <cell r="AU27">
            <v>44105</v>
          </cell>
          <cell r="AV27" t="str">
            <v>无固定期限</v>
          </cell>
          <cell r="AW27" t="str">
            <v>是</v>
          </cell>
          <cell r="AX27" t="str">
            <v>4302110000672907</v>
          </cell>
          <cell r="AY27" t="str">
            <v>ZZ-DA-0131</v>
          </cell>
          <cell r="AZ27" t="str">
            <v>合同工</v>
          </cell>
          <cell r="BA27" t="str">
            <v>光华荣昌</v>
          </cell>
          <cell r="BB27" t="str">
            <v>湖南红海</v>
          </cell>
          <cell r="BC27" t="str">
            <v>中级工</v>
          </cell>
        </row>
        <row r="27">
          <cell r="BI27" t="str">
            <v>殷胜</v>
          </cell>
        </row>
        <row r="28">
          <cell r="B28" t="str">
            <v>邹彬彬</v>
          </cell>
          <cell r="C28" t="str">
            <v>邹彬彬</v>
          </cell>
          <cell r="D28">
            <v>25021902</v>
          </cell>
          <cell r="E28" t="str">
            <v>间接</v>
          </cell>
          <cell r="F28" t="str">
            <v>蓝领</v>
          </cell>
          <cell r="G28" t="str">
            <v>生产制造部</v>
          </cell>
          <cell r="H28" t="str">
            <v>物料</v>
          </cell>
          <cell r="I28" t="str">
            <v>库管</v>
          </cell>
        </row>
        <row r="28">
          <cell r="M28">
            <v>45708</v>
          </cell>
        </row>
        <row r="28">
          <cell r="R28" t="str">
            <v>邹彬彬</v>
          </cell>
          <cell r="S28" t="str">
            <v>女</v>
          </cell>
          <cell r="T28" t="str">
            <v>汉</v>
          </cell>
          <cell r="U28" t="str">
            <v>群众</v>
          </cell>
          <cell r="V28" t="str">
            <v>否</v>
          </cell>
          <cell r="W28" t="str">
            <v>已婚</v>
          </cell>
          <cell r="X28" t="str">
            <v>1993/10/09</v>
          </cell>
          <cell r="Y28">
            <v>31</v>
          </cell>
        </row>
        <row r="28">
          <cell r="AH28" t="str">
            <v>432524199310095422</v>
          </cell>
          <cell r="AI28">
            <v>17673239367</v>
          </cell>
          <cell r="AJ28" t="str">
            <v>赵五祥18373371656</v>
          </cell>
        </row>
        <row r="28">
          <cell r="AN28" t="str">
            <v>湖南省株洲市天元区月塘小区13栋301号</v>
          </cell>
        </row>
        <row r="28">
          <cell r="AP28" t="str">
            <v>湖南省株洲市天元区月塘小区13栋301号</v>
          </cell>
        </row>
        <row r="28">
          <cell r="AZ28" t="str">
            <v>合同工</v>
          </cell>
          <cell r="BA28" t="str">
            <v>光华荣昌</v>
          </cell>
          <cell r="BB28" t="str">
            <v>光华荣昌</v>
          </cell>
          <cell r="BC28">
            <v>45716</v>
          </cell>
        </row>
        <row r="28">
          <cell r="BI28" t="str">
            <v>邹彬彬</v>
          </cell>
        </row>
        <row r="29">
          <cell r="B29" t="str">
            <v>高贤勇</v>
          </cell>
          <cell r="C29" t="str">
            <v>高贤勇</v>
          </cell>
          <cell r="D29">
            <v>762</v>
          </cell>
          <cell r="E29" t="str">
            <v>间接</v>
          </cell>
          <cell r="F29" t="str">
            <v>蓝领</v>
          </cell>
          <cell r="G29" t="str">
            <v>生产制造部</v>
          </cell>
          <cell r="H29" t="str">
            <v>成品管理</v>
          </cell>
          <cell r="I29" t="str">
            <v>库管</v>
          </cell>
        </row>
        <row r="29">
          <cell r="L29" t="str">
            <v>关键岗</v>
          </cell>
          <cell r="M29">
            <v>43642</v>
          </cell>
          <cell r="N29">
            <v>43672</v>
          </cell>
          <cell r="O29">
            <v>38596</v>
          </cell>
          <cell r="P29">
            <v>19</v>
          </cell>
          <cell r="Q29">
            <v>6</v>
          </cell>
          <cell r="R29" t="str">
            <v>高贤勇</v>
          </cell>
          <cell r="S29" t="str">
            <v>男</v>
          </cell>
          <cell r="T29" t="str">
            <v>汉</v>
          </cell>
          <cell r="U29" t="str">
            <v>群众</v>
          </cell>
          <cell r="V29" t="str">
            <v>否</v>
          </cell>
          <cell r="W29" t="str">
            <v>未婚</v>
          </cell>
          <cell r="X29" t="str">
            <v>1982-08-20</v>
          </cell>
          <cell r="Y29">
            <v>42</v>
          </cell>
          <cell r="Z29" t="str">
            <v>本科</v>
          </cell>
          <cell r="AA29" t="str">
            <v>学士</v>
          </cell>
        </row>
        <row r="29">
          <cell r="AF29" t="str">
            <v>无</v>
          </cell>
          <cell r="AG29" t="str">
            <v>物流中级</v>
          </cell>
          <cell r="AH29" t="str">
            <v>430203198208203015</v>
          </cell>
          <cell r="AI29">
            <v>13973369217</v>
          </cell>
          <cell r="AJ29" t="str">
            <v>唐球英</v>
          </cell>
          <cell r="AK29">
            <v>17307339003</v>
          </cell>
        </row>
        <row r="29">
          <cell r="AN29" t="str">
            <v>湖南省株洲市石峰区云峰阁一村12栋309号</v>
          </cell>
          <cell r="AO29" t="str">
            <v>城镇</v>
          </cell>
          <cell r="AP29" t="str">
            <v>湖南省株洲市石峰区云峰阁一村12栋309号</v>
          </cell>
          <cell r="AQ29" t="str">
            <v>2019.06.25-2022.06.24   2022.06.25-2025.06.24 </v>
          </cell>
          <cell r="AR29">
            <v>45832</v>
          </cell>
          <cell r="AS29">
            <v>-20</v>
          </cell>
          <cell r="AT29">
            <v>0</v>
          </cell>
        </row>
        <row r="29">
          <cell r="AV29" t="str">
            <v>有固定期限</v>
          </cell>
          <cell r="AW29" t="str">
            <v>是</v>
          </cell>
          <cell r="AX29" t="str">
            <v>4302990003323467</v>
          </cell>
        </row>
        <row r="29">
          <cell r="AZ29" t="str">
            <v>劳务工</v>
          </cell>
          <cell r="BA29" t="str">
            <v>湖南鑫起</v>
          </cell>
          <cell r="BB29" t="str">
            <v>光华荣昌</v>
          </cell>
        </row>
        <row r="29">
          <cell r="BI29" t="str">
            <v>高贤勇</v>
          </cell>
        </row>
        <row r="30">
          <cell r="B30" t="str">
            <v>赵亮</v>
          </cell>
          <cell r="C30" t="str">
            <v>赵亮</v>
          </cell>
        </row>
        <row r="30">
          <cell r="G30" t="str">
            <v>生产制造部</v>
          </cell>
          <cell r="H30" t="str">
            <v>成品管理</v>
          </cell>
          <cell r="I30" t="str">
            <v>库管</v>
          </cell>
        </row>
        <row r="30">
          <cell r="M30">
            <v>45814</v>
          </cell>
        </row>
        <row r="30">
          <cell r="R30" t="str">
            <v>赵亮</v>
          </cell>
        </row>
        <row r="30">
          <cell r="BI30" t="str">
            <v>赵亮</v>
          </cell>
        </row>
        <row r="31">
          <cell r="B31" t="str">
            <v>刘文向</v>
          </cell>
          <cell r="C31" t="str">
            <v>刘文向</v>
          </cell>
          <cell r="D31">
            <v>1070</v>
          </cell>
          <cell r="E31" t="str">
            <v>间接</v>
          </cell>
          <cell r="F31" t="str">
            <v>白领</v>
          </cell>
          <cell r="G31" t="str">
            <v>生产制造部</v>
          </cell>
          <cell r="H31" t="str">
            <v>成品管理</v>
          </cell>
          <cell r="I31" t="str">
            <v>成品管理</v>
          </cell>
        </row>
        <row r="31">
          <cell r="K31" t="str">
            <v>主管</v>
          </cell>
          <cell r="L31" t="str">
            <v>关键岗</v>
          </cell>
          <cell r="M31">
            <v>44765</v>
          </cell>
          <cell r="N31">
            <v>44765</v>
          </cell>
          <cell r="O31">
            <v>33786</v>
          </cell>
          <cell r="P31">
            <v>33</v>
          </cell>
          <cell r="Q31">
            <v>2</v>
          </cell>
          <cell r="R31" t="str">
            <v>刘文向</v>
          </cell>
          <cell r="S31" t="str">
            <v>男</v>
          </cell>
          <cell r="T31" t="str">
            <v>苗族</v>
          </cell>
          <cell r="U31" t="str">
            <v>群众</v>
          </cell>
          <cell r="V31" t="str">
            <v>否</v>
          </cell>
          <cell r="W31" t="str">
            <v>已婚</v>
          </cell>
          <cell r="X31" t="str">
            <v>1974-08-11</v>
          </cell>
          <cell r="Y31">
            <v>50</v>
          </cell>
          <cell r="Z31" t="str">
            <v>高中</v>
          </cell>
        </row>
        <row r="31">
          <cell r="AD31">
            <v>34150</v>
          </cell>
        </row>
        <row r="31">
          <cell r="AF31" t="str">
            <v>四级/中级技能</v>
          </cell>
          <cell r="AG31" t="str">
            <v>物流中级</v>
          </cell>
          <cell r="AH31" t="str">
            <v>430527197408118731</v>
          </cell>
          <cell r="AI31">
            <v>18627333167</v>
          </cell>
          <cell r="AJ31" t="str">
            <v>陈湘华</v>
          </cell>
          <cell r="AK31">
            <v>19373393723</v>
          </cell>
        </row>
        <row r="31">
          <cell r="AN31" t="str">
            <v>湖南省绥宁县枫木团苗蔟侗族乡黄土江村1组</v>
          </cell>
          <cell r="AO31" t="str">
            <v>农村</v>
          </cell>
          <cell r="AP31" t="str">
            <v>湖南省株洲市石峰区云杉小区1栋114号</v>
          </cell>
          <cell r="AQ31" t="str">
            <v>2022.07.23-2024.07.22</v>
          </cell>
          <cell r="AR31">
            <v>45495</v>
          </cell>
          <cell r="AS31">
            <v>-357</v>
          </cell>
          <cell r="AT31">
            <v>0</v>
          </cell>
        </row>
        <row r="31">
          <cell r="AV31" t="str">
            <v>有固定期限</v>
          </cell>
          <cell r="AW31" t="str">
            <v>是</v>
          </cell>
          <cell r="AX31" t="str">
            <v>4302110000666490</v>
          </cell>
          <cell r="AY31" t="str">
            <v>ZZ-DA-0249</v>
          </cell>
          <cell r="AZ31" t="str">
            <v>合同工</v>
          </cell>
          <cell r="BA31" t="str">
            <v>光华荣昌</v>
          </cell>
          <cell r="BB31" t="str">
            <v>光华荣昌</v>
          </cell>
          <cell r="BC31" t="str">
            <v>中级工</v>
          </cell>
          <cell r="BD31" t="str">
            <v>缺入职体检-入职体检需复查</v>
          </cell>
        </row>
        <row r="31">
          <cell r="BI31" t="str">
            <v>刘文向</v>
          </cell>
        </row>
        <row r="32">
          <cell r="B32" t="str">
            <v>贺楚平</v>
          </cell>
          <cell r="C32" t="str">
            <v>贺楚平</v>
          </cell>
          <cell r="D32">
            <v>1054</v>
          </cell>
          <cell r="E32" t="str">
            <v>间接</v>
          </cell>
          <cell r="F32" t="str">
            <v>蓝领</v>
          </cell>
          <cell r="G32" t="str">
            <v>生产制造部</v>
          </cell>
          <cell r="H32" t="str">
            <v>物料</v>
          </cell>
          <cell r="I32" t="str">
            <v>仓管员</v>
          </cell>
        </row>
        <row r="32">
          <cell r="M32">
            <v>44760</v>
          </cell>
          <cell r="N32">
            <v>44823</v>
          </cell>
          <cell r="O32">
            <v>30498</v>
          </cell>
          <cell r="P32">
            <v>42</v>
          </cell>
          <cell r="Q32">
            <v>2</v>
          </cell>
          <cell r="R32" t="str">
            <v>贺楚平</v>
          </cell>
          <cell r="S32" t="str">
            <v>男</v>
          </cell>
          <cell r="T32" t="str">
            <v>汉</v>
          </cell>
          <cell r="U32" t="str">
            <v>群众</v>
          </cell>
          <cell r="V32" t="str">
            <v>否</v>
          </cell>
          <cell r="W32" t="str">
            <v>已婚</v>
          </cell>
          <cell r="X32" t="str">
            <v>1965-09-18</v>
          </cell>
          <cell r="Y32">
            <v>59</v>
          </cell>
          <cell r="Z32" t="str">
            <v>高中</v>
          </cell>
        </row>
        <row r="32">
          <cell r="AH32" t="str">
            <v>430124196509180694</v>
          </cell>
          <cell r="AI32">
            <v>18974867808</v>
          </cell>
          <cell r="AJ32" t="str">
            <v>吴晓芳</v>
          </cell>
          <cell r="AK32">
            <v>15974124847</v>
          </cell>
        </row>
        <row r="32">
          <cell r="AN32" t="str">
            <v>湖南省宁乡县巷子口镇金枫园村新胜组号</v>
          </cell>
          <cell r="AO32" t="str">
            <v>农村</v>
          </cell>
          <cell r="AP32" t="str">
            <v>湖南省株洲市天元北京海纳川株洲园区宿舍</v>
          </cell>
          <cell r="AQ32" t="str">
            <v>2022.07.18-2025.07.17</v>
          </cell>
          <cell r="AR32">
            <v>45855</v>
          </cell>
          <cell r="AS32">
            <v>3</v>
          </cell>
          <cell r="AT32">
            <v>1</v>
          </cell>
        </row>
        <row r="32">
          <cell r="AV32" t="str">
            <v>有固定期限</v>
          </cell>
          <cell r="AW32" t="str">
            <v>是</v>
          </cell>
        </row>
        <row r="32">
          <cell r="AZ32" t="str">
            <v>劳务工</v>
          </cell>
          <cell r="BA32" t="str">
            <v>湖南鑫起</v>
          </cell>
          <cell r="BB32" t="str">
            <v>光华荣昌</v>
          </cell>
          <cell r="BC32" t="str">
            <v>廖娉介绍</v>
          </cell>
          <cell r="BD32" t="str">
            <v>√</v>
          </cell>
        </row>
        <row r="32">
          <cell r="BI32" t="str">
            <v>贺楚平</v>
          </cell>
        </row>
        <row r="33">
          <cell r="B33" t="str">
            <v>文磊</v>
          </cell>
          <cell r="C33" t="str">
            <v>文磊</v>
          </cell>
          <cell r="D33">
            <v>25060502</v>
          </cell>
          <cell r="E33" t="str">
            <v>直接</v>
          </cell>
          <cell r="F33" t="str">
            <v>蓝领</v>
          </cell>
          <cell r="G33" t="str">
            <v>生产制造部</v>
          </cell>
          <cell r="H33" t="str">
            <v>成品管理</v>
          </cell>
          <cell r="I33" t="str">
            <v>库管</v>
          </cell>
        </row>
        <row r="33">
          <cell r="M33" t="str">
            <v>2025-06-03</v>
          </cell>
        </row>
        <row r="33">
          <cell r="R33" t="str">
            <v>文磊</v>
          </cell>
          <cell r="S33" t="str">
            <v>男</v>
          </cell>
          <cell r="T33" t="str">
            <v>汉</v>
          </cell>
          <cell r="U33" t="str">
            <v>群众</v>
          </cell>
          <cell r="V33" t="str">
            <v>否</v>
          </cell>
        </row>
        <row r="33">
          <cell r="X33" t="str">
            <v>1988-08-30</v>
          </cell>
          <cell r="Y33">
            <v>36</v>
          </cell>
        </row>
        <row r="33">
          <cell r="AH33" t="str">
            <v>430321198808307019</v>
          </cell>
          <cell r="AI33" t="str">
            <v>15873287790</v>
          </cell>
        </row>
        <row r="33">
          <cell r="AN33" t="str">
            <v>湖南省湘潭县河口镇古塘桥村又星塘组</v>
          </cell>
        </row>
        <row r="33">
          <cell r="AZ33" t="str">
            <v>劳务工</v>
          </cell>
          <cell r="BA33" t="str">
            <v>光华荣昌</v>
          </cell>
          <cell r="BB33" t="str">
            <v>湘潭宏顺</v>
          </cell>
        </row>
        <row r="33">
          <cell r="BI33" t="str">
            <v>文磊</v>
          </cell>
        </row>
        <row r="34">
          <cell r="B34" t="str">
            <v>王启明</v>
          </cell>
          <cell r="C34" t="str">
            <v>王启明</v>
          </cell>
          <cell r="D34">
            <v>25060101</v>
          </cell>
          <cell r="E34" t="str">
            <v>直接</v>
          </cell>
          <cell r="F34" t="str">
            <v>蓝领</v>
          </cell>
          <cell r="G34" t="str">
            <v>生产制造部</v>
          </cell>
          <cell r="H34" t="str">
            <v>成品管理</v>
          </cell>
          <cell r="I34" t="str">
            <v>库管</v>
          </cell>
        </row>
        <row r="34">
          <cell r="M34" t="str">
            <v>2025-06-01</v>
          </cell>
        </row>
        <row r="34">
          <cell r="R34" t="str">
            <v>王启明</v>
          </cell>
          <cell r="S34" t="str">
            <v>男</v>
          </cell>
          <cell r="T34" t="str">
            <v>汉</v>
          </cell>
          <cell r="U34" t="str">
            <v>群众</v>
          </cell>
          <cell r="V34" t="str">
            <v>否</v>
          </cell>
        </row>
        <row r="34">
          <cell r="X34" t="str">
            <v>1967-09-17</v>
          </cell>
          <cell r="Y34">
            <v>57</v>
          </cell>
        </row>
        <row r="34">
          <cell r="AH34" t="str">
            <v>430321196709174557</v>
          </cell>
          <cell r="AI34" t="str">
            <v>15697321739</v>
          </cell>
        </row>
        <row r="34">
          <cell r="AN34" t="str">
            <v>湖南省湘潭县排头乡留田村黄龙村民组</v>
          </cell>
        </row>
        <row r="34">
          <cell r="AZ34" t="str">
            <v>劳务工</v>
          </cell>
          <cell r="BA34" t="str">
            <v>光华荣昌</v>
          </cell>
          <cell r="BB34" t="str">
            <v>湘潭宏顺</v>
          </cell>
        </row>
        <row r="34">
          <cell r="BI34" t="str">
            <v>王启明</v>
          </cell>
        </row>
        <row r="35">
          <cell r="B35" t="str">
            <v>曹蜜</v>
          </cell>
          <cell r="C35" t="str">
            <v>曹蜜</v>
          </cell>
          <cell r="D35">
            <v>46</v>
          </cell>
          <cell r="E35" t="str">
            <v>间接</v>
          </cell>
          <cell r="F35" t="str">
            <v>白领</v>
          </cell>
          <cell r="G35" t="str">
            <v>生产制造部</v>
          </cell>
          <cell r="H35" t="str">
            <v>生产制造部</v>
          </cell>
          <cell r="I35" t="str">
            <v>部长</v>
          </cell>
        </row>
        <row r="35">
          <cell r="K35" t="str">
            <v>部级</v>
          </cell>
          <cell r="L35" t="str">
            <v>关键岗</v>
          </cell>
          <cell r="M35">
            <v>41477</v>
          </cell>
          <cell r="N35">
            <v>41539</v>
          </cell>
          <cell r="O35">
            <v>38534</v>
          </cell>
          <cell r="P35">
            <v>20</v>
          </cell>
          <cell r="Q35">
            <v>11</v>
          </cell>
          <cell r="R35" t="str">
            <v>曹蜜</v>
          </cell>
          <cell r="S35" t="str">
            <v>男</v>
          </cell>
          <cell r="T35" t="str">
            <v>汉</v>
          </cell>
          <cell r="U35" t="str">
            <v>中共党员</v>
          </cell>
          <cell r="V35" t="str">
            <v>否</v>
          </cell>
          <cell r="W35" t="str">
            <v>已婚</v>
          </cell>
          <cell r="X35" t="str">
            <v>1984-06-25</v>
          </cell>
          <cell r="Y35">
            <v>41</v>
          </cell>
          <cell r="Z35" t="str">
            <v>本科</v>
          </cell>
        </row>
        <row r="35">
          <cell r="AB35" t="str">
            <v>人力资源管理</v>
          </cell>
          <cell r="AC35" t="str">
            <v>湖南农业大学</v>
          </cell>
        </row>
        <row r="35">
          <cell r="AF35" t="str">
            <v>焊工/中级
维修电工/制图员/四级/中级技能
</v>
          </cell>
        </row>
        <row r="35">
          <cell r="AH35" t="str">
            <v>432524198406256417</v>
          </cell>
          <cell r="AI35">
            <v>18673399280</v>
          </cell>
          <cell r="AJ35" t="str">
            <v>陈美</v>
          </cell>
          <cell r="AK35">
            <v>15994792843</v>
          </cell>
          <cell r="AL35" t="str">
            <v>caomi024@163.com</v>
          </cell>
        </row>
        <row r="35">
          <cell r="AN35" t="str">
            <v>湖南省新化县桑梓镇金桥村鸿盛店组511号</v>
          </cell>
          <cell r="AO35" t="str">
            <v>城镇</v>
          </cell>
          <cell r="AP35" t="str">
            <v>湖南省株洲市天元区安泰小区15栋506号</v>
          </cell>
          <cell r="AQ35" t="str">
            <v>2013.07.22-2015.07.21
2015.07.21-2018.07.20
2018.07.21-无固定期限</v>
          </cell>
          <cell r="AR35" t="str">
            <v>——</v>
          </cell>
          <cell r="AS35" t="e">
            <v>#VALUE!</v>
          </cell>
          <cell r="AT35" t="e">
            <v>#VALUE!</v>
          </cell>
          <cell r="AU35">
            <v>43302</v>
          </cell>
          <cell r="AV35" t="str">
            <v>无固定期限</v>
          </cell>
          <cell r="AW35" t="str">
            <v>是</v>
          </cell>
          <cell r="AX35" t="str">
            <v>4302110000666494</v>
          </cell>
          <cell r="AY35" t="str">
            <v>ZZ-DA-0063</v>
          </cell>
          <cell r="AZ35" t="str">
            <v>合同工</v>
          </cell>
          <cell r="BA35" t="str">
            <v>光华荣昌</v>
          </cell>
          <cell r="BB35" t="str">
            <v>光华荣昌</v>
          </cell>
          <cell r="BC35" t="str">
            <v>中级工</v>
          </cell>
        </row>
        <row r="35">
          <cell r="BI35" t="str">
            <v>曹蜜</v>
          </cell>
        </row>
        <row r="36">
          <cell r="B36" t="str">
            <v>马英</v>
          </cell>
          <cell r="C36" t="str">
            <v>马英</v>
          </cell>
          <cell r="D36">
            <v>19</v>
          </cell>
          <cell r="E36" t="str">
            <v>间接</v>
          </cell>
          <cell r="F36" t="str">
            <v>白领</v>
          </cell>
          <cell r="G36" t="str">
            <v>生产制造部</v>
          </cell>
          <cell r="H36" t="str">
            <v>设备安技</v>
          </cell>
          <cell r="I36" t="str">
            <v>IT兼设备维修</v>
          </cell>
        </row>
        <row r="36">
          <cell r="K36" t="str">
            <v>主管</v>
          </cell>
          <cell r="L36" t="str">
            <v>关键岗</v>
          </cell>
          <cell r="M36">
            <v>41977</v>
          </cell>
          <cell r="N36">
            <v>42007</v>
          </cell>
          <cell r="O36">
            <v>39630</v>
          </cell>
          <cell r="P36">
            <v>17</v>
          </cell>
          <cell r="Q36">
            <v>10</v>
          </cell>
          <cell r="R36" t="str">
            <v>马英</v>
          </cell>
          <cell r="S36" t="str">
            <v>男</v>
          </cell>
          <cell r="T36" t="str">
            <v>汉</v>
          </cell>
          <cell r="U36" t="str">
            <v>群众</v>
          </cell>
          <cell r="V36" t="str">
            <v>否</v>
          </cell>
          <cell r="W36" t="str">
            <v>已婚</v>
          </cell>
          <cell r="X36" t="str">
            <v>1985-10-14</v>
          </cell>
          <cell r="Y36">
            <v>39</v>
          </cell>
          <cell r="Z36" t="str">
            <v>本科</v>
          </cell>
          <cell r="AA36" t="str">
            <v>学士</v>
          </cell>
          <cell r="AB36" t="str">
            <v>计算机科学与技术</v>
          </cell>
          <cell r="AC36" t="str">
            <v>武汉工业学院工商学院</v>
          </cell>
          <cell r="AD36">
            <v>39629</v>
          </cell>
          <cell r="AE36" t="str">
            <v>全日制</v>
          </cell>
          <cell r="AF36" t="str">
            <v>四级/中级技能</v>
          </cell>
        </row>
        <row r="36">
          <cell r="AH36" t="str">
            <v>430203198510146015</v>
          </cell>
          <cell r="AI36">
            <v>15673385775</v>
          </cell>
          <cell r="AJ36" t="str">
            <v>李倩</v>
          </cell>
          <cell r="AK36">
            <v>15096391608</v>
          </cell>
          <cell r="AL36" t="str">
            <v>36913899@qq.com</v>
          </cell>
          <cell r="AM36">
            <v>36913899</v>
          </cell>
          <cell r="AN36" t="str">
            <v>湖南省株洲市石峰区报亭散户1区24号</v>
          </cell>
          <cell r="AO36" t="str">
            <v>城镇</v>
          </cell>
          <cell r="AP36" t="str">
            <v>株洲市荷塘区天鹅花园51栋1506号</v>
          </cell>
          <cell r="AQ36" t="str">
            <v>2015.05.01-2017.04.30
2017.05.01-2020.04.30
2020.05.01-无固定期限</v>
          </cell>
          <cell r="AR36" t="str">
            <v>——</v>
          </cell>
          <cell r="AS36" t="e">
            <v>#VALUE!</v>
          </cell>
          <cell r="AT36" t="e">
            <v>#VALUE!</v>
          </cell>
          <cell r="AU36">
            <v>43952</v>
          </cell>
          <cell r="AV36" t="str">
            <v>无固定期限</v>
          </cell>
          <cell r="AW36" t="str">
            <v>是</v>
          </cell>
          <cell r="AX36" t="str">
            <v>4302110000667450</v>
          </cell>
          <cell r="AY36" t="str">
            <v>ZZ-DA-0015</v>
          </cell>
          <cell r="AZ36" t="str">
            <v>合同工</v>
          </cell>
          <cell r="BA36" t="str">
            <v>光华荣昌</v>
          </cell>
          <cell r="BB36" t="str">
            <v>光华荣昌</v>
          </cell>
          <cell r="BC36" t="str">
            <v>中级工</v>
          </cell>
        </row>
        <row r="36">
          <cell r="BE36" t="str">
            <v>缺入职体检</v>
          </cell>
        </row>
        <row r="36">
          <cell r="BI36" t="str">
            <v>马英</v>
          </cell>
        </row>
        <row r="37">
          <cell r="B37" t="str">
            <v>何胜春</v>
          </cell>
          <cell r="C37" t="str">
            <v>何胜春</v>
          </cell>
          <cell r="D37">
            <v>327</v>
          </cell>
          <cell r="E37" t="str">
            <v>间接</v>
          </cell>
          <cell r="F37" t="str">
            <v>白领</v>
          </cell>
          <cell r="G37" t="str">
            <v>生产制造部</v>
          </cell>
          <cell r="H37" t="str">
            <v>生产制造部</v>
          </cell>
          <cell r="I37" t="str">
            <v>车间主任</v>
          </cell>
        </row>
        <row r="37">
          <cell r="K37" t="str">
            <v>主管</v>
          </cell>
          <cell r="L37" t="str">
            <v>关键岗</v>
          </cell>
          <cell r="M37">
            <v>42343</v>
          </cell>
          <cell r="N37">
            <v>42373</v>
          </cell>
          <cell r="O37">
            <v>39630</v>
          </cell>
          <cell r="P37">
            <v>17</v>
          </cell>
          <cell r="Q37">
            <v>9</v>
          </cell>
          <cell r="R37" t="str">
            <v>何胜春</v>
          </cell>
          <cell r="S37" t="str">
            <v>男</v>
          </cell>
          <cell r="T37" t="str">
            <v>汉</v>
          </cell>
          <cell r="U37" t="str">
            <v>中共党员</v>
          </cell>
          <cell r="V37" t="str">
            <v>否</v>
          </cell>
          <cell r="W37" t="str">
            <v>已婚</v>
          </cell>
          <cell r="X37" t="str">
            <v>1986-02-28</v>
          </cell>
          <cell r="Y37">
            <v>39</v>
          </cell>
          <cell r="Z37" t="str">
            <v>大专</v>
          </cell>
        </row>
        <row r="37">
          <cell r="AB37" t="str">
            <v>计算机应用与维护</v>
          </cell>
          <cell r="AC37" t="str">
            <v>湖南工程学院</v>
          </cell>
          <cell r="AD37">
            <v>39448</v>
          </cell>
          <cell r="AE37" t="str">
            <v>成考</v>
          </cell>
          <cell r="AF37" t="str">
            <v>无</v>
          </cell>
          <cell r="AG37" t="str">
            <v>焊工中级</v>
          </cell>
          <cell r="AH37" t="str">
            <v>430221198602281137</v>
          </cell>
          <cell r="AI37">
            <v>13117338696</v>
          </cell>
          <cell r="AJ37" t="str">
            <v>李雪</v>
          </cell>
          <cell r="AK37">
            <v>15386237617</v>
          </cell>
        </row>
        <row r="37">
          <cell r="AM37">
            <v>306294612</v>
          </cell>
          <cell r="AN37" t="str">
            <v>湖南省株洲县龙凤乡山田村跃进组16号</v>
          </cell>
          <cell r="AO37" t="str">
            <v>农村</v>
          </cell>
          <cell r="AP37" t="str">
            <v>湖南省株洲市天元区秦淮路秦淮世家1栋405号</v>
          </cell>
          <cell r="AQ37" t="str">
            <v>2016.9.1-2019.8.31
2019.09.01-2022.08.31
2022.09.01-无固定期限</v>
          </cell>
          <cell r="AR37" t="str">
            <v>——</v>
          </cell>
          <cell r="AS37" t="e">
            <v>#VALUE!</v>
          </cell>
          <cell r="AT37" t="e">
            <v>#VALUE!</v>
          </cell>
          <cell r="AU37">
            <v>44805</v>
          </cell>
          <cell r="AV37" t="str">
            <v>无固定期限</v>
          </cell>
          <cell r="AW37" t="str">
            <v>是</v>
          </cell>
          <cell r="AX37" t="str">
            <v>4302110000679777</v>
          </cell>
          <cell r="AY37" t="str">
            <v>ZZ-DA-0100</v>
          </cell>
          <cell r="AZ37" t="str">
            <v>合同工</v>
          </cell>
          <cell r="BA37" t="str">
            <v>光华荣昌</v>
          </cell>
          <cell r="BB37" t="str">
            <v>湖南鑫起</v>
          </cell>
        </row>
        <row r="37">
          <cell r="BI37" t="str">
            <v>何胜春</v>
          </cell>
        </row>
        <row r="38">
          <cell r="B38" t="str">
            <v>张海波</v>
          </cell>
          <cell r="C38" t="str">
            <v>张海波</v>
          </cell>
          <cell r="D38">
            <v>47</v>
          </cell>
          <cell r="E38" t="str">
            <v>间接</v>
          </cell>
          <cell r="F38" t="str">
            <v>白领</v>
          </cell>
          <cell r="G38" t="str">
            <v>生产制造部</v>
          </cell>
          <cell r="H38" t="str">
            <v>生产制造部</v>
          </cell>
          <cell r="I38" t="str">
            <v>发泡主任兼发泡工艺工程师</v>
          </cell>
        </row>
        <row r="38">
          <cell r="K38" t="str">
            <v>科级</v>
          </cell>
          <cell r="L38" t="str">
            <v>关键岗</v>
          </cell>
          <cell r="M38">
            <v>42066</v>
          </cell>
          <cell r="N38">
            <v>42097</v>
          </cell>
          <cell r="O38" t="str">
            <v>2005/12/1</v>
          </cell>
          <cell r="P38">
            <v>19</v>
          </cell>
          <cell r="Q38">
            <v>10</v>
          </cell>
          <cell r="R38" t="str">
            <v>张海波</v>
          </cell>
          <cell r="S38" t="str">
            <v>男</v>
          </cell>
          <cell r="T38" t="str">
            <v>汉</v>
          </cell>
          <cell r="U38" t="str">
            <v>群众</v>
          </cell>
          <cell r="V38" t="str">
            <v>否</v>
          </cell>
          <cell r="W38" t="str">
            <v>已婚</v>
          </cell>
          <cell r="X38" t="str">
            <v>1982-09-12</v>
          </cell>
          <cell r="Y38">
            <v>42</v>
          </cell>
          <cell r="Z38" t="str">
            <v>本科</v>
          </cell>
        </row>
        <row r="38">
          <cell r="AB38" t="str">
            <v>计算机科学与技术</v>
          </cell>
          <cell r="AC38" t="str">
            <v>湖南农业大学</v>
          </cell>
          <cell r="AD38">
            <v>38518</v>
          </cell>
          <cell r="AE38" t="str">
            <v>成考</v>
          </cell>
          <cell r="AF38" t="str">
            <v>四级/中级技能</v>
          </cell>
        </row>
        <row r="38">
          <cell r="AH38" t="str">
            <v>430124198209127970</v>
          </cell>
          <cell r="AI38">
            <v>15616367728</v>
          </cell>
          <cell r="AJ38" t="str">
            <v>齐可</v>
          </cell>
          <cell r="AK38">
            <v>15388083700</v>
          </cell>
          <cell r="AL38" t="str">
            <v>haibo407@163.com</v>
          </cell>
          <cell r="AM38">
            <v>35153590</v>
          </cell>
          <cell r="AN38" t="str">
            <v>湖南省宁乡县花明楼镇杨林村麻元组5号</v>
          </cell>
          <cell r="AO38" t="str">
            <v>城镇</v>
          </cell>
          <cell r="AP38" t="str">
            <v>湖南省株洲天元区月塘小区二期13栋101号</v>
          </cell>
          <cell r="AQ38" t="str">
            <v>2015.03.03-2017.03.02
2017.03.03-2020.03.02
2020.03.03-无固定期限</v>
          </cell>
          <cell r="AR38" t="str">
            <v>——</v>
          </cell>
          <cell r="AS38" t="e">
            <v>#VALUE!</v>
          </cell>
          <cell r="AT38" t="e">
            <v>#VALUE!</v>
          </cell>
          <cell r="AU38">
            <v>43893</v>
          </cell>
          <cell r="AV38" t="str">
            <v>无固定期限</v>
          </cell>
          <cell r="AW38" t="str">
            <v>是</v>
          </cell>
          <cell r="AX38" t="str">
            <v>4302110000669527</v>
          </cell>
          <cell r="AY38" t="str">
            <v>ZZ-DA-0064</v>
          </cell>
          <cell r="AZ38" t="str">
            <v>合同工</v>
          </cell>
          <cell r="BA38" t="str">
            <v>光华荣昌</v>
          </cell>
          <cell r="BB38" t="str">
            <v>光华荣昌</v>
          </cell>
          <cell r="BC38" t="str">
            <v>中级工</v>
          </cell>
        </row>
        <row r="38">
          <cell r="BE38" t="str">
            <v>缺入职体检</v>
          </cell>
        </row>
        <row r="38">
          <cell r="BI38" t="str">
            <v>张海波</v>
          </cell>
        </row>
        <row r="39">
          <cell r="B39" t="str">
            <v>赵新辉</v>
          </cell>
          <cell r="C39" t="str">
            <v>赵新辉</v>
          </cell>
          <cell r="D39">
            <v>201</v>
          </cell>
          <cell r="E39" t="str">
            <v>间接</v>
          </cell>
          <cell r="F39" t="str">
            <v>蓝领</v>
          </cell>
          <cell r="G39" t="str">
            <v>生产制造部</v>
          </cell>
          <cell r="H39" t="str">
            <v>设备</v>
          </cell>
          <cell r="I39" t="str">
            <v>设备维修工</v>
          </cell>
        </row>
        <row r="39">
          <cell r="L39" t="str">
            <v>关键岗</v>
          </cell>
          <cell r="M39">
            <v>41689</v>
          </cell>
          <cell r="N39">
            <v>41697</v>
          </cell>
          <cell r="O39">
            <v>36342</v>
          </cell>
          <cell r="P39">
            <v>26</v>
          </cell>
          <cell r="Q39">
            <v>11</v>
          </cell>
          <cell r="R39" t="str">
            <v>赵新辉</v>
          </cell>
          <cell r="S39" t="str">
            <v>男</v>
          </cell>
          <cell r="T39" t="str">
            <v>汉</v>
          </cell>
          <cell r="U39" t="str">
            <v>中共党员</v>
          </cell>
          <cell r="V39" t="str">
            <v>是</v>
          </cell>
          <cell r="W39" t="str">
            <v>已婚</v>
          </cell>
          <cell r="X39" t="str">
            <v>1982-10-11</v>
          </cell>
          <cell r="Y39">
            <v>42</v>
          </cell>
          <cell r="Z39" t="str">
            <v>初中</v>
          </cell>
        </row>
        <row r="39">
          <cell r="AF39" t="str">
            <v>无</v>
          </cell>
          <cell r="AG39" t="str">
            <v>钳工中级</v>
          </cell>
          <cell r="AH39" t="str">
            <v>430423198210115811</v>
          </cell>
          <cell r="AI39" t="str">
            <v>18873376989</v>
          </cell>
          <cell r="AJ39" t="str">
            <v>刘潇</v>
          </cell>
          <cell r="AK39">
            <v>17307333638</v>
          </cell>
        </row>
        <row r="39">
          <cell r="AN39" t="str">
            <v>湖南省株洲市石峰区铜藕路7号3栋102号</v>
          </cell>
          <cell r="AO39" t="str">
            <v>城镇</v>
          </cell>
          <cell r="AP39" t="str">
            <v>湖南省株洲市石峰区藕塘小区3栋102号</v>
          </cell>
          <cell r="AQ39" t="str">
            <v>2015.05.01-2017.04.30
2017.05.01-2020.04.30
2020.05.01-无固定期限</v>
          </cell>
          <cell r="AR39" t="str">
            <v>——</v>
          </cell>
          <cell r="AS39" t="e">
            <v>#VALUE!</v>
          </cell>
          <cell r="AT39" t="e">
            <v>#VALUE!</v>
          </cell>
          <cell r="AU39">
            <v>43952</v>
          </cell>
          <cell r="AV39" t="str">
            <v>无固定期限</v>
          </cell>
          <cell r="AW39" t="str">
            <v>是</v>
          </cell>
          <cell r="AX39" t="str">
            <v>4302110000668112</v>
          </cell>
          <cell r="AY39" t="str">
            <v>ZZ-DA-0074</v>
          </cell>
          <cell r="AZ39" t="str">
            <v>合同工</v>
          </cell>
          <cell r="BA39" t="str">
            <v>光华荣昌</v>
          </cell>
          <cell r="BB39" t="str">
            <v>湖南鑫起</v>
          </cell>
          <cell r="BC39" t="str">
            <v>2020-12-1由设备安技科设备维修工调为发泡混料工</v>
          </cell>
        </row>
        <row r="39">
          <cell r="BI39" t="str">
            <v>赵新辉</v>
          </cell>
        </row>
        <row r="40">
          <cell r="B40" t="str">
            <v>何柒林</v>
          </cell>
          <cell r="C40" t="str">
            <v>何柒林</v>
          </cell>
          <cell r="D40">
            <v>1077</v>
          </cell>
          <cell r="E40" t="str">
            <v>直接</v>
          </cell>
          <cell r="F40" t="str">
            <v>蓝领</v>
          </cell>
          <cell r="G40" t="str">
            <v>生产制造部</v>
          </cell>
          <cell r="H40" t="str">
            <v>设备安技</v>
          </cell>
          <cell r="I40" t="str">
            <v>设备维修兼电工</v>
          </cell>
        </row>
        <row r="40">
          <cell r="L40" t="str">
            <v>关键岗</v>
          </cell>
          <cell r="M40">
            <v>45658</v>
          </cell>
        </row>
        <row r="40">
          <cell r="O40">
            <v>34516</v>
          </cell>
          <cell r="P40">
            <v>31</v>
          </cell>
          <cell r="Q40">
            <v>0</v>
          </cell>
          <cell r="R40" t="str">
            <v>何柒林</v>
          </cell>
          <cell r="S40" t="str">
            <v>男</v>
          </cell>
          <cell r="T40" t="str">
            <v>汉</v>
          </cell>
          <cell r="U40" t="str">
            <v>群众</v>
          </cell>
          <cell r="V40" t="str">
            <v>否</v>
          </cell>
          <cell r="W40" t="str">
            <v>已婚</v>
          </cell>
          <cell r="X40" t="str">
            <v>1976-04-11</v>
          </cell>
          <cell r="Y40">
            <v>49</v>
          </cell>
          <cell r="Z40" t="str">
            <v>中技</v>
          </cell>
        </row>
        <row r="40">
          <cell r="AH40" t="str">
            <v>430203197604116015</v>
          </cell>
          <cell r="AI40">
            <v>13487333470</v>
          </cell>
          <cell r="AJ40" t="str">
            <v>许素英</v>
          </cell>
          <cell r="AK40">
            <v>18374005201</v>
          </cell>
        </row>
        <row r="40">
          <cell r="AN40" t="str">
            <v>湖南省株洲市石峰区百家咀一村12栋303号</v>
          </cell>
          <cell r="AO40" t="str">
            <v>城镇</v>
          </cell>
          <cell r="AP40" t="str">
            <v>湖南省株洲市石峰区百家咀一村12栋303号</v>
          </cell>
          <cell r="AQ40" t="str">
            <v>2025.01.01-2027.12.31</v>
          </cell>
          <cell r="AR40">
            <v>46752</v>
          </cell>
          <cell r="AS40">
            <v>900</v>
          </cell>
          <cell r="AT40">
            <v>1</v>
          </cell>
        </row>
        <row r="40">
          <cell r="AV40" t="str">
            <v>有固定期限</v>
          </cell>
          <cell r="AW40" t="str">
            <v>是</v>
          </cell>
        </row>
        <row r="40">
          <cell r="AZ40" t="str">
            <v>合同工</v>
          </cell>
          <cell r="BA40" t="str">
            <v>光华荣昌</v>
          </cell>
          <cell r="BB40" t="str">
            <v>光华荣昌</v>
          </cell>
        </row>
        <row r="40">
          <cell r="BI40" t="str">
            <v>何柒林</v>
          </cell>
        </row>
        <row r="41">
          <cell r="B41" t="str">
            <v>赖金龙</v>
          </cell>
          <cell r="C41" t="str">
            <v>赖金龙</v>
          </cell>
          <cell r="D41">
            <v>25060102</v>
          </cell>
          <cell r="E41" t="str">
            <v>直接</v>
          </cell>
          <cell r="F41" t="str">
            <v>蓝领</v>
          </cell>
          <cell r="G41" t="str">
            <v>生产制造部</v>
          </cell>
          <cell r="H41" t="str">
            <v>设备安技</v>
          </cell>
          <cell r="I41" t="str">
            <v>电工</v>
          </cell>
        </row>
        <row r="41">
          <cell r="M41" t="str">
            <v>2025-06-01</v>
          </cell>
        </row>
        <row r="41">
          <cell r="R41" t="str">
            <v>赖金龙</v>
          </cell>
          <cell r="S41" t="str">
            <v>男</v>
          </cell>
          <cell r="T41" t="str">
            <v>汉</v>
          </cell>
          <cell r="U41" t="str">
            <v>群众</v>
          </cell>
          <cell r="V41" t="str">
            <v>否</v>
          </cell>
        </row>
        <row r="41">
          <cell r="X41" t="str">
            <v>1988-01-01</v>
          </cell>
          <cell r="Y41">
            <v>37</v>
          </cell>
        </row>
        <row r="41">
          <cell r="AH41" t="str">
            <v>430321198801019014</v>
          </cell>
          <cell r="AI41" t="str">
            <v>16670731023</v>
          </cell>
        </row>
        <row r="41">
          <cell r="AN41" t="str">
            <v>湖南省湘潭县中路铺镇太平村三方湾村民组</v>
          </cell>
        </row>
        <row r="41">
          <cell r="AZ41" t="str">
            <v>劳务工</v>
          </cell>
          <cell r="BA41" t="str">
            <v>光华荣昌</v>
          </cell>
          <cell r="BB41" t="str">
            <v>湘潭宏顺</v>
          </cell>
        </row>
        <row r="41">
          <cell r="BI41" t="str">
            <v>赖金龙</v>
          </cell>
        </row>
        <row r="42">
          <cell r="B42" t="str">
            <v>麻志超</v>
          </cell>
          <cell r="C42" t="str">
            <v>麻志超</v>
          </cell>
          <cell r="D42">
            <v>1022</v>
          </cell>
          <cell r="E42" t="str">
            <v>间接</v>
          </cell>
          <cell r="F42" t="str">
            <v>蓝领</v>
          </cell>
          <cell r="G42" t="str">
            <v>生产制造部</v>
          </cell>
          <cell r="H42" t="str">
            <v>设备</v>
          </cell>
          <cell r="I42" t="str">
            <v>设备维护及模具工程师</v>
          </cell>
          <cell r="J42" t="str">
            <v>混料兼设备生产看护</v>
          </cell>
        </row>
        <row r="42">
          <cell r="M42">
            <v>44741</v>
          </cell>
          <cell r="N42">
            <v>44741</v>
          </cell>
          <cell r="O42">
            <v>33055</v>
          </cell>
          <cell r="P42">
            <v>35</v>
          </cell>
          <cell r="Q42">
            <v>3</v>
          </cell>
          <cell r="R42" t="str">
            <v>麻志超</v>
          </cell>
          <cell r="S42" t="str">
            <v>男</v>
          </cell>
          <cell r="T42" t="str">
            <v>汉</v>
          </cell>
          <cell r="U42" t="str">
            <v>群众</v>
          </cell>
          <cell r="V42" t="str">
            <v>否</v>
          </cell>
          <cell r="W42" t="str">
            <v>已婚</v>
          </cell>
          <cell r="X42" t="str">
            <v>1968-08-27</v>
          </cell>
          <cell r="Y42">
            <v>56</v>
          </cell>
          <cell r="Z42" t="str">
            <v>高中</v>
          </cell>
        </row>
        <row r="42">
          <cell r="AC42" t="str">
            <v>吉卫民中</v>
          </cell>
        </row>
        <row r="42">
          <cell r="AH42" t="str">
            <v>433124196808279056</v>
          </cell>
          <cell r="AI42">
            <v>13974117518</v>
          </cell>
          <cell r="AJ42" t="str">
            <v>麻丹</v>
          </cell>
          <cell r="AK42">
            <v>17711705573</v>
          </cell>
        </row>
        <row r="42">
          <cell r="AN42" t="str">
            <v>湖南省吉首市花垣县吉卫镇水洋村十二组</v>
          </cell>
          <cell r="AO42" t="str">
            <v>农村</v>
          </cell>
          <cell r="AP42" t="str">
            <v>湖南省株洲市天元区北京海纳川株洲公司宿舍</v>
          </cell>
          <cell r="AQ42" t="str">
            <v>2022.06.29-2025.06.28</v>
          </cell>
          <cell r="AR42">
            <v>45836</v>
          </cell>
          <cell r="AS42">
            <v>-16</v>
          </cell>
          <cell r="AT42">
            <v>0</v>
          </cell>
        </row>
        <row r="42">
          <cell r="AV42" t="str">
            <v>有固定期限</v>
          </cell>
          <cell r="AW42" t="str">
            <v>是</v>
          </cell>
        </row>
        <row r="42">
          <cell r="AZ42" t="str">
            <v>劳务工</v>
          </cell>
          <cell r="BA42" t="str">
            <v>湖南鑫起</v>
          </cell>
          <cell r="BB42" t="str">
            <v>光华荣昌</v>
          </cell>
        </row>
        <row r="42">
          <cell r="BD42" t="str">
            <v>√</v>
          </cell>
        </row>
        <row r="42">
          <cell r="BI42" t="str">
            <v>麻志超</v>
          </cell>
        </row>
        <row r="43">
          <cell r="B43" t="str">
            <v>肖燕丹</v>
          </cell>
          <cell r="C43" t="str">
            <v>肖燕丹</v>
          </cell>
          <cell r="D43">
            <v>1131</v>
          </cell>
          <cell r="E43" t="str">
            <v>间接</v>
          </cell>
          <cell r="F43" t="str">
            <v>蓝领</v>
          </cell>
          <cell r="G43" t="str">
            <v>生产制造部</v>
          </cell>
          <cell r="H43" t="str">
            <v>发泡</v>
          </cell>
          <cell r="I43" t="str">
            <v>发泡主管</v>
          </cell>
        </row>
        <row r="43">
          <cell r="K43" t="str">
            <v>班长</v>
          </cell>
          <cell r="L43" t="str">
            <v>关键岗</v>
          </cell>
          <cell r="M43">
            <v>44801</v>
          </cell>
          <cell r="N43">
            <v>44801</v>
          </cell>
          <cell r="O43">
            <v>33420</v>
          </cell>
          <cell r="P43">
            <v>34</v>
          </cell>
          <cell r="Q43">
            <v>2</v>
          </cell>
          <cell r="R43" t="str">
            <v>肖燕丹</v>
          </cell>
          <cell r="S43" t="str">
            <v>女</v>
          </cell>
          <cell r="T43" t="str">
            <v>汉</v>
          </cell>
          <cell r="U43" t="str">
            <v>群众</v>
          </cell>
          <cell r="V43" t="str">
            <v>否</v>
          </cell>
          <cell r="W43" t="str">
            <v>已婚</v>
          </cell>
          <cell r="X43" t="str">
            <v>1973-05-10</v>
          </cell>
          <cell r="Y43">
            <v>52</v>
          </cell>
          <cell r="Z43" t="str">
            <v>高中</v>
          </cell>
        </row>
        <row r="43">
          <cell r="AC43" t="str">
            <v>湘潭县五中</v>
          </cell>
        </row>
        <row r="43">
          <cell r="AH43" t="str">
            <v>43032119730510854X</v>
          </cell>
          <cell r="AI43">
            <v>18107419767</v>
          </cell>
          <cell r="AJ43" t="str">
            <v>唐汉智</v>
          </cell>
          <cell r="AK43">
            <v>13342539767</v>
          </cell>
        </row>
        <row r="43">
          <cell r="AM43">
            <v>453040262</v>
          </cell>
          <cell r="AN43" t="str">
            <v>湖南省湘潭县中路铺镇碧云村老屋湾村民组268号</v>
          </cell>
          <cell r="AO43" t="str">
            <v>农村</v>
          </cell>
          <cell r="AP43" t="str">
            <v>湖南省株洲市石峰区柴油机厂小区杉二村13栋404号</v>
          </cell>
          <cell r="AQ43" t="str">
            <v>2022.08.28-2025.08.27</v>
          </cell>
          <cell r="AR43">
            <v>45896</v>
          </cell>
          <cell r="AS43">
            <v>44</v>
          </cell>
          <cell r="AT43">
            <v>1</v>
          </cell>
        </row>
        <row r="43">
          <cell r="AV43" t="str">
            <v>有固定期限</v>
          </cell>
          <cell r="AW43" t="str">
            <v>是</v>
          </cell>
        </row>
        <row r="43">
          <cell r="AZ43" t="str">
            <v>合同工</v>
          </cell>
          <cell r="BA43" t="str">
            <v>光华荣昌</v>
          </cell>
          <cell r="BB43" t="str">
            <v>光华荣昌</v>
          </cell>
        </row>
        <row r="43">
          <cell r="BD43" t="str">
            <v>√</v>
          </cell>
        </row>
        <row r="43">
          <cell r="BI43" t="str">
            <v>肖燕丹</v>
          </cell>
        </row>
        <row r="43">
          <cell r="BL43" t="str">
            <v>二苯基甲烷二异氰酸酯、噪声</v>
          </cell>
          <cell r="BM43" t="str">
            <v>二苯基甲烷二异氰酸酯作业可以离岗
噪声作业可以离岗
</v>
          </cell>
        </row>
        <row r="44">
          <cell r="B44" t="str">
            <v>张迪辉</v>
          </cell>
          <cell r="C44" t="str">
            <v>张迪辉</v>
          </cell>
          <cell r="D44">
            <v>809</v>
          </cell>
          <cell r="E44" t="str">
            <v>直接</v>
          </cell>
          <cell r="F44" t="str">
            <v>蓝领</v>
          </cell>
          <cell r="G44" t="str">
            <v>生产制造部</v>
          </cell>
          <cell r="H44" t="str">
            <v>发泡</v>
          </cell>
          <cell r="I44" t="str">
            <v>发泡操作工</v>
          </cell>
          <cell r="J44" t="str">
            <v>修边/清模</v>
          </cell>
        </row>
        <row r="44">
          <cell r="M44">
            <v>43669</v>
          </cell>
          <cell r="N44">
            <v>43678</v>
          </cell>
          <cell r="O44">
            <v>33756</v>
          </cell>
          <cell r="P44">
            <v>33</v>
          </cell>
          <cell r="Q44">
            <v>5</v>
          </cell>
          <cell r="R44" t="str">
            <v>张迪辉</v>
          </cell>
          <cell r="S44" t="str">
            <v>男</v>
          </cell>
          <cell r="T44" t="str">
            <v>汉</v>
          </cell>
          <cell r="U44" t="str">
            <v>群众</v>
          </cell>
          <cell r="V44" t="str">
            <v>否</v>
          </cell>
          <cell r="W44" t="str">
            <v>已婚</v>
          </cell>
          <cell r="X44" t="str">
            <v>1973-07-26</v>
          </cell>
          <cell r="Y44">
            <v>52</v>
          </cell>
          <cell r="Z44" t="str">
            <v>初中</v>
          </cell>
        </row>
        <row r="44">
          <cell r="AC44" t="str">
            <v>株洲市四中</v>
          </cell>
        </row>
        <row r="44">
          <cell r="AF44" t="str">
            <v>无</v>
          </cell>
        </row>
        <row r="44">
          <cell r="AH44" t="str">
            <v>430202197307261033</v>
          </cell>
          <cell r="AI44">
            <v>13973326180</v>
          </cell>
          <cell r="AJ44" t="str">
            <v>楚翠霞</v>
          </cell>
          <cell r="AK44">
            <v>13873397021</v>
          </cell>
        </row>
        <row r="44">
          <cell r="AN44" t="str">
            <v>湖南省株洲市荷塘区新华东路57号1栋2单元</v>
          </cell>
          <cell r="AO44" t="str">
            <v>城镇</v>
          </cell>
          <cell r="AP44" t="str">
            <v>湖南省株洲市荷塘区桂花街道办事处龙湾社区新桂广场17栋501号</v>
          </cell>
          <cell r="AQ44" t="str">
            <v>2019.07.23-2022.07.22 2022.07.23-2025.07.22  </v>
          </cell>
          <cell r="AR44">
            <v>45860</v>
          </cell>
          <cell r="AS44">
            <v>8</v>
          </cell>
          <cell r="AT44">
            <v>1</v>
          </cell>
        </row>
        <row r="44">
          <cell r="AV44" t="str">
            <v>有固定期限</v>
          </cell>
          <cell r="AW44" t="str">
            <v>是</v>
          </cell>
          <cell r="AX44" t="str">
            <v>4302990000039179</v>
          </cell>
        </row>
        <row r="44">
          <cell r="AZ44" t="str">
            <v>劳务工</v>
          </cell>
          <cell r="BA44" t="str">
            <v>湖南鑫起</v>
          </cell>
          <cell r="BB44" t="str">
            <v>光华荣昌</v>
          </cell>
        </row>
        <row r="44">
          <cell r="BI44" t="str">
            <v>张迪辉</v>
          </cell>
        </row>
        <row r="45">
          <cell r="B45" t="str">
            <v>王虎彪</v>
          </cell>
          <cell r="C45" t="str">
            <v>王虎彪</v>
          </cell>
          <cell r="D45">
            <v>1021</v>
          </cell>
          <cell r="E45" t="str">
            <v>直接</v>
          </cell>
          <cell r="F45" t="str">
            <v>蓝领</v>
          </cell>
          <cell r="G45" t="str">
            <v>生产制造部</v>
          </cell>
          <cell r="H45" t="str">
            <v>发泡</v>
          </cell>
          <cell r="I45" t="str">
            <v>发泡操作工</v>
          </cell>
          <cell r="J45" t="str">
            <v>喷脱模剂</v>
          </cell>
        </row>
        <row r="45">
          <cell r="L45" t="str">
            <v>关键岗</v>
          </cell>
          <cell r="M45">
            <v>44743</v>
          </cell>
          <cell r="N45">
            <v>44774</v>
          </cell>
          <cell r="O45">
            <v>33786</v>
          </cell>
          <cell r="P45">
            <v>33</v>
          </cell>
          <cell r="Q45">
            <v>3</v>
          </cell>
          <cell r="R45" t="str">
            <v>王虎彪</v>
          </cell>
          <cell r="S45" t="str">
            <v>男</v>
          </cell>
          <cell r="T45" t="str">
            <v>汉</v>
          </cell>
          <cell r="U45" t="str">
            <v>群众</v>
          </cell>
          <cell r="V45" t="str">
            <v>否</v>
          </cell>
          <cell r="W45" t="str">
            <v>离异</v>
          </cell>
          <cell r="X45" t="str">
            <v>1976-08-15</v>
          </cell>
          <cell r="Y45">
            <v>48</v>
          </cell>
          <cell r="Z45" t="str">
            <v>初中</v>
          </cell>
        </row>
        <row r="45">
          <cell r="AC45" t="str">
            <v>福星附中</v>
          </cell>
        </row>
        <row r="45">
          <cell r="AH45" t="str">
            <v>430221197608157116</v>
          </cell>
          <cell r="AI45">
            <v>15273321279</v>
          </cell>
          <cell r="AJ45" t="str">
            <v>王俊志</v>
          </cell>
          <cell r="AK45">
            <v>15116023490</v>
          </cell>
        </row>
        <row r="45">
          <cell r="AN45" t="str">
            <v>湖南省株洲县三门镇石亭村泉坝组21号</v>
          </cell>
          <cell r="AO45" t="str">
            <v>农村</v>
          </cell>
          <cell r="AP45" t="str">
            <v>湖南省株洲市天元区北京海纳川株洲公司宿舍</v>
          </cell>
          <cell r="AQ45" t="str">
            <v>2022.07.01-2025.06.30</v>
          </cell>
          <cell r="AR45">
            <v>45838</v>
          </cell>
          <cell r="AS45">
            <v>-14</v>
          </cell>
          <cell r="AT45">
            <v>0</v>
          </cell>
        </row>
        <row r="45">
          <cell r="AV45" t="str">
            <v>有固定期限</v>
          </cell>
          <cell r="AW45" t="str">
            <v>是</v>
          </cell>
        </row>
        <row r="45">
          <cell r="AZ45" t="str">
            <v>劳务工</v>
          </cell>
          <cell r="BA45" t="str">
            <v>湖南鑫起</v>
          </cell>
          <cell r="BB45" t="str">
            <v>光华荣昌</v>
          </cell>
        </row>
        <row r="45">
          <cell r="BD45" t="str">
            <v>√</v>
          </cell>
        </row>
        <row r="45">
          <cell r="BF45" t="str">
            <v>王虎彪</v>
          </cell>
        </row>
        <row r="45">
          <cell r="BI45" t="str">
            <v>王虎彪</v>
          </cell>
        </row>
        <row r="45">
          <cell r="BL45" t="str">
            <v>聚氨酯粉尘、噪声</v>
          </cell>
          <cell r="BM45" t="str">
            <v>可从事噪声作业
可从事聚氨酯粉尘作业
</v>
          </cell>
        </row>
        <row r="46">
          <cell r="B46" t="str">
            <v>王西明</v>
          </cell>
          <cell r="C46" t="str">
            <v>王西明</v>
          </cell>
          <cell r="D46">
            <v>1038</v>
          </cell>
          <cell r="E46" t="str">
            <v>直接</v>
          </cell>
          <cell r="F46" t="str">
            <v>蓝领</v>
          </cell>
          <cell r="G46" t="str">
            <v>生产制造部</v>
          </cell>
          <cell r="H46" t="str">
            <v>发泡</v>
          </cell>
          <cell r="I46" t="str">
            <v>发泡操作工</v>
          </cell>
          <cell r="J46" t="str">
            <v>放钢丝</v>
          </cell>
        </row>
        <row r="46">
          <cell r="M46">
            <v>44754</v>
          </cell>
          <cell r="N46">
            <v>44774</v>
          </cell>
          <cell r="O46">
            <v>33055</v>
          </cell>
          <cell r="P46">
            <v>35</v>
          </cell>
          <cell r="Q46">
            <v>3</v>
          </cell>
          <cell r="R46" t="str">
            <v>王西明</v>
          </cell>
          <cell r="S46" t="str">
            <v>男</v>
          </cell>
          <cell r="T46" t="str">
            <v>汉</v>
          </cell>
          <cell r="U46" t="str">
            <v>群众</v>
          </cell>
          <cell r="V46" t="str">
            <v>否</v>
          </cell>
          <cell r="W46" t="str">
            <v>已婚</v>
          </cell>
          <cell r="X46" t="str">
            <v>1972-10-01</v>
          </cell>
          <cell r="Y46">
            <v>52</v>
          </cell>
          <cell r="Z46" t="str">
            <v>高中</v>
          </cell>
        </row>
        <row r="46">
          <cell r="AH46" t="str">
            <v>430221197210013518</v>
          </cell>
          <cell r="AI46">
            <v>18216337017</v>
          </cell>
          <cell r="AJ46" t="str">
            <v>王志强</v>
          </cell>
          <cell r="AK46">
            <v>13077002894</v>
          </cell>
        </row>
        <row r="46">
          <cell r="AN46" t="str">
            <v>湖南省株洲县淦田镇瑶泉村高增组05号</v>
          </cell>
          <cell r="AO46" t="str">
            <v>农村</v>
          </cell>
          <cell r="AP46" t="str">
            <v>湖南省株洲市天元区旺城天悦一期一栋一单元1604号</v>
          </cell>
          <cell r="AQ46" t="str">
            <v>2022.07.12-2025.07.11</v>
          </cell>
          <cell r="AR46">
            <v>45849</v>
          </cell>
          <cell r="AS46">
            <v>-3</v>
          </cell>
          <cell r="AT46">
            <v>0</v>
          </cell>
        </row>
        <row r="46">
          <cell r="AV46" t="str">
            <v>有固定期限</v>
          </cell>
          <cell r="AW46" t="str">
            <v>是</v>
          </cell>
        </row>
        <row r="46">
          <cell r="AZ46" t="str">
            <v>劳务工</v>
          </cell>
          <cell r="BA46" t="str">
            <v>湖南鑫起</v>
          </cell>
          <cell r="BB46" t="str">
            <v>光华荣昌</v>
          </cell>
          <cell r="BC46" t="str">
            <v>田志高介绍</v>
          </cell>
          <cell r="BD46" t="str">
            <v>√</v>
          </cell>
        </row>
        <row r="46">
          <cell r="BF46" t="str">
            <v>王西明</v>
          </cell>
        </row>
        <row r="46">
          <cell r="BI46" t="str">
            <v>王西明</v>
          </cell>
        </row>
        <row r="46">
          <cell r="BL46" t="str">
            <v>聚氨酯粉尘、噪声</v>
          </cell>
          <cell r="BM46" t="str">
            <v>可从事噪声作业
可从事聚氨酯粉尘作业
</v>
          </cell>
        </row>
        <row r="47">
          <cell r="B47" t="str">
            <v>陈爱军</v>
          </cell>
          <cell r="C47" t="str">
            <v>陈爱军</v>
          </cell>
          <cell r="D47">
            <v>1136</v>
          </cell>
          <cell r="E47" t="str">
            <v>直接</v>
          </cell>
          <cell r="F47" t="str">
            <v>蓝领</v>
          </cell>
          <cell r="G47" t="str">
            <v>生产制造部</v>
          </cell>
          <cell r="H47" t="str">
            <v>发泡</v>
          </cell>
          <cell r="I47" t="str">
            <v>发泡操作工</v>
          </cell>
          <cell r="J47" t="str">
            <v>修边</v>
          </cell>
        </row>
        <row r="47">
          <cell r="M47">
            <v>44803</v>
          </cell>
        </row>
        <row r="47">
          <cell r="O47">
            <v>33420</v>
          </cell>
          <cell r="P47">
            <v>34</v>
          </cell>
          <cell r="Q47">
            <v>2</v>
          </cell>
          <cell r="R47" t="str">
            <v>陈爱军</v>
          </cell>
          <cell r="S47" t="str">
            <v>男</v>
          </cell>
          <cell r="T47" t="str">
            <v>汉</v>
          </cell>
          <cell r="U47" t="str">
            <v>群众</v>
          </cell>
          <cell r="V47" t="str">
            <v>否</v>
          </cell>
          <cell r="W47" t="str">
            <v>已婚</v>
          </cell>
          <cell r="X47" t="str">
            <v>1975-09-01</v>
          </cell>
          <cell r="Y47">
            <v>49</v>
          </cell>
          <cell r="Z47" t="str">
            <v>初中</v>
          </cell>
        </row>
        <row r="47">
          <cell r="AH47" t="str">
            <v>432621197509014113</v>
          </cell>
          <cell r="AI47">
            <v>18373906801</v>
          </cell>
          <cell r="AJ47" t="str">
            <v>肖春菊</v>
          </cell>
          <cell r="AK47">
            <v>15717599186</v>
          </cell>
        </row>
        <row r="47">
          <cell r="AN47" t="str">
            <v>湖南省邵阳县金称市镇金良村11组10号</v>
          </cell>
          <cell r="AO47" t="str">
            <v>农村</v>
          </cell>
          <cell r="AP47" t="str">
            <v>湖南省株洲市天元区月塘小区7栋28号</v>
          </cell>
          <cell r="AQ47" t="str">
            <v>2022.08.30-2025.08.29</v>
          </cell>
          <cell r="AR47">
            <v>45898</v>
          </cell>
          <cell r="AS47">
            <v>46</v>
          </cell>
        </row>
        <row r="47">
          <cell r="AV47" t="str">
            <v>有固定期限</v>
          </cell>
          <cell r="AW47" t="str">
            <v>是</v>
          </cell>
        </row>
        <row r="47">
          <cell r="AZ47" t="str">
            <v>劳务工</v>
          </cell>
          <cell r="BA47" t="str">
            <v>湖南鑫起</v>
          </cell>
          <cell r="BB47" t="str">
            <v>光华荣昌</v>
          </cell>
          <cell r="BC47" t="str">
            <v>肖春菊介绍12.13需核实</v>
          </cell>
          <cell r="BD47" t="str">
            <v>√</v>
          </cell>
        </row>
        <row r="47">
          <cell r="BI47" t="str">
            <v>陈爱军</v>
          </cell>
        </row>
        <row r="47">
          <cell r="BL47" t="str">
            <v>噪声、聚氨酯粉尘</v>
          </cell>
          <cell r="BM47" t="str">
            <v>可从事噪声作业
可从事聚氨酯粉尘作业
</v>
          </cell>
        </row>
        <row r="48">
          <cell r="B48" t="str">
            <v>吴国秋</v>
          </cell>
          <cell r="C48" t="str">
            <v>吴国秋</v>
          </cell>
          <cell r="D48">
            <v>156</v>
          </cell>
          <cell r="E48" t="str">
            <v>直接</v>
          </cell>
          <cell r="F48" t="str">
            <v>蓝领</v>
          </cell>
          <cell r="G48" t="str">
            <v>生产制造部</v>
          </cell>
          <cell r="H48" t="str">
            <v>发泡</v>
          </cell>
          <cell r="I48" t="str">
            <v>发泡操作工</v>
          </cell>
          <cell r="J48" t="str">
            <v>清模/修边</v>
          </cell>
        </row>
        <row r="48">
          <cell r="M48">
            <v>41956</v>
          </cell>
          <cell r="N48">
            <v>42032</v>
          </cell>
          <cell r="O48">
            <v>37803</v>
          </cell>
          <cell r="P48">
            <v>22</v>
          </cell>
          <cell r="Q48">
            <v>10</v>
          </cell>
          <cell r="R48" t="str">
            <v>吴国秋</v>
          </cell>
          <cell r="S48" t="str">
            <v>男</v>
          </cell>
          <cell r="T48" t="str">
            <v>汉</v>
          </cell>
          <cell r="U48" t="str">
            <v>群众</v>
          </cell>
          <cell r="V48" t="str">
            <v>否</v>
          </cell>
          <cell r="W48" t="str">
            <v>未婚</v>
          </cell>
          <cell r="X48" t="str">
            <v>1986-08-30</v>
          </cell>
          <cell r="Y48">
            <v>38</v>
          </cell>
          <cell r="Z48" t="str">
            <v>初中</v>
          </cell>
        </row>
        <row r="48">
          <cell r="AC48" t="str">
            <v>株洲县淦田中学</v>
          </cell>
        </row>
        <row r="48">
          <cell r="AF48" t="str">
            <v>无</v>
          </cell>
        </row>
        <row r="48">
          <cell r="AH48" t="str">
            <v>430221198608302314</v>
          </cell>
          <cell r="AI48" t="str">
            <v>18229788019/ 13973350053</v>
          </cell>
          <cell r="AJ48" t="str">
            <v>杨金华</v>
          </cell>
          <cell r="AK48">
            <v>13762323489</v>
          </cell>
        </row>
        <row r="48">
          <cell r="AN48" t="str">
            <v>湖南省株洲县淦田镇山峡村新屋组20号</v>
          </cell>
          <cell r="AO48" t="str">
            <v>农村</v>
          </cell>
          <cell r="AP48" t="str">
            <v>湖南省株洲市天元区北京海纳川株洲公司宿舍615</v>
          </cell>
          <cell r="AQ48" t="str">
            <v>2015.10.04-2017.10.03
2017.10.04-2020.10.03
2020.10.04-无固定期限</v>
          </cell>
          <cell r="AR48" t="str">
            <v>——</v>
          </cell>
          <cell r="AS48" t="e">
            <v>#VALUE!</v>
          </cell>
          <cell r="AT48" t="e">
            <v>#VALUE!</v>
          </cell>
          <cell r="AU48">
            <v>44108</v>
          </cell>
          <cell r="AV48" t="str">
            <v>无固定期限</v>
          </cell>
          <cell r="AW48" t="str">
            <v>是</v>
          </cell>
          <cell r="AX48" t="str">
            <v>4302110000682542</v>
          </cell>
          <cell r="AY48" t="str">
            <v>ZZ-DA-0076</v>
          </cell>
          <cell r="AZ48" t="str">
            <v>合同工</v>
          </cell>
          <cell r="BA48" t="str">
            <v>光华荣昌</v>
          </cell>
          <cell r="BB48" t="str">
            <v>湖南鑫起</v>
          </cell>
        </row>
        <row r="48">
          <cell r="BI48" t="str">
            <v>吴国秋</v>
          </cell>
        </row>
        <row r="49">
          <cell r="B49" t="str">
            <v>肖春菊</v>
          </cell>
          <cell r="C49" t="str">
            <v>肖春菊</v>
          </cell>
          <cell r="D49">
            <v>1148</v>
          </cell>
          <cell r="E49" t="str">
            <v>直接</v>
          </cell>
          <cell r="F49" t="str">
            <v>蓝领</v>
          </cell>
          <cell r="G49" t="str">
            <v>生产制造部</v>
          </cell>
          <cell r="H49" t="str">
            <v>发泡</v>
          </cell>
          <cell r="I49" t="str">
            <v>发泡操作工</v>
          </cell>
          <cell r="J49" t="str">
            <v>修补</v>
          </cell>
        </row>
        <row r="49">
          <cell r="M49">
            <v>44805</v>
          </cell>
        </row>
        <row r="49">
          <cell r="O49">
            <v>35977</v>
          </cell>
          <cell r="P49">
            <v>27</v>
          </cell>
          <cell r="Q49">
            <v>2</v>
          </cell>
          <cell r="R49" t="str">
            <v>肖春菊</v>
          </cell>
          <cell r="S49" t="str">
            <v>女</v>
          </cell>
          <cell r="T49" t="str">
            <v>汉</v>
          </cell>
          <cell r="U49" t="str">
            <v>群众</v>
          </cell>
          <cell r="V49" t="str">
            <v>否</v>
          </cell>
          <cell r="W49" t="str">
            <v>已婚</v>
          </cell>
          <cell r="X49" t="str">
            <v>1982-03-02</v>
          </cell>
          <cell r="Y49">
            <v>43</v>
          </cell>
          <cell r="Z49" t="str">
            <v>初中</v>
          </cell>
        </row>
        <row r="49">
          <cell r="AH49" t="str">
            <v>430523198203022321</v>
          </cell>
          <cell r="AI49">
            <v>15717599186</v>
          </cell>
          <cell r="AJ49" t="str">
            <v>陈爱军</v>
          </cell>
          <cell r="AK49">
            <v>18373906801</v>
          </cell>
        </row>
        <row r="49">
          <cell r="AN49" t="str">
            <v>湖南省邵阳县金称市镇金良村11组10号</v>
          </cell>
          <cell r="AO49" t="str">
            <v>农村</v>
          </cell>
          <cell r="AP49" t="str">
            <v>湖南省株洲市天元区月塘小区7栋28号</v>
          </cell>
          <cell r="AQ49" t="str">
            <v>2022.09.01-2025.08.30</v>
          </cell>
          <cell r="AR49">
            <v>45899</v>
          </cell>
          <cell r="AS49">
            <v>47</v>
          </cell>
        </row>
        <row r="49">
          <cell r="AV49" t="str">
            <v>有固定期限</v>
          </cell>
          <cell r="AW49" t="str">
            <v>是</v>
          </cell>
        </row>
        <row r="49">
          <cell r="AZ49" t="str">
            <v>劳务工</v>
          </cell>
          <cell r="BA49" t="str">
            <v>湖南鑫起</v>
          </cell>
          <cell r="BB49" t="str">
            <v>湖南鑫起</v>
          </cell>
        </row>
        <row r="49">
          <cell r="BD49" t="str">
            <v>√</v>
          </cell>
        </row>
        <row r="49">
          <cell r="BI49" t="str">
            <v>肖春菊</v>
          </cell>
        </row>
        <row r="49">
          <cell r="BL49" t="str">
            <v>聚氨酯粉尘、噪声</v>
          </cell>
          <cell r="BM49" t="str">
            <v>可从事噪声作业
可从事聚氨酯粉尘作业
</v>
          </cell>
        </row>
        <row r="50">
          <cell r="B50" t="str">
            <v>毛伟</v>
          </cell>
          <cell r="C50" t="str">
            <v>毛伟</v>
          </cell>
          <cell r="D50">
            <v>222</v>
          </cell>
          <cell r="E50" t="str">
            <v>直接</v>
          </cell>
          <cell r="F50" t="str">
            <v>蓝领</v>
          </cell>
          <cell r="G50" t="str">
            <v>生产制造部</v>
          </cell>
          <cell r="H50" t="str">
            <v>发泡</v>
          </cell>
          <cell r="I50" t="str">
            <v>发泡操作工</v>
          </cell>
          <cell r="J50" t="str">
            <v>修补</v>
          </cell>
        </row>
        <row r="50">
          <cell r="M50">
            <v>41234</v>
          </cell>
          <cell r="N50">
            <v>41264</v>
          </cell>
          <cell r="O50">
            <v>30133</v>
          </cell>
          <cell r="P50">
            <v>43</v>
          </cell>
          <cell r="Q50">
            <v>12</v>
          </cell>
          <cell r="R50" t="str">
            <v>毛伟</v>
          </cell>
          <cell r="S50" t="str">
            <v>男</v>
          </cell>
          <cell r="T50" t="str">
            <v>汉</v>
          </cell>
          <cell r="U50" t="str">
            <v>群众</v>
          </cell>
          <cell r="V50" t="str">
            <v>否</v>
          </cell>
          <cell r="W50" t="str">
            <v>已婚</v>
          </cell>
          <cell r="X50" t="str">
            <v>1965-10-23</v>
          </cell>
          <cell r="Y50">
            <v>59</v>
          </cell>
          <cell r="Z50" t="str">
            <v>初中</v>
          </cell>
        </row>
        <row r="50">
          <cell r="AF50" t="str">
            <v>无</v>
          </cell>
          <cell r="AG50" t="str">
            <v>钳工中级</v>
          </cell>
          <cell r="AH50" t="str">
            <v>432930196510231818</v>
          </cell>
          <cell r="AI50">
            <v>13100233806</v>
          </cell>
          <cell r="AJ50" t="str">
            <v>夏花香</v>
          </cell>
          <cell r="AK50">
            <v>15886335973</v>
          </cell>
        </row>
        <row r="50">
          <cell r="AN50" t="str">
            <v>湖南省祁阳县肖家村镇先进村1组</v>
          </cell>
          <cell r="AO50" t="str">
            <v>农村</v>
          </cell>
          <cell r="AP50" t="str">
            <v>湖南省株洲市天元区月塘小区二期5栋5O6号</v>
          </cell>
          <cell r="AQ50" t="str">
            <v>2016.02.03-2025.02.02</v>
          </cell>
          <cell r="AR50">
            <v>45690</v>
          </cell>
          <cell r="AS50">
            <v>-162</v>
          </cell>
          <cell r="AT50">
            <v>0</v>
          </cell>
        </row>
        <row r="50">
          <cell r="AV50" t="str">
            <v>有固定期限</v>
          </cell>
          <cell r="AW50" t="str">
            <v>是</v>
          </cell>
          <cell r="AX50" t="str">
            <v>4302990003279822</v>
          </cell>
        </row>
        <row r="50">
          <cell r="AZ50" t="str">
            <v>劳务工</v>
          </cell>
          <cell r="BA50" t="str">
            <v>湖南鑫起</v>
          </cell>
          <cell r="BB50" t="str">
            <v>湖南红海</v>
          </cell>
        </row>
        <row r="50">
          <cell r="BI50" t="str">
            <v>毛伟</v>
          </cell>
        </row>
        <row r="51">
          <cell r="B51" t="str">
            <v>左昌福</v>
          </cell>
          <cell r="C51" t="str">
            <v>左昌福</v>
          </cell>
          <cell r="D51">
            <v>699</v>
          </cell>
          <cell r="E51" t="str">
            <v>直接</v>
          </cell>
          <cell r="F51" t="str">
            <v>蓝领</v>
          </cell>
          <cell r="G51" t="str">
            <v>生产制造部</v>
          </cell>
          <cell r="H51" t="str">
            <v>发泡</v>
          </cell>
          <cell r="I51" t="str">
            <v>发泡操作工</v>
          </cell>
        </row>
        <row r="51">
          <cell r="M51">
            <v>43554</v>
          </cell>
          <cell r="N51">
            <v>43600</v>
          </cell>
          <cell r="O51">
            <v>42552</v>
          </cell>
          <cell r="P51">
            <v>9</v>
          </cell>
          <cell r="Q51">
            <v>6</v>
          </cell>
          <cell r="R51" t="str">
            <v>左昌福</v>
          </cell>
          <cell r="S51" t="str">
            <v>男</v>
          </cell>
          <cell r="T51" t="str">
            <v>汉</v>
          </cell>
          <cell r="U51" t="str">
            <v>中共党员</v>
          </cell>
          <cell r="V51" t="str">
            <v>否</v>
          </cell>
          <cell r="W51" t="str">
            <v>未婚</v>
          </cell>
          <cell r="X51" t="str">
            <v>1997-07-02</v>
          </cell>
          <cell r="Y51">
            <v>28</v>
          </cell>
          <cell r="Z51" t="str">
            <v>中专</v>
          </cell>
        </row>
        <row r="51">
          <cell r="AB51" t="str">
            <v>汽车维修与应用</v>
          </cell>
          <cell r="AC51" t="str">
            <v>湖南工贸技师学院</v>
          </cell>
          <cell r="AD51">
            <v>42551</v>
          </cell>
        </row>
        <row r="51">
          <cell r="AF51" t="str">
            <v>五级/初级技能
汽车修理工四级/中级技能</v>
          </cell>
          <cell r="AG51" t="str">
            <v>钳工中级</v>
          </cell>
          <cell r="AH51" t="str">
            <v>430281199707024314</v>
          </cell>
          <cell r="AI51">
            <v>13107012719</v>
          </cell>
          <cell r="AJ51" t="str">
            <v>陈喜红</v>
          </cell>
          <cell r="AK51">
            <v>18229160289</v>
          </cell>
        </row>
        <row r="51">
          <cell r="AM51">
            <v>1602427194</v>
          </cell>
          <cell r="AN51" t="str">
            <v>湖南省醴陵市茶山镇铁河口村枧上组12号</v>
          </cell>
          <cell r="AO51" t="str">
            <v>农村</v>
          </cell>
          <cell r="AP51" t="str">
            <v>湖南省株洲市天元区北京海纳川株洲园区公司宿舍二期615房</v>
          </cell>
          <cell r="AQ51" t="str">
            <v>2019.12.01-2022.11.30
2022.10.01-2025.11.30</v>
          </cell>
          <cell r="AR51">
            <v>45991</v>
          </cell>
          <cell r="AS51">
            <v>139</v>
          </cell>
          <cell r="AT51">
            <v>1</v>
          </cell>
          <cell r="AU51">
            <v>44896</v>
          </cell>
          <cell r="AV51" t="str">
            <v>有固定期限</v>
          </cell>
          <cell r="AW51" t="str">
            <v>是</v>
          </cell>
          <cell r="AX51" t="str">
            <v>4302110000746574</v>
          </cell>
          <cell r="AY51" t="str">
            <v>ZZ-DA-0242</v>
          </cell>
          <cell r="AZ51" t="str">
            <v>合同工</v>
          </cell>
          <cell r="BA51" t="str">
            <v>光华荣昌</v>
          </cell>
          <cell r="BB51" t="str">
            <v>光华荣昌</v>
          </cell>
          <cell r="BC51" t="str">
            <v>中级工</v>
          </cell>
        </row>
        <row r="51">
          <cell r="BE51" t="str">
            <v>三份合同？</v>
          </cell>
        </row>
        <row r="51">
          <cell r="BI51" t="str">
            <v>左昌福</v>
          </cell>
        </row>
        <row r="52">
          <cell r="B52" t="str">
            <v>史双宇</v>
          </cell>
          <cell r="C52" t="str">
            <v>史双宇</v>
          </cell>
          <cell r="D52">
            <v>1253</v>
          </cell>
          <cell r="E52" t="str">
            <v>直接</v>
          </cell>
          <cell r="F52" t="str">
            <v>蓝领</v>
          </cell>
          <cell r="G52" t="str">
            <v>生产制造部</v>
          </cell>
          <cell r="H52" t="str">
            <v>发泡</v>
          </cell>
          <cell r="I52" t="str">
            <v>发泡操作工</v>
          </cell>
        </row>
        <row r="52">
          <cell r="M52">
            <v>45573</v>
          </cell>
        </row>
        <row r="52">
          <cell r="R52" t="str">
            <v>史双宇</v>
          </cell>
          <cell r="S52" t="str">
            <v>男</v>
          </cell>
          <cell r="T52" t="str">
            <v>汉</v>
          </cell>
          <cell r="U52" t="str">
            <v>群众</v>
          </cell>
          <cell r="V52" t="str">
            <v>否</v>
          </cell>
        </row>
        <row r="52">
          <cell r="X52" t="str">
            <v>1991-07-19</v>
          </cell>
          <cell r="Y52">
            <v>34</v>
          </cell>
        </row>
        <row r="52">
          <cell r="AH52" t="str">
            <v>430321199107192217</v>
          </cell>
          <cell r="AI52">
            <v>15675286023</v>
          </cell>
        </row>
        <row r="52">
          <cell r="AZ52" t="str">
            <v>劳务工</v>
          </cell>
          <cell r="BA52" t="str">
            <v>光华荣昌</v>
          </cell>
          <cell r="BB52" t="str">
            <v>湖南诚展</v>
          </cell>
          <cell r="BC52" t="str">
            <v>2024/12/1日转计件工</v>
          </cell>
        </row>
        <row r="52">
          <cell r="BI52" t="str">
            <v>史双宇</v>
          </cell>
        </row>
        <row r="53">
          <cell r="B53" t="str">
            <v>谢桂华</v>
          </cell>
          <cell r="C53" t="str">
            <v>谢桂华</v>
          </cell>
          <cell r="D53">
            <v>24101207</v>
          </cell>
          <cell r="E53" t="str">
            <v>直接</v>
          </cell>
          <cell r="F53" t="str">
            <v>蓝领</v>
          </cell>
          <cell r="G53" t="str">
            <v>生产制造部</v>
          </cell>
          <cell r="H53" t="str">
            <v>发泡</v>
          </cell>
          <cell r="I53" t="str">
            <v>发泡操作工</v>
          </cell>
        </row>
        <row r="53">
          <cell r="M53">
            <v>45579</v>
          </cell>
        </row>
        <row r="53">
          <cell r="R53" t="str">
            <v>谢桂华</v>
          </cell>
          <cell r="S53" t="str">
            <v>女</v>
          </cell>
          <cell r="T53" t="str">
            <v>汉</v>
          </cell>
          <cell r="U53" t="str">
            <v>群众</v>
          </cell>
          <cell r="V53" t="str">
            <v>否</v>
          </cell>
        </row>
        <row r="53">
          <cell r="X53" t="str">
            <v>1975-07-05</v>
          </cell>
          <cell r="Y53">
            <v>50</v>
          </cell>
        </row>
        <row r="53">
          <cell r="AH53" t="str">
            <v>430203197507056022</v>
          </cell>
          <cell r="AI53">
            <v>18670239896</v>
          </cell>
        </row>
        <row r="53">
          <cell r="AZ53" t="str">
            <v>劳务工</v>
          </cell>
          <cell r="BA53" t="str">
            <v>光华荣昌</v>
          </cell>
          <cell r="BB53" t="str">
            <v>湖南诚展</v>
          </cell>
          <cell r="BC53" t="str">
            <v>2024/12/1日转计件工</v>
          </cell>
        </row>
        <row r="53">
          <cell r="BI53" t="str">
            <v>谢桂华</v>
          </cell>
        </row>
        <row r="54">
          <cell r="B54" t="str">
            <v>张忠宝</v>
          </cell>
          <cell r="C54" t="str">
            <v>张忠宝</v>
          </cell>
          <cell r="D54">
            <v>24102101</v>
          </cell>
          <cell r="E54" t="str">
            <v>直接</v>
          </cell>
          <cell r="F54" t="str">
            <v>蓝领</v>
          </cell>
          <cell r="G54" t="str">
            <v>生产制造部</v>
          </cell>
          <cell r="H54" t="str">
            <v>发泡</v>
          </cell>
          <cell r="I54" t="str">
            <v>发泡操作工</v>
          </cell>
        </row>
        <row r="54">
          <cell r="M54">
            <v>45587</v>
          </cell>
        </row>
        <row r="54">
          <cell r="R54" t="str">
            <v>张忠宝</v>
          </cell>
          <cell r="S54" t="str">
            <v>男</v>
          </cell>
          <cell r="T54" t="str">
            <v>汉</v>
          </cell>
          <cell r="U54" t="str">
            <v>群众</v>
          </cell>
          <cell r="V54" t="str">
            <v>否</v>
          </cell>
        </row>
        <row r="54">
          <cell r="X54" t="str">
            <v>1981-08-21</v>
          </cell>
          <cell r="Y54">
            <v>43</v>
          </cell>
        </row>
        <row r="54">
          <cell r="AH54" t="str">
            <v>513021198108216753</v>
          </cell>
          <cell r="AI54">
            <v>15012848469</v>
          </cell>
        </row>
        <row r="54">
          <cell r="AZ54" t="str">
            <v>劳务工</v>
          </cell>
          <cell r="BA54" t="str">
            <v>光华荣昌</v>
          </cell>
          <cell r="BB54" t="str">
            <v>湖南诚展</v>
          </cell>
          <cell r="BC54" t="str">
            <v>2024/12/1日转计件工</v>
          </cell>
        </row>
        <row r="54">
          <cell r="BI54" t="str">
            <v>张忠宝</v>
          </cell>
        </row>
        <row r="55">
          <cell r="B55" t="str">
            <v>刘湘宇</v>
          </cell>
          <cell r="C55" t="str">
            <v>刘湘宇</v>
          </cell>
          <cell r="D55">
            <v>2410264</v>
          </cell>
          <cell r="E55" t="str">
            <v>直接</v>
          </cell>
          <cell r="F55" t="str">
            <v>蓝领</v>
          </cell>
          <cell r="G55" t="str">
            <v>生产制造部</v>
          </cell>
          <cell r="H55" t="str">
            <v>发泡</v>
          </cell>
          <cell r="I55" t="str">
            <v>发泡操作工</v>
          </cell>
        </row>
        <row r="55">
          <cell r="M55">
            <v>45591</v>
          </cell>
        </row>
        <row r="55">
          <cell r="R55" t="str">
            <v>刘湘宇</v>
          </cell>
          <cell r="S55" t="str">
            <v>男</v>
          </cell>
          <cell r="T55" t="str">
            <v>汉</v>
          </cell>
          <cell r="U55" t="str">
            <v>群众</v>
          </cell>
          <cell r="V55" t="str">
            <v>否</v>
          </cell>
        </row>
        <row r="55">
          <cell r="X55" t="str">
            <v>1986-10-17</v>
          </cell>
          <cell r="Y55">
            <v>38</v>
          </cell>
        </row>
        <row r="55">
          <cell r="AH55" t="str">
            <v>430921198610175770</v>
          </cell>
          <cell r="AI55">
            <v>19173781313</v>
          </cell>
        </row>
        <row r="55">
          <cell r="AZ55" t="str">
            <v>劳务工</v>
          </cell>
          <cell r="BA55" t="str">
            <v>光华荣昌</v>
          </cell>
          <cell r="BB55" t="str">
            <v>湖南诚展</v>
          </cell>
          <cell r="BC55" t="str">
            <v>2024/12/1日转计件工</v>
          </cell>
        </row>
        <row r="55">
          <cell r="BI55" t="str">
            <v>刘湘宇</v>
          </cell>
        </row>
        <row r="56">
          <cell r="B56" t="str">
            <v>李力争</v>
          </cell>
          <cell r="C56" t="str">
            <v>李力争</v>
          </cell>
          <cell r="D56">
            <v>24121206</v>
          </cell>
          <cell r="E56" t="str">
            <v>直接</v>
          </cell>
          <cell r="F56" t="str">
            <v>蓝领</v>
          </cell>
          <cell r="G56" t="str">
            <v>生产制造部</v>
          </cell>
          <cell r="H56" t="str">
            <v>发泡</v>
          </cell>
          <cell r="I56" t="str">
            <v>发泡操作工</v>
          </cell>
        </row>
        <row r="56">
          <cell r="M56">
            <v>45643</v>
          </cell>
        </row>
        <row r="56">
          <cell r="R56" t="str">
            <v>李力争</v>
          </cell>
          <cell r="S56" t="str">
            <v>男</v>
          </cell>
          <cell r="T56" t="str">
            <v>汉</v>
          </cell>
          <cell r="U56" t="str">
            <v>群众</v>
          </cell>
          <cell r="V56" t="str">
            <v>否</v>
          </cell>
        </row>
        <row r="56">
          <cell r="X56" t="str">
            <v>1977-02-13</v>
          </cell>
          <cell r="Y56">
            <v>48</v>
          </cell>
          <cell r="Z56" t="str">
            <v>初中</v>
          </cell>
        </row>
        <row r="56">
          <cell r="AC56" t="str">
            <v>鸿仙中学</v>
          </cell>
        </row>
        <row r="56">
          <cell r="AH56" t="str">
            <v>430221197702135618</v>
          </cell>
          <cell r="AI56">
            <v>13789072331</v>
          </cell>
        </row>
        <row r="56">
          <cell r="AN56" t="str">
            <v>渌口镇渌口区凳头村</v>
          </cell>
        </row>
        <row r="56">
          <cell r="AZ56" t="str">
            <v>劳务工</v>
          </cell>
          <cell r="BA56" t="str">
            <v>光华荣昌</v>
          </cell>
          <cell r="BB56" t="str">
            <v>湖南诚展</v>
          </cell>
        </row>
        <row r="56">
          <cell r="BI56" t="str">
            <v>李力争</v>
          </cell>
        </row>
        <row r="57">
          <cell r="B57" t="str">
            <v>唐亮</v>
          </cell>
          <cell r="C57" t="str">
            <v>唐亮</v>
          </cell>
          <cell r="D57">
            <v>24102102</v>
          </cell>
          <cell r="E57" t="str">
            <v>直接</v>
          </cell>
          <cell r="F57" t="str">
            <v>蓝领</v>
          </cell>
          <cell r="G57" t="str">
            <v>生产制造部</v>
          </cell>
          <cell r="H57" t="str">
            <v>发泡</v>
          </cell>
          <cell r="I57" t="str">
            <v>发泡操作工</v>
          </cell>
        </row>
        <row r="57">
          <cell r="M57">
            <v>45587</v>
          </cell>
        </row>
        <row r="57">
          <cell r="R57" t="str">
            <v>唐亮</v>
          </cell>
          <cell r="S57" t="str">
            <v>男</v>
          </cell>
          <cell r="T57" t="str">
            <v>汉</v>
          </cell>
          <cell r="U57" t="str">
            <v>群众</v>
          </cell>
          <cell r="V57" t="str">
            <v>否</v>
          </cell>
        </row>
        <row r="57">
          <cell r="X57" t="str">
            <v>1978-02-27</v>
          </cell>
          <cell r="Y57">
            <v>47</v>
          </cell>
        </row>
        <row r="57">
          <cell r="AH57" t="str">
            <v>430221197802277138</v>
          </cell>
          <cell r="AI57">
            <v>15367162006</v>
          </cell>
        </row>
        <row r="57">
          <cell r="AZ57" t="str">
            <v>劳务工</v>
          </cell>
          <cell r="BA57" t="str">
            <v>光华荣昌</v>
          </cell>
          <cell r="BB57" t="str">
            <v>湖南诚展</v>
          </cell>
        </row>
        <row r="57">
          <cell r="BI57" t="str">
            <v>唐亮</v>
          </cell>
        </row>
        <row r="58">
          <cell r="B58" t="str">
            <v>罗向锋</v>
          </cell>
          <cell r="C58" t="str">
            <v>罗向锋</v>
          </cell>
          <cell r="D58">
            <v>24121011</v>
          </cell>
          <cell r="E58" t="str">
            <v>直接</v>
          </cell>
          <cell r="F58" t="str">
            <v>蓝领</v>
          </cell>
          <cell r="G58" t="str">
            <v>生产制造部</v>
          </cell>
          <cell r="H58" t="str">
            <v>发泡</v>
          </cell>
          <cell r="I58" t="str">
            <v>发泡操作工</v>
          </cell>
        </row>
        <row r="58">
          <cell r="M58">
            <v>45637</v>
          </cell>
        </row>
        <row r="58">
          <cell r="R58" t="str">
            <v>罗向锋</v>
          </cell>
          <cell r="S58" t="str">
            <v>男</v>
          </cell>
          <cell r="T58" t="str">
            <v>汉</v>
          </cell>
          <cell r="U58" t="str">
            <v>群众</v>
          </cell>
          <cell r="V58" t="str">
            <v>否</v>
          </cell>
        </row>
        <row r="58">
          <cell r="X58" t="str">
            <v>1976-11-04</v>
          </cell>
          <cell r="Y58">
            <v>48</v>
          </cell>
        </row>
        <row r="58">
          <cell r="AH58" t="str">
            <v>43028119761104627X</v>
          </cell>
          <cell r="AI58">
            <v>18773394292</v>
          </cell>
          <cell r="AJ58" t="str">
            <v>18773394292潘莫玲</v>
          </cell>
        </row>
        <row r="58">
          <cell r="AZ58" t="str">
            <v>劳务工</v>
          </cell>
          <cell r="BA58" t="str">
            <v>光华荣昌</v>
          </cell>
          <cell r="BB58" t="str">
            <v>湖南诚展</v>
          </cell>
        </row>
        <row r="58">
          <cell r="BI58" t="str">
            <v>罗向锋</v>
          </cell>
        </row>
        <row r="59">
          <cell r="B59" t="str">
            <v>谭金祥</v>
          </cell>
          <cell r="C59" t="str">
            <v>谭金祥</v>
          </cell>
          <cell r="D59">
            <v>25021402</v>
          </cell>
          <cell r="E59" t="str">
            <v>直接</v>
          </cell>
          <cell r="F59" t="str">
            <v>蓝领</v>
          </cell>
          <cell r="G59" t="str">
            <v>生产制造部</v>
          </cell>
          <cell r="H59" t="str">
            <v>发泡</v>
          </cell>
          <cell r="I59" t="str">
            <v>发泡操作工</v>
          </cell>
        </row>
        <row r="59">
          <cell r="M59">
            <v>45703</v>
          </cell>
        </row>
        <row r="59">
          <cell r="R59" t="str">
            <v>谭金祥</v>
          </cell>
          <cell r="S59" t="str">
            <v>男</v>
          </cell>
          <cell r="T59" t="str">
            <v>汉</v>
          </cell>
          <cell r="U59" t="str">
            <v>群众</v>
          </cell>
          <cell r="V59" t="str">
            <v>否</v>
          </cell>
        </row>
        <row r="59">
          <cell r="X59" t="str">
            <v>1975-10-12</v>
          </cell>
          <cell r="Y59">
            <v>49</v>
          </cell>
        </row>
        <row r="59">
          <cell r="AH59" t="str">
            <v>430221197510122919</v>
          </cell>
          <cell r="AI59">
            <v>13975365445</v>
          </cell>
        </row>
        <row r="59">
          <cell r="AZ59" t="str">
            <v>劳务工</v>
          </cell>
          <cell r="BA59" t="str">
            <v>光华荣昌</v>
          </cell>
          <cell r="BB59" t="str">
            <v>湖南诚展</v>
          </cell>
        </row>
        <row r="59">
          <cell r="BI59" t="str">
            <v>谭金祥</v>
          </cell>
        </row>
        <row r="60">
          <cell r="B60" t="str">
            <v>李水平</v>
          </cell>
          <cell r="C60" t="str">
            <v>李水平</v>
          </cell>
          <cell r="D60">
            <v>25031801</v>
          </cell>
          <cell r="E60" t="str">
            <v>直接</v>
          </cell>
          <cell r="F60" t="str">
            <v>蓝领</v>
          </cell>
          <cell r="G60" t="str">
            <v>生产制造部</v>
          </cell>
          <cell r="H60" t="str">
            <v>发泡</v>
          </cell>
          <cell r="I60" t="str">
            <v>发泡操作工</v>
          </cell>
        </row>
        <row r="60">
          <cell r="M60">
            <v>45734</v>
          </cell>
        </row>
        <row r="60">
          <cell r="R60" t="str">
            <v>李水平</v>
          </cell>
          <cell r="S60" t="str">
            <v>男</v>
          </cell>
          <cell r="T60" t="str">
            <v>汉</v>
          </cell>
          <cell r="U60" t="str">
            <v>群众</v>
          </cell>
          <cell r="V60" t="str">
            <v>否</v>
          </cell>
        </row>
        <row r="60">
          <cell r="X60" t="str">
            <v>1978-02-03</v>
          </cell>
          <cell r="Y60">
            <v>47</v>
          </cell>
        </row>
        <row r="60">
          <cell r="AH60" t="str">
            <v>433122197802032011</v>
          </cell>
          <cell r="AI60">
            <v>18673395958</v>
          </cell>
        </row>
        <row r="60">
          <cell r="AZ60" t="str">
            <v>劳务工</v>
          </cell>
          <cell r="BA60" t="str">
            <v>光华荣昌</v>
          </cell>
          <cell r="BB60" t="str">
            <v>湖南诚展</v>
          </cell>
        </row>
        <row r="60">
          <cell r="BI60" t="str">
            <v>李水平</v>
          </cell>
        </row>
        <row r="61">
          <cell r="B61" t="str">
            <v>吴明贵</v>
          </cell>
          <cell r="C61" t="str">
            <v>吴明贵</v>
          </cell>
          <cell r="D61">
            <v>25032001</v>
          </cell>
          <cell r="E61" t="str">
            <v>直接</v>
          </cell>
          <cell r="F61" t="str">
            <v>蓝领</v>
          </cell>
          <cell r="G61" t="str">
            <v>生产制造部</v>
          </cell>
          <cell r="H61" t="str">
            <v>发泡</v>
          </cell>
          <cell r="I61" t="str">
            <v>发泡操作工</v>
          </cell>
        </row>
        <row r="61">
          <cell r="M61">
            <v>45736</v>
          </cell>
        </row>
        <row r="61">
          <cell r="R61" t="str">
            <v>吴明贵</v>
          </cell>
          <cell r="S61" t="str">
            <v>男</v>
          </cell>
          <cell r="T61" t="str">
            <v>汉</v>
          </cell>
          <cell r="U61" t="str">
            <v>群众</v>
          </cell>
          <cell r="V61" t="str">
            <v>否</v>
          </cell>
        </row>
        <row r="61">
          <cell r="X61" t="str">
            <v>1998-04-21</v>
          </cell>
          <cell r="Y61">
            <v>27</v>
          </cell>
        </row>
        <row r="61">
          <cell r="AH61" t="str">
            <v>530622199804213614</v>
          </cell>
          <cell r="AI61">
            <v>13618431085</v>
          </cell>
        </row>
        <row r="61">
          <cell r="AZ61" t="str">
            <v>劳务工</v>
          </cell>
          <cell r="BA61" t="str">
            <v>光华荣昌</v>
          </cell>
          <cell r="BB61" t="str">
            <v>湖南诚展</v>
          </cell>
        </row>
        <row r="61">
          <cell r="BI61" t="str">
            <v>吴明贵</v>
          </cell>
        </row>
        <row r="62">
          <cell r="B62" t="str">
            <v>刘俊杰</v>
          </cell>
          <cell r="C62" t="str">
            <v>刘俊杰</v>
          </cell>
          <cell r="D62">
            <v>25031001</v>
          </cell>
          <cell r="E62" t="str">
            <v>直接</v>
          </cell>
          <cell r="F62" t="str">
            <v>蓝领</v>
          </cell>
          <cell r="G62" t="str">
            <v>生产制造部</v>
          </cell>
          <cell r="H62" t="str">
            <v>发泡</v>
          </cell>
          <cell r="I62" t="str">
            <v>发泡操作工</v>
          </cell>
        </row>
        <row r="62">
          <cell r="M62">
            <v>45727</v>
          </cell>
        </row>
        <row r="62">
          <cell r="R62" t="str">
            <v>刘俊杰</v>
          </cell>
          <cell r="S62" t="str">
            <v>男</v>
          </cell>
          <cell r="T62" t="str">
            <v>汉</v>
          </cell>
          <cell r="U62" t="str">
            <v>群众</v>
          </cell>
          <cell r="V62" t="str">
            <v>否</v>
          </cell>
        </row>
        <row r="62">
          <cell r="X62" t="str">
            <v>2003-10-14</v>
          </cell>
          <cell r="Y62">
            <v>21</v>
          </cell>
        </row>
        <row r="62">
          <cell r="AH62" t="str">
            <v>430424200310142696</v>
          </cell>
          <cell r="AI62">
            <v>16617340213</v>
          </cell>
        </row>
        <row r="62">
          <cell r="AZ62" t="str">
            <v>劳务工</v>
          </cell>
          <cell r="BA62" t="str">
            <v>光华荣昌</v>
          </cell>
          <cell r="BB62" t="str">
            <v>湘潭思泉</v>
          </cell>
        </row>
        <row r="62">
          <cell r="BI62" t="str">
            <v>刘俊杰</v>
          </cell>
        </row>
        <row r="63">
          <cell r="B63" t="str">
            <v>瞿芬</v>
          </cell>
          <cell r="C63" t="str">
            <v>瞿芬</v>
          </cell>
          <cell r="D63">
            <v>25031003</v>
          </cell>
          <cell r="E63" t="str">
            <v>直接</v>
          </cell>
          <cell r="F63" t="str">
            <v>蓝领</v>
          </cell>
          <cell r="G63" t="str">
            <v>生产制造部</v>
          </cell>
          <cell r="H63" t="str">
            <v>发泡</v>
          </cell>
          <cell r="I63" t="str">
            <v>发泡操作工</v>
          </cell>
        </row>
        <row r="63">
          <cell r="M63">
            <v>45727</v>
          </cell>
        </row>
        <row r="63">
          <cell r="R63" t="str">
            <v>瞿芬</v>
          </cell>
          <cell r="S63" t="str">
            <v>女</v>
          </cell>
          <cell r="T63" t="str">
            <v>汉</v>
          </cell>
          <cell r="U63" t="str">
            <v>群众</v>
          </cell>
          <cell r="V63" t="str">
            <v>否</v>
          </cell>
        </row>
        <row r="63">
          <cell r="X63" t="str">
            <v>1991-03-08</v>
          </cell>
          <cell r="Y63">
            <v>34</v>
          </cell>
        </row>
        <row r="63">
          <cell r="AH63" t="str">
            <v>430321199103089028</v>
          </cell>
          <cell r="AI63">
            <v>18593426748</v>
          </cell>
        </row>
        <row r="63">
          <cell r="AZ63" t="str">
            <v>劳务工</v>
          </cell>
          <cell r="BA63" t="str">
            <v>光华荣昌</v>
          </cell>
          <cell r="BB63" t="str">
            <v>湘潭思泉</v>
          </cell>
        </row>
        <row r="63">
          <cell r="BI63" t="str">
            <v>瞿芬</v>
          </cell>
        </row>
        <row r="64">
          <cell r="B64" t="str">
            <v>瞿欢</v>
          </cell>
          <cell r="C64" t="str">
            <v>瞿欢</v>
          </cell>
          <cell r="D64">
            <v>25031004</v>
          </cell>
          <cell r="E64" t="str">
            <v>直接</v>
          </cell>
          <cell r="F64" t="str">
            <v>蓝领</v>
          </cell>
          <cell r="G64" t="str">
            <v>生产制造部</v>
          </cell>
          <cell r="H64" t="str">
            <v>发泡</v>
          </cell>
          <cell r="I64" t="str">
            <v>发泡操作工</v>
          </cell>
        </row>
        <row r="64">
          <cell r="M64">
            <v>45727</v>
          </cell>
        </row>
        <row r="64">
          <cell r="R64" t="str">
            <v>瞿欢</v>
          </cell>
          <cell r="S64" t="str">
            <v>女</v>
          </cell>
          <cell r="T64" t="str">
            <v>汉</v>
          </cell>
          <cell r="U64" t="str">
            <v>群众</v>
          </cell>
          <cell r="V64" t="str">
            <v>否</v>
          </cell>
        </row>
        <row r="64">
          <cell r="X64" t="str">
            <v>1997-11-08</v>
          </cell>
          <cell r="Y64">
            <v>27</v>
          </cell>
        </row>
        <row r="64">
          <cell r="AH64" t="str">
            <v>430321199711089021</v>
          </cell>
          <cell r="AI64">
            <v>18593426748</v>
          </cell>
        </row>
        <row r="64">
          <cell r="AZ64" t="str">
            <v>劳务工</v>
          </cell>
          <cell r="BA64" t="str">
            <v>光华荣昌</v>
          </cell>
          <cell r="BB64" t="str">
            <v>湘潭思泉</v>
          </cell>
        </row>
        <row r="64">
          <cell r="BI64" t="str">
            <v>瞿欢</v>
          </cell>
        </row>
        <row r="65">
          <cell r="B65" t="str">
            <v>彭智勇</v>
          </cell>
          <cell r="C65" t="str">
            <v>彭智勇</v>
          </cell>
          <cell r="D65">
            <v>25031002</v>
          </cell>
          <cell r="E65" t="str">
            <v>直接</v>
          </cell>
          <cell r="F65" t="str">
            <v>蓝领</v>
          </cell>
          <cell r="G65" t="str">
            <v>生产制造部</v>
          </cell>
          <cell r="H65" t="str">
            <v>发泡</v>
          </cell>
          <cell r="I65" t="str">
            <v>发泡操作工</v>
          </cell>
        </row>
        <row r="65">
          <cell r="M65">
            <v>45727</v>
          </cell>
        </row>
        <row r="65">
          <cell r="R65" t="str">
            <v>彭智勇</v>
          </cell>
          <cell r="S65" t="str">
            <v>男</v>
          </cell>
          <cell r="T65" t="str">
            <v>汉</v>
          </cell>
          <cell r="U65" t="str">
            <v>群众</v>
          </cell>
          <cell r="V65" t="str">
            <v>否</v>
          </cell>
        </row>
        <row r="65">
          <cell r="X65" t="str">
            <v>1988-10-11</v>
          </cell>
          <cell r="Y65">
            <v>36</v>
          </cell>
        </row>
        <row r="65">
          <cell r="AH65" t="str">
            <v>43042419881011101X</v>
          </cell>
          <cell r="AI65">
            <v>18593426758</v>
          </cell>
        </row>
        <row r="65">
          <cell r="AZ65" t="str">
            <v>劳务工</v>
          </cell>
          <cell r="BA65" t="str">
            <v>光华荣昌</v>
          </cell>
          <cell r="BB65" t="str">
            <v>湘潭思泉</v>
          </cell>
        </row>
        <row r="65">
          <cell r="BI65" t="str">
            <v>彭智勇</v>
          </cell>
        </row>
        <row r="66">
          <cell r="B66" t="str">
            <v>周孝勇</v>
          </cell>
          <cell r="C66" t="str">
            <v>周孝勇</v>
          </cell>
          <cell r="D66">
            <v>25031303</v>
          </cell>
          <cell r="E66" t="str">
            <v>直接</v>
          </cell>
          <cell r="F66" t="str">
            <v>蓝领</v>
          </cell>
          <cell r="G66" t="str">
            <v>生产制造部</v>
          </cell>
          <cell r="H66" t="str">
            <v>发泡</v>
          </cell>
          <cell r="I66" t="str">
            <v>发泡操作工</v>
          </cell>
        </row>
        <row r="66">
          <cell r="M66">
            <v>45729</v>
          </cell>
        </row>
        <row r="66">
          <cell r="R66" t="str">
            <v>周孝勇</v>
          </cell>
          <cell r="S66" t="str">
            <v>男</v>
          </cell>
          <cell r="T66" t="str">
            <v>汉</v>
          </cell>
          <cell r="U66" t="str">
            <v>群众</v>
          </cell>
          <cell r="V66" t="str">
            <v>否</v>
          </cell>
        </row>
        <row r="66">
          <cell r="X66" t="str">
            <v>1984-01-03</v>
          </cell>
          <cell r="Y66">
            <v>41</v>
          </cell>
        </row>
        <row r="66">
          <cell r="AH66" t="str">
            <v>421023198401035256</v>
          </cell>
          <cell r="AI66">
            <v>13819804049</v>
          </cell>
        </row>
        <row r="66">
          <cell r="AZ66" t="str">
            <v>劳务工</v>
          </cell>
          <cell r="BA66" t="str">
            <v>光华荣昌</v>
          </cell>
          <cell r="BB66" t="str">
            <v>东方人才</v>
          </cell>
        </row>
        <row r="66">
          <cell r="BI66" t="str">
            <v>周孝勇</v>
          </cell>
        </row>
        <row r="67">
          <cell r="B67" t="str">
            <v>马战</v>
          </cell>
          <cell r="C67" t="str">
            <v>马战</v>
          </cell>
          <cell r="D67">
            <v>25041101</v>
          </cell>
          <cell r="E67" t="str">
            <v>直接</v>
          </cell>
          <cell r="F67" t="str">
            <v>蓝领</v>
          </cell>
          <cell r="G67" t="str">
            <v>生产制造部</v>
          </cell>
          <cell r="H67" t="str">
            <v>发泡</v>
          </cell>
          <cell r="I67" t="str">
            <v>发泡操作工</v>
          </cell>
        </row>
        <row r="67">
          <cell r="M67">
            <v>45758</v>
          </cell>
        </row>
        <row r="67">
          <cell r="R67" t="str">
            <v>马战</v>
          </cell>
          <cell r="S67" t="str">
            <v>男</v>
          </cell>
          <cell r="T67" t="str">
            <v>汉</v>
          </cell>
          <cell r="U67" t="str">
            <v>群众</v>
          </cell>
          <cell r="V67" t="str">
            <v>否</v>
          </cell>
        </row>
        <row r="67">
          <cell r="X67" t="str">
            <v>1981-12-03</v>
          </cell>
          <cell r="Y67">
            <v>43</v>
          </cell>
        </row>
        <row r="67">
          <cell r="AH67" t="str">
            <v>430219198112036276</v>
          </cell>
          <cell r="AI67">
            <v>18621535981</v>
          </cell>
          <cell r="AJ67" t="str">
            <v>马再玲17373365061</v>
          </cell>
        </row>
        <row r="67">
          <cell r="AN67" t="str">
            <v>醴陵市均楚镇马家垅村</v>
          </cell>
        </row>
        <row r="67">
          <cell r="AZ67" t="str">
            <v>劳务工</v>
          </cell>
          <cell r="BA67" t="str">
            <v>光华荣昌</v>
          </cell>
          <cell r="BB67" t="str">
            <v>湖南诚展</v>
          </cell>
        </row>
        <row r="67">
          <cell r="BI67" t="str">
            <v>马战</v>
          </cell>
        </row>
        <row r="68">
          <cell r="B68" t="str">
            <v>曾选泽</v>
          </cell>
          <cell r="C68" t="str">
            <v>曾选泽</v>
          </cell>
          <cell r="D68">
            <v>25041204</v>
          </cell>
          <cell r="E68" t="str">
            <v>直接</v>
          </cell>
          <cell r="F68" t="str">
            <v>蓝领</v>
          </cell>
          <cell r="G68" t="str">
            <v>生产制造部</v>
          </cell>
          <cell r="H68" t="str">
            <v>发泡</v>
          </cell>
          <cell r="I68" t="str">
            <v>发泡操作工</v>
          </cell>
        </row>
        <row r="68">
          <cell r="M68">
            <v>45759</v>
          </cell>
        </row>
        <row r="68">
          <cell r="R68" t="str">
            <v>曾选泽</v>
          </cell>
          <cell r="S68" t="str">
            <v>男</v>
          </cell>
          <cell r="T68" t="str">
            <v>汉</v>
          </cell>
          <cell r="U68" t="str">
            <v>群众</v>
          </cell>
          <cell r="V68" t="str">
            <v>否</v>
          </cell>
        </row>
        <row r="68">
          <cell r="X68" t="str">
            <v>1988-10-18</v>
          </cell>
          <cell r="Y68">
            <v>36</v>
          </cell>
        </row>
        <row r="68">
          <cell r="AH68" t="str">
            <v>430224198810182976</v>
          </cell>
          <cell r="AI68">
            <v>18907412584</v>
          </cell>
        </row>
        <row r="68">
          <cell r="AZ68" t="str">
            <v>劳务工</v>
          </cell>
          <cell r="BA68" t="str">
            <v>光华荣昌</v>
          </cell>
          <cell r="BB68" t="str">
            <v>湘潭思泉</v>
          </cell>
        </row>
        <row r="68">
          <cell r="BI68" t="str">
            <v>曾选泽</v>
          </cell>
        </row>
        <row r="69">
          <cell r="B69" t="str">
            <v>王明</v>
          </cell>
          <cell r="C69" t="str">
            <v>王明</v>
          </cell>
          <cell r="D69">
            <v>25011722</v>
          </cell>
          <cell r="E69" t="str">
            <v>直接</v>
          </cell>
          <cell r="F69" t="str">
            <v>蓝领</v>
          </cell>
          <cell r="G69" t="str">
            <v>生产制造部</v>
          </cell>
          <cell r="H69" t="str">
            <v>发泡</v>
          </cell>
          <cell r="I69" t="str">
            <v>发泡操作工</v>
          </cell>
        </row>
        <row r="69">
          <cell r="M69">
            <v>45677</v>
          </cell>
        </row>
        <row r="69">
          <cell r="R69" t="str">
            <v>王明</v>
          </cell>
          <cell r="S69" t="str">
            <v>男</v>
          </cell>
          <cell r="T69" t="str">
            <v>汉</v>
          </cell>
          <cell r="U69" t="str">
            <v>群众</v>
          </cell>
          <cell r="V69" t="str">
            <v>否</v>
          </cell>
        </row>
        <row r="69">
          <cell r="X69" t="str">
            <v>1994-04-10</v>
          </cell>
          <cell r="Y69">
            <v>31</v>
          </cell>
        </row>
        <row r="69">
          <cell r="AH69" t="str">
            <v>430221199404100811</v>
          </cell>
          <cell r="AI69">
            <v>19958396502</v>
          </cell>
        </row>
        <row r="69">
          <cell r="AZ69" t="str">
            <v>劳务工</v>
          </cell>
          <cell r="BA69" t="str">
            <v>光华荣昌</v>
          </cell>
          <cell r="BB69" t="str">
            <v>湖南诚展</v>
          </cell>
        </row>
        <row r="69">
          <cell r="BI69" t="str">
            <v>王明</v>
          </cell>
        </row>
        <row r="70">
          <cell r="B70" t="str">
            <v>马凤</v>
          </cell>
          <cell r="C70" t="str">
            <v>马凤</v>
          </cell>
          <cell r="D70">
            <v>25021401</v>
          </cell>
          <cell r="E70" t="str">
            <v>直接</v>
          </cell>
          <cell r="F70" t="str">
            <v>蓝领</v>
          </cell>
          <cell r="G70" t="str">
            <v>生产制造部</v>
          </cell>
          <cell r="H70" t="str">
            <v>发泡</v>
          </cell>
          <cell r="I70" t="str">
            <v>发泡操作工</v>
          </cell>
        </row>
        <row r="70">
          <cell r="M70">
            <v>45705</v>
          </cell>
        </row>
        <row r="70">
          <cell r="R70" t="str">
            <v>马凤</v>
          </cell>
          <cell r="S70" t="str">
            <v>女</v>
          </cell>
          <cell r="T70" t="str">
            <v>汉</v>
          </cell>
          <cell r="U70" t="str">
            <v>群众</v>
          </cell>
          <cell r="V70" t="str">
            <v>否</v>
          </cell>
        </row>
        <row r="70">
          <cell r="X70" t="str">
            <v>1993-06-13</v>
          </cell>
          <cell r="Y70">
            <v>32</v>
          </cell>
        </row>
        <row r="70">
          <cell r="AH70" t="str">
            <v>430321199306139048</v>
          </cell>
          <cell r="AI70">
            <v>15367605925</v>
          </cell>
          <cell r="AJ70" t="str">
            <v>彭光炎15115746359</v>
          </cell>
        </row>
        <row r="70">
          <cell r="AZ70" t="str">
            <v>劳务工</v>
          </cell>
          <cell r="BA70" t="str">
            <v>光华荣昌</v>
          </cell>
          <cell r="BB70" t="str">
            <v>湘潭思泉</v>
          </cell>
        </row>
        <row r="70">
          <cell r="BI70" t="str">
            <v>马凤</v>
          </cell>
        </row>
        <row r="71">
          <cell r="B71" t="str">
            <v>唐锋</v>
          </cell>
          <cell r="C71" t="str">
            <v>唐锋</v>
          </cell>
          <cell r="D71">
            <v>25042502</v>
          </cell>
          <cell r="E71" t="str">
            <v>直接</v>
          </cell>
          <cell r="F71" t="str">
            <v>蓝领</v>
          </cell>
          <cell r="G71" t="str">
            <v>生产制造部</v>
          </cell>
          <cell r="H71" t="str">
            <v>发泡</v>
          </cell>
          <cell r="I71" t="str">
            <v>发泡操作工</v>
          </cell>
        </row>
        <row r="71">
          <cell r="M71">
            <v>45772</v>
          </cell>
        </row>
        <row r="71">
          <cell r="R71" t="str">
            <v>唐锋</v>
          </cell>
          <cell r="S71" t="str">
            <v>男</v>
          </cell>
          <cell r="T71" t="str">
            <v>汉</v>
          </cell>
          <cell r="U71" t="str">
            <v>群众</v>
          </cell>
          <cell r="V71" t="str">
            <v>否</v>
          </cell>
        </row>
        <row r="71">
          <cell r="X71" t="str">
            <v>1984-02-10</v>
          </cell>
          <cell r="Y71">
            <v>41</v>
          </cell>
        </row>
        <row r="71">
          <cell r="AH71" t="str">
            <v>422828198402103915</v>
          </cell>
          <cell r="AI71">
            <v>15074130309</v>
          </cell>
        </row>
        <row r="71">
          <cell r="AZ71" t="str">
            <v>劳务工</v>
          </cell>
          <cell r="BA71" t="str">
            <v>光华荣昌</v>
          </cell>
          <cell r="BB71" t="str">
            <v>湖南诚展</v>
          </cell>
        </row>
        <row r="71">
          <cell r="BI71" t="str">
            <v>唐锋</v>
          </cell>
        </row>
        <row r="72">
          <cell r="B72" t="str">
            <v>刘红勇</v>
          </cell>
          <cell r="C72" t="str">
            <v>刘红勇</v>
          </cell>
          <cell r="D72">
            <v>25042709</v>
          </cell>
          <cell r="E72" t="str">
            <v>直接</v>
          </cell>
          <cell r="F72" t="str">
            <v>蓝领</v>
          </cell>
          <cell r="G72" t="str">
            <v>生产制造部</v>
          </cell>
          <cell r="H72" t="str">
            <v>发泡</v>
          </cell>
          <cell r="I72" t="str">
            <v>发泡操作工</v>
          </cell>
        </row>
        <row r="72">
          <cell r="M72">
            <v>45774</v>
          </cell>
        </row>
        <row r="72">
          <cell r="R72" t="str">
            <v>刘红勇</v>
          </cell>
          <cell r="S72" t="str">
            <v>男</v>
          </cell>
          <cell r="T72" t="str">
            <v>汉</v>
          </cell>
          <cell r="U72" t="str">
            <v>群众</v>
          </cell>
          <cell r="V72" t="str">
            <v>否</v>
          </cell>
        </row>
        <row r="72">
          <cell r="X72" t="str">
            <v>1979-03-22</v>
          </cell>
          <cell r="Y72">
            <v>46</v>
          </cell>
        </row>
        <row r="72">
          <cell r="AH72" t="str">
            <v>430221197903227850</v>
          </cell>
          <cell r="AI72">
            <v>19908433289</v>
          </cell>
        </row>
        <row r="72">
          <cell r="AN72" t="str">
            <v>渌口区古岳峰镇三旺村</v>
          </cell>
        </row>
        <row r="72">
          <cell r="AZ72" t="str">
            <v>劳务工</v>
          </cell>
          <cell r="BA72" t="str">
            <v>光华荣昌</v>
          </cell>
          <cell r="BB72" t="str">
            <v>湖南诚展</v>
          </cell>
        </row>
        <row r="72">
          <cell r="BI72" t="str">
            <v>刘红勇</v>
          </cell>
        </row>
        <row r="73">
          <cell r="B73" t="str">
            <v>卫伟伟</v>
          </cell>
          <cell r="C73" t="str">
            <v>卫伟伟</v>
          </cell>
          <cell r="D73">
            <v>25042401</v>
          </cell>
          <cell r="E73" t="str">
            <v>直接</v>
          </cell>
          <cell r="F73" t="str">
            <v>蓝领</v>
          </cell>
          <cell r="G73" t="str">
            <v>生产制造部</v>
          </cell>
          <cell r="H73" t="str">
            <v>发泡</v>
          </cell>
          <cell r="I73" t="str">
            <v>发泡操作工</v>
          </cell>
        </row>
        <row r="73">
          <cell r="M73">
            <v>45771</v>
          </cell>
        </row>
        <row r="73">
          <cell r="R73" t="str">
            <v>卫伟伟</v>
          </cell>
          <cell r="S73" t="str">
            <v>男</v>
          </cell>
          <cell r="T73" t="str">
            <v>汉</v>
          </cell>
          <cell r="U73" t="str">
            <v>群众</v>
          </cell>
          <cell r="V73" t="str">
            <v>否</v>
          </cell>
        </row>
        <row r="73">
          <cell r="X73" t="str">
            <v>1978-02-67</v>
          </cell>
          <cell r="Y73" t="e">
            <v>#VALUE!</v>
          </cell>
        </row>
        <row r="73">
          <cell r="AH73" t="str">
            <v>43020319780267533</v>
          </cell>
          <cell r="AI73">
            <v>19021287515</v>
          </cell>
        </row>
        <row r="73">
          <cell r="AZ73" t="str">
            <v>劳务工</v>
          </cell>
          <cell r="BA73" t="str">
            <v>光华荣昌</v>
          </cell>
          <cell r="BB73" t="str">
            <v>湘潭思泉</v>
          </cell>
        </row>
        <row r="73">
          <cell r="BI73" t="str">
            <v>卫伟伟</v>
          </cell>
        </row>
        <row r="74">
          <cell r="B74" t="str">
            <v>游围广</v>
          </cell>
          <cell r="C74" t="str">
            <v>游围广</v>
          </cell>
          <cell r="D74">
            <v>25033101</v>
          </cell>
          <cell r="E74" t="str">
            <v>直接</v>
          </cell>
          <cell r="F74" t="str">
            <v>蓝领</v>
          </cell>
          <cell r="G74" t="str">
            <v>生产制造部</v>
          </cell>
          <cell r="H74" t="str">
            <v>发泡</v>
          </cell>
          <cell r="I74" t="str">
            <v>发泡操作工</v>
          </cell>
        </row>
        <row r="74">
          <cell r="M74">
            <v>45747</v>
          </cell>
        </row>
        <row r="74">
          <cell r="R74" t="str">
            <v>游围广</v>
          </cell>
          <cell r="S74" t="str">
            <v>男</v>
          </cell>
          <cell r="T74" t="str">
            <v>汉</v>
          </cell>
          <cell r="U74" t="str">
            <v>群众</v>
          </cell>
          <cell r="V74" t="str">
            <v>否</v>
          </cell>
        </row>
        <row r="74">
          <cell r="X74" t="str">
            <v>1983-09-17</v>
          </cell>
          <cell r="Y74">
            <v>41</v>
          </cell>
        </row>
        <row r="74">
          <cell r="AH74" t="str">
            <v>320203198309174030</v>
          </cell>
          <cell r="AI74">
            <v>13762333322</v>
          </cell>
        </row>
        <row r="74">
          <cell r="AZ74" t="str">
            <v>劳务工</v>
          </cell>
          <cell r="BA74" t="str">
            <v>光华荣昌</v>
          </cell>
          <cell r="BB74" t="str">
            <v>湘潭思泉</v>
          </cell>
        </row>
        <row r="74">
          <cell r="BI74" t="str">
            <v>游围广</v>
          </cell>
        </row>
        <row r="75">
          <cell r="B75" t="str">
            <v>刘顺新</v>
          </cell>
          <cell r="C75" t="str">
            <v>刘顺新</v>
          </cell>
          <cell r="D75">
            <v>25043001</v>
          </cell>
          <cell r="E75" t="str">
            <v>直接</v>
          </cell>
          <cell r="F75" t="str">
            <v>蓝领</v>
          </cell>
          <cell r="G75" t="str">
            <v>生产制造部</v>
          </cell>
          <cell r="H75" t="str">
            <v>发泡</v>
          </cell>
          <cell r="I75" t="str">
            <v>发泡操作工</v>
          </cell>
        </row>
        <row r="75">
          <cell r="M75">
            <v>45777</v>
          </cell>
        </row>
        <row r="75">
          <cell r="R75" t="str">
            <v>刘顺新</v>
          </cell>
          <cell r="S75" t="str">
            <v>男</v>
          </cell>
          <cell r="T75" t="str">
            <v>汉</v>
          </cell>
          <cell r="U75" t="str">
            <v>群众</v>
          </cell>
          <cell r="V75" t="str">
            <v>否</v>
          </cell>
        </row>
        <row r="75">
          <cell r="X75" t="str">
            <v>1994-09-03</v>
          </cell>
          <cell r="Y75">
            <v>30</v>
          </cell>
        </row>
        <row r="75">
          <cell r="AH75" t="str">
            <v>430221199409035617</v>
          </cell>
          <cell r="AI75">
            <v>18773382757</v>
          </cell>
        </row>
        <row r="75">
          <cell r="AN75" t="str">
            <v>株洲县仙井乡</v>
          </cell>
        </row>
        <row r="75">
          <cell r="AZ75" t="str">
            <v>劳务工</v>
          </cell>
          <cell r="BA75" t="str">
            <v>光华荣昌</v>
          </cell>
          <cell r="BB75" t="str">
            <v>湖南诚展</v>
          </cell>
        </row>
        <row r="75">
          <cell r="BI75" t="str">
            <v>刘顺新</v>
          </cell>
        </row>
        <row r="76">
          <cell r="B76" t="str">
            <v>龙意倩</v>
          </cell>
          <cell r="C76" t="str">
            <v>龙意倩</v>
          </cell>
          <cell r="D76">
            <v>25051304</v>
          </cell>
          <cell r="E76" t="str">
            <v>直接</v>
          </cell>
          <cell r="F76" t="str">
            <v>蓝领</v>
          </cell>
          <cell r="G76" t="str">
            <v>生产制造部</v>
          </cell>
          <cell r="H76" t="str">
            <v>发泡</v>
          </cell>
          <cell r="I76" t="str">
            <v>发泡操作工</v>
          </cell>
        </row>
        <row r="76">
          <cell r="M76">
            <v>45790</v>
          </cell>
        </row>
        <row r="76">
          <cell r="R76" t="str">
            <v>龙意倩</v>
          </cell>
          <cell r="S76" t="str">
            <v>男</v>
          </cell>
          <cell r="T76" t="str">
            <v>汉</v>
          </cell>
          <cell r="U76" t="str">
            <v>群众</v>
          </cell>
          <cell r="V76" t="str">
            <v>否</v>
          </cell>
        </row>
        <row r="76">
          <cell r="X76" t="str">
            <v>1981-04-04</v>
          </cell>
          <cell r="Y76">
            <v>44</v>
          </cell>
        </row>
        <row r="76">
          <cell r="AH76" t="str">
            <v>430221198104047815</v>
          </cell>
          <cell r="AI76">
            <v>18974163067</v>
          </cell>
          <cell r="AJ76" t="str">
            <v>龙意浪18573300787</v>
          </cell>
        </row>
        <row r="76">
          <cell r="AZ76" t="str">
            <v>劳务工</v>
          </cell>
          <cell r="BA76" t="str">
            <v>光华荣昌</v>
          </cell>
          <cell r="BB76" t="str">
            <v>湖南诚展</v>
          </cell>
        </row>
        <row r="76">
          <cell r="BI76" t="str">
            <v>龙意倩</v>
          </cell>
        </row>
        <row r="77">
          <cell r="B77" t="str">
            <v>袁建平</v>
          </cell>
          <cell r="C77" t="str">
            <v>袁建平</v>
          </cell>
          <cell r="D77">
            <v>25031811</v>
          </cell>
          <cell r="E77" t="str">
            <v>直接</v>
          </cell>
          <cell r="F77" t="str">
            <v>蓝领</v>
          </cell>
          <cell r="G77" t="str">
            <v>生产制造部</v>
          </cell>
          <cell r="H77" t="str">
            <v>发泡</v>
          </cell>
          <cell r="I77" t="str">
            <v>发泡操作工</v>
          </cell>
        </row>
        <row r="77">
          <cell r="M77">
            <v>45734</v>
          </cell>
        </row>
        <row r="77">
          <cell r="R77" t="str">
            <v>袁建平</v>
          </cell>
          <cell r="S77" t="str">
            <v>男</v>
          </cell>
          <cell r="T77" t="str">
            <v>汉</v>
          </cell>
          <cell r="U77" t="str">
            <v>群众</v>
          </cell>
          <cell r="V77" t="str">
            <v>否</v>
          </cell>
        </row>
        <row r="77">
          <cell r="X77" t="str">
            <v>1975-06-01</v>
          </cell>
          <cell r="Y77">
            <v>50</v>
          </cell>
        </row>
        <row r="77">
          <cell r="AH77" t="str">
            <v>432801197506014017</v>
          </cell>
          <cell r="AI77" t="str">
            <v>18873328499</v>
          </cell>
          <cell r="AJ77" t="str">
            <v>鄢小丫13873309378</v>
          </cell>
        </row>
        <row r="77">
          <cell r="AZ77" t="str">
            <v>劳务工</v>
          </cell>
          <cell r="BA77" t="str">
            <v>光华荣昌</v>
          </cell>
          <cell r="BB77" t="str">
            <v>德顺</v>
          </cell>
        </row>
        <row r="77">
          <cell r="BI77" t="str">
            <v>袁建平</v>
          </cell>
        </row>
        <row r="78">
          <cell r="B78" t="str">
            <v>袁珊珊</v>
          </cell>
          <cell r="C78" t="str">
            <v>袁珊珊</v>
          </cell>
          <cell r="D78">
            <v>25032303</v>
          </cell>
          <cell r="E78" t="str">
            <v>直接</v>
          </cell>
          <cell r="F78" t="str">
            <v>蓝领</v>
          </cell>
          <cell r="G78" t="str">
            <v>生产制造部</v>
          </cell>
          <cell r="H78" t="str">
            <v>发泡</v>
          </cell>
          <cell r="I78" t="str">
            <v>发泡操作工</v>
          </cell>
        </row>
        <row r="78">
          <cell r="M78">
            <v>45739</v>
          </cell>
        </row>
        <row r="78">
          <cell r="R78" t="str">
            <v>袁珊珊</v>
          </cell>
          <cell r="S78" t="str">
            <v>男</v>
          </cell>
          <cell r="T78" t="str">
            <v>汉</v>
          </cell>
          <cell r="U78" t="str">
            <v>群众</v>
          </cell>
          <cell r="V78" t="str">
            <v>否</v>
          </cell>
        </row>
        <row r="78">
          <cell r="X78" t="str">
            <v>1978-04-22</v>
          </cell>
          <cell r="Y78">
            <v>47</v>
          </cell>
        </row>
        <row r="78">
          <cell r="AH78" t="str">
            <v>430202197804222043</v>
          </cell>
          <cell r="AI78">
            <v>19973390570</v>
          </cell>
          <cell r="AJ78" t="str">
            <v>高灵滋19546057759</v>
          </cell>
        </row>
        <row r="78">
          <cell r="AZ78" t="str">
            <v>劳务工</v>
          </cell>
          <cell r="BA78" t="str">
            <v>光华荣昌</v>
          </cell>
          <cell r="BB78" t="str">
            <v>德顺</v>
          </cell>
        </row>
        <row r="78">
          <cell r="BI78" t="str">
            <v>袁珊珊</v>
          </cell>
        </row>
        <row r="79">
          <cell r="B79" t="str">
            <v>贺翌昂</v>
          </cell>
          <cell r="C79" t="str">
            <v>贺翌昂</v>
          </cell>
          <cell r="D79">
            <v>25032305</v>
          </cell>
          <cell r="E79" t="str">
            <v>直接</v>
          </cell>
          <cell r="F79" t="str">
            <v>蓝领</v>
          </cell>
          <cell r="G79" t="str">
            <v>生产制造部</v>
          </cell>
          <cell r="H79" t="str">
            <v>发泡</v>
          </cell>
          <cell r="I79" t="str">
            <v>发泡操作工</v>
          </cell>
        </row>
        <row r="79">
          <cell r="M79">
            <v>45739</v>
          </cell>
        </row>
        <row r="79">
          <cell r="R79" t="str">
            <v>贺翌昂</v>
          </cell>
          <cell r="S79" t="str">
            <v>男</v>
          </cell>
          <cell r="T79" t="str">
            <v>汉</v>
          </cell>
          <cell r="U79" t="str">
            <v>群众</v>
          </cell>
          <cell r="V79" t="str">
            <v>否</v>
          </cell>
        </row>
        <row r="79">
          <cell r="X79" t="str">
            <v>1976-03-04</v>
          </cell>
          <cell r="Y79">
            <v>49</v>
          </cell>
        </row>
        <row r="79">
          <cell r="AH79" t="str">
            <v>430203197603046035</v>
          </cell>
          <cell r="AI79">
            <v>18073340851</v>
          </cell>
          <cell r="AJ79" t="str">
            <v>郭雅群15364200651</v>
          </cell>
        </row>
        <row r="79">
          <cell r="AZ79" t="str">
            <v>劳务工</v>
          </cell>
          <cell r="BA79" t="str">
            <v>光华荣昌</v>
          </cell>
          <cell r="BB79" t="str">
            <v>德顺</v>
          </cell>
        </row>
        <row r="79">
          <cell r="BI79" t="str">
            <v>贺翌昂</v>
          </cell>
        </row>
        <row r="80">
          <cell r="B80" t="str">
            <v>彭洪准</v>
          </cell>
          <cell r="C80" t="str">
            <v>彭洪准</v>
          </cell>
          <cell r="D80">
            <v>25032708</v>
          </cell>
          <cell r="E80" t="str">
            <v>直接</v>
          </cell>
          <cell r="F80" t="str">
            <v>蓝领</v>
          </cell>
          <cell r="G80" t="str">
            <v>生产制造部</v>
          </cell>
          <cell r="H80" t="str">
            <v>发泡</v>
          </cell>
          <cell r="I80" t="str">
            <v>发泡操作工</v>
          </cell>
        </row>
        <row r="80">
          <cell r="M80">
            <v>45743</v>
          </cell>
        </row>
        <row r="80">
          <cell r="R80" t="str">
            <v>彭洪准</v>
          </cell>
          <cell r="S80" t="str">
            <v>男</v>
          </cell>
          <cell r="T80" t="str">
            <v>汉</v>
          </cell>
          <cell r="U80" t="str">
            <v>群众</v>
          </cell>
          <cell r="V80" t="str">
            <v>否</v>
          </cell>
        </row>
        <row r="80">
          <cell r="X80" t="str">
            <v>1986-08-12</v>
          </cell>
          <cell r="Y80">
            <v>38</v>
          </cell>
        </row>
        <row r="80">
          <cell r="AH80" t="str">
            <v>42112419860812053X</v>
          </cell>
          <cell r="AI80">
            <v>18867357850</v>
          </cell>
          <cell r="AJ80" t="str">
            <v>彭威13755163245</v>
          </cell>
        </row>
        <row r="80">
          <cell r="AZ80" t="str">
            <v>劳务工</v>
          </cell>
          <cell r="BA80" t="str">
            <v>光华荣昌</v>
          </cell>
          <cell r="BB80" t="str">
            <v>德顺</v>
          </cell>
        </row>
        <row r="80">
          <cell r="BI80" t="str">
            <v>彭洪准</v>
          </cell>
        </row>
        <row r="81">
          <cell r="B81" t="str">
            <v>刘军玲</v>
          </cell>
          <cell r="C81" t="str">
            <v>刘军玲</v>
          </cell>
          <cell r="D81">
            <v>25041106</v>
          </cell>
          <cell r="E81" t="str">
            <v>直接</v>
          </cell>
          <cell r="F81" t="str">
            <v>蓝领</v>
          </cell>
          <cell r="G81" t="str">
            <v>生产制造部</v>
          </cell>
          <cell r="H81" t="str">
            <v>发泡</v>
          </cell>
          <cell r="I81" t="str">
            <v>发泡操作工</v>
          </cell>
        </row>
        <row r="81">
          <cell r="M81">
            <v>45758</v>
          </cell>
        </row>
        <row r="81">
          <cell r="R81" t="str">
            <v>刘军玲</v>
          </cell>
          <cell r="S81" t="str">
            <v>男</v>
          </cell>
          <cell r="T81" t="str">
            <v>汉</v>
          </cell>
          <cell r="U81" t="str">
            <v>群众</v>
          </cell>
          <cell r="V81" t="str">
            <v>否</v>
          </cell>
        </row>
        <row r="81">
          <cell r="X81" t="str">
            <v>1976-01-18</v>
          </cell>
          <cell r="Y81">
            <v>49</v>
          </cell>
        </row>
        <row r="81">
          <cell r="AH81" t="str">
            <v>430204197601184027</v>
          </cell>
          <cell r="AI81">
            <v>17773303612</v>
          </cell>
          <cell r="AJ81" t="str">
            <v>孙卫兵17773305513</v>
          </cell>
        </row>
        <row r="81">
          <cell r="AN81" t="str">
            <v>株洲市南方公司民主村8-403</v>
          </cell>
        </row>
        <row r="81">
          <cell r="AZ81" t="str">
            <v>劳务工</v>
          </cell>
          <cell r="BA81" t="str">
            <v>光华荣昌</v>
          </cell>
          <cell r="BB81" t="str">
            <v>德顺</v>
          </cell>
        </row>
        <row r="81">
          <cell r="BI81" t="str">
            <v>刘军玲</v>
          </cell>
        </row>
        <row r="82">
          <cell r="B82" t="str">
            <v>张超锋</v>
          </cell>
          <cell r="C82" t="str">
            <v>张超锋</v>
          </cell>
          <cell r="D82">
            <v>25041202</v>
          </cell>
          <cell r="E82" t="str">
            <v>直接</v>
          </cell>
          <cell r="F82" t="str">
            <v>蓝领</v>
          </cell>
          <cell r="G82" t="str">
            <v>生产制造部</v>
          </cell>
          <cell r="H82" t="str">
            <v>发泡</v>
          </cell>
          <cell r="I82" t="str">
            <v>发泡操作工</v>
          </cell>
        </row>
        <row r="82">
          <cell r="M82">
            <v>45759</v>
          </cell>
        </row>
        <row r="82">
          <cell r="R82" t="str">
            <v>张超锋</v>
          </cell>
          <cell r="S82" t="str">
            <v>男</v>
          </cell>
          <cell r="T82" t="str">
            <v>汉</v>
          </cell>
          <cell r="U82" t="str">
            <v>群众</v>
          </cell>
          <cell r="V82" t="str">
            <v>否</v>
          </cell>
        </row>
        <row r="82">
          <cell r="X82" t="str">
            <v>1997-10-18</v>
          </cell>
          <cell r="Y82">
            <v>27</v>
          </cell>
        </row>
        <row r="82">
          <cell r="AH82" t="str">
            <v>610322199710184836</v>
          </cell>
          <cell r="AI82">
            <v>17729177539</v>
          </cell>
          <cell r="AJ82" t="str">
            <v>张乖虎17729177216</v>
          </cell>
        </row>
        <row r="82">
          <cell r="AN82" t="str">
            <v>陕西省鸡宝市凤翔区柳林镇河湾村九组21号副1号</v>
          </cell>
        </row>
        <row r="82">
          <cell r="AZ82" t="str">
            <v>劳务工</v>
          </cell>
          <cell r="BA82" t="str">
            <v>光华荣昌</v>
          </cell>
          <cell r="BB82" t="str">
            <v>德顺</v>
          </cell>
        </row>
        <row r="82">
          <cell r="BI82" t="str">
            <v>张超锋</v>
          </cell>
        </row>
        <row r="83">
          <cell r="B83" t="str">
            <v>付志勇</v>
          </cell>
          <cell r="C83" t="str">
            <v>付志勇</v>
          </cell>
          <cell r="D83">
            <v>25052405</v>
          </cell>
          <cell r="E83" t="str">
            <v>直接</v>
          </cell>
          <cell r="F83" t="str">
            <v>蓝领</v>
          </cell>
          <cell r="G83" t="str">
            <v>生产制造部</v>
          </cell>
          <cell r="H83" t="str">
            <v>发泡</v>
          </cell>
          <cell r="I83" t="str">
            <v>发泡操作工</v>
          </cell>
        </row>
        <row r="83">
          <cell r="M83">
            <v>45801</v>
          </cell>
        </row>
        <row r="83">
          <cell r="R83" t="str">
            <v>付志勇</v>
          </cell>
          <cell r="S83" t="str">
            <v>男</v>
          </cell>
          <cell r="T83" t="str">
            <v>汉</v>
          </cell>
          <cell r="U83" t="str">
            <v>群众</v>
          </cell>
          <cell r="V83" t="str">
            <v>否</v>
          </cell>
        </row>
        <row r="83">
          <cell r="X83" t="str">
            <v>1971-08-10</v>
          </cell>
          <cell r="Y83">
            <v>53</v>
          </cell>
        </row>
        <row r="83">
          <cell r="AH83" t="str">
            <v>430223197108105136</v>
          </cell>
          <cell r="AI83">
            <v>13974190122</v>
          </cell>
        </row>
        <row r="83">
          <cell r="AZ83" t="str">
            <v>劳务工</v>
          </cell>
          <cell r="BA83" t="str">
            <v>光华荣昌</v>
          </cell>
          <cell r="BB83" t="str">
            <v>湘潭思泉</v>
          </cell>
        </row>
        <row r="83">
          <cell r="BI83" t="str">
            <v>付志勇</v>
          </cell>
        </row>
        <row r="84">
          <cell r="B84" t="str">
            <v>肖军奇</v>
          </cell>
          <cell r="C84" t="str">
            <v>肖军奇</v>
          </cell>
          <cell r="D84">
            <v>25052409</v>
          </cell>
          <cell r="E84" t="str">
            <v>直接</v>
          </cell>
          <cell r="F84" t="str">
            <v>蓝领</v>
          </cell>
          <cell r="G84" t="str">
            <v>生产制造部</v>
          </cell>
          <cell r="H84" t="str">
            <v>发泡</v>
          </cell>
          <cell r="I84" t="str">
            <v>发泡操作工</v>
          </cell>
        </row>
        <row r="84">
          <cell r="M84">
            <v>45801</v>
          </cell>
        </row>
        <row r="84">
          <cell r="R84" t="str">
            <v>肖军奇</v>
          </cell>
          <cell r="S84" t="str">
            <v>男</v>
          </cell>
          <cell r="T84" t="str">
            <v>汉</v>
          </cell>
          <cell r="U84" t="str">
            <v>群众</v>
          </cell>
          <cell r="V84" t="str">
            <v>否</v>
          </cell>
        </row>
        <row r="84">
          <cell r="X84" t="str">
            <v>1975-10-30</v>
          </cell>
          <cell r="Y84">
            <v>49</v>
          </cell>
        </row>
        <row r="84">
          <cell r="AH84" t="str">
            <v>432503197510307038</v>
          </cell>
          <cell r="AI84">
            <v>18213358125</v>
          </cell>
        </row>
        <row r="84">
          <cell r="AZ84" t="str">
            <v>劳务工</v>
          </cell>
          <cell r="BA84" t="str">
            <v>光华荣昌</v>
          </cell>
          <cell r="BB84" t="str">
            <v>湘潭思泉</v>
          </cell>
        </row>
        <row r="84">
          <cell r="BI84" t="str">
            <v>肖军奇</v>
          </cell>
        </row>
        <row r="85">
          <cell r="B85" t="str">
            <v>卢喜春</v>
          </cell>
          <cell r="C85" t="str">
            <v>卢喜春</v>
          </cell>
          <cell r="D85">
            <v>25052601</v>
          </cell>
          <cell r="E85" t="str">
            <v>直接</v>
          </cell>
          <cell r="F85" t="str">
            <v>蓝领</v>
          </cell>
          <cell r="G85" t="str">
            <v>生产制造部</v>
          </cell>
          <cell r="H85" t="str">
            <v>发泡</v>
          </cell>
          <cell r="I85" t="str">
            <v>发泡操作工</v>
          </cell>
        </row>
        <row r="85">
          <cell r="M85" t="str">
            <v>2025-05-25</v>
          </cell>
        </row>
        <row r="85">
          <cell r="R85" t="str">
            <v>卢喜春</v>
          </cell>
          <cell r="S85" t="str">
            <v>女</v>
          </cell>
          <cell r="T85" t="str">
            <v>汉</v>
          </cell>
          <cell r="U85" t="str">
            <v>群众</v>
          </cell>
          <cell r="V85" t="str">
            <v>否</v>
          </cell>
        </row>
        <row r="85">
          <cell r="X85" t="str">
            <v>1972-02-08</v>
          </cell>
          <cell r="Y85">
            <v>53</v>
          </cell>
        </row>
        <row r="85">
          <cell r="AH85" t="str">
            <v>430321197202086421</v>
          </cell>
          <cell r="AI85" t="str">
            <v>19873237305</v>
          </cell>
        </row>
        <row r="85">
          <cell r="AN85" t="str">
            <v>湖南省湘潭县河口镇天白村荷塘组</v>
          </cell>
        </row>
        <row r="85">
          <cell r="AZ85" t="str">
            <v>劳务工</v>
          </cell>
          <cell r="BA85" t="str">
            <v>光华荣昌</v>
          </cell>
          <cell r="BB85" t="str">
            <v>湘潭宏顺</v>
          </cell>
        </row>
        <row r="85">
          <cell r="BI85" t="str">
            <v>卢喜春</v>
          </cell>
        </row>
        <row r="86">
          <cell r="B86" t="str">
            <v>张永桂</v>
          </cell>
          <cell r="C86" t="str">
            <v>张永桂</v>
          </cell>
          <cell r="D86">
            <v>25052501</v>
          </cell>
          <cell r="E86" t="str">
            <v>直接</v>
          </cell>
          <cell r="F86" t="str">
            <v>蓝领</v>
          </cell>
          <cell r="G86" t="str">
            <v>生产制造部</v>
          </cell>
          <cell r="H86" t="str">
            <v>发泡</v>
          </cell>
          <cell r="I86" t="str">
            <v>发泡操作工</v>
          </cell>
        </row>
        <row r="86">
          <cell r="M86" t="str">
            <v>2025-05-25</v>
          </cell>
        </row>
        <row r="86">
          <cell r="R86" t="str">
            <v>张永桂</v>
          </cell>
          <cell r="S86" t="str">
            <v>男</v>
          </cell>
          <cell r="T86" t="str">
            <v>汉</v>
          </cell>
          <cell r="U86" t="str">
            <v>群众</v>
          </cell>
          <cell r="V86" t="str">
            <v>否</v>
          </cell>
        </row>
        <row r="86">
          <cell r="X86" t="str">
            <v>1974-08-09</v>
          </cell>
          <cell r="Y86">
            <v>50</v>
          </cell>
        </row>
        <row r="86">
          <cell r="AH86" t="str">
            <v>430221197408096216</v>
          </cell>
          <cell r="AI86" t="str">
            <v>18374483717</v>
          </cell>
        </row>
        <row r="86">
          <cell r="AN86" t="str">
            <v>湖南省株洲市天元区雷打石镇凤凰山村中湘组14号</v>
          </cell>
        </row>
        <row r="86">
          <cell r="AZ86" t="str">
            <v>劳务工</v>
          </cell>
          <cell r="BA86" t="str">
            <v>光华荣昌</v>
          </cell>
          <cell r="BB86" t="str">
            <v>湘潭宏顺</v>
          </cell>
        </row>
        <row r="86">
          <cell r="BI86" t="str">
            <v>张永桂</v>
          </cell>
        </row>
        <row r="87">
          <cell r="B87" t="str">
            <v>周建华</v>
          </cell>
          <cell r="C87" t="str">
            <v>周建华</v>
          </cell>
          <cell r="D87">
            <v>25052803</v>
          </cell>
          <cell r="E87" t="str">
            <v>直接</v>
          </cell>
          <cell r="F87" t="str">
            <v>蓝领</v>
          </cell>
          <cell r="G87" t="str">
            <v>生产制造部</v>
          </cell>
          <cell r="H87" t="str">
            <v>发泡</v>
          </cell>
          <cell r="I87" t="str">
            <v>发泡操作工</v>
          </cell>
        </row>
        <row r="87">
          <cell r="M87" t="str">
            <v>2025-05-25</v>
          </cell>
        </row>
        <row r="87">
          <cell r="R87" t="str">
            <v>周建华</v>
          </cell>
          <cell r="S87" t="str">
            <v>男</v>
          </cell>
          <cell r="T87" t="str">
            <v>汉</v>
          </cell>
          <cell r="U87" t="str">
            <v>群众</v>
          </cell>
          <cell r="V87" t="str">
            <v>否</v>
          </cell>
        </row>
        <row r="87">
          <cell r="X87" t="str">
            <v>1967-01-18</v>
          </cell>
          <cell r="Y87">
            <v>58</v>
          </cell>
        </row>
        <row r="87">
          <cell r="AH87" t="str">
            <v>430321196701185593</v>
          </cell>
          <cell r="AI87" t="str">
            <v>15873285331</v>
          </cell>
        </row>
        <row r="87">
          <cell r="AN87" t="str">
            <v>湖南省湘潭县射埠镇鹿鸣村上坝组</v>
          </cell>
        </row>
        <row r="87">
          <cell r="AZ87" t="str">
            <v>劳务工</v>
          </cell>
          <cell r="BA87" t="str">
            <v>光华荣昌</v>
          </cell>
          <cell r="BB87" t="str">
            <v>湘潭宏顺</v>
          </cell>
        </row>
        <row r="87">
          <cell r="BI87" t="str">
            <v>周建华</v>
          </cell>
        </row>
        <row r="88">
          <cell r="B88" t="str">
            <v>高玉霞</v>
          </cell>
          <cell r="C88" t="str">
            <v>高玉霞</v>
          </cell>
          <cell r="D88">
            <v>25052902</v>
          </cell>
          <cell r="E88" t="str">
            <v>直接</v>
          </cell>
          <cell r="F88" t="str">
            <v>蓝领</v>
          </cell>
          <cell r="G88" t="str">
            <v>生产制造部</v>
          </cell>
          <cell r="H88" t="str">
            <v>发泡</v>
          </cell>
          <cell r="I88" t="str">
            <v>发泡操作工</v>
          </cell>
        </row>
        <row r="88">
          <cell r="M88" t="str">
            <v>2025-05-29</v>
          </cell>
        </row>
        <row r="88">
          <cell r="R88" t="str">
            <v>高玉霞</v>
          </cell>
          <cell r="S88" t="str">
            <v>女</v>
          </cell>
          <cell r="T88" t="str">
            <v>汉</v>
          </cell>
          <cell r="U88" t="str">
            <v>群众</v>
          </cell>
          <cell r="V88" t="str">
            <v>否</v>
          </cell>
        </row>
        <row r="88">
          <cell r="X88" t="str">
            <v>1969-11-20</v>
          </cell>
          <cell r="Y88">
            <v>55</v>
          </cell>
        </row>
        <row r="88">
          <cell r="AH88" t="str">
            <v>411024196911201643</v>
          </cell>
          <cell r="AI88" t="str">
            <v>18975287612</v>
          </cell>
        </row>
        <row r="88">
          <cell r="AN88" t="str">
            <v>河南省鄢陵县张桥乡魏庄村225号</v>
          </cell>
        </row>
        <row r="88">
          <cell r="AZ88" t="str">
            <v>劳务工</v>
          </cell>
          <cell r="BA88" t="str">
            <v>光华荣昌</v>
          </cell>
          <cell r="BB88" t="str">
            <v>湘潭宏顺</v>
          </cell>
        </row>
        <row r="88">
          <cell r="BI88" t="str">
            <v>高玉霞</v>
          </cell>
        </row>
        <row r="89">
          <cell r="B89" t="str">
            <v>刘红卫</v>
          </cell>
          <cell r="C89" t="str">
            <v>刘红卫</v>
          </cell>
          <cell r="D89">
            <v>25060105</v>
          </cell>
          <cell r="E89" t="str">
            <v>直接</v>
          </cell>
          <cell r="F89" t="str">
            <v>蓝领</v>
          </cell>
          <cell r="G89" t="str">
            <v>生产制造部</v>
          </cell>
          <cell r="H89" t="str">
            <v>发泡</v>
          </cell>
          <cell r="I89" t="str">
            <v>发泡操作工</v>
          </cell>
        </row>
        <row r="89">
          <cell r="M89" t="str">
            <v>2025-06-01</v>
          </cell>
        </row>
        <row r="89">
          <cell r="R89" t="str">
            <v>刘红卫</v>
          </cell>
          <cell r="S89" t="str">
            <v>女</v>
          </cell>
          <cell r="T89" t="str">
            <v>汉</v>
          </cell>
          <cell r="U89" t="str">
            <v>群众</v>
          </cell>
          <cell r="V89" t="str">
            <v>否</v>
          </cell>
        </row>
        <row r="89">
          <cell r="X89" t="str">
            <v>1966-09-05</v>
          </cell>
          <cell r="Y89">
            <v>58</v>
          </cell>
        </row>
        <row r="89">
          <cell r="AH89" t="str">
            <v>430321196609055526</v>
          </cell>
          <cell r="AI89" t="str">
            <v>18374485136</v>
          </cell>
        </row>
        <row r="89">
          <cell r="AN89" t="str">
            <v>湖南省湘潭县射埠镇张公村张公组</v>
          </cell>
        </row>
        <row r="89">
          <cell r="AZ89" t="str">
            <v>劳务工</v>
          </cell>
          <cell r="BA89" t="str">
            <v>光华荣昌</v>
          </cell>
          <cell r="BB89" t="str">
            <v>湘潭宏顺</v>
          </cell>
        </row>
        <row r="89">
          <cell r="BI89" t="str">
            <v>刘红卫</v>
          </cell>
        </row>
        <row r="90">
          <cell r="B90" t="str">
            <v>刘戚香</v>
          </cell>
          <cell r="C90" t="str">
            <v>刘戚香</v>
          </cell>
          <cell r="D90">
            <v>25060104</v>
          </cell>
          <cell r="E90" t="str">
            <v>直接</v>
          </cell>
          <cell r="F90" t="str">
            <v>蓝领</v>
          </cell>
          <cell r="G90" t="str">
            <v>生产制造部</v>
          </cell>
          <cell r="H90" t="str">
            <v>发泡</v>
          </cell>
          <cell r="I90" t="str">
            <v>发泡操作工</v>
          </cell>
        </row>
        <row r="90">
          <cell r="M90" t="str">
            <v>2025-06-01</v>
          </cell>
        </row>
        <row r="90">
          <cell r="R90" t="str">
            <v>刘戚香</v>
          </cell>
          <cell r="S90" t="str">
            <v>女</v>
          </cell>
          <cell r="T90" t="str">
            <v>汉</v>
          </cell>
          <cell r="U90" t="str">
            <v>群众</v>
          </cell>
          <cell r="V90" t="str">
            <v>否</v>
          </cell>
        </row>
        <row r="90">
          <cell r="X90" t="str">
            <v>1968-10-21</v>
          </cell>
          <cell r="Y90">
            <v>56</v>
          </cell>
        </row>
        <row r="90">
          <cell r="AH90" t="str">
            <v>430321196810212765</v>
          </cell>
          <cell r="AI90" t="str">
            <v>18975267279</v>
          </cell>
        </row>
        <row r="90">
          <cell r="AN90" t="str">
            <v>湖南省湘潭县石潭镇甘露塘村分水组</v>
          </cell>
        </row>
        <row r="90">
          <cell r="AZ90" t="str">
            <v>劳务工</v>
          </cell>
          <cell r="BA90" t="str">
            <v>光华荣昌</v>
          </cell>
          <cell r="BB90" t="str">
            <v>湘潭宏顺</v>
          </cell>
        </row>
        <row r="90">
          <cell r="BI90" t="str">
            <v>刘戚香</v>
          </cell>
        </row>
        <row r="91">
          <cell r="B91" t="str">
            <v>曾丽梅</v>
          </cell>
          <cell r="C91" t="str">
            <v>曾丽梅</v>
          </cell>
          <cell r="D91">
            <v>25060401</v>
          </cell>
          <cell r="E91" t="str">
            <v>直接</v>
          </cell>
          <cell r="F91" t="str">
            <v>蓝领</v>
          </cell>
          <cell r="G91" t="str">
            <v>生产制造部</v>
          </cell>
          <cell r="H91" t="str">
            <v>发泡</v>
          </cell>
          <cell r="I91" t="str">
            <v>发泡操作工</v>
          </cell>
        </row>
        <row r="91">
          <cell r="M91" t="str">
            <v>2025-06-03</v>
          </cell>
        </row>
        <row r="91">
          <cell r="R91" t="str">
            <v>曾丽梅</v>
          </cell>
          <cell r="S91" t="str">
            <v>女</v>
          </cell>
          <cell r="T91" t="str">
            <v>汉</v>
          </cell>
          <cell r="U91" t="str">
            <v>群众</v>
          </cell>
          <cell r="V91" t="str">
            <v>否</v>
          </cell>
        </row>
        <row r="91">
          <cell r="X91" t="str">
            <v>1974-04-18</v>
          </cell>
          <cell r="Y91">
            <v>51</v>
          </cell>
        </row>
        <row r="91">
          <cell r="AH91" t="str">
            <v>432503197404180563</v>
          </cell>
          <cell r="AI91" t="str">
            <v>15173263836</v>
          </cell>
        </row>
        <row r="91">
          <cell r="AN91" t="str">
            <v>湖南省湘潭市岳塘区社建村26栋3单元701号</v>
          </cell>
        </row>
        <row r="91">
          <cell r="AZ91" t="str">
            <v>劳务工</v>
          </cell>
          <cell r="BA91" t="str">
            <v>光华荣昌</v>
          </cell>
          <cell r="BB91" t="str">
            <v>湘潭宏顺</v>
          </cell>
        </row>
        <row r="91">
          <cell r="BI91" t="str">
            <v>曾丽梅</v>
          </cell>
        </row>
        <row r="92">
          <cell r="B92" t="str">
            <v>黄翠兰</v>
          </cell>
          <cell r="C92" t="str">
            <v>黄翠兰</v>
          </cell>
          <cell r="D92">
            <v>25060301</v>
          </cell>
          <cell r="E92" t="str">
            <v>直接</v>
          </cell>
          <cell r="F92" t="str">
            <v>蓝领</v>
          </cell>
          <cell r="G92" t="str">
            <v>生产制造部</v>
          </cell>
          <cell r="H92" t="str">
            <v>发泡</v>
          </cell>
          <cell r="I92" t="str">
            <v>发泡操作工</v>
          </cell>
        </row>
        <row r="92">
          <cell r="M92" t="str">
            <v>2025-06-03</v>
          </cell>
        </row>
        <row r="92">
          <cell r="R92" t="str">
            <v>黄翠兰</v>
          </cell>
          <cell r="S92" t="str">
            <v>女</v>
          </cell>
          <cell r="T92" t="str">
            <v>汉</v>
          </cell>
          <cell r="U92" t="str">
            <v>群众</v>
          </cell>
          <cell r="V92" t="str">
            <v>否</v>
          </cell>
        </row>
        <row r="92">
          <cell r="X92" t="str">
            <v>1971-11-02</v>
          </cell>
          <cell r="Y92">
            <v>53</v>
          </cell>
        </row>
        <row r="92">
          <cell r="AH92" t="str">
            <v>430321197111022684</v>
          </cell>
          <cell r="AI92" t="str">
            <v>17507323099</v>
          </cell>
        </row>
        <row r="92">
          <cell r="AN92" t="str">
            <v>湖南省湘潭县石潭镇坑山村广塘组</v>
          </cell>
        </row>
        <row r="92">
          <cell r="AZ92" t="str">
            <v>劳务工</v>
          </cell>
          <cell r="BA92" t="str">
            <v>光华荣昌</v>
          </cell>
          <cell r="BB92" t="str">
            <v>湘潭宏顺</v>
          </cell>
        </row>
        <row r="92">
          <cell r="BI92" t="str">
            <v>黄翠兰</v>
          </cell>
        </row>
        <row r="93">
          <cell r="B93" t="str">
            <v>蒋鹏</v>
          </cell>
          <cell r="C93" t="str">
            <v>蒋鹏</v>
          </cell>
          <cell r="D93">
            <v>25052304</v>
          </cell>
          <cell r="E93" t="str">
            <v>直接</v>
          </cell>
          <cell r="F93" t="str">
            <v>蓝领</v>
          </cell>
          <cell r="G93" t="str">
            <v>生产制造部</v>
          </cell>
          <cell r="H93" t="str">
            <v>发泡</v>
          </cell>
          <cell r="I93" t="str">
            <v>发泡操作工</v>
          </cell>
        </row>
        <row r="93">
          <cell r="M93" t="str">
            <v>2025/5/23白班</v>
          </cell>
        </row>
        <row r="93">
          <cell r="R93" t="str">
            <v>蒋鹏</v>
          </cell>
          <cell r="S93" t="str">
            <v>男</v>
          </cell>
          <cell r="T93" t="str">
            <v>汉</v>
          </cell>
          <cell r="U93" t="str">
            <v>群众</v>
          </cell>
          <cell r="V93" t="str">
            <v>否</v>
          </cell>
        </row>
        <row r="93">
          <cell r="X93" t="str">
            <v>1978-07-28</v>
          </cell>
          <cell r="Y93">
            <v>46</v>
          </cell>
        </row>
        <row r="93">
          <cell r="AH93" t="str">
            <v>430203197807280018</v>
          </cell>
          <cell r="AI93">
            <v>18973300178</v>
          </cell>
        </row>
        <row r="93">
          <cell r="AN93" t="str">
            <v>株洲市芦淞区公园路22号1栋606</v>
          </cell>
        </row>
        <row r="93">
          <cell r="AZ93" t="str">
            <v>劳务工</v>
          </cell>
          <cell r="BA93" t="str">
            <v>光华荣昌</v>
          </cell>
          <cell r="BB93" t="str">
            <v>德顺</v>
          </cell>
        </row>
        <row r="93">
          <cell r="BI93" t="str">
            <v>蒋鹏</v>
          </cell>
        </row>
        <row r="94">
          <cell r="B94" t="str">
            <v>齐水斌</v>
          </cell>
          <cell r="C94" t="str">
            <v>齐水斌</v>
          </cell>
          <cell r="D94">
            <v>25052802</v>
          </cell>
          <cell r="E94" t="str">
            <v>直接</v>
          </cell>
          <cell r="F94" t="str">
            <v>蓝领</v>
          </cell>
          <cell r="G94" t="str">
            <v>生产制造部</v>
          </cell>
          <cell r="H94" t="str">
            <v>发泡</v>
          </cell>
          <cell r="I94" t="str">
            <v>发泡操作工</v>
          </cell>
        </row>
        <row r="94">
          <cell r="M94">
            <v>45805</v>
          </cell>
        </row>
        <row r="94">
          <cell r="R94" t="str">
            <v>齐水斌</v>
          </cell>
          <cell r="S94" t="str">
            <v/>
          </cell>
          <cell r="T94" t="str">
            <v>汉</v>
          </cell>
          <cell r="U94" t="str">
            <v>群众</v>
          </cell>
          <cell r="V94" t="str">
            <v>否</v>
          </cell>
        </row>
        <row r="94">
          <cell r="X94" t="str">
            <v>--</v>
          </cell>
          <cell r="Y94" t="e">
            <v>#VALUE!</v>
          </cell>
        </row>
        <row r="94">
          <cell r="AI94">
            <v>18673333103</v>
          </cell>
        </row>
        <row r="94">
          <cell r="AZ94" t="str">
            <v>劳务工</v>
          </cell>
          <cell r="BA94" t="str">
            <v>光华荣昌</v>
          </cell>
          <cell r="BB94" t="str">
            <v>湘潭思泉</v>
          </cell>
        </row>
        <row r="94">
          <cell r="BI94" t="str">
            <v>齐水斌</v>
          </cell>
        </row>
        <row r="95">
          <cell r="B95" t="str">
            <v>刘爱国</v>
          </cell>
          <cell r="C95" t="str">
            <v>刘爱国</v>
          </cell>
          <cell r="D95">
            <v>25052801</v>
          </cell>
          <cell r="E95" t="str">
            <v>直接</v>
          </cell>
          <cell r="F95" t="str">
            <v>蓝领</v>
          </cell>
          <cell r="G95" t="str">
            <v>生产制造部</v>
          </cell>
          <cell r="H95" t="str">
            <v>发泡</v>
          </cell>
          <cell r="I95" t="str">
            <v>发泡操作工</v>
          </cell>
        </row>
        <row r="95">
          <cell r="M95">
            <v>45805</v>
          </cell>
        </row>
        <row r="95">
          <cell r="R95" t="str">
            <v>刘爱国</v>
          </cell>
          <cell r="S95" t="str">
            <v>男</v>
          </cell>
          <cell r="T95" t="str">
            <v>汉</v>
          </cell>
          <cell r="U95" t="str">
            <v>群众</v>
          </cell>
          <cell r="V95" t="str">
            <v>否</v>
          </cell>
        </row>
        <row r="95">
          <cell r="X95" t="str">
            <v>1976-03-18</v>
          </cell>
          <cell r="Y95">
            <v>49</v>
          </cell>
        </row>
        <row r="95">
          <cell r="AH95" t="str">
            <v>43028119760318391X</v>
          </cell>
          <cell r="AI95">
            <v>13307418851</v>
          </cell>
        </row>
        <row r="95">
          <cell r="AZ95" t="str">
            <v>劳务工</v>
          </cell>
          <cell r="BA95" t="str">
            <v>光华荣昌</v>
          </cell>
          <cell r="BB95" t="str">
            <v>湘潭思泉</v>
          </cell>
        </row>
        <row r="95">
          <cell r="BI95" t="str">
            <v>刘爱国</v>
          </cell>
        </row>
        <row r="96">
          <cell r="B96" t="str">
            <v>彭梅芳</v>
          </cell>
          <cell r="C96" t="str">
            <v>彭梅芳</v>
          </cell>
          <cell r="D96">
            <v>25052805</v>
          </cell>
          <cell r="E96" t="str">
            <v>直接</v>
          </cell>
          <cell r="F96" t="str">
            <v>蓝领</v>
          </cell>
          <cell r="G96" t="str">
            <v>生产制造部</v>
          </cell>
          <cell r="H96" t="str">
            <v>发泡</v>
          </cell>
          <cell r="I96" t="str">
            <v>发泡操作工</v>
          </cell>
        </row>
        <row r="96">
          <cell r="M96">
            <v>45805</v>
          </cell>
        </row>
        <row r="96">
          <cell r="R96" t="str">
            <v>彭梅芳</v>
          </cell>
          <cell r="S96" t="str">
            <v>女</v>
          </cell>
          <cell r="T96" t="str">
            <v>汉</v>
          </cell>
          <cell r="U96" t="str">
            <v>群众</v>
          </cell>
          <cell r="V96" t="str">
            <v>否</v>
          </cell>
        </row>
        <row r="96">
          <cell r="X96" t="str">
            <v>1976-08-06</v>
          </cell>
          <cell r="Y96">
            <v>48</v>
          </cell>
        </row>
        <row r="96">
          <cell r="AH96" t="str">
            <v>430224197608062765</v>
          </cell>
          <cell r="AI96">
            <v>18153817236</v>
          </cell>
        </row>
        <row r="96">
          <cell r="AZ96" t="str">
            <v>劳务工</v>
          </cell>
          <cell r="BA96" t="str">
            <v>光华荣昌</v>
          </cell>
          <cell r="BB96" t="str">
            <v>湘潭思泉</v>
          </cell>
        </row>
        <row r="96">
          <cell r="BI96" t="str">
            <v>彭梅芳</v>
          </cell>
        </row>
        <row r="97">
          <cell r="B97" t="str">
            <v>唐江山</v>
          </cell>
          <cell r="C97" t="str">
            <v>唐江山</v>
          </cell>
          <cell r="D97">
            <v>25060403</v>
          </cell>
          <cell r="E97" t="str">
            <v>直接</v>
          </cell>
          <cell r="F97" t="str">
            <v>蓝领</v>
          </cell>
          <cell r="G97" t="str">
            <v>生产制造部</v>
          </cell>
          <cell r="H97" t="str">
            <v>发泡</v>
          </cell>
          <cell r="I97" t="str">
            <v>发泡操作工</v>
          </cell>
        </row>
        <row r="97">
          <cell r="M97">
            <v>45806</v>
          </cell>
        </row>
        <row r="97">
          <cell r="R97" t="str">
            <v>唐江山</v>
          </cell>
          <cell r="S97" t="str">
            <v>男</v>
          </cell>
          <cell r="T97" t="str">
            <v>汉</v>
          </cell>
          <cell r="U97" t="str">
            <v>群众</v>
          </cell>
          <cell r="V97" t="str">
            <v>否</v>
          </cell>
        </row>
        <row r="97">
          <cell r="X97" t="str">
            <v>1974-11-17</v>
          </cell>
          <cell r="Y97">
            <v>50</v>
          </cell>
        </row>
        <row r="97">
          <cell r="AH97" t="str">
            <v>430321197411177856</v>
          </cell>
          <cell r="AI97">
            <v>19173328205</v>
          </cell>
        </row>
        <row r="97">
          <cell r="AZ97" t="str">
            <v>劳务工</v>
          </cell>
          <cell r="BA97" t="str">
            <v>光华荣昌</v>
          </cell>
          <cell r="BB97" t="str">
            <v>湘潭思泉</v>
          </cell>
        </row>
        <row r="97">
          <cell r="BI97" t="str">
            <v>唐江山</v>
          </cell>
        </row>
        <row r="98">
          <cell r="B98" t="str">
            <v>黄槿喆</v>
          </cell>
          <cell r="C98" t="str">
            <v>黄槿喆</v>
          </cell>
          <cell r="D98">
            <v>25060405</v>
          </cell>
          <cell r="E98" t="str">
            <v>直接</v>
          </cell>
          <cell r="F98" t="str">
            <v>蓝领</v>
          </cell>
          <cell r="G98" t="str">
            <v>生产制造部</v>
          </cell>
          <cell r="H98" t="str">
            <v>发泡</v>
          </cell>
          <cell r="I98" t="str">
            <v>发泡操作工</v>
          </cell>
        </row>
        <row r="98">
          <cell r="M98">
            <v>45812</v>
          </cell>
        </row>
        <row r="98">
          <cell r="R98" t="str">
            <v>黄槿喆</v>
          </cell>
          <cell r="S98" t="str">
            <v>男</v>
          </cell>
          <cell r="T98" t="str">
            <v>汉</v>
          </cell>
          <cell r="U98" t="str">
            <v>群众</v>
          </cell>
          <cell r="V98" t="str">
            <v>否</v>
          </cell>
        </row>
        <row r="98">
          <cell r="X98" t="str">
            <v>2007-07-27</v>
          </cell>
          <cell r="Y98">
            <v>17</v>
          </cell>
        </row>
        <row r="98">
          <cell r="AH98" t="str">
            <v>430202200707270574</v>
          </cell>
          <cell r="AI98">
            <v>19373325525</v>
          </cell>
        </row>
        <row r="98">
          <cell r="AZ98" t="str">
            <v>劳务工</v>
          </cell>
          <cell r="BA98" t="str">
            <v>光华荣昌</v>
          </cell>
          <cell r="BB98" t="str">
            <v>湘潭思泉</v>
          </cell>
        </row>
        <row r="98">
          <cell r="BI98" t="str">
            <v>黄槿喆</v>
          </cell>
        </row>
        <row r="99">
          <cell r="B99" t="str">
            <v>曾建伟</v>
          </cell>
          <cell r="C99" t="str">
            <v>曾建伟</v>
          </cell>
          <cell r="D99">
            <v>25060501</v>
          </cell>
          <cell r="E99" t="str">
            <v>直接</v>
          </cell>
          <cell r="F99" t="str">
            <v>蓝领</v>
          </cell>
          <cell r="G99" t="str">
            <v>生产制造部</v>
          </cell>
          <cell r="H99" t="str">
            <v>发泡</v>
          </cell>
          <cell r="I99" t="str">
            <v>发泡操作工</v>
          </cell>
        </row>
        <row r="99">
          <cell r="M99">
            <v>45812</v>
          </cell>
        </row>
        <row r="99">
          <cell r="R99" t="str">
            <v>曾建伟</v>
          </cell>
          <cell r="S99" t="str">
            <v>男</v>
          </cell>
          <cell r="T99" t="str">
            <v>汉</v>
          </cell>
          <cell r="U99" t="str">
            <v>群众</v>
          </cell>
          <cell r="V99" t="str">
            <v>否</v>
          </cell>
        </row>
        <row r="99">
          <cell r="X99" t="str">
            <v>1974-04-11</v>
          </cell>
          <cell r="Y99">
            <v>51</v>
          </cell>
        </row>
        <row r="99">
          <cell r="AH99" t="str">
            <v>430221197404117139</v>
          </cell>
          <cell r="AI99">
            <v>13762355718</v>
          </cell>
        </row>
        <row r="99">
          <cell r="AZ99" t="str">
            <v>劳务工</v>
          </cell>
          <cell r="BA99" t="str">
            <v>光华荣昌</v>
          </cell>
          <cell r="BB99" t="str">
            <v>湘潭思泉</v>
          </cell>
        </row>
        <row r="99">
          <cell r="BI99" t="str">
            <v>曾建伟</v>
          </cell>
        </row>
        <row r="100">
          <cell r="B100" t="str">
            <v>李冬阳</v>
          </cell>
          <cell r="C100" t="str">
            <v>李冬阳</v>
          </cell>
          <cell r="D100">
            <v>25060601</v>
          </cell>
          <cell r="E100" t="str">
            <v>直接</v>
          </cell>
          <cell r="F100" t="str">
            <v>蓝领</v>
          </cell>
          <cell r="G100" t="str">
            <v>生产制造部</v>
          </cell>
          <cell r="H100" t="str">
            <v>发泡</v>
          </cell>
          <cell r="I100" t="str">
            <v>发泡操作工</v>
          </cell>
        </row>
        <row r="100">
          <cell r="M100">
            <v>45813</v>
          </cell>
        </row>
        <row r="100">
          <cell r="R100" t="str">
            <v>李冬阳</v>
          </cell>
          <cell r="S100" t="str">
            <v>男</v>
          </cell>
          <cell r="T100" t="str">
            <v>汉</v>
          </cell>
          <cell r="U100" t="str">
            <v>群众</v>
          </cell>
          <cell r="V100" t="str">
            <v>否</v>
          </cell>
        </row>
        <row r="100">
          <cell r="X100">
            <v>37938</v>
          </cell>
          <cell r="Y100">
            <v>21</v>
          </cell>
        </row>
        <row r="100">
          <cell r="AH100" t="str">
            <v>430202200311136619</v>
          </cell>
          <cell r="AI100">
            <v>13762266692</v>
          </cell>
        </row>
        <row r="100">
          <cell r="AZ100" t="str">
            <v>劳务工</v>
          </cell>
          <cell r="BA100" t="str">
            <v>光华荣昌</v>
          </cell>
          <cell r="BB100" t="str">
            <v>湘潭思泉</v>
          </cell>
        </row>
        <row r="100">
          <cell r="BI100" t="str">
            <v>李冬阳</v>
          </cell>
        </row>
        <row r="101">
          <cell r="B101" t="str">
            <v>李先文</v>
          </cell>
          <cell r="C101" t="str">
            <v>李先文</v>
          </cell>
          <cell r="D101">
            <v>25061001</v>
          </cell>
          <cell r="E101" t="str">
            <v>直接</v>
          </cell>
          <cell r="F101" t="str">
            <v>蓝领</v>
          </cell>
          <cell r="G101" t="str">
            <v>生产制造部</v>
          </cell>
          <cell r="H101" t="str">
            <v>发泡</v>
          </cell>
          <cell r="I101" t="str">
            <v>发泡操作工</v>
          </cell>
        </row>
        <row r="101">
          <cell r="M101">
            <v>45817</v>
          </cell>
        </row>
        <row r="101">
          <cell r="R101" t="str">
            <v>李先文</v>
          </cell>
          <cell r="S101" t="str">
            <v>男</v>
          </cell>
          <cell r="T101" t="str">
            <v>汉</v>
          </cell>
          <cell r="U101" t="str">
            <v>群众</v>
          </cell>
          <cell r="V101" t="str">
            <v>否</v>
          </cell>
        </row>
        <row r="101">
          <cell r="X101">
            <v>29494</v>
          </cell>
          <cell r="Y101">
            <v>44</v>
          </cell>
        </row>
        <row r="101">
          <cell r="AH101" t="str">
            <v>430221198009308132</v>
          </cell>
          <cell r="AI101">
            <v>15886365118</v>
          </cell>
        </row>
        <row r="101">
          <cell r="AZ101" t="str">
            <v>劳务工</v>
          </cell>
          <cell r="BA101" t="str">
            <v>光华荣昌</v>
          </cell>
          <cell r="BB101" t="str">
            <v>湘潭思泉</v>
          </cell>
        </row>
        <row r="101">
          <cell r="BI101" t="str">
            <v>李先文</v>
          </cell>
        </row>
        <row r="102">
          <cell r="B102" t="str">
            <v>张波滔</v>
          </cell>
          <cell r="C102" t="str">
            <v>张波滔</v>
          </cell>
          <cell r="D102">
            <v>25061802</v>
          </cell>
          <cell r="E102" t="str">
            <v>直接</v>
          </cell>
          <cell r="F102" t="str">
            <v>蓝领</v>
          </cell>
          <cell r="G102" t="str">
            <v>生产制造部</v>
          </cell>
          <cell r="H102" t="str">
            <v>发泡</v>
          </cell>
          <cell r="I102" t="str">
            <v>发泡操作工</v>
          </cell>
        </row>
        <row r="102">
          <cell r="M102">
            <v>45825</v>
          </cell>
        </row>
        <row r="102">
          <cell r="R102" t="str">
            <v>张波滔</v>
          </cell>
          <cell r="S102" t="str">
            <v>男</v>
          </cell>
          <cell r="T102" t="str">
            <v>汉</v>
          </cell>
          <cell r="U102" t="str">
            <v>群众</v>
          </cell>
          <cell r="V102" t="str">
            <v>否</v>
          </cell>
        </row>
        <row r="102">
          <cell r="X102">
            <v>28609</v>
          </cell>
          <cell r="Y102">
            <v>47</v>
          </cell>
        </row>
        <row r="102">
          <cell r="AH102" t="str">
            <v>430221197804290010</v>
          </cell>
          <cell r="AI102">
            <v>13976646595</v>
          </cell>
        </row>
        <row r="102">
          <cell r="AZ102" t="str">
            <v>劳务工</v>
          </cell>
          <cell r="BA102" t="str">
            <v>光华荣昌</v>
          </cell>
          <cell r="BB102" t="str">
            <v>湘潭思泉</v>
          </cell>
        </row>
        <row r="102">
          <cell r="BI102" t="str">
            <v>张波滔</v>
          </cell>
        </row>
        <row r="103">
          <cell r="B103" t="str">
            <v>谭哲</v>
          </cell>
          <cell r="C103" t="str">
            <v>谭哲</v>
          </cell>
          <cell r="D103">
            <v>25061804</v>
          </cell>
          <cell r="E103" t="str">
            <v>直接</v>
          </cell>
          <cell r="F103" t="str">
            <v>蓝领</v>
          </cell>
          <cell r="G103" t="str">
            <v>生产制造部</v>
          </cell>
          <cell r="H103" t="str">
            <v>发泡</v>
          </cell>
          <cell r="I103" t="str">
            <v>发泡操作工</v>
          </cell>
        </row>
        <row r="103">
          <cell r="M103">
            <v>45825</v>
          </cell>
        </row>
        <row r="103">
          <cell r="R103" t="str">
            <v>谭哲</v>
          </cell>
          <cell r="S103" t="str">
            <v>男</v>
          </cell>
          <cell r="T103" t="str">
            <v>汉</v>
          </cell>
          <cell r="U103" t="str">
            <v>群众</v>
          </cell>
          <cell r="V103" t="str">
            <v>否</v>
          </cell>
        </row>
        <row r="103">
          <cell r="X103">
            <v>37737</v>
          </cell>
          <cell r="Y103">
            <v>22</v>
          </cell>
        </row>
        <row r="103">
          <cell r="AH103" t="str">
            <v>430921200304261777</v>
          </cell>
          <cell r="AI103">
            <v>15570738127</v>
          </cell>
        </row>
        <row r="103">
          <cell r="AZ103" t="str">
            <v>劳务工</v>
          </cell>
          <cell r="BA103" t="str">
            <v>光华荣昌</v>
          </cell>
          <cell r="BB103" t="str">
            <v>湘潭思泉</v>
          </cell>
        </row>
        <row r="103">
          <cell r="BI103" t="str">
            <v>谭哲</v>
          </cell>
        </row>
        <row r="104">
          <cell r="B104" t="str">
            <v>王攀</v>
          </cell>
          <cell r="C104" t="str">
            <v>王攀</v>
          </cell>
          <cell r="D104">
            <v>25062001</v>
          </cell>
          <cell r="E104" t="str">
            <v>直接</v>
          </cell>
          <cell r="F104" t="str">
            <v>蓝领</v>
          </cell>
          <cell r="G104" t="str">
            <v>生产制造部</v>
          </cell>
          <cell r="H104" t="str">
            <v>发泡</v>
          </cell>
          <cell r="I104" t="str">
            <v>发泡操作工</v>
          </cell>
        </row>
        <row r="104">
          <cell r="M104">
            <v>45827</v>
          </cell>
        </row>
        <row r="104">
          <cell r="R104" t="str">
            <v>王攀</v>
          </cell>
          <cell r="S104" t="str">
            <v>男</v>
          </cell>
          <cell r="T104" t="str">
            <v>汉</v>
          </cell>
          <cell r="U104" t="str">
            <v>群众</v>
          </cell>
          <cell r="V104" t="str">
            <v>否</v>
          </cell>
        </row>
        <row r="104">
          <cell r="X104">
            <v>32268</v>
          </cell>
          <cell r="Y104">
            <v>37</v>
          </cell>
        </row>
        <row r="104">
          <cell r="AH104" t="str">
            <v>430211198805051013</v>
          </cell>
          <cell r="AI104">
            <v>13027336239</v>
          </cell>
        </row>
        <row r="104">
          <cell r="AZ104" t="str">
            <v>劳务工</v>
          </cell>
          <cell r="BA104" t="str">
            <v>光华荣昌</v>
          </cell>
          <cell r="BB104" t="str">
            <v>湘潭思泉</v>
          </cell>
        </row>
        <row r="104">
          <cell r="BI104" t="str">
            <v>王攀</v>
          </cell>
        </row>
        <row r="105">
          <cell r="B105" t="str">
            <v>陈钰</v>
          </cell>
          <cell r="C105" t="str">
            <v>陈钰</v>
          </cell>
          <cell r="D105">
            <v>25062303</v>
          </cell>
          <cell r="E105" t="str">
            <v>直接</v>
          </cell>
          <cell r="F105" t="str">
            <v>蓝领</v>
          </cell>
          <cell r="G105" t="str">
            <v>生产制造部</v>
          </cell>
          <cell r="H105" t="str">
            <v>发泡</v>
          </cell>
          <cell r="I105" t="str">
            <v>发泡操作工</v>
          </cell>
        </row>
        <row r="105">
          <cell r="M105">
            <v>45830</v>
          </cell>
        </row>
        <row r="105">
          <cell r="R105" t="str">
            <v>陈钰</v>
          </cell>
          <cell r="S105" t="str">
            <v>男</v>
          </cell>
          <cell r="T105" t="str">
            <v>汉</v>
          </cell>
          <cell r="U105" t="str">
            <v>群众</v>
          </cell>
          <cell r="V105" t="str">
            <v>否</v>
          </cell>
        </row>
        <row r="105">
          <cell r="X105">
            <v>28859</v>
          </cell>
          <cell r="Y105">
            <v>46</v>
          </cell>
        </row>
        <row r="105">
          <cell r="AH105" t="str">
            <v>431022197901047238</v>
          </cell>
          <cell r="AI105">
            <v>13975237259</v>
          </cell>
        </row>
        <row r="105">
          <cell r="AZ105" t="str">
            <v>劳务工</v>
          </cell>
          <cell r="BA105" t="str">
            <v>光华荣昌</v>
          </cell>
          <cell r="BB105" t="str">
            <v>湘潭思泉</v>
          </cell>
        </row>
        <row r="105">
          <cell r="BI105" t="str">
            <v>陈钰</v>
          </cell>
        </row>
        <row r="106">
          <cell r="B106" t="str">
            <v>张子望</v>
          </cell>
          <cell r="C106" t="str">
            <v>张子望</v>
          </cell>
          <cell r="D106">
            <v>25062804</v>
          </cell>
          <cell r="E106" t="str">
            <v>直接</v>
          </cell>
          <cell r="F106" t="str">
            <v>蓝领</v>
          </cell>
          <cell r="G106" t="str">
            <v>生产制造部</v>
          </cell>
          <cell r="H106" t="str">
            <v>发泡</v>
          </cell>
          <cell r="I106" t="str">
            <v>发泡操作工</v>
          </cell>
        </row>
        <row r="106">
          <cell r="M106">
            <v>45830</v>
          </cell>
        </row>
        <row r="106">
          <cell r="R106" t="str">
            <v>张子望</v>
          </cell>
          <cell r="S106" t="str">
            <v>男</v>
          </cell>
          <cell r="T106" t="str">
            <v>汉</v>
          </cell>
          <cell r="U106" t="str">
            <v>群众</v>
          </cell>
          <cell r="V106" t="str">
            <v>否</v>
          </cell>
        </row>
        <row r="106">
          <cell r="X106">
            <v>37336</v>
          </cell>
          <cell r="Y106">
            <v>23</v>
          </cell>
        </row>
        <row r="106">
          <cell r="AH106" t="str">
            <v>430281200203214654</v>
          </cell>
          <cell r="AI106">
            <v>15795385546</v>
          </cell>
        </row>
        <row r="106">
          <cell r="AZ106" t="str">
            <v>劳务工</v>
          </cell>
          <cell r="BA106" t="str">
            <v>光华荣昌</v>
          </cell>
          <cell r="BB106" t="str">
            <v>湘潭思泉</v>
          </cell>
        </row>
        <row r="106">
          <cell r="BI106" t="str">
            <v>张子望</v>
          </cell>
        </row>
        <row r="107">
          <cell r="B107" t="str">
            <v>佘军</v>
          </cell>
          <cell r="C107" t="str">
            <v>佘军</v>
          </cell>
          <cell r="D107">
            <v>25052703</v>
          </cell>
          <cell r="E107" t="str">
            <v>直接</v>
          </cell>
          <cell r="F107" t="str">
            <v>蓝领</v>
          </cell>
          <cell r="G107" t="str">
            <v>生产制造部</v>
          </cell>
          <cell r="H107" t="str">
            <v>发泡</v>
          </cell>
          <cell r="I107" t="str">
            <v>发泡操作工</v>
          </cell>
        </row>
        <row r="107">
          <cell r="M107">
            <v>45804</v>
          </cell>
        </row>
        <row r="107">
          <cell r="R107" t="str">
            <v>佘军</v>
          </cell>
          <cell r="S107" t="str">
            <v>男</v>
          </cell>
          <cell r="T107" t="str">
            <v>汉</v>
          </cell>
          <cell r="U107" t="str">
            <v>群众</v>
          </cell>
          <cell r="V107" t="str">
            <v>否</v>
          </cell>
        </row>
        <row r="107">
          <cell r="X107" t="str">
            <v>2006-05-09</v>
          </cell>
          <cell r="Y107">
            <v>19</v>
          </cell>
        </row>
        <row r="107">
          <cell r="AH107" t="str">
            <v>430521200605094958</v>
          </cell>
          <cell r="AI107">
            <v>19973312213</v>
          </cell>
          <cell r="AJ107" t="str">
            <v>佘澎群15973358058</v>
          </cell>
        </row>
        <row r="107">
          <cell r="AN107" t="str">
            <v>株洲市天元区</v>
          </cell>
        </row>
        <row r="107">
          <cell r="AZ107" t="str">
            <v>劳务工</v>
          </cell>
          <cell r="BA107" t="str">
            <v>光华荣昌</v>
          </cell>
          <cell r="BB107" t="str">
            <v>湖南诚展</v>
          </cell>
        </row>
        <row r="107">
          <cell r="BI107" t="str">
            <v>佘军</v>
          </cell>
        </row>
        <row r="108">
          <cell r="B108" t="str">
            <v>陶勇军</v>
          </cell>
          <cell r="C108" t="str">
            <v>陶勇军</v>
          </cell>
          <cell r="D108">
            <v>25060402</v>
          </cell>
          <cell r="E108" t="str">
            <v>直接</v>
          </cell>
          <cell r="F108" t="str">
            <v>蓝领</v>
          </cell>
          <cell r="G108" t="str">
            <v>生产制造部</v>
          </cell>
          <cell r="H108" t="str">
            <v>发泡</v>
          </cell>
          <cell r="I108" t="str">
            <v>发泡操作工</v>
          </cell>
        </row>
        <row r="108">
          <cell r="M108">
            <v>45810</v>
          </cell>
        </row>
        <row r="108">
          <cell r="R108" t="str">
            <v>陶勇军</v>
          </cell>
          <cell r="S108" t="str">
            <v>男</v>
          </cell>
          <cell r="T108" t="str">
            <v>汉</v>
          </cell>
          <cell r="U108" t="str">
            <v>群众</v>
          </cell>
          <cell r="V108" t="str">
            <v>否</v>
          </cell>
        </row>
        <row r="108">
          <cell r="X108" t="str">
            <v>1978-09-11</v>
          </cell>
          <cell r="Y108">
            <v>46</v>
          </cell>
        </row>
        <row r="108">
          <cell r="AH108" t="str">
            <v>432930197809113693</v>
          </cell>
          <cell r="AI108">
            <v>19397794308</v>
          </cell>
        </row>
        <row r="108">
          <cell r="AZ108" t="str">
            <v>劳务工</v>
          </cell>
          <cell r="BA108" t="str">
            <v>光华荣昌</v>
          </cell>
          <cell r="BB108" t="str">
            <v>湖南诚展</v>
          </cell>
        </row>
        <row r="108">
          <cell r="BI108" t="str">
            <v>陶勇军</v>
          </cell>
        </row>
        <row r="109">
          <cell r="B109" t="str">
            <v>诸葛启发</v>
          </cell>
          <cell r="C109" t="str">
            <v>诸葛启发</v>
          </cell>
          <cell r="D109">
            <v>25060307</v>
          </cell>
          <cell r="E109" t="str">
            <v>直接</v>
          </cell>
          <cell r="F109" t="str">
            <v>蓝领</v>
          </cell>
          <cell r="G109" t="str">
            <v>生产制造部</v>
          </cell>
          <cell r="H109" t="str">
            <v>发泡</v>
          </cell>
          <cell r="I109" t="str">
            <v>发泡操作工</v>
          </cell>
        </row>
        <row r="109">
          <cell r="M109">
            <v>45811</v>
          </cell>
        </row>
        <row r="109">
          <cell r="R109" t="str">
            <v>诸葛启发</v>
          </cell>
          <cell r="S109" t="str">
            <v>男</v>
          </cell>
          <cell r="T109" t="str">
            <v>汉</v>
          </cell>
          <cell r="U109" t="str">
            <v>群众</v>
          </cell>
          <cell r="V109" t="str">
            <v>否</v>
          </cell>
        </row>
        <row r="109">
          <cell r="X109" t="str">
            <v>1974-08-20</v>
          </cell>
          <cell r="Y109">
            <v>50</v>
          </cell>
        </row>
        <row r="109">
          <cell r="AH109" t="str">
            <v>450322197408200031</v>
          </cell>
          <cell r="AI109">
            <v>16607418065</v>
          </cell>
          <cell r="AJ109">
            <v>18973359584</v>
          </cell>
        </row>
        <row r="109">
          <cell r="AN109" t="str">
            <v>株洲市荷塘区</v>
          </cell>
        </row>
        <row r="109">
          <cell r="AZ109" t="str">
            <v>劳务工</v>
          </cell>
          <cell r="BA109" t="str">
            <v>光华荣昌</v>
          </cell>
          <cell r="BB109" t="str">
            <v>湖南诚展</v>
          </cell>
        </row>
        <row r="109">
          <cell r="BI109" t="str">
            <v>诸葛启发</v>
          </cell>
        </row>
        <row r="110">
          <cell r="B110" t="str">
            <v>陶巨喜</v>
          </cell>
          <cell r="C110" t="str">
            <v>陶巨喜</v>
          </cell>
          <cell r="D110">
            <v>25060609</v>
          </cell>
          <cell r="E110" t="str">
            <v>直接</v>
          </cell>
          <cell r="F110" t="str">
            <v>蓝领</v>
          </cell>
          <cell r="G110" t="str">
            <v>生产制造部</v>
          </cell>
          <cell r="H110" t="str">
            <v>发泡</v>
          </cell>
          <cell r="I110" t="str">
            <v>发泡操作工</v>
          </cell>
        </row>
        <row r="110">
          <cell r="M110">
            <v>45814</v>
          </cell>
        </row>
        <row r="110">
          <cell r="R110" t="str">
            <v>陶巨喜</v>
          </cell>
          <cell r="S110" t="str">
            <v>男</v>
          </cell>
          <cell r="T110" t="str">
            <v>汉</v>
          </cell>
          <cell r="U110" t="str">
            <v>群众</v>
          </cell>
        </row>
        <row r="110">
          <cell r="X110" t="str">
            <v>1972-08-19</v>
          </cell>
          <cell r="Y110">
            <v>52</v>
          </cell>
        </row>
        <row r="110">
          <cell r="AH110" t="str">
            <v>43051119720819101X</v>
          </cell>
          <cell r="AI110">
            <v>15606733777</v>
          </cell>
        </row>
        <row r="110">
          <cell r="AN110" t="str">
            <v>成都市青羊区清江东路</v>
          </cell>
        </row>
        <row r="110">
          <cell r="AZ110" t="str">
            <v>劳务工</v>
          </cell>
          <cell r="BA110" t="str">
            <v>光华荣昌</v>
          </cell>
          <cell r="BB110" t="str">
            <v>湖南诚展</v>
          </cell>
        </row>
        <row r="110">
          <cell r="BI110" t="str">
            <v>陶巨喜</v>
          </cell>
        </row>
        <row r="111">
          <cell r="B111" t="str">
            <v>包文彬</v>
          </cell>
          <cell r="C111" t="str">
            <v>包文彬</v>
          </cell>
          <cell r="D111">
            <v>25060905</v>
          </cell>
          <cell r="E111" t="str">
            <v>直接</v>
          </cell>
          <cell r="F111" t="str">
            <v>蓝领</v>
          </cell>
          <cell r="G111" t="str">
            <v>生产制造部</v>
          </cell>
          <cell r="H111" t="str">
            <v>发泡</v>
          </cell>
          <cell r="I111" t="str">
            <v>发泡操作工</v>
          </cell>
        </row>
        <row r="111">
          <cell r="M111">
            <v>45817</v>
          </cell>
        </row>
        <row r="111">
          <cell r="R111" t="str">
            <v>包文彬</v>
          </cell>
          <cell r="S111" t="str">
            <v>男</v>
          </cell>
          <cell r="T111" t="str">
            <v>汉</v>
          </cell>
          <cell r="U111" t="str">
            <v>群众</v>
          </cell>
        </row>
        <row r="111">
          <cell r="X111" t="str">
            <v>1972-09-26</v>
          </cell>
          <cell r="Y111">
            <v>52</v>
          </cell>
        </row>
        <row r="111">
          <cell r="AH111" t="str">
            <v>430221197209266518</v>
          </cell>
          <cell r="AI111">
            <v>13873330822</v>
          </cell>
        </row>
        <row r="111">
          <cell r="AN111" t="str">
            <v>天元区群丰镇</v>
          </cell>
        </row>
        <row r="111">
          <cell r="AZ111" t="str">
            <v>劳务工</v>
          </cell>
          <cell r="BA111" t="str">
            <v>光华荣昌</v>
          </cell>
          <cell r="BB111" t="str">
            <v>湖南诚展</v>
          </cell>
        </row>
        <row r="111">
          <cell r="BI111" t="str">
            <v>包文彬</v>
          </cell>
        </row>
        <row r="112">
          <cell r="B112" t="str">
            <v>曹诗富</v>
          </cell>
          <cell r="C112" t="str">
            <v>曹诗富</v>
          </cell>
          <cell r="D112">
            <v>25060507</v>
          </cell>
          <cell r="E112" t="str">
            <v>直接</v>
          </cell>
          <cell r="F112" t="str">
            <v>蓝领</v>
          </cell>
          <cell r="G112" t="str">
            <v>生产制造部</v>
          </cell>
          <cell r="H112" t="str">
            <v>发泡</v>
          </cell>
          <cell r="I112" t="str">
            <v>发泡操作工</v>
          </cell>
        </row>
        <row r="112">
          <cell r="M112" t="str">
            <v>2025-06-04</v>
          </cell>
        </row>
        <row r="112">
          <cell r="R112" t="str">
            <v>曹诗富</v>
          </cell>
          <cell r="S112" t="str">
            <v>男</v>
          </cell>
          <cell r="T112" t="str">
            <v>汉</v>
          </cell>
          <cell r="U112" t="str">
            <v>群众</v>
          </cell>
        </row>
        <row r="112">
          <cell r="X112" t="str">
            <v>1971-10-20</v>
          </cell>
          <cell r="Y112">
            <v>53</v>
          </cell>
        </row>
        <row r="112">
          <cell r="AH112" t="str">
            <v>430425197110206079</v>
          </cell>
          <cell r="AI112" t="str">
            <v>18773220511</v>
          </cell>
        </row>
        <row r="112">
          <cell r="AN112" t="str">
            <v>湖南省常宁市胜桥镇相丰村塘角村民小组</v>
          </cell>
        </row>
        <row r="112">
          <cell r="AZ112" t="str">
            <v>劳务工</v>
          </cell>
          <cell r="BA112" t="str">
            <v>光华荣昌</v>
          </cell>
          <cell r="BB112" t="str">
            <v>湘潭宏顺</v>
          </cell>
        </row>
        <row r="112">
          <cell r="BI112" t="str">
            <v>曹诗富</v>
          </cell>
        </row>
        <row r="113">
          <cell r="B113" t="str">
            <v>肖志</v>
          </cell>
          <cell r="C113" t="str">
            <v>肖志</v>
          </cell>
          <cell r="D113">
            <v>25060603</v>
          </cell>
          <cell r="E113" t="str">
            <v>直接</v>
          </cell>
          <cell r="F113" t="str">
            <v>蓝领</v>
          </cell>
          <cell r="G113" t="str">
            <v>生产制造部</v>
          </cell>
          <cell r="H113" t="str">
            <v>发泡</v>
          </cell>
          <cell r="I113" t="str">
            <v>发泡操作工</v>
          </cell>
        </row>
        <row r="113">
          <cell r="M113" t="str">
            <v>2025-06-04</v>
          </cell>
        </row>
        <row r="113">
          <cell r="R113" t="str">
            <v>肖志</v>
          </cell>
          <cell r="S113" t="str">
            <v>男</v>
          </cell>
          <cell r="T113" t="str">
            <v>汉</v>
          </cell>
          <cell r="U113" t="str">
            <v>群众</v>
          </cell>
        </row>
        <row r="113">
          <cell r="X113" t="str">
            <v>1985-10-05</v>
          </cell>
          <cell r="Y113">
            <v>39</v>
          </cell>
        </row>
        <row r="113">
          <cell r="AH113" t="str">
            <v>430221198510051115</v>
          </cell>
          <cell r="AI113" t="str">
            <v>17742531428</v>
          </cell>
        </row>
        <row r="113">
          <cell r="AN113" t="str">
            <v>湖南省株洲县龙凤乡李马村新塘组14号</v>
          </cell>
        </row>
        <row r="113">
          <cell r="AZ113" t="str">
            <v>劳务工</v>
          </cell>
          <cell r="BA113" t="str">
            <v>光华荣昌</v>
          </cell>
          <cell r="BB113" t="str">
            <v>湘潭宏顺</v>
          </cell>
        </row>
        <row r="113">
          <cell r="BI113" t="str">
            <v>肖志</v>
          </cell>
        </row>
        <row r="114">
          <cell r="B114" t="str">
            <v>黄夏明</v>
          </cell>
          <cell r="C114" t="str">
            <v>黄夏明</v>
          </cell>
          <cell r="D114">
            <v>25060506</v>
          </cell>
          <cell r="E114" t="str">
            <v>直接</v>
          </cell>
          <cell r="F114" t="str">
            <v>蓝领</v>
          </cell>
          <cell r="G114" t="str">
            <v>生产制造部</v>
          </cell>
          <cell r="H114" t="str">
            <v>发泡</v>
          </cell>
          <cell r="I114" t="str">
            <v>发泡操作工</v>
          </cell>
        </row>
        <row r="114">
          <cell r="M114" t="str">
            <v>2025-06-04</v>
          </cell>
        </row>
        <row r="114">
          <cell r="R114" t="str">
            <v>黄夏明</v>
          </cell>
          <cell r="S114" t="str">
            <v>男</v>
          </cell>
          <cell r="T114" t="str">
            <v>汉</v>
          </cell>
          <cell r="U114" t="str">
            <v>群众</v>
          </cell>
        </row>
        <row r="114">
          <cell r="X114" t="str">
            <v>1990-05-06</v>
          </cell>
          <cell r="Y114">
            <v>35</v>
          </cell>
        </row>
        <row r="114">
          <cell r="AH114" t="str">
            <v>431021199005060138</v>
          </cell>
          <cell r="AI114" t="str">
            <v>18711534882</v>
          </cell>
        </row>
        <row r="114">
          <cell r="AN114" t="str">
            <v>湖南省桂阳县城关镇园艺路15号</v>
          </cell>
        </row>
        <row r="114">
          <cell r="AZ114" t="str">
            <v>劳务工</v>
          </cell>
          <cell r="BA114" t="str">
            <v>光华荣昌</v>
          </cell>
          <cell r="BB114" t="str">
            <v>湘潭宏顺</v>
          </cell>
        </row>
        <row r="114">
          <cell r="BI114" t="str">
            <v>黄夏明</v>
          </cell>
        </row>
        <row r="115">
          <cell r="B115" t="str">
            <v>李湘泉</v>
          </cell>
          <cell r="C115" t="str">
            <v>李湘泉</v>
          </cell>
          <cell r="D115">
            <v>25061101</v>
          </cell>
          <cell r="E115" t="str">
            <v>直接</v>
          </cell>
          <cell r="F115" t="str">
            <v>蓝领</v>
          </cell>
          <cell r="G115" t="str">
            <v>生产制造部</v>
          </cell>
          <cell r="H115" t="str">
            <v>发泡</v>
          </cell>
          <cell r="I115" t="str">
            <v>发泡操作工</v>
          </cell>
        </row>
        <row r="115">
          <cell r="M115" t="str">
            <v>2025-06-10</v>
          </cell>
        </row>
        <row r="115">
          <cell r="R115" t="str">
            <v>李湘泉</v>
          </cell>
          <cell r="S115" t="str">
            <v>男</v>
          </cell>
          <cell r="T115" t="str">
            <v>汉</v>
          </cell>
          <cell r="U115" t="str">
            <v>群众</v>
          </cell>
        </row>
        <row r="115">
          <cell r="X115" t="str">
            <v>1968-04-29</v>
          </cell>
          <cell r="Y115">
            <v>57</v>
          </cell>
        </row>
        <row r="115">
          <cell r="AH115" t="str">
            <v>430321196804297221</v>
          </cell>
          <cell r="AI115" t="str">
            <v>13187224865</v>
          </cell>
        </row>
        <row r="115">
          <cell r="AN115" t="str">
            <v>湖南省湘潭县梅林桥镇新湖村新湖组258号</v>
          </cell>
        </row>
        <row r="115">
          <cell r="AZ115" t="str">
            <v>劳务工</v>
          </cell>
          <cell r="BA115" t="str">
            <v>光华荣昌</v>
          </cell>
          <cell r="BB115" t="str">
            <v>湘潭宏顺</v>
          </cell>
        </row>
        <row r="115">
          <cell r="BI115" t="str">
            <v>李湘泉</v>
          </cell>
        </row>
        <row r="116">
          <cell r="B116" t="str">
            <v>张桂花</v>
          </cell>
          <cell r="C116" t="str">
            <v>张桂花</v>
          </cell>
          <cell r="D116">
            <v>25062301</v>
          </cell>
          <cell r="E116" t="str">
            <v>直接</v>
          </cell>
          <cell r="F116" t="str">
            <v>蓝领</v>
          </cell>
          <cell r="G116" t="str">
            <v>生产制造部</v>
          </cell>
          <cell r="H116" t="str">
            <v>发泡</v>
          </cell>
          <cell r="I116" t="str">
            <v>发泡操作工</v>
          </cell>
        </row>
        <row r="116">
          <cell r="M116" t="str">
            <v>2025-06-21</v>
          </cell>
        </row>
        <row r="116">
          <cell r="R116" t="str">
            <v>张桂花</v>
          </cell>
          <cell r="S116" t="str">
            <v>男</v>
          </cell>
          <cell r="T116" t="str">
            <v>汉</v>
          </cell>
          <cell r="U116" t="str">
            <v>群众</v>
          </cell>
        </row>
        <row r="116">
          <cell r="X116" t="str">
            <v>1976-12-08</v>
          </cell>
          <cell r="Y116">
            <v>48</v>
          </cell>
        </row>
        <row r="116">
          <cell r="AH116" t="str">
            <v>433022197612084720</v>
          </cell>
          <cell r="AI116" t="str">
            <v>13531897455</v>
          </cell>
        </row>
        <row r="116">
          <cell r="AN116" t="str">
            <v>湖南省湘潭市岳塘区易家湾新建村9栋1单元102号</v>
          </cell>
        </row>
        <row r="116">
          <cell r="AZ116" t="str">
            <v>劳务工</v>
          </cell>
          <cell r="BA116" t="str">
            <v>光华荣昌</v>
          </cell>
          <cell r="BB116" t="str">
            <v>湘潭宏顺</v>
          </cell>
        </row>
        <row r="116">
          <cell r="BI116" t="str">
            <v>张桂花</v>
          </cell>
        </row>
        <row r="117">
          <cell r="B117" t="str">
            <v>唐国祥</v>
          </cell>
          <cell r="C117" t="str">
            <v>唐国祥</v>
          </cell>
          <cell r="D117">
            <v>25062302</v>
          </cell>
          <cell r="E117" t="str">
            <v>直接</v>
          </cell>
          <cell r="F117" t="str">
            <v>蓝领</v>
          </cell>
          <cell r="G117" t="str">
            <v>生产制造部</v>
          </cell>
          <cell r="H117" t="str">
            <v>发泡</v>
          </cell>
          <cell r="I117" t="str">
            <v>发泡操作工</v>
          </cell>
        </row>
        <row r="117">
          <cell r="M117" t="str">
            <v>2025-06-21</v>
          </cell>
        </row>
        <row r="117">
          <cell r="R117" t="str">
            <v>唐国祥</v>
          </cell>
          <cell r="S117" t="str">
            <v>男</v>
          </cell>
          <cell r="T117" t="str">
            <v>汉</v>
          </cell>
          <cell r="U117" t="str">
            <v>群众</v>
          </cell>
        </row>
        <row r="117">
          <cell r="X117" t="str">
            <v>1971-10-11</v>
          </cell>
          <cell r="Y117">
            <v>53</v>
          </cell>
        </row>
        <row r="117">
          <cell r="AH117" t="str">
            <v>430321197110113656</v>
          </cell>
          <cell r="AI117" t="str">
            <v>15080796010</v>
          </cell>
        </row>
        <row r="117">
          <cell r="AN117" t="str">
            <v>湖南省湘潭县青山桥镇石板塘村黄道村民组</v>
          </cell>
        </row>
        <row r="117">
          <cell r="AZ117" t="str">
            <v>劳务工</v>
          </cell>
          <cell r="BA117" t="str">
            <v>光华荣昌</v>
          </cell>
          <cell r="BB117" t="str">
            <v>湘潭宏顺</v>
          </cell>
        </row>
        <row r="117">
          <cell r="BI117" t="str">
            <v>唐国祥</v>
          </cell>
        </row>
        <row r="118">
          <cell r="B118" t="str">
            <v>曹庆华</v>
          </cell>
          <cell r="C118" t="str">
            <v>曹庆华</v>
          </cell>
          <cell r="D118">
            <v>25062401</v>
          </cell>
          <cell r="E118" t="str">
            <v>直接</v>
          </cell>
          <cell r="F118" t="str">
            <v>蓝领</v>
          </cell>
          <cell r="G118" t="str">
            <v>生产制造部</v>
          </cell>
          <cell r="H118" t="str">
            <v>发泡</v>
          </cell>
          <cell r="I118" t="str">
            <v>发泡操作工</v>
          </cell>
        </row>
        <row r="118">
          <cell r="M118" t="str">
            <v>2025-06-23</v>
          </cell>
        </row>
        <row r="118">
          <cell r="R118" t="str">
            <v>曹庆华</v>
          </cell>
          <cell r="S118" t="str">
            <v>女</v>
          </cell>
          <cell r="T118" t="str">
            <v>汉</v>
          </cell>
          <cell r="U118" t="str">
            <v>群众</v>
          </cell>
        </row>
        <row r="118">
          <cell r="X118" t="str">
            <v>1978-08-04</v>
          </cell>
          <cell r="Y118">
            <v>46</v>
          </cell>
        </row>
        <row r="118">
          <cell r="AH118" t="str">
            <v>430423197808043627</v>
          </cell>
          <cell r="AI118" t="str">
            <v>14773207646</v>
          </cell>
        </row>
        <row r="118">
          <cell r="AN118" t="str">
            <v>湖南省湘潭市岳塘区杉树路72号</v>
          </cell>
        </row>
        <row r="118">
          <cell r="AZ118" t="str">
            <v>劳务工</v>
          </cell>
          <cell r="BA118" t="str">
            <v>光华荣昌</v>
          </cell>
          <cell r="BB118" t="str">
            <v>湘潭宏顺</v>
          </cell>
        </row>
        <row r="118">
          <cell r="BI118" t="str">
            <v>曹庆华</v>
          </cell>
        </row>
        <row r="119">
          <cell r="B119" t="str">
            <v>唐相健</v>
          </cell>
          <cell r="C119" t="str">
            <v>唐相健</v>
          </cell>
          <cell r="D119">
            <v>25060907</v>
          </cell>
          <cell r="E119" t="str">
            <v>直接</v>
          </cell>
          <cell r="F119" t="str">
            <v>蓝领</v>
          </cell>
          <cell r="G119" t="str">
            <v>生产制造部</v>
          </cell>
          <cell r="H119" t="str">
            <v>发泡</v>
          </cell>
          <cell r="I119" t="str">
            <v>发泡操作工</v>
          </cell>
        </row>
        <row r="119">
          <cell r="M119">
            <v>45817</v>
          </cell>
        </row>
        <row r="119">
          <cell r="R119" t="str">
            <v>唐相健</v>
          </cell>
          <cell r="S119" t="str">
            <v>男</v>
          </cell>
          <cell r="T119" t="str">
            <v>汉</v>
          </cell>
          <cell r="U119" t="str">
            <v>群众</v>
          </cell>
        </row>
        <row r="119">
          <cell r="X119" t="str">
            <v>1980-12-12</v>
          </cell>
          <cell r="Y119">
            <v>44</v>
          </cell>
        </row>
        <row r="119">
          <cell r="AH119" t="str">
            <v>430225198012126511</v>
          </cell>
          <cell r="AI119">
            <v>15616398188</v>
          </cell>
        </row>
        <row r="119">
          <cell r="AZ119" t="str">
            <v>劳务工</v>
          </cell>
          <cell r="BA119" t="str">
            <v>光华荣昌</v>
          </cell>
          <cell r="BB119" t="str">
            <v>东方人才</v>
          </cell>
        </row>
        <row r="119">
          <cell r="BI119" t="str">
            <v>唐相健</v>
          </cell>
        </row>
        <row r="120">
          <cell r="B120" t="str">
            <v>陈元庆</v>
          </cell>
          <cell r="C120" t="str">
            <v>陈元庆</v>
          </cell>
          <cell r="D120">
            <v>25020703</v>
          </cell>
          <cell r="E120" t="str">
            <v>直接</v>
          </cell>
          <cell r="F120" t="str">
            <v>蓝领</v>
          </cell>
          <cell r="G120" t="str">
            <v>生产制造部</v>
          </cell>
          <cell r="H120" t="str">
            <v>发泡</v>
          </cell>
          <cell r="I120" t="str">
            <v>发泡操作工</v>
          </cell>
        </row>
        <row r="120">
          <cell r="M120">
            <v>45695</v>
          </cell>
        </row>
        <row r="120">
          <cell r="R120" t="str">
            <v>陈元庆</v>
          </cell>
          <cell r="S120" t="str">
            <v>男</v>
          </cell>
          <cell r="T120" t="str">
            <v>汉</v>
          </cell>
          <cell r="U120" t="str">
            <v>群众</v>
          </cell>
        </row>
        <row r="120">
          <cell r="X120" t="str">
            <v>1983-01-26</v>
          </cell>
          <cell r="Y120">
            <v>42</v>
          </cell>
        </row>
        <row r="120">
          <cell r="AH120" t="str">
            <v>430221198301260033</v>
          </cell>
          <cell r="AI120">
            <v>13787336416</v>
          </cell>
        </row>
        <row r="120">
          <cell r="AZ120" t="str">
            <v>劳务工</v>
          </cell>
          <cell r="BA120" t="str">
            <v>光华荣昌</v>
          </cell>
          <cell r="BB120" t="str">
            <v>东方人才</v>
          </cell>
        </row>
        <row r="120">
          <cell r="BI120" t="str">
            <v>陈元庆</v>
          </cell>
        </row>
        <row r="121">
          <cell r="B121" t="str">
            <v>罗铁</v>
          </cell>
          <cell r="C121" t="str">
            <v>罗铁</v>
          </cell>
          <cell r="D121">
            <v>25032507</v>
          </cell>
          <cell r="E121" t="str">
            <v>直接</v>
          </cell>
          <cell r="F121" t="str">
            <v>蓝领</v>
          </cell>
          <cell r="G121" t="str">
            <v>生产制造部</v>
          </cell>
          <cell r="H121" t="str">
            <v>发泡</v>
          </cell>
          <cell r="I121" t="str">
            <v>发泡操作工</v>
          </cell>
        </row>
        <row r="121">
          <cell r="M121">
            <v>45741</v>
          </cell>
        </row>
        <row r="121">
          <cell r="R121" t="str">
            <v>罗铁</v>
          </cell>
          <cell r="S121" t="str">
            <v>男</v>
          </cell>
          <cell r="T121" t="str">
            <v>汉</v>
          </cell>
          <cell r="U121" t="str">
            <v>群众</v>
          </cell>
          <cell r="V121" t="str">
            <v>否</v>
          </cell>
        </row>
        <row r="121">
          <cell r="X121" t="str">
            <v>1981/07/11</v>
          </cell>
          <cell r="Y121">
            <v>44</v>
          </cell>
        </row>
        <row r="121">
          <cell r="AH121" t="str">
            <v>430221198107111819</v>
          </cell>
          <cell r="AI121">
            <v>15116008995</v>
          </cell>
          <cell r="AJ121" t="str">
            <v>易运琳18474860491</v>
          </cell>
        </row>
        <row r="121">
          <cell r="AZ121" t="str">
            <v>劳务工</v>
          </cell>
          <cell r="BA121" t="str">
            <v>光华荣昌</v>
          </cell>
          <cell r="BB121" t="str">
            <v>德顺</v>
          </cell>
        </row>
        <row r="121">
          <cell r="BI121" t="str">
            <v>罗铁</v>
          </cell>
        </row>
        <row r="122">
          <cell r="B122" t="str">
            <v>冉景斌</v>
          </cell>
          <cell r="C122" t="str">
            <v>冉景斌</v>
          </cell>
          <cell r="D122">
            <v>185</v>
          </cell>
          <cell r="E122" t="str">
            <v>直接</v>
          </cell>
          <cell r="F122" t="str">
            <v>蓝领</v>
          </cell>
          <cell r="G122" t="str">
            <v>生产制造部</v>
          </cell>
          <cell r="H122" t="str">
            <v>发泡</v>
          </cell>
          <cell r="I122" t="str">
            <v>发泡操作工</v>
          </cell>
        </row>
        <row r="122">
          <cell r="M122">
            <v>41396</v>
          </cell>
          <cell r="N122">
            <v>41426</v>
          </cell>
          <cell r="O122">
            <v>30864</v>
          </cell>
          <cell r="P122">
            <v>41</v>
          </cell>
          <cell r="Q122">
            <v>12</v>
          </cell>
          <cell r="R122" t="str">
            <v>冉景斌</v>
          </cell>
          <cell r="S122" t="str">
            <v>男</v>
          </cell>
          <cell r="T122" t="str">
            <v>汉</v>
          </cell>
          <cell r="U122" t="str">
            <v>群众</v>
          </cell>
          <cell r="V122" t="str">
            <v>否</v>
          </cell>
          <cell r="W122" t="str">
            <v>已婚</v>
          </cell>
          <cell r="X122" t="str">
            <v>1967-05-13</v>
          </cell>
          <cell r="Y122">
            <v>58</v>
          </cell>
          <cell r="Z122" t="str">
            <v>初中</v>
          </cell>
        </row>
        <row r="122">
          <cell r="AF122" t="str">
            <v>无</v>
          </cell>
          <cell r="AG122" t="str">
            <v>钳工中级</v>
          </cell>
          <cell r="AH122" t="str">
            <v>522128196705130837</v>
          </cell>
          <cell r="AI122">
            <v>19143634552</v>
          </cell>
          <cell r="AJ122" t="str">
            <v>王金娥</v>
          </cell>
          <cell r="AK122">
            <v>15116021171</v>
          </cell>
          <cell r="AL122" t="str">
            <v>98226380899@qq.com</v>
          </cell>
        </row>
        <row r="122">
          <cell r="AN122" t="str">
            <v>贵州省湄潭县高台镇河江村合心组112号</v>
          </cell>
          <cell r="AO122" t="str">
            <v>农村</v>
          </cell>
          <cell r="AP122" t="str">
            <v>湖南省株洲市天元区群丰镇旗云社区新塘组12号</v>
          </cell>
          <cell r="AQ122" t="str">
            <v>2016.9.1-2019.8.31
2019.09.01-2022.08.31
2022.09.01-无固定期限</v>
          </cell>
          <cell r="AR122" t="str">
            <v>——</v>
          </cell>
          <cell r="AS122" t="e">
            <v>#VALUE!</v>
          </cell>
          <cell r="AT122" t="e">
            <v>#VALUE!</v>
          </cell>
          <cell r="AU122">
            <v>44805</v>
          </cell>
          <cell r="AV122" t="str">
            <v>无固定期限</v>
          </cell>
          <cell r="AW122" t="str">
            <v>是</v>
          </cell>
          <cell r="AX122" t="str">
            <v>4302110000681235</v>
          </cell>
          <cell r="AY122" t="str">
            <v>ZZ-DA-0189</v>
          </cell>
          <cell r="AZ122" t="str">
            <v>合同工</v>
          </cell>
          <cell r="BA122" t="str">
            <v>光华荣昌</v>
          </cell>
          <cell r="BB122" t="str">
            <v>湖南红海</v>
          </cell>
        </row>
        <row r="122">
          <cell r="BD122" t="str">
            <v>仅一份劳动合同（盖章完毕）</v>
          </cell>
        </row>
        <row r="122">
          <cell r="BI122" t="str">
            <v>冉景斌</v>
          </cell>
        </row>
        <row r="123">
          <cell r="B123" t="str">
            <v>郭正军</v>
          </cell>
          <cell r="C123" t="str">
            <v>郭正军</v>
          </cell>
          <cell r="D123">
            <v>970</v>
          </cell>
          <cell r="E123" t="str">
            <v>直接</v>
          </cell>
          <cell r="F123" t="str">
            <v>蓝领</v>
          </cell>
          <cell r="G123" t="str">
            <v>生产制造部</v>
          </cell>
          <cell r="H123" t="str">
            <v>发泡</v>
          </cell>
          <cell r="I123" t="str">
            <v>发泡操作工</v>
          </cell>
        </row>
        <row r="123">
          <cell r="M123">
            <v>44712</v>
          </cell>
          <cell r="N123">
            <v>44743</v>
          </cell>
          <cell r="O123">
            <v>33786</v>
          </cell>
          <cell r="P123">
            <v>33</v>
          </cell>
          <cell r="Q123">
            <v>3</v>
          </cell>
          <cell r="R123" t="str">
            <v>郭正军</v>
          </cell>
          <cell r="S123" t="str">
            <v>男</v>
          </cell>
          <cell r="T123" t="str">
            <v>汉</v>
          </cell>
          <cell r="U123" t="str">
            <v>群众</v>
          </cell>
          <cell r="V123" t="str">
            <v>否</v>
          </cell>
          <cell r="W123" t="str">
            <v>已婚</v>
          </cell>
          <cell r="X123" t="str">
            <v>1974-02-26</v>
          </cell>
          <cell r="Y123">
            <v>51</v>
          </cell>
          <cell r="Z123" t="str">
            <v>高中</v>
          </cell>
        </row>
        <row r="123">
          <cell r="AH123" t="str">
            <v>43022119740226651X</v>
          </cell>
          <cell r="AI123">
            <v>15869725830</v>
          </cell>
          <cell r="AJ123" t="str">
            <v>郭兰馨</v>
          </cell>
          <cell r="AK123">
            <v>15869737975</v>
          </cell>
        </row>
        <row r="123">
          <cell r="AN123" t="str">
            <v>湖南省株洲市天元区群丰镇新塘村南塘组08号</v>
          </cell>
          <cell r="AO123" t="str">
            <v>农村</v>
          </cell>
          <cell r="AP123" t="str">
            <v>湖南省株洲市天元区群丰镇新塘村南塘组08号</v>
          </cell>
          <cell r="AQ123" t="str">
            <v>2022.05.31-2025.05.30</v>
          </cell>
          <cell r="AR123">
            <v>45807</v>
          </cell>
          <cell r="AS123">
            <v>-45</v>
          </cell>
          <cell r="AT123">
            <v>0</v>
          </cell>
        </row>
        <row r="123">
          <cell r="AV123" t="str">
            <v>有固定期限</v>
          </cell>
          <cell r="AW123" t="str">
            <v>是</v>
          </cell>
        </row>
        <row r="123">
          <cell r="AZ123" t="str">
            <v>劳务工</v>
          </cell>
          <cell r="BA123" t="str">
            <v>湖南鑫起</v>
          </cell>
          <cell r="BB123" t="str">
            <v>光华荣昌</v>
          </cell>
          <cell r="BC123" t="str">
            <v>田志高介绍</v>
          </cell>
        </row>
        <row r="123">
          <cell r="BI123" t="str">
            <v>郭正军</v>
          </cell>
        </row>
        <row r="123">
          <cell r="BL123" t="str">
            <v>噪声、其他化学因素（聚氨酯树脂）</v>
          </cell>
          <cell r="BM123" t="str">
            <v>噪声作业需复查：脱离噪声环境48小时后来职防中心复查听力
可从事其他化学因素（聚氨酯树脂）作业
</v>
          </cell>
        </row>
        <row r="124">
          <cell r="B124" t="str">
            <v>刘志平</v>
          </cell>
          <cell r="C124" t="str">
            <v>刘志平</v>
          </cell>
          <cell r="D124">
            <v>221</v>
          </cell>
          <cell r="E124" t="str">
            <v>直接</v>
          </cell>
          <cell r="F124" t="str">
            <v>蓝领</v>
          </cell>
          <cell r="G124" t="str">
            <v>生产制造部</v>
          </cell>
          <cell r="H124" t="str">
            <v>发泡</v>
          </cell>
          <cell r="I124" t="str">
            <v>发泡操作工</v>
          </cell>
        </row>
        <row r="124">
          <cell r="M124">
            <v>41253</v>
          </cell>
          <cell r="N124">
            <v>41281</v>
          </cell>
          <cell r="O124">
            <v>39630</v>
          </cell>
          <cell r="P124">
            <v>17</v>
          </cell>
          <cell r="Q124">
            <v>12</v>
          </cell>
          <cell r="R124" t="str">
            <v>刘志平</v>
          </cell>
          <cell r="S124" t="str">
            <v>男</v>
          </cell>
          <cell r="T124" t="str">
            <v>汉</v>
          </cell>
          <cell r="U124" t="str">
            <v>群众</v>
          </cell>
          <cell r="V124" t="str">
            <v>否</v>
          </cell>
          <cell r="W124" t="str">
            <v>未婚</v>
          </cell>
          <cell r="X124" t="str">
            <v>1991-12-24</v>
          </cell>
          <cell r="Y124">
            <v>33</v>
          </cell>
          <cell r="Z124" t="str">
            <v>初中</v>
          </cell>
        </row>
        <row r="124">
          <cell r="AF124" t="str">
            <v>无</v>
          </cell>
          <cell r="AG124" t="str">
            <v>钳工中级</v>
          </cell>
          <cell r="AH124" t="str">
            <v>430481199112246971</v>
          </cell>
          <cell r="AI124">
            <v>18143376447</v>
          </cell>
          <cell r="AJ124" t="str">
            <v>刘显军</v>
          </cell>
          <cell r="AK124">
            <v>18273413804</v>
          </cell>
        </row>
        <row r="124">
          <cell r="AN124" t="str">
            <v>湖南省耒阳市公平圩镇三村村2组</v>
          </cell>
          <cell r="AO124" t="str">
            <v>农村</v>
          </cell>
          <cell r="AP124" t="str">
            <v>湖南省株洲市天元区北京海纳川株洲公司宿舍</v>
          </cell>
          <cell r="AQ124" t="str">
            <v>2016.2.1-2018.1.31
2018.02.01-2021.01.31
2021.02.01-无固定期限 </v>
          </cell>
          <cell r="AR124" t="str">
            <v>——</v>
          </cell>
          <cell r="AS124" t="e">
            <v>#VALUE!</v>
          </cell>
          <cell r="AT124" t="e">
            <v>#VALUE!</v>
          </cell>
          <cell r="AU124">
            <v>44228</v>
          </cell>
          <cell r="AV124" t="str">
            <v>无固定期限</v>
          </cell>
          <cell r="AW124" t="str">
            <v>是</v>
          </cell>
          <cell r="AX124" t="str">
            <v>4302110000707112</v>
          </cell>
          <cell r="AY124" t="str">
            <v>ZZ-DA-0157</v>
          </cell>
          <cell r="AZ124" t="str">
            <v>合同工</v>
          </cell>
          <cell r="BA124" t="str">
            <v>光华荣昌</v>
          </cell>
          <cell r="BB124" t="str">
            <v>湖南红海</v>
          </cell>
        </row>
        <row r="124">
          <cell r="BI124" t="str">
            <v>刘志平</v>
          </cell>
        </row>
        <row r="125">
          <cell r="B125" t="str">
            <v>刘孝其</v>
          </cell>
          <cell r="C125" t="str">
            <v>刘孝其</v>
          </cell>
          <cell r="D125">
            <v>164</v>
          </cell>
          <cell r="E125" t="str">
            <v>直接</v>
          </cell>
          <cell r="F125" t="str">
            <v>蓝领</v>
          </cell>
          <cell r="G125" t="str">
            <v>生产制造部</v>
          </cell>
          <cell r="H125" t="str">
            <v>发泡</v>
          </cell>
          <cell r="I125" t="str">
            <v>发泡操作工</v>
          </cell>
        </row>
        <row r="125">
          <cell r="M125">
            <v>41325</v>
          </cell>
          <cell r="N125">
            <v>41353</v>
          </cell>
          <cell r="O125">
            <v>30133</v>
          </cell>
          <cell r="P125">
            <v>43</v>
          </cell>
          <cell r="Q125">
            <v>12</v>
          </cell>
          <cell r="R125" t="str">
            <v>刘孝其</v>
          </cell>
          <cell r="S125" t="str">
            <v>男</v>
          </cell>
          <cell r="T125" t="str">
            <v>汉</v>
          </cell>
          <cell r="U125" t="str">
            <v>群众</v>
          </cell>
          <cell r="V125" t="str">
            <v>否</v>
          </cell>
          <cell r="W125" t="str">
            <v>已婚</v>
          </cell>
          <cell r="X125" t="str">
            <v>1965-08-20</v>
          </cell>
          <cell r="Y125">
            <v>59</v>
          </cell>
          <cell r="Z125" t="str">
            <v>初中</v>
          </cell>
        </row>
        <row r="125">
          <cell r="AF125" t="str">
            <v>无</v>
          </cell>
          <cell r="AG125" t="str">
            <v>钳工中级</v>
          </cell>
          <cell r="AH125" t="str">
            <v>430221196508206879</v>
          </cell>
          <cell r="AI125">
            <v>15616370558</v>
          </cell>
          <cell r="AJ125" t="str">
            <v>罗再丽</v>
          </cell>
          <cell r="AK125">
            <v>13107339002</v>
          </cell>
        </row>
        <row r="125">
          <cell r="AN125" t="str">
            <v>湖南省株洲市天元区马家河镇中路村晒谷2号</v>
          </cell>
          <cell r="AO125" t="str">
            <v>农村</v>
          </cell>
          <cell r="AP125" t="str">
            <v>湖南省株洲市天元区马家河镇中路村晒谷2号</v>
          </cell>
          <cell r="AQ125" t="str">
            <v>2016.1.4-2018.1.3
2018.01.04-2021.01.03
2021.01.04-无固定期限</v>
          </cell>
          <cell r="AR125" t="str">
            <v>——</v>
          </cell>
          <cell r="AS125" t="e">
            <v>#VALUE!</v>
          </cell>
          <cell r="AT125" t="e">
            <v>#VALUE!</v>
          </cell>
          <cell r="AU125">
            <v>44200</v>
          </cell>
          <cell r="AV125" t="str">
            <v>无固定期限</v>
          </cell>
          <cell r="AW125" t="str">
            <v>是</v>
          </cell>
          <cell r="AX125" t="str">
            <v>4302110000675595</v>
          </cell>
          <cell r="AY125" t="str">
            <v>ZZ-DA-0153</v>
          </cell>
          <cell r="AZ125" t="str">
            <v>合同工</v>
          </cell>
          <cell r="BA125" t="str">
            <v>光华荣昌</v>
          </cell>
          <cell r="BB125" t="str">
            <v>湖南红海</v>
          </cell>
        </row>
        <row r="125">
          <cell r="BI125" t="str">
            <v>刘孝其</v>
          </cell>
        </row>
        <row r="126">
          <cell r="B126" t="str">
            <v>陈波</v>
          </cell>
          <cell r="C126" t="str">
            <v>陈波</v>
          </cell>
          <cell r="D126">
            <v>25052702</v>
          </cell>
          <cell r="E126" t="str">
            <v>直接</v>
          </cell>
          <cell r="F126" t="str">
            <v>蓝领</v>
          </cell>
          <cell r="G126" t="str">
            <v>生产制造部</v>
          </cell>
          <cell r="H126" t="str">
            <v>发泡</v>
          </cell>
          <cell r="I126" t="str">
            <v>发泡操作工</v>
          </cell>
        </row>
        <row r="126">
          <cell r="M126">
            <v>45804</v>
          </cell>
        </row>
        <row r="126">
          <cell r="R126" t="str">
            <v>陈波</v>
          </cell>
          <cell r="S126" t="str">
            <v>男</v>
          </cell>
          <cell r="T126" t="str">
            <v>汉</v>
          </cell>
          <cell r="U126" t="str">
            <v>群众</v>
          </cell>
          <cell r="V126" t="str">
            <v>否</v>
          </cell>
          <cell r="W126" t="str">
            <v>已婚</v>
          </cell>
          <cell r="X126" t="str">
            <v>1981-11-06</v>
          </cell>
          <cell r="Y126">
            <v>43</v>
          </cell>
        </row>
        <row r="126">
          <cell r="AH126" t="str">
            <v>430424198111062335</v>
          </cell>
          <cell r="AI126">
            <v>18273266313</v>
          </cell>
        </row>
        <row r="126">
          <cell r="AZ126" t="str">
            <v>劳务工</v>
          </cell>
          <cell r="BA126" t="str">
            <v>光华荣昌</v>
          </cell>
          <cell r="BB126" t="str">
            <v>湘潭思泉</v>
          </cell>
        </row>
        <row r="126">
          <cell r="BI126" t="str">
            <v>陈波</v>
          </cell>
        </row>
        <row r="127">
          <cell r="B127" t="str">
            <v>蔡建兵</v>
          </cell>
          <cell r="C127" t="str">
            <v>蔡建兵</v>
          </cell>
          <cell r="D127">
            <v>25060611</v>
          </cell>
          <cell r="E127" t="str">
            <v>直接</v>
          </cell>
          <cell r="F127" t="str">
            <v>蓝领</v>
          </cell>
          <cell r="G127" t="str">
            <v>生产制造部</v>
          </cell>
          <cell r="H127" t="str">
            <v>发泡</v>
          </cell>
          <cell r="I127" t="str">
            <v>发泡操作工</v>
          </cell>
        </row>
        <row r="127">
          <cell r="M127">
            <v>45817</v>
          </cell>
        </row>
        <row r="127">
          <cell r="R127" t="str">
            <v>蔡建兵</v>
          </cell>
          <cell r="S127" t="str">
            <v>男</v>
          </cell>
          <cell r="T127" t="str">
            <v>汉</v>
          </cell>
          <cell r="U127" t="str">
            <v>群众</v>
          </cell>
          <cell r="V127" t="str">
            <v>否</v>
          </cell>
          <cell r="W127" t="str">
            <v>已婚</v>
          </cell>
          <cell r="X127" t="str">
            <v>1967-41-7</v>
          </cell>
          <cell r="Y127" t="e">
            <v>#VALUE!</v>
          </cell>
        </row>
        <row r="127">
          <cell r="AH127">
            <v>13697767417</v>
          </cell>
          <cell r="AI127">
            <v>13697767417</v>
          </cell>
        </row>
        <row r="127">
          <cell r="AZ127" t="str">
            <v>劳务工</v>
          </cell>
          <cell r="BA127" t="str">
            <v>光华荣昌</v>
          </cell>
          <cell r="BB127" t="str">
            <v>湘潭思泉</v>
          </cell>
        </row>
        <row r="127">
          <cell r="BI127" t="str">
            <v>蔡建兵</v>
          </cell>
        </row>
        <row r="128">
          <cell r="B128" t="str">
            <v>雍期望</v>
          </cell>
          <cell r="C128" t="str">
            <v>雍期望</v>
          </cell>
          <cell r="D128">
            <v>402</v>
          </cell>
          <cell r="E128" t="str">
            <v>间接</v>
          </cell>
          <cell r="F128" t="str">
            <v>蓝领</v>
          </cell>
          <cell r="G128" t="str">
            <v>生产制造部</v>
          </cell>
          <cell r="H128" t="str">
            <v>焊接车间</v>
          </cell>
          <cell r="I128" t="str">
            <v>班长</v>
          </cell>
        </row>
        <row r="128">
          <cell r="K128" t="str">
            <v>班长</v>
          </cell>
          <cell r="L128" t="str">
            <v>关键岗</v>
          </cell>
          <cell r="M128">
            <v>42602</v>
          </cell>
          <cell r="N128">
            <v>42733</v>
          </cell>
          <cell r="O128">
            <v>35612</v>
          </cell>
          <cell r="P128">
            <v>28</v>
          </cell>
          <cell r="Q128">
            <v>8</v>
          </cell>
          <cell r="R128" t="str">
            <v>雍期望</v>
          </cell>
          <cell r="S128" t="str">
            <v>男</v>
          </cell>
          <cell r="T128" t="str">
            <v>汉</v>
          </cell>
          <cell r="U128" t="str">
            <v>群众</v>
          </cell>
          <cell r="V128" t="str">
            <v>否</v>
          </cell>
          <cell r="W128" t="str">
            <v>已婚</v>
          </cell>
          <cell r="X128" t="str">
            <v>1980-11-19</v>
          </cell>
          <cell r="Y128">
            <v>44</v>
          </cell>
          <cell r="Z128" t="str">
            <v>高中</v>
          </cell>
        </row>
        <row r="128">
          <cell r="AB128" t="str">
            <v>铣工</v>
          </cell>
          <cell r="AC128" t="str">
            <v>南言公司技工学校</v>
          </cell>
          <cell r="AD128" t="str">
            <v>1996.9-1999.6</v>
          </cell>
        </row>
        <row r="128">
          <cell r="AF128" t="str">
            <v>中级</v>
          </cell>
          <cell r="AG128" t="str">
            <v>焊工中级</v>
          </cell>
          <cell r="AH128" t="str">
            <v>43032119801119001X</v>
          </cell>
          <cell r="AI128">
            <v>18373217802</v>
          </cell>
          <cell r="AJ128" t="str">
            <v>彭红</v>
          </cell>
          <cell r="AK128">
            <v>17752807801</v>
          </cell>
          <cell r="AL128" t="str">
            <v>79882394@qq.com</v>
          </cell>
          <cell r="AM128">
            <v>79882394</v>
          </cell>
          <cell r="AN128" t="str">
            <v>湖南省湘潭县易俗河镇花果山居委会</v>
          </cell>
          <cell r="AO128" t="str">
            <v>城镇</v>
          </cell>
          <cell r="AP128" t="str">
            <v>湖南省湘潭县易俗河镇牛头岭社区78号</v>
          </cell>
          <cell r="AQ128" t="str">
            <v>2017.05.01-2020.04.30
2020.05.01-2023.04.30 2023.04.30-无固定期限</v>
          </cell>
          <cell r="AR128" t="str">
            <v>——</v>
          </cell>
          <cell r="AS128" t="e">
            <v>#VALUE!</v>
          </cell>
          <cell r="AT128" t="e">
            <v>#VALUE!</v>
          </cell>
          <cell r="AU128">
            <v>45047</v>
          </cell>
          <cell r="AV128" t="str">
            <v>无固定期限</v>
          </cell>
          <cell r="AW128" t="str">
            <v>是</v>
          </cell>
          <cell r="AX128" t="str">
            <v>4302110000689025</v>
          </cell>
          <cell r="AY128" t="str">
            <v>ZZ-DA-0208</v>
          </cell>
          <cell r="AZ128" t="str">
            <v>合同工</v>
          </cell>
          <cell r="BA128" t="str">
            <v>光华荣昌</v>
          </cell>
          <cell r="BB128" t="str">
            <v>光华荣昌</v>
          </cell>
          <cell r="BC128" t="str">
            <v>中级工</v>
          </cell>
        </row>
        <row r="128">
          <cell r="BI128" t="str">
            <v>雍期望</v>
          </cell>
        </row>
        <row r="129">
          <cell r="B129" t="str">
            <v>邹文祥</v>
          </cell>
          <cell r="C129" t="str">
            <v>邹文祥</v>
          </cell>
          <cell r="D129">
            <v>281</v>
          </cell>
          <cell r="E129" t="str">
            <v>直接</v>
          </cell>
          <cell r="F129" t="str">
            <v>蓝领</v>
          </cell>
          <cell r="G129" t="str">
            <v>生产制造部</v>
          </cell>
          <cell r="H129" t="str">
            <v>焊接车间</v>
          </cell>
          <cell r="I129" t="str">
            <v>焊工</v>
          </cell>
        </row>
        <row r="129">
          <cell r="L129" t="str">
            <v>关键岗</v>
          </cell>
          <cell r="M129">
            <v>42262</v>
          </cell>
          <cell r="N129">
            <v>42291</v>
          </cell>
          <cell r="O129">
            <v>39630</v>
          </cell>
          <cell r="P129">
            <v>17</v>
          </cell>
          <cell r="Q129">
            <v>9</v>
          </cell>
          <cell r="R129" t="str">
            <v>邹文祥</v>
          </cell>
          <cell r="S129" t="str">
            <v>男</v>
          </cell>
          <cell r="T129" t="str">
            <v>汉</v>
          </cell>
          <cell r="U129" t="str">
            <v>群众</v>
          </cell>
          <cell r="V129" t="str">
            <v>否</v>
          </cell>
          <cell r="W129" t="str">
            <v>已婚</v>
          </cell>
          <cell r="X129" t="str">
            <v>1989-07-11</v>
          </cell>
          <cell r="Y129">
            <v>36</v>
          </cell>
          <cell r="Z129" t="str">
            <v>中专</v>
          </cell>
        </row>
        <row r="129">
          <cell r="AB129" t="str">
            <v>化工机械</v>
          </cell>
          <cell r="AC129" t="str">
            <v>湖南化工职业技术学院</v>
          </cell>
        </row>
        <row r="129">
          <cell r="AF129" t="str">
            <v>焊工/中级</v>
          </cell>
          <cell r="AG129" t="str">
            <v>焊工中级</v>
          </cell>
          <cell r="AH129" t="str">
            <v>430221198907110814</v>
          </cell>
          <cell r="AI129">
            <v>18973343121</v>
          </cell>
          <cell r="AJ129" t="str">
            <v>邹建辉</v>
          </cell>
          <cell r="AK129">
            <v>15973310329</v>
          </cell>
        </row>
        <row r="129">
          <cell r="AN129" t="str">
            <v>湖南省株洲市渌口区朱亭镇政花村北冲组10号</v>
          </cell>
          <cell r="AO129" t="str">
            <v>农村</v>
          </cell>
          <cell r="AP129" t="str">
            <v>湖南省株洲市荷塘区桂花街道新塘路兰天一村二栋506号</v>
          </cell>
          <cell r="AQ129" t="str">
            <v>2016.5.3-2018.5.2
2018.05.03-2021.05.02
2021.05.03-无固定期限</v>
          </cell>
          <cell r="AR129" t="str">
            <v>——</v>
          </cell>
          <cell r="AS129" t="e">
            <v>#VALUE!</v>
          </cell>
          <cell r="AT129" t="e">
            <v>#VALUE!</v>
          </cell>
          <cell r="AU129">
            <v>44319</v>
          </cell>
          <cell r="AV129" t="str">
            <v>无固定期限</v>
          </cell>
          <cell r="AW129" t="str">
            <v>是</v>
          </cell>
          <cell r="AX129" t="str">
            <v>4302110000678097</v>
          </cell>
          <cell r="AY129" t="str">
            <v>ZZ-DA-0103</v>
          </cell>
          <cell r="AZ129" t="str">
            <v>合同工</v>
          </cell>
          <cell r="BA129" t="str">
            <v>光华荣昌</v>
          </cell>
          <cell r="BB129" t="str">
            <v>湖南鑫起</v>
          </cell>
          <cell r="BC129" t="str">
            <v>中级工</v>
          </cell>
        </row>
        <row r="129">
          <cell r="BE129" t="str">
            <v>缺入职体检（劳务工转入）</v>
          </cell>
        </row>
        <row r="129">
          <cell r="BI129" t="str">
            <v>邹文祥</v>
          </cell>
        </row>
        <row r="130">
          <cell r="B130" t="str">
            <v>张周</v>
          </cell>
          <cell r="C130" t="str">
            <v>张周</v>
          </cell>
          <cell r="D130">
            <v>505</v>
          </cell>
          <cell r="E130" t="str">
            <v>直接</v>
          </cell>
          <cell r="F130" t="str">
            <v>蓝领</v>
          </cell>
          <cell r="G130" t="str">
            <v>生产制造部</v>
          </cell>
          <cell r="H130" t="str">
            <v>焊接车间</v>
          </cell>
          <cell r="I130" t="str">
            <v>焊工</v>
          </cell>
        </row>
        <row r="130">
          <cell r="L130" t="str">
            <v>关键岗</v>
          </cell>
          <cell r="M130">
            <v>42665</v>
          </cell>
          <cell r="N130">
            <v>42725</v>
          </cell>
          <cell r="O130">
            <v>42665</v>
          </cell>
          <cell r="P130">
            <v>8</v>
          </cell>
          <cell r="Q130">
            <v>8</v>
          </cell>
          <cell r="R130" t="str">
            <v>张周</v>
          </cell>
          <cell r="S130" t="str">
            <v>男</v>
          </cell>
          <cell r="T130" t="str">
            <v>汉</v>
          </cell>
          <cell r="U130" t="str">
            <v>群众</v>
          </cell>
          <cell r="V130" t="str">
            <v>否</v>
          </cell>
          <cell r="W130" t="str">
            <v>未婚</v>
          </cell>
          <cell r="X130" t="str">
            <v>1999-08-30</v>
          </cell>
          <cell r="Y130">
            <v>25</v>
          </cell>
          <cell r="Z130" t="str">
            <v>大专</v>
          </cell>
        </row>
        <row r="130">
          <cell r="AB130" t="str">
            <v>机械制造与自动化（数控技术方向）</v>
          </cell>
          <cell r="AC130" t="str">
            <v>国家开放大学</v>
          </cell>
          <cell r="AD130">
            <v>43131</v>
          </cell>
          <cell r="AE130" t="str">
            <v>开放教育</v>
          </cell>
          <cell r="AF130" t="str">
            <v>焊工/工具/四级/中级技能</v>
          </cell>
          <cell r="AG130" t="str">
            <v>焊工中级</v>
          </cell>
          <cell r="AH130" t="str">
            <v>430321199908306237</v>
          </cell>
          <cell r="AI130" t="str">
            <v>15675218603</v>
          </cell>
          <cell r="AJ130" t="str">
            <v>何梅</v>
          </cell>
          <cell r="AK130">
            <v>15707339498</v>
          </cell>
        </row>
        <row r="130">
          <cell r="AM130" t="str">
            <v>2796134290</v>
          </cell>
          <cell r="AN130" t="str">
            <v>湖南省湘潭县锦石乡清塘村枫树组</v>
          </cell>
          <cell r="AO130" t="str">
            <v>农村</v>
          </cell>
          <cell r="AP130" t="str">
            <v>湖南省株洲市天元区北京海纳川株洲公司宿舍610</v>
          </cell>
          <cell r="AQ130" t="str">
            <v>2018.02.01-2021.01.31
2021.02.01-2024.01.31</v>
          </cell>
          <cell r="AR130" t="str">
            <v>——</v>
          </cell>
          <cell r="AS130" t="e">
            <v>#VALUE!</v>
          </cell>
          <cell r="AT130" t="e">
            <v>#VALUE!</v>
          </cell>
          <cell r="AU130">
            <v>44228</v>
          </cell>
          <cell r="AV130" t="str">
            <v>无固定期限</v>
          </cell>
          <cell r="AW130" t="str">
            <v>是</v>
          </cell>
          <cell r="AX130" t="str">
            <v>4302110000705401</v>
          </cell>
          <cell r="AY130" t="str">
            <v>ZZ-DA-0217</v>
          </cell>
          <cell r="AZ130" t="str">
            <v>合同工</v>
          </cell>
          <cell r="BA130" t="str">
            <v>光华荣昌</v>
          </cell>
          <cell r="BB130" t="str">
            <v>湖南鑫起</v>
          </cell>
          <cell r="BC130" t="str">
            <v>中级工</v>
          </cell>
        </row>
        <row r="130">
          <cell r="BI130" t="str">
            <v>张周</v>
          </cell>
        </row>
        <row r="131">
          <cell r="B131" t="str">
            <v>谭刚</v>
          </cell>
          <cell r="C131" t="str">
            <v>谭刚</v>
          </cell>
          <cell r="D131">
            <v>416</v>
          </cell>
          <cell r="E131" t="str">
            <v>直接</v>
          </cell>
          <cell r="F131" t="str">
            <v>蓝领</v>
          </cell>
          <cell r="G131" t="str">
            <v>生产制造部</v>
          </cell>
          <cell r="H131" t="str">
            <v>焊接车间</v>
          </cell>
          <cell r="I131" t="str">
            <v>焊工</v>
          </cell>
        </row>
        <row r="131">
          <cell r="L131" t="str">
            <v>关键岗</v>
          </cell>
          <cell r="M131">
            <v>43292</v>
          </cell>
          <cell r="N131">
            <v>43301</v>
          </cell>
          <cell r="O131">
            <v>40360</v>
          </cell>
          <cell r="P131">
            <v>15</v>
          </cell>
          <cell r="Q131">
            <v>7</v>
          </cell>
          <cell r="R131" t="str">
            <v>谭刚</v>
          </cell>
          <cell r="S131" t="str">
            <v>男</v>
          </cell>
          <cell r="T131" t="str">
            <v>汉</v>
          </cell>
          <cell r="U131" t="str">
            <v>群众</v>
          </cell>
          <cell r="V131" t="str">
            <v>否</v>
          </cell>
          <cell r="W131" t="str">
            <v>已婚</v>
          </cell>
          <cell r="X131" t="str">
            <v>1993-10-02</v>
          </cell>
          <cell r="Y131">
            <v>31</v>
          </cell>
          <cell r="Z131" t="str">
            <v>中专</v>
          </cell>
        </row>
        <row r="131">
          <cell r="AB131" t="str">
            <v>机电一体化</v>
          </cell>
          <cell r="AC131" t="str">
            <v>株洲第一职业技术学院</v>
          </cell>
          <cell r="AD131">
            <v>40724</v>
          </cell>
        </row>
        <row r="131">
          <cell r="AF131" t="str">
            <v>无</v>
          </cell>
          <cell r="AG131" t="str">
            <v>焊工中级</v>
          </cell>
          <cell r="AH131" t="str">
            <v>430223199310026510</v>
          </cell>
          <cell r="AI131">
            <v>18932127008</v>
          </cell>
          <cell r="AJ131" t="str">
            <v>沈力</v>
          </cell>
          <cell r="AK131">
            <v>15200483851</v>
          </cell>
        </row>
        <row r="131">
          <cell r="AM131">
            <v>499076282</v>
          </cell>
          <cell r="AN131" t="str">
            <v>湖南省攸县莲塘坳镇新华村谭家组谭家016号</v>
          </cell>
          <cell r="AO131" t="str">
            <v>农村</v>
          </cell>
          <cell r="AP131" t="str">
            <v>湖南省株洲市荷塘区金沟山路栗枫小区501号</v>
          </cell>
          <cell r="AQ131" t="str">
            <v>2019.12.01-2022.11.30
2022.10.01-2025.11.30</v>
          </cell>
          <cell r="AR131">
            <v>45991</v>
          </cell>
          <cell r="AS131">
            <v>139</v>
          </cell>
          <cell r="AT131">
            <v>1</v>
          </cell>
          <cell r="AU131">
            <v>44896</v>
          </cell>
          <cell r="AV131" t="str">
            <v>有固定期限</v>
          </cell>
          <cell r="AW131" t="str">
            <v>是</v>
          </cell>
          <cell r="AX131" t="str">
            <v>4302110000746572</v>
          </cell>
          <cell r="AY131" t="str">
            <v>ZZ-DA-0234</v>
          </cell>
          <cell r="AZ131" t="str">
            <v>合同工</v>
          </cell>
          <cell r="BA131" t="str">
            <v>光华荣昌</v>
          </cell>
          <cell r="BB131" t="str">
            <v>光华荣昌</v>
          </cell>
          <cell r="BC131" t="str">
            <v>2019年12月转正式合同工</v>
          </cell>
        </row>
        <row r="131">
          <cell r="BE131" t="str">
            <v>缺入职体检（劳务工转入）</v>
          </cell>
        </row>
        <row r="131">
          <cell r="BI131" t="str">
            <v>谭刚</v>
          </cell>
        </row>
        <row r="132">
          <cell r="B132" t="str">
            <v>霍海涛</v>
          </cell>
          <cell r="C132" t="str">
            <v>霍海涛</v>
          </cell>
          <cell r="D132">
            <v>345</v>
          </cell>
          <cell r="E132" t="str">
            <v>直接</v>
          </cell>
          <cell r="F132" t="str">
            <v>蓝领</v>
          </cell>
          <cell r="G132" t="str">
            <v>生产制造部</v>
          </cell>
          <cell r="H132" t="str">
            <v>焊接车间</v>
          </cell>
          <cell r="I132" t="str">
            <v>焊工</v>
          </cell>
        </row>
        <row r="132">
          <cell r="L132" t="str">
            <v>关键岗</v>
          </cell>
          <cell r="M132">
            <v>41463</v>
          </cell>
          <cell r="N132">
            <v>41494</v>
          </cell>
          <cell r="O132">
            <v>33786</v>
          </cell>
          <cell r="P132">
            <v>33</v>
          </cell>
          <cell r="Q132">
            <v>12</v>
          </cell>
          <cell r="R132" t="str">
            <v>霍海涛</v>
          </cell>
          <cell r="S132" t="str">
            <v>男</v>
          </cell>
          <cell r="T132" t="str">
            <v>汉</v>
          </cell>
          <cell r="U132" t="str">
            <v>群众</v>
          </cell>
          <cell r="V132" t="str">
            <v>否</v>
          </cell>
          <cell r="W132" t="str">
            <v>已婚</v>
          </cell>
          <cell r="X132" t="str">
            <v>1973-09-17</v>
          </cell>
          <cell r="Y132">
            <v>51</v>
          </cell>
          <cell r="Z132" t="str">
            <v>高中</v>
          </cell>
        </row>
        <row r="132">
          <cell r="AB132" t="str">
            <v>机械</v>
          </cell>
          <cell r="AC132" t="str">
            <v>黑龙江省友谊县职业高中</v>
          </cell>
        </row>
        <row r="132">
          <cell r="AG132" t="str">
            <v>焊工中级</v>
          </cell>
          <cell r="AH132" t="str">
            <v>230834197309170879</v>
          </cell>
          <cell r="AI132">
            <v>13787332623</v>
          </cell>
          <cell r="AJ132" t="str">
            <v>陈粤</v>
          </cell>
          <cell r="AK132">
            <v>15873353058</v>
          </cell>
        </row>
        <row r="132">
          <cell r="AN132" t="str">
            <v>黑龙江省友谊县风岗镇有利村6组14号</v>
          </cell>
          <cell r="AO132" t="str">
            <v>农村</v>
          </cell>
          <cell r="AP132" t="str">
            <v>湖南省株洲市石峰区响石岭街道杉木塘社区圣华名城19栋二单元415号</v>
          </cell>
          <cell r="AQ132" t="str">
            <v>2015.05.01-2017.04.30
2017.05.01-2020.04.30
2020.05.01-无固定期限</v>
          </cell>
          <cell r="AR132" t="str">
            <v>——</v>
          </cell>
          <cell r="AS132" t="e">
            <v>#VALUE!</v>
          </cell>
          <cell r="AT132" t="e">
            <v>#VALUE!</v>
          </cell>
          <cell r="AU132">
            <v>43952</v>
          </cell>
          <cell r="AV132" t="str">
            <v>无固定期限</v>
          </cell>
          <cell r="AW132" t="str">
            <v>是</v>
          </cell>
          <cell r="AX132" t="str">
            <v>4302110000670460</v>
          </cell>
          <cell r="AY132" t="str">
            <v>ZZ-DA-0123</v>
          </cell>
          <cell r="AZ132" t="str">
            <v>合同工</v>
          </cell>
          <cell r="BA132" t="str">
            <v>光华荣昌</v>
          </cell>
          <cell r="BB132" t="str">
            <v>湖南红海</v>
          </cell>
        </row>
        <row r="132">
          <cell r="BI132" t="str">
            <v>霍海涛</v>
          </cell>
        </row>
        <row r="133">
          <cell r="B133" t="str">
            <v>邹明旺</v>
          </cell>
          <cell r="C133" t="str">
            <v>邹明旺</v>
          </cell>
          <cell r="D133">
            <v>696</v>
          </cell>
          <cell r="E133" t="str">
            <v>直接</v>
          </cell>
          <cell r="F133" t="str">
            <v>蓝领</v>
          </cell>
          <cell r="G133" t="str">
            <v>生产制造部</v>
          </cell>
          <cell r="H133" t="str">
            <v>焊接车间</v>
          </cell>
          <cell r="I133" t="str">
            <v>焊工</v>
          </cell>
        </row>
        <row r="133">
          <cell r="L133" t="str">
            <v>关键岗</v>
          </cell>
          <cell r="M133">
            <v>43551</v>
          </cell>
          <cell r="N133">
            <v>43582</v>
          </cell>
          <cell r="O133">
            <v>39995</v>
          </cell>
          <cell r="P133">
            <v>16</v>
          </cell>
          <cell r="Q133">
            <v>6</v>
          </cell>
          <cell r="R133" t="str">
            <v>邹明旺</v>
          </cell>
          <cell r="S133" t="str">
            <v>男</v>
          </cell>
          <cell r="T133" t="str">
            <v>汉</v>
          </cell>
          <cell r="U133" t="str">
            <v>群众</v>
          </cell>
          <cell r="V133" t="str">
            <v>否</v>
          </cell>
          <cell r="W133" t="str">
            <v>已婚</v>
          </cell>
          <cell r="X133" t="str">
            <v>1987-12-12</v>
          </cell>
          <cell r="Y133">
            <v>37</v>
          </cell>
          <cell r="Z133" t="str">
            <v>大专</v>
          </cell>
        </row>
        <row r="133">
          <cell r="AB133" t="str">
            <v>机电一体化技术</v>
          </cell>
          <cell r="AC133" t="str">
            <v>娄底职业技术学院</v>
          </cell>
          <cell r="AD133">
            <v>39994</v>
          </cell>
          <cell r="AE133" t="str">
            <v>全日制</v>
          </cell>
          <cell r="AF133" t="str">
            <v>五级/初级技能</v>
          </cell>
          <cell r="AG133" t="str">
            <v>焊工中级</v>
          </cell>
          <cell r="AH133" t="str">
            <v>43022119871212081X</v>
          </cell>
          <cell r="AI133">
            <v>15115319345</v>
          </cell>
          <cell r="AJ133" t="str">
            <v>宋佩</v>
          </cell>
          <cell r="AK133">
            <v>13707339762</v>
          </cell>
        </row>
        <row r="133">
          <cell r="AN133" t="str">
            <v>湖南省株洲县朱亭镇黄龙村太塘组02号</v>
          </cell>
          <cell r="AO133" t="str">
            <v>农村</v>
          </cell>
          <cell r="AP133" t="str">
            <v>湖南省株洲市天元区栗雨香堤8栋2905号</v>
          </cell>
          <cell r="AQ133" t="str">
            <v>2019.12.01-2022.11.30
2022.10.01-2025.11.30</v>
          </cell>
          <cell r="AR133">
            <v>45991</v>
          </cell>
          <cell r="AS133">
            <v>139</v>
          </cell>
          <cell r="AT133">
            <v>1</v>
          </cell>
          <cell r="AU133">
            <v>44896</v>
          </cell>
          <cell r="AV133" t="str">
            <v>有固定期限</v>
          </cell>
          <cell r="AW133" t="str">
            <v>是</v>
          </cell>
          <cell r="AX133" t="str">
            <v>4302110000746573</v>
          </cell>
          <cell r="AY133" t="str">
            <v>ZZ-DA-0233</v>
          </cell>
          <cell r="AZ133" t="str">
            <v>合同工</v>
          </cell>
          <cell r="BA133" t="str">
            <v>光华荣昌</v>
          </cell>
          <cell r="BB133" t="str">
            <v>光华荣昌</v>
          </cell>
          <cell r="BC133" t="str">
            <v>初级工</v>
          </cell>
        </row>
        <row r="133">
          <cell r="BI133" t="str">
            <v>邹明旺</v>
          </cell>
        </row>
        <row r="134">
          <cell r="B134" t="str">
            <v>彭光宏</v>
          </cell>
          <cell r="C134" t="str">
            <v>彭光宏</v>
          </cell>
          <cell r="D134">
            <v>1138</v>
          </cell>
          <cell r="E134" t="str">
            <v>直接</v>
          </cell>
          <cell r="F134" t="str">
            <v>蓝领</v>
          </cell>
          <cell r="G134" t="str">
            <v>生产制造部</v>
          </cell>
          <cell r="H134" t="str">
            <v>焊接车间</v>
          </cell>
          <cell r="I134" t="str">
            <v>焊工</v>
          </cell>
        </row>
        <row r="134">
          <cell r="M134">
            <v>44805</v>
          </cell>
          <cell r="N134">
            <v>44835</v>
          </cell>
          <cell r="O134">
            <v>33786</v>
          </cell>
          <cell r="P134">
            <v>33</v>
          </cell>
          <cell r="Q134">
            <v>2</v>
          </cell>
          <cell r="R134" t="str">
            <v>彭光宏</v>
          </cell>
          <cell r="S134" t="str">
            <v>男</v>
          </cell>
          <cell r="T134" t="str">
            <v>汉</v>
          </cell>
          <cell r="U134" t="str">
            <v>群众</v>
          </cell>
          <cell r="V134" t="str">
            <v>否</v>
          </cell>
          <cell r="W134" t="str">
            <v>已婚</v>
          </cell>
          <cell r="X134" t="str">
            <v>1974-05-15</v>
          </cell>
          <cell r="Y134">
            <v>51</v>
          </cell>
          <cell r="Z134" t="str">
            <v>中技</v>
          </cell>
        </row>
        <row r="134">
          <cell r="AG134" t="str">
            <v>焊工中级</v>
          </cell>
          <cell r="AH134" t="str">
            <v>432926197405151015</v>
          </cell>
          <cell r="AI134">
            <v>17779171956</v>
          </cell>
          <cell r="AJ134" t="str">
            <v>胜孝燕</v>
          </cell>
          <cell r="AK134">
            <v>15096359993</v>
          </cell>
        </row>
        <row r="134">
          <cell r="AN134" t="str">
            <v>湖南省永州市冷水滩区珍珠路251号</v>
          </cell>
          <cell r="AO134" t="str">
            <v>城镇</v>
          </cell>
          <cell r="AP134" t="str">
            <v>湖南省株洲市荷塘区东环新城57栋</v>
          </cell>
          <cell r="AQ134" t="str">
            <v>2022.09.01-2025.08.30</v>
          </cell>
          <cell r="AR134">
            <v>45899</v>
          </cell>
          <cell r="AS134">
            <v>47</v>
          </cell>
        </row>
        <row r="134">
          <cell r="AV134" t="str">
            <v>有固定期限</v>
          </cell>
          <cell r="AW134" t="str">
            <v>是</v>
          </cell>
        </row>
        <row r="134">
          <cell r="AZ134" t="str">
            <v>劳务工</v>
          </cell>
          <cell r="BA134" t="str">
            <v>湖南鑫起</v>
          </cell>
          <cell r="BB134" t="str">
            <v>湖南鑫起</v>
          </cell>
        </row>
        <row r="134">
          <cell r="BD134" t="str">
            <v>√</v>
          </cell>
        </row>
        <row r="134">
          <cell r="BI134" t="e">
            <v>#N/A</v>
          </cell>
        </row>
        <row r="134">
          <cell r="BL134" t="str">
            <v>电焊烟尘、锰及其化合物、一氧化碳、臭氧、噪声、紫外线、氮氧化物</v>
          </cell>
          <cell r="BM134" t="str">
            <v>可从事电焊烟尘作业
可从事锰及其化合物作业
可从事一氧化碳作业
可从事臭氧作业
噪声作业需复查：脱离噪声环境48小时后来职防中心复查听力
可从事紫外线作业
可从事氮氧化物作业
</v>
          </cell>
        </row>
        <row r="135">
          <cell r="B135" t="str">
            <v>范文榜</v>
          </cell>
          <cell r="C135" t="str">
            <v>范文榜</v>
          </cell>
          <cell r="D135">
            <v>321</v>
          </cell>
          <cell r="E135" t="str">
            <v>直接</v>
          </cell>
          <cell r="F135" t="str">
            <v>蓝领</v>
          </cell>
          <cell r="G135" t="str">
            <v>生产制造部</v>
          </cell>
          <cell r="H135" t="str">
            <v>焊接车间</v>
          </cell>
          <cell r="I135" t="str">
            <v>焊接普工</v>
          </cell>
        </row>
        <row r="135">
          <cell r="M135">
            <v>42070</v>
          </cell>
          <cell r="N135">
            <v>42100</v>
          </cell>
          <cell r="O135">
            <v>36342</v>
          </cell>
          <cell r="P135">
            <v>26</v>
          </cell>
          <cell r="Q135">
            <v>10</v>
          </cell>
          <cell r="R135" t="str">
            <v>范文榜</v>
          </cell>
          <cell r="S135" t="str">
            <v>男</v>
          </cell>
          <cell r="T135" t="str">
            <v>汉</v>
          </cell>
          <cell r="U135" t="str">
            <v>群众</v>
          </cell>
          <cell r="V135" t="str">
            <v>否</v>
          </cell>
          <cell r="W135" t="str">
            <v>已婚</v>
          </cell>
          <cell r="X135" t="str">
            <v>1981-05-30</v>
          </cell>
          <cell r="Y135">
            <v>44</v>
          </cell>
          <cell r="Z135" t="str">
            <v>中专</v>
          </cell>
        </row>
        <row r="135">
          <cell r="AB135" t="str">
            <v>中英文文秘</v>
          </cell>
          <cell r="AC135" t="str">
            <v>湖北省荆州师范学院</v>
          </cell>
          <cell r="AD135">
            <v>37073</v>
          </cell>
        </row>
        <row r="135">
          <cell r="AF135" t="str">
            <v>无</v>
          </cell>
          <cell r="AG135" t="str">
            <v>焊工中级</v>
          </cell>
          <cell r="AH135" t="str">
            <v>429006198105306331</v>
          </cell>
          <cell r="AI135">
            <v>13574272668</v>
          </cell>
          <cell r="AJ135" t="str">
            <v>洪燕</v>
          </cell>
          <cell r="AK135">
            <v>13667438716</v>
          </cell>
        </row>
        <row r="135">
          <cell r="AN135" t="str">
            <v>湖南省攸县山乡武佳龙村岭上场组岭上场031号</v>
          </cell>
          <cell r="AO135" t="str">
            <v>农村</v>
          </cell>
          <cell r="AP135" t="str">
            <v>湖南省株洲市天元区中房天玺湾11栋3301号</v>
          </cell>
          <cell r="AQ135" t="str">
            <v>2016.5.3-2018.5.2
2018.05.03-2021.05.02
2021.05.03-无固定期限</v>
          </cell>
          <cell r="AR135" t="str">
            <v>——</v>
          </cell>
          <cell r="AS135" t="e">
            <v>#VALUE!</v>
          </cell>
          <cell r="AT135" t="e">
            <v>#VALUE!</v>
          </cell>
          <cell r="AU135">
            <v>44319</v>
          </cell>
          <cell r="AV135" t="str">
            <v>无固定期限</v>
          </cell>
          <cell r="AW135" t="str">
            <v>是</v>
          </cell>
          <cell r="AX135" t="str">
            <v>4302110000678096</v>
          </cell>
          <cell r="AY135" t="str">
            <v>ZZ-DA-0096</v>
          </cell>
          <cell r="AZ135" t="str">
            <v>合同工</v>
          </cell>
          <cell r="BA135" t="str">
            <v>光华荣昌</v>
          </cell>
          <cell r="BB135" t="str">
            <v>湖南鑫起</v>
          </cell>
        </row>
        <row r="135">
          <cell r="BE135" t="str">
            <v>缺入职体检（劳务工转入）</v>
          </cell>
        </row>
        <row r="135">
          <cell r="BI135" t="str">
            <v>范文榜</v>
          </cell>
        </row>
        <row r="136">
          <cell r="B136" t="str">
            <v>伍志强</v>
          </cell>
          <cell r="C136" t="str">
            <v>伍志强</v>
          </cell>
          <cell r="D136">
            <v>649</v>
          </cell>
          <cell r="E136" t="str">
            <v>直接</v>
          </cell>
          <cell r="F136" t="str">
            <v>蓝领</v>
          </cell>
          <cell r="G136" t="str">
            <v>生产制造部</v>
          </cell>
          <cell r="H136" t="str">
            <v>焊接车间</v>
          </cell>
          <cell r="I136" t="str">
            <v>焊接普工</v>
          </cell>
        </row>
        <row r="136">
          <cell r="M136">
            <v>43242</v>
          </cell>
          <cell r="N136">
            <v>43242</v>
          </cell>
          <cell r="O136">
            <v>33420</v>
          </cell>
          <cell r="P136">
            <v>34</v>
          </cell>
          <cell r="Q136">
            <v>7</v>
          </cell>
          <cell r="R136" t="str">
            <v>伍志强</v>
          </cell>
          <cell r="S136" t="str">
            <v>男</v>
          </cell>
          <cell r="T136" t="str">
            <v>汉</v>
          </cell>
          <cell r="U136" t="str">
            <v>群众</v>
          </cell>
          <cell r="V136" t="str">
            <v>否</v>
          </cell>
          <cell r="W136" t="str">
            <v>已婚</v>
          </cell>
          <cell r="X136" t="str">
            <v>1974-11-23</v>
          </cell>
          <cell r="Y136">
            <v>50</v>
          </cell>
          <cell r="Z136" t="str">
            <v>初中</v>
          </cell>
        </row>
        <row r="136">
          <cell r="AF136" t="str">
            <v>无</v>
          </cell>
          <cell r="AG136" t="str">
            <v>焊工中级</v>
          </cell>
          <cell r="AH136" t="str">
            <v>430321197411238575</v>
          </cell>
          <cell r="AI136">
            <v>13397329225</v>
          </cell>
          <cell r="AJ136" t="str">
            <v>许进香</v>
          </cell>
          <cell r="AK136">
            <v>13357525535</v>
          </cell>
        </row>
        <row r="136">
          <cell r="AN136" t="str">
            <v>湖南省湘潭县云湖桥镇七里居委会1号</v>
          </cell>
          <cell r="AO136" t="str">
            <v>城镇</v>
          </cell>
          <cell r="AP136" t="str">
            <v>湖南省湘潭县云湖桥镇七里居委会1号</v>
          </cell>
          <cell r="AQ136" t="str">
            <v>2018.05.22-2021.05.21
2018/6/1-2024/5/31      2024.06.01-2027.05.31</v>
          </cell>
          <cell r="AR136">
            <v>46538</v>
          </cell>
          <cell r="AS136">
            <v>686</v>
          </cell>
          <cell r="AT136">
            <v>1</v>
          </cell>
        </row>
        <row r="136">
          <cell r="AV136" t="str">
            <v>有固定期限</v>
          </cell>
          <cell r="AW136" t="str">
            <v>是</v>
          </cell>
          <cell r="AX136" t="str">
            <v>4302990003281539</v>
          </cell>
        </row>
        <row r="136">
          <cell r="AZ136" t="str">
            <v>劳务工</v>
          </cell>
          <cell r="BA136" t="str">
            <v>诚展</v>
          </cell>
          <cell r="BB136" t="str">
            <v>光华荣昌</v>
          </cell>
        </row>
        <row r="136">
          <cell r="BI136" t="str">
            <v>伍志强</v>
          </cell>
        </row>
        <row r="137">
          <cell r="B137" t="str">
            <v>刘辉兵</v>
          </cell>
          <cell r="C137" t="str">
            <v>刘辉兵</v>
          </cell>
          <cell r="D137">
            <v>172</v>
          </cell>
          <cell r="E137" t="str">
            <v>直接</v>
          </cell>
          <cell r="F137" t="str">
            <v>蓝领</v>
          </cell>
          <cell r="G137" t="str">
            <v>生产制造部</v>
          </cell>
          <cell r="H137" t="str">
            <v>焊接车间</v>
          </cell>
          <cell r="I137" t="str">
            <v>焊接普工</v>
          </cell>
        </row>
        <row r="137">
          <cell r="M137">
            <v>41856</v>
          </cell>
          <cell r="N137">
            <v>41886</v>
          </cell>
          <cell r="O137">
            <v>32690</v>
          </cell>
          <cell r="P137">
            <v>36</v>
          </cell>
          <cell r="Q137">
            <v>10</v>
          </cell>
          <cell r="R137" t="str">
            <v>刘辉兵</v>
          </cell>
          <cell r="S137" t="str">
            <v>男</v>
          </cell>
          <cell r="T137" t="str">
            <v>汉</v>
          </cell>
          <cell r="U137" t="str">
            <v>群众</v>
          </cell>
          <cell r="V137" t="str">
            <v>是</v>
          </cell>
          <cell r="W137" t="str">
            <v>已婚</v>
          </cell>
          <cell r="X137" t="str">
            <v>1970-12-15</v>
          </cell>
          <cell r="Y137">
            <v>54</v>
          </cell>
          <cell r="Z137" t="str">
            <v>中专</v>
          </cell>
        </row>
        <row r="137">
          <cell r="AB137" t="str">
            <v>市场营销</v>
          </cell>
          <cell r="AC137" t="str">
            <v>湖南省工业学院</v>
          </cell>
          <cell r="AD137">
            <v>32325</v>
          </cell>
        </row>
        <row r="137">
          <cell r="AF137" t="str">
            <v>无</v>
          </cell>
          <cell r="AG137" t="str">
            <v>钳工中级</v>
          </cell>
          <cell r="AH137" t="str">
            <v>43021119701215451X</v>
          </cell>
          <cell r="AI137">
            <v>13973392946</v>
          </cell>
          <cell r="AJ137" t="str">
            <v>程艳 文</v>
          </cell>
          <cell r="AK137">
            <v>15773306278</v>
          </cell>
        </row>
        <row r="137">
          <cell r="AM137">
            <v>934638584</v>
          </cell>
          <cell r="AN137" t="str">
            <v>湖南省株洲市石峰区清水村干冲组61号</v>
          </cell>
          <cell r="AO137" t="str">
            <v>城镇</v>
          </cell>
          <cell r="AP137" t="str">
            <v>湖南省株洲市石峰区清水村干冲组61号</v>
          </cell>
          <cell r="AQ137" t="str">
            <v>2015.10.04-2017.10.03
2017.10.04-2020.10.03
2020.10.04-无固定期限</v>
          </cell>
          <cell r="AR137" t="str">
            <v>——</v>
          </cell>
          <cell r="AS137" t="e">
            <v>#VALUE!</v>
          </cell>
          <cell r="AT137" t="e">
            <v>#VALUE!</v>
          </cell>
          <cell r="AU137">
            <v>44108</v>
          </cell>
          <cell r="AV137" t="str">
            <v>无固定期限</v>
          </cell>
          <cell r="AW137" t="str">
            <v>是</v>
          </cell>
          <cell r="AX137" t="str">
            <v>4302110000672914</v>
          </cell>
          <cell r="AY137" t="str">
            <v>ZZ-DA-0141</v>
          </cell>
          <cell r="AZ137" t="str">
            <v>合同工</v>
          </cell>
          <cell r="BA137" t="str">
            <v>光华荣昌</v>
          </cell>
          <cell r="BB137" t="str">
            <v>光华荣昌</v>
          </cell>
        </row>
        <row r="137">
          <cell r="BI137" t="str">
            <v>刘辉兵</v>
          </cell>
        </row>
        <row r="138">
          <cell r="B138" t="str">
            <v>吴朗</v>
          </cell>
          <cell r="C138" t="str">
            <v>吴朗</v>
          </cell>
          <cell r="D138">
            <v>994</v>
          </cell>
          <cell r="E138" t="str">
            <v>直接</v>
          </cell>
          <cell r="F138" t="str">
            <v>蓝领</v>
          </cell>
          <cell r="G138" t="str">
            <v>生产制造部</v>
          </cell>
          <cell r="H138" t="str">
            <v>焊接车间</v>
          </cell>
          <cell r="I138" t="str">
            <v>焊接普工</v>
          </cell>
        </row>
        <row r="138">
          <cell r="M138">
            <v>44730</v>
          </cell>
          <cell r="N138">
            <v>44774</v>
          </cell>
          <cell r="O138">
            <v>36404</v>
          </cell>
          <cell r="P138">
            <v>25</v>
          </cell>
          <cell r="Q138">
            <v>3</v>
          </cell>
          <cell r="R138" t="str">
            <v>吴朗</v>
          </cell>
          <cell r="S138" t="str">
            <v>男</v>
          </cell>
          <cell r="T138" t="str">
            <v>汉</v>
          </cell>
          <cell r="U138" t="str">
            <v>中共党员</v>
          </cell>
          <cell r="V138" t="str">
            <v>是</v>
          </cell>
          <cell r="W138" t="str">
            <v>已婚</v>
          </cell>
          <cell r="X138" t="str">
            <v>1982-01-17</v>
          </cell>
          <cell r="Y138">
            <v>43</v>
          </cell>
          <cell r="Z138" t="str">
            <v>初中</v>
          </cell>
        </row>
        <row r="138">
          <cell r="AH138" t="str">
            <v>430221198201177136</v>
          </cell>
          <cell r="AI138">
            <v>13087332489</v>
          </cell>
          <cell r="AJ138" t="str">
            <v> 马海民</v>
          </cell>
          <cell r="AK138">
            <v>15675303862</v>
          </cell>
        </row>
        <row r="138">
          <cell r="AN138" t="str">
            <v>湖南省株洲市天元区三门镇松柏村密塘组14号</v>
          </cell>
          <cell r="AO138" t="str">
            <v>农村</v>
          </cell>
          <cell r="AP138" t="str">
            <v>湖南省株洲市天元区北京海纳川株洲公司宿舍</v>
          </cell>
          <cell r="AQ138" t="str">
            <v>2022.08.01-2025.07.30</v>
          </cell>
          <cell r="AR138">
            <v>45868</v>
          </cell>
          <cell r="AS138">
            <v>16</v>
          </cell>
          <cell r="AT138">
            <v>1</v>
          </cell>
        </row>
        <row r="138">
          <cell r="AV138" t="str">
            <v>有固定期限</v>
          </cell>
          <cell r="AW138" t="str">
            <v>是</v>
          </cell>
        </row>
        <row r="138">
          <cell r="AZ138" t="str">
            <v>劳务工</v>
          </cell>
          <cell r="BA138" t="str">
            <v>诚展</v>
          </cell>
          <cell r="BB138" t="str">
            <v>诚展</v>
          </cell>
        </row>
        <row r="138">
          <cell r="BD138" t="str">
            <v>√</v>
          </cell>
        </row>
        <row r="138">
          <cell r="BI138" t="str">
            <v>吴朗</v>
          </cell>
        </row>
        <row r="139">
          <cell r="B139" t="str">
            <v>彭孜刚</v>
          </cell>
          <cell r="C139" t="str">
            <v>彭孜刚</v>
          </cell>
          <cell r="D139">
            <v>823</v>
          </cell>
          <cell r="E139" t="str">
            <v>直接</v>
          </cell>
          <cell r="F139" t="str">
            <v>蓝领</v>
          </cell>
          <cell r="G139" t="str">
            <v>生产制造部</v>
          </cell>
          <cell r="H139" t="str">
            <v>焊接车间</v>
          </cell>
          <cell r="I139" t="str">
            <v>焊接普工</v>
          </cell>
        </row>
        <row r="139">
          <cell r="L139" t="str">
            <v>关键岗</v>
          </cell>
          <cell r="M139">
            <v>43675</v>
          </cell>
          <cell r="N139">
            <v>43725</v>
          </cell>
          <cell r="O139">
            <v>35977</v>
          </cell>
          <cell r="P139">
            <v>27</v>
          </cell>
          <cell r="Q139">
            <v>5</v>
          </cell>
          <cell r="R139" t="str">
            <v>彭孜刚</v>
          </cell>
          <cell r="S139" t="str">
            <v>男</v>
          </cell>
          <cell r="T139" t="str">
            <v>汉</v>
          </cell>
          <cell r="U139" t="str">
            <v>群众</v>
          </cell>
          <cell r="V139" t="str">
            <v>否</v>
          </cell>
          <cell r="W139" t="str">
            <v>离异</v>
          </cell>
          <cell r="X139" t="str">
            <v>1981-11-04</v>
          </cell>
          <cell r="Y139">
            <v>43</v>
          </cell>
          <cell r="Z139" t="str">
            <v>初中</v>
          </cell>
        </row>
        <row r="139">
          <cell r="AF139" t="str">
            <v>无</v>
          </cell>
          <cell r="AG139" t="str">
            <v>焊工中级</v>
          </cell>
          <cell r="AH139" t="str">
            <v>430426198111044375</v>
          </cell>
          <cell r="AI139">
            <v>13873302392</v>
          </cell>
          <cell r="AJ139" t="str">
            <v>彭忠</v>
          </cell>
          <cell r="AK139">
            <v>18673437018</v>
          </cell>
        </row>
        <row r="139">
          <cell r="AN139" t="str">
            <v>湖南省衡阳市祁东县双桥镇哨町村樟木组</v>
          </cell>
          <cell r="AO139" t="str">
            <v>农村</v>
          </cell>
          <cell r="AP139" t="str">
            <v>湖南省株洲市天元区华晨第一城21栋306号</v>
          </cell>
          <cell r="AQ139" t="str">
            <v>2019.07.29-2022.07.28      2022.07.29-2025.07.28</v>
          </cell>
          <cell r="AR139">
            <v>45866</v>
          </cell>
          <cell r="AS139">
            <v>14</v>
          </cell>
          <cell r="AT139">
            <v>1</v>
          </cell>
        </row>
        <row r="139">
          <cell r="AV139" t="str">
            <v>有固定期限</v>
          </cell>
          <cell r="AW139" t="str">
            <v>是</v>
          </cell>
          <cell r="AX139" t="str">
            <v>4302990003329965</v>
          </cell>
        </row>
        <row r="139">
          <cell r="AZ139" t="str">
            <v>劳务工</v>
          </cell>
          <cell r="BA139" t="str">
            <v>湖南鑫起</v>
          </cell>
          <cell r="BB139" t="str">
            <v>光华荣昌</v>
          </cell>
        </row>
        <row r="139">
          <cell r="BI139" t="str">
            <v>彭孜刚</v>
          </cell>
        </row>
        <row r="140">
          <cell r="B140" t="str">
            <v>罗亚南</v>
          </cell>
          <cell r="C140" t="str">
            <v>罗亚南</v>
          </cell>
          <cell r="D140">
            <v>219</v>
          </cell>
          <cell r="E140" t="str">
            <v>间接</v>
          </cell>
          <cell r="F140" t="str">
            <v>蓝领</v>
          </cell>
          <cell r="G140" t="str">
            <v>生产制造部</v>
          </cell>
          <cell r="H140" t="str">
            <v>总装车间</v>
          </cell>
          <cell r="I140" t="str">
            <v>总装班长</v>
          </cell>
        </row>
        <row r="140">
          <cell r="K140" t="str">
            <v>班长</v>
          </cell>
          <cell r="L140" t="str">
            <v>关键岗</v>
          </cell>
          <cell r="M140">
            <v>41612</v>
          </cell>
          <cell r="N140">
            <v>41619</v>
          </cell>
          <cell r="O140">
            <v>35247</v>
          </cell>
          <cell r="P140">
            <v>29</v>
          </cell>
          <cell r="Q140">
            <v>11</v>
          </cell>
          <cell r="R140" t="str">
            <v>罗亚南</v>
          </cell>
          <cell r="S140" t="str">
            <v>男</v>
          </cell>
          <cell r="T140" t="str">
            <v>汉</v>
          </cell>
          <cell r="U140" t="str">
            <v>群众</v>
          </cell>
          <cell r="V140" t="str">
            <v>是</v>
          </cell>
          <cell r="W140" t="str">
            <v>未婚</v>
          </cell>
          <cell r="X140" t="str">
            <v>1977-09-24</v>
          </cell>
          <cell r="Y140">
            <v>47</v>
          </cell>
          <cell r="Z140" t="str">
            <v>中技</v>
          </cell>
        </row>
        <row r="140">
          <cell r="AB140" t="str">
            <v>钳工</v>
          </cell>
          <cell r="AC140" t="str">
            <v>株洲市田心技校</v>
          </cell>
        </row>
        <row r="140">
          <cell r="AF140" t="str">
            <v>无</v>
          </cell>
          <cell r="AG140" t="str">
            <v>焊工中级</v>
          </cell>
          <cell r="AH140" t="str">
            <v>430202197709246071</v>
          </cell>
          <cell r="AI140" t="str">
            <v>18573335776
18573340687</v>
          </cell>
          <cell r="AJ140" t="str">
            <v>罗亚平</v>
          </cell>
          <cell r="AK140">
            <v>15307333331</v>
          </cell>
        </row>
        <row r="140">
          <cell r="AM140">
            <v>1055643189</v>
          </cell>
          <cell r="AN140" t="str">
            <v>湖南省株洲市石峰区民主村14栋204号</v>
          </cell>
          <cell r="AO140" t="str">
            <v>城镇</v>
          </cell>
          <cell r="AP140" t="str">
            <v>湖南省株洲市石峰区民主村14栋204号</v>
          </cell>
          <cell r="AQ140" t="str">
            <v>2015.10.04-2017.10.03
2017.10.04-2020.10.03
2020.10.04-无固定期限</v>
          </cell>
          <cell r="AR140" t="str">
            <v>——</v>
          </cell>
          <cell r="AS140" t="e">
            <v>#VALUE!</v>
          </cell>
          <cell r="AT140" t="e">
            <v>#VALUE!</v>
          </cell>
          <cell r="AU140">
            <v>44108</v>
          </cell>
          <cell r="AV140" t="str">
            <v>无固定期限</v>
          </cell>
          <cell r="AW140" t="str">
            <v>是</v>
          </cell>
          <cell r="AX140" t="str">
            <v>4302110000672915</v>
          </cell>
          <cell r="AY140" t="str">
            <v>ZZ-DA-0126</v>
          </cell>
          <cell r="AZ140" t="str">
            <v>合同工</v>
          </cell>
          <cell r="BA140" t="str">
            <v>光华荣昌</v>
          </cell>
          <cell r="BB140" t="str">
            <v>湖南鑫起</v>
          </cell>
        </row>
        <row r="140">
          <cell r="BD140" t="str">
            <v>缺入职体检（劳务工转入）</v>
          </cell>
        </row>
        <row r="140">
          <cell r="BI140" t="str">
            <v>罗亚南</v>
          </cell>
        </row>
        <row r="141">
          <cell r="B141" t="str">
            <v>罗鹏</v>
          </cell>
          <cell r="C141" t="str">
            <v>罗鹏</v>
          </cell>
          <cell r="D141">
            <v>106</v>
          </cell>
          <cell r="E141" t="str">
            <v>直接</v>
          </cell>
          <cell r="F141" t="str">
            <v>蓝领</v>
          </cell>
          <cell r="G141" t="str">
            <v>生产制造部</v>
          </cell>
          <cell r="H141" t="str">
            <v>总装车间</v>
          </cell>
          <cell r="I141" t="str">
            <v>总装操作工</v>
          </cell>
        </row>
        <row r="141">
          <cell r="L141" t="str">
            <v>关键岗</v>
          </cell>
          <cell r="M141">
            <v>41213</v>
          </cell>
          <cell r="N141">
            <v>41243</v>
          </cell>
          <cell r="O141">
            <v>36342</v>
          </cell>
          <cell r="P141">
            <v>26</v>
          </cell>
          <cell r="Q141">
            <v>12</v>
          </cell>
          <cell r="R141" t="str">
            <v>罗鹏</v>
          </cell>
          <cell r="S141" t="str">
            <v>男</v>
          </cell>
          <cell r="T141" t="str">
            <v>汉</v>
          </cell>
          <cell r="U141" t="str">
            <v>群众</v>
          </cell>
          <cell r="V141" t="str">
            <v>否</v>
          </cell>
          <cell r="W141" t="str">
            <v>已婚</v>
          </cell>
          <cell r="X141" t="str">
            <v>1981-05-21</v>
          </cell>
          <cell r="Y141">
            <v>44</v>
          </cell>
          <cell r="Z141" t="str">
            <v>初中</v>
          </cell>
        </row>
        <row r="141">
          <cell r="AC141" t="str">
            <v>马家河中学</v>
          </cell>
        </row>
        <row r="141">
          <cell r="AF141" t="str">
            <v>无</v>
          </cell>
          <cell r="AG141" t="str">
            <v>钳工中级</v>
          </cell>
          <cell r="AH141" t="str">
            <v>430221198105216510</v>
          </cell>
          <cell r="AI141">
            <v>15675378461</v>
          </cell>
          <cell r="AJ141" t="str">
            <v>袁利</v>
          </cell>
          <cell r="AK141">
            <v>13037331007</v>
          </cell>
        </row>
        <row r="141">
          <cell r="AN141" t="str">
            <v>湖南省株洲市天元区群丰镇响塘村谭碧组21号</v>
          </cell>
          <cell r="AO141" t="str">
            <v>农村</v>
          </cell>
          <cell r="AP141" t="str">
            <v>湖南省株洲市天元区响塘花园9栋101号</v>
          </cell>
          <cell r="AQ141" t="str">
            <v>2015.05.01-2017.04.30
2017.05.01-2020.04.30
2020.05.01-无固定期限</v>
          </cell>
          <cell r="AR141" t="str">
            <v>——</v>
          </cell>
          <cell r="AS141" t="e">
            <v>#VALUE!</v>
          </cell>
          <cell r="AT141" t="e">
            <v>#VALUE!</v>
          </cell>
          <cell r="AU141">
            <v>43952</v>
          </cell>
          <cell r="AV141" t="str">
            <v>无固定期限</v>
          </cell>
          <cell r="AW141" t="str">
            <v>是</v>
          </cell>
          <cell r="AX141" t="str">
            <v>4302110000670931</v>
          </cell>
          <cell r="AY141" t="str">
            <v>ZZ-DA-0118</v>
          </cell>
          <cell r="AZ141" t="str">
            <v>合同工</v>
          </cell>
          <cell r="BA141" t="str">
            <v>光华荣昌</v>
          </cell>
          <cell r="BB141" t="str">
            <v>光华荣昌</v>
          </cell>
        </row>
        <row r="141">
          <cell r="BD141" t="str">
            <v>缺入职体检（劳务工转入）</v>
          </cell>
        </row>
        <row r="141">
          <cell r="BI141" t="str">
            <v>罗鹏</v>
          </cell>
        </row>
        <row r="142">
          <cell r="B142" t="str">
            <v>刘明</v>
          </cell>
          <cell r="C142" t="str">
            <v>刘明</v>
          </cell>
          <cell r="D142">
            <v>937</v>
          </cell>
          <cell r="E142" t="str">
            <v>直接</v>
          </cell>
          <cell r="F142" t="str">
            <v>蓝领</v>
          </cell>
          <cell r="G142" t="str">
            <v>生产制造部</v>
          </cell>
          <cell r="H142" t="str">
            <v>总装车间</v>
          </cell>
          <cell r="I142" t="str">
            <v>总装操作工</v>
          </cell>
        </row>
        <row r="142">
          <cell r="M142">
            <v>44306</v>
          </cell>
          <cell r="N142">
            <v>44336</v>
          </cell>
          <cell r="O142">
            <v>37073</v>
          </cell>
          <cell r="P142">
            <v>24</v>
          </cell>
          <cell r="Q142">
            <v>4</v>
          </cell>
          <cell r="R142" t="str">
            <v>刘明</v>
          </cell>
          <cell r="S142" t="str">
            <v>男</v>
          </cell>
          <cell r="T142" t="str">
            <v>汉</v>
          </cell>
          <cell r="U142" t="str">
            <v>群众</v>
          </cell>
          <cell r="V142" t="str">
            <v>否</v>
          </cell>
          <cell r="W142" t="str">
            <v>未婚</v>
          </cell>
          <cell r="X142" t="str">
            <v>1984-11-12</v>
          </cell>
          <cell r="Y142">
            <v>40</v>
          </cell>
          <cell r="Z142" t="str">
            <v>初中</v>
          </cell>
        </row>
        <row r="142">
          <cell r="AF142" t="str">
            <v>无</v>
          </cell>
        </row>
        <row r="142">
          <cell r="AH142" t="str">
            <v>430221198411125318</v>
          </cell>
          <cell r="AI142">
            <v>18173397517</v>
          </cell>
          <cell r="AJ142" t="str">
            <v>刘平</v>
          </cell>
          <cell r="AK142">
            <v>18670801876</v>
          </cell>
        </row>
        <row r="142">
          <cell r="AN142" t="str">
            <v>湖南省株洲市芦淞区姚家坝乡姚家坝村苏家坝组01号</v>
          </cell>
          <cell r="AO142" t="str">
            <v>农村</v>
          </cell>
          <cell r="AP142" t="str">
            <v>湖南省株洲市芦淞区姚家坝乡姚家坝村苏家坝组01号</v>
          </cell>
          <cell r="AQ142" t="str">
            <v>2021.04.18-2024.04.17     2024.04.17-2027.04.17</v>
          </cell>
          <cell r="AR142">
            <v>46494</v>
          </cell>
          <cell r="AS142">
            <v>642</v>
          </cell>
          <cell r="AT142">
            <v>1</v>
          </cell>
        </row>
        <row r="142">
          <cell r="AV142" t="str">
            <v>有固定期限</v>
          </cell>
          <cell r="AW142" t="str">
            <v>是</v>
          </cell>
        </row>
        <row r="142">
          <cell r="AZ142" t="str">
            <v>劳务工</v>
          </cell>
          <cell r="BA142" t="str">
            <v>湖南鑫起</v>
          </cell>
          <cell r="BB142" t="str">
            <v>光华荣昌</v>
          </cell>
        </row>
        <row r="142">
          <cell r="BI142" t="str">
            <v>刘明</v>
          </cell>
        </row>
        <row r="143">
          <cell r="B143" t="str">
            <v>邓日顺</v>
          </cell>
          <cell r="C143" t="str">
            <v>邓日顺</v>
          </cell>
          <cell r="D143">
            <v>125</v>
          </cell>
          <cell r="E143" t="str">
            <v>直接</v>
          </cell>
          <cell r="F143" t="str">
            <v>蓝领</v>
          </cell>
          <cell r="G143" t="str">
            <v>生产制造部</v>
          </cell>
          <cell r="H143" t="str">
            <v>总装车间</v>
          </cell>
          <cell r="I143" t="str">
            <v>总装操作工</v>
          </cell>
        </row>
        <row r="143">
          <cell r="M143">
            <v>41881</v>
          </cell>
          <cell r="N143">
            <v>42032</v>
          </cell>
          <cell r="O143">
            <v>40725</v>
          </cell>
          <cell r="P143">
            <v>14</v>
          </cell>
          <cell r="Q143">
            <v>10</v>
          </cell>
          <cell r="R143" t="str">
            <v>邓日顺</v>
          </cell>
          <cell r="S143" t="str">
            <v>男</v>
          </cell>
          <cell r="T143" t="str">
            <v>汉</v>
          </cell>
          <cell r="U143" t="str">
            <v>群众</v>
          </cell>
          <cell r="V143" t="str">
            <v>否</v>
          </cell>
          <cell r="W143" t="str">
            <v>已婚</v>
          </cell>
          <cell r="X143" t="str">
            <v>1993-02-17</v>
          </cell>
          <cell r="Y143">
            <v>32</v>
          </cell>
          <cell r="Z143" t="str">
            <v>中专</v>
          </cell>
        </row>
        <row r="143">
          <cell r="AB143" t="str">
            <v>数控</v>
          </cell>
          <cell r="AC143" t="str">
            <v>湖南工贸技师学院</v>
          </cell>
          <cell r="AD143">
            <v>41090</v>
          </cell>
        </row>
        <row r="143">
          <cell r="AF143" t="str">
            <v>五级/初级技能</v>
          </cell>
          <cell r="AG143" t="str">
            <v>钳工中级</v>
          </cell>
          <cell r="AH143" t="str">
            <v>430204199302173239</v>
          </cell>
          <cell r="AI143">
            <v>17770910100</v>
          </cell>
          <cell r="AJ143" t="str">
            <v>陈傲然</v>
          </cell>
          <cell r="AK143">
            <v>17770901616</v>
          </cell>
        </row>
        <row r="143">
          <cell r="AN143" t="str">
            <v>湖南省株洲市芦淞区枫溪街道办事处曲尺村白岳一组008号</v>
          </cell>
          <cell r="AO143" t="str">
            <v>农村</v>
          </cell>
          <cell r="AP143" t="str">
            <v>湖南省株洲市芦淞区枫溪街道办事处曲尺村白岳一组008号</v>
          </cell>
          <cell r="AQ143" t="str">
            <v>2016.9.1-2019.8.31
2019.09.01-2022.08.31
2022.09.01-无固定期限</v>
          </cell>
          <cell r="AR143" t="str">
            <v>——</v>
          </cell>
          <cell r="AS143" t="e">
            <v>#VALUE!</v>
          </cell>
          <cell r="AT143" t="e">
            <v>#VALUE!</v>
          </cell>
          <cell r="AU143">
            <v>44805</v>
          </cell>
          <cell r="AV143" t="str">
            <v>无固定期限</v>
          </cell>
          <cell r="AW143" t="str">
            <v>是</v>
          </cell>
          <cell r="AX143" t="str">
            <v>4302110000680998</v>
          </cell>
          <cell r="AY143" t="str">
            <v>ZZ-DA-0188</v>
          </cell>
          <cell r="AZ143" t="str">
            <v>合同工</v>
          </cell>
          <cell r="BA143" t="str">
            <v>光华荣昌</v>
          </cell>
          <cell r="BB143" t="str">
            <v>湖南红海</v>
          </cell>
          <cell r="BC143" t="str">
            <v>初级工</v>
          </cell>
        </row>
        <row r="143">
          <cell r="BI143" t="str">
            <v>邓日顺</v>
          </cell>
        </row>
        <row r="144">
          <cell r="B144" t="str">
            <v>欧响亮</v>
          </cell>
          <cell r="C144" t="str">
            <v>欧响亮</v>
          </cell>
          <cell r="D144">
            <v>709</v>
          </cell>
          <cell r="E144" t="str">
            <v>直接</v>
          </cell>
          <cell r="F144" t="str">
            <v>蓝领</v>
          </cell>
          <cell r="G144" t="str">
            <v>生产制造部</v>
          </cell>
          <cell r="H144" t="str">
            <v>总装车间</v>
          </cell>
          <cell r="I144" t="str">
            <v>总装操作工</v>
          </cell>
        </row>
        <row r="144">
          <cell r="M144">
            <v>43595</v>
          </cell>
          <cell r="N144">
            <v>43600</v>
          </cell>
          <cell r="O144">
            <v>39965</v>
          </cell>
          <cell r="P144">
            <v>16</v>
          </cell>
          <cell r="Q144">
            <v>6</v>
          </cell>
          <cell r="R144" t="str">
            <v>欧响亮</v>
          </cell>
          <cell r="S144" t="str">
            <v>男</v>
          </cell>
          <cell r="T144" t="str">
            <v>汉</v>
          </cell>
          <cell r="U144" t="str">
            <v>群众</v>
          </cell>
          <cell r="V144" t="str">
            <v>否</v>
          </cell>
          <cell r="W144" t="str">
            <v>已婚</v>
          </cell>
          <cell r="X144" t="str">
            <v>1990-06-28</v>
          </cell>
          <cell r="Y144">
            <v>35</v>
          </cell>
          <cell r="Z144" t="str">
            <v>高中</v>
          </cell>
        </row>
        <row r="144">
          <cell r="AC144" t="str">
            <v>株洲县第三中学</v>
          </cell>
        </row>
        <row r="144">
          <cell r="AF144" t="str">
            <v>无</v>
          </cell>
          <cell r="AG144" t="str">
            <v>钳工中级</v>
          </cell>
          <cell r="AH144" t="str">
            <v>430221199006283835</v>
          </cell>
          <cell r="AI144">
            <v>13217339556</v>
          </cell>
          <cell r="AJ144" t="str">
            <v>吴倩</v>
          </cell>
          <cell r="AK144">
            <v>18673371735</v>
          </cell>
        </row>
        <row r="144">
          <cell r="AN144" t="str">
            <v>湖南省株洲县洲坪乡石板桥村祠堂组10号</v>
          </cell>
          <cell r="AO144" t="str">
            <v>农村</v>
          </cell>
          <cell r="AP144" t="str">
            <v>湖南省株洲市石峰区红旗北路亿都新天地5栋2402号</v>
          </cell>
          <cell r="AQ144" t="str">
            <v>2019.12.01-2022.11.30
2022.10.01-2025.11.30</v>
          </cell>
          <cell r="AR144">
            <v>45991</v>
          </cell>
          <cell r="AS144">
            <v>139</v>
          </cell>
          <cell r="AT144">
            <v>1</v>
          </cell>
          <cell r="AU144">
            <v>44896</v>
          </cell>
          <cell r="AV144" t="str">
            <v>有固定期限</v>
          </cell>
          <cell r="AW144" t="str">
            <v>是</v>
          </cell>
          <cell r="AX144" t="str">
            <v>4302110000746575</v>
          </cell>
          <cell r="AY144" t="str">
            <v>ZZ-DA-0237</v>
          </cell>
          <cell r="AZ144" t="str">
            <v>合同工</v>
          </cell>
          <cell r="BA144" t="str">
            <v>光华荣昌</v>
          </cell>
          <cell r="BB144" t="str">
            <v>光华荣昌</v>
          </cell>
          <cell r="BC144" t="str">
            <v>2019年12月转正式合同工</v>
          </cell>
        </row>
        <row r="144">
          <cell r="BI144" t="str">
            <v>欧响亮</v>
          </cell>
        </row>
        <row r="145">
          <cell r="B145" t="str">
            <v>易任红</v>
          </cell>
          <cell r="C145" t="str">
            <v>易任红</v>
          </cell>
          <cell r="D145">
            <v>223</v>
          </cell>
          <cell r="E145" t="str">
            <v>直接</v>
          </cell>
          <cell r="F145" t="str">
            <v>蓝领</v>
          </cell>
          <cell r="G145" t="str">
            <v>生产制造部</v>
          </cell>
          <cell r="H145" t="str">
            <v>总装车间</v>
          </cell>
          <cell r="I145" t="str">
            <v>总装操作工</v>
          </cell>
        </row>
        <row r="145">
          <cell r="L145" t="str">
            <v>关键岗</v>
          </cell>
          <cell r="M145">
            <v>41332</v>
          </cell>
          <cell r="N145">
            <v>41339</v>
          </cell>
          <cell r="O145">
            <v>31229</v>
          </cell>
          <cell r="P145">
            <v>40</v>
          </cell>
          <cell r="Q145">
            <v>12</v>
          </cell>
          <cell r="R145" t="str">
            <v>易任红</v>
          </cell>
          <cell r="S145" t="str">
            <v>男</v>
          </cell>
          <cell r="T145" t="str">
            <v>汉</v>
          </cell>
          <cell r="U145" t="str">
            <v>群众</v>
          </cell>
          <cell r="V145" t="str">
            <v>否</v>
          </cell>
          <cell r="W145" t="str">
            <v>已婚</v>
          </cell>
          <cell r="X145" t="str">
            <v>1966-12-11</v>
          </cell>
          <cell r="Y145">
            <v>58</v>
          </cell>
          <cell r="Z145" t="str">
            <v>高中</v>
          </cell>
        </row>
        <row r="145">
          <cell r="AC145" t="str">
            <v>株洲市郊区一中</v>
          </cell>
        </row>
        <row r="145">
          <cell r="AF145" t="str">
            <v>无</v>
          </cell>
          <cell r="AG145" t="str">
            <v>钳工中级</v>
          </cell>
          <cell r="AH145" t="str">
            <v>430211196612110014</v>
          </cell>
          <cell r="AI145">
            <v>15367338617</v>
          </cell>
          <cell r="AJ145" t="str">
            <v>罗月娥</v>
          </cell>
          <cell r="AK145">
            <v>17373310866</v>
          </cell>
        </row>
        <row r="145">
          <cell r="AN145" t="str">
            <v>湖南省株洲市天元区新塘工区2队</v>
          </cell>
          <cell r="AO145" t="str">
            <v>城镇</v>
          </cell>
          <cell r="AP145" t="str">
            <v>湖南省株洲市天元区新泰小区13栋104号</v>
          </cell>
          <cell r="AQ145" t="str">
            <v>2013.02.03-2025.02.02</v>
          </cell>
          <cell r="AR145">
            <v>45690</v>
          </cell>
          <cell r="AS145">
            <v>-162</v>
          </cell>
          <cell r="AT145">
            <v>0</v>
          </cell>
        </row>
        <row r="145">
          <cell r="AV145" t="str">
            <v>有固定期限</v>
          </cell>
          <cell r="AW145" t="str">
            <v>是</v>
          </cell>
          <cell r="AX145" t="str">
            <v>4302990003279821</v>
          </cell>
        </row>
        <row r="145">
          <cell r="AZ145" t="str">
            <v>劳务工</v>
          </cell>
          <cell r="BA145" t="str">
            <v>湖南鑫起</v>
          </cell>
          <cell r="BB145" t="str">
            <v>湖南红海</v>
          </cell>
        </row>
        <row r="145">
          <cell r="BI145" t="str">
            <v>易任红</v>
          </cell>
        </row>
        <row r="146">
          <cell r="B146" t="str">
            <v>刘文强</v>
          </cell>
          <cell r="C146" t="str">
            <v>刘文强</v>
          </cell>
          <cell r="D146">
            <v>311</v>
          </cell>
          <cell r="E146" t="str">
            <v>直接</v>
          </cell>
          <cell r="F146" t="str">
            <v>蓝领</v>
          </cell>
          <cell r="G146" t="str">
            <v>生产制造部</v>
          </cell>
          <cell r="H146" t="str">
            <v>总装车间</v>
          </cell>
          <cell r="I146" t="str">
            <v>总装操作工</v>
          </cell>
        </row>
        <row r="146">
          <cell r="M146">
            <v>42554</v>
          </cell>
          <cell r="N146">
            <v>42823</v>
          </cell>
          <cell r="O146">
            <v>36342</v>
          </cell>
          <cell r="P146">
            <v>26</v>
          </cell>
          <cell r="Q146">
            <v>9</v>
          </cell>
          <cell r="R146" t="str">
            <v>刘文强</v>
          </cell>
          <cell r="S146" t="str">
            <v>男</v>
          </cell>
          <cell r="T146" t="str">
            <v>汉</v>
          </cell>
          <cell r="U146" t="str">
            <v>群众</v>
          </cell>
          <cell r="V146" t="str">
            <v>否</v>
          </cell>
          <cell r="W146" t="str">
            <v>已婚</v>
          </cell>
          <cell r="X146" t="str">
            <v>1981-01-04</v>
          </cell>
          <cell r="Y146">
            <v>44</v>
          </cell>
          <cell r="Z146" t="str">
            <v>高中</v>
          </cell>
        </row>
        <row r="146">
          <cell r="AC146" t="str">
            <v>小南州中学</v>
          </cell>
        </row>
        <row r="146">
          <cell r="AF146" t="str">
            <v>无</v>
          </cell>
          <cell r="AG146" t="str">
            <v>钳工中级</v>
          </cell>
          <cell r="AH146" t="str">
            <v>430921198101045118</v>
          </cell>
          <cell r="AI146">
            <v>17377906558</v>
          </cell>
          <cell r="AJ146" t="str">
            <v>罗艳</v>
          </cell>
          <cell r="AK146">
            <v>17377906365</v>
          </cell>
        </row>
        <row r="146">
          <cell r="AN146" t="str">
            <v>湖南省株洲市天元区马家河镇新马社区下龙8号</v>
          </cell>
          <cell r="AO146" t="str">
            <v>农村</v>
          </cell>
          <cell r="AP146" t="str">
            <v>湖南省株洲市天元区翠谷城三期16栋2201号</v>
          </cell>
          <cell r="AQ146" t="str">
            <v>2019.12.01-2022.11.30
2022.10.01-2025.11.30</v>
          </cell>
          <cell r="AR146">
            <v>45991</v>
          </cell>
          <cell r="AS146">
            <v>139</v>
          </cell>
          <cell r="AT146">
            <v>1</v>
          </cell>
          <cell r="AU146">
            <v>44896</v>
          </cell>
          <cell r="AV146" t="str">
            <v>有固定期限</v>
          </cell>
          <cell r="AW146" t="str">
            <v>是</v>
          </cell>
          <cell r="AX146" t="str">
            <v>4302110000746570</v>
          </cell>
          <cell r="AY146" t="str">
            <v>ZZ-DA-0239</v>
          </cell>
          <cell r="AZ146" t="str">
            <v>合同工</v>
          </cell>
          <cell r="BA146" t="str">
            <v>光华荣昌</v>
          </cell>
          <cell r="BB146" t="str">
            <v>光华荣昌</v>
          </cell>
        </row>
        <row r="146">
          <cell r="BI146" t="str">
            <v>刘文强</v>
          </cell>
        </row>
        <row r="147">
          <cell r="B147" t="str">
            <v>杨亮亮</v>
          </cell>
          <cell r="C147" t="str">
            <v>杨亮亮</v>
          </cell>
          <cell r="D147">
            <v>851</v>
          </cell>
          <cell r="E147" t="str">
            <v>直接</v>
          </cell>
          <cell r="F147" t="str">
            <v>蓝领</v>
          </cell>
          <cell r="G147" t="str">
            <v>生产制造部</v>
          </cell>
          <cell r="H147" t="str">
            <v>总装车间</v>
          </cell>
          <cell r="I147" t="str">
            <v>总装操作工</v>
          </cell>
        </row>
        <row r="147">
          <cell r="M147">
            <v>43685</v>
          </cell>
          <cell r="N147">
            <v>43703</v>
          </cell>
          <cell r="O147">
            <v>37500</v>
          </cell>
          <cell r="P147">
            <v>22</v>
          </cell>
          <cell r="Q147">
            <v>5</v>
          </cell>
          <cell r="R147" t="str">
            <v>杨亮亮</v>
          </cell>
          <cell r="S147" t="str">
            <v>男</v>
          </cell>
          <cell r="T147" t="str">
            <v>汉</v>
          </cell>
          <cell r="U147" t="str">
            <v>群众</v>
          </cell>
          <cell r="V147" t="str">
            <v>否</v>
          </cell>
          <cell r="W147" t="str">
            <v>已婚</v>
          </cell>
          <cell r="X147" t="str">
            <v>1986-01-16</v>
          </cell>
          <cell r="Y147">
            <v>39</v>
          </cell>
          <cell r="Z147" t="str">
            <v>中专</v>
          </cell>
        </row>
        <row r="147">
          <cell r="AC147" t="str">
            <v>株洲市三中</v>
          </cell>
        </row>
        <row r="147">
          <cell r="AF147" t="str">
            <v>无</v>
          </cell>
          <cell r="AG147" t="str">
            <v>钳工中级</v>
          </cell>
          <cell r="AH147" t="str">
            <v>430224198601162717</v>
          </cell>
          <cell r="AI147">
            <v>13337338300</v>
          </cell>
          <cell r="AJ147" t="str">
            <v>杨金善</v>
          </cell>
          <cell r="AK147">
            <v>15873385658</v>
          </cell>
        </row>
        <row r="147">
          <cell r="AN147" t="str">
            <v>湖南省株洲市石峰区杉木塘路26号601号</v>
          </cell>
          <cell r="AO147" t="str">
            <v>城镇</v>
          </cell>
          <cell r="AP147" t="str">
            <v>湖南省株洲市石峰区杉木塘圣华名城13栋</v>
          </cell>
          <cell r="AQ147" t="str">
            <v>2019.08.08-2022.08.07  2022.08.08-2025.08.07          </v>
          </cell>
          <cell r="AR147">
            <v>45876</v>
          </cell>
          <cell r="AS147">
            <v>24</v>
          </cell>
          <cell r="AT147">
            <v>1</v>
          </cell>
        </row>
        <row r="147">
          <cell r="AV147" t="str">
            <v>有固定期限</v>
          </cell>
          <cell r="AW147" t="str">
            <v>是</v>
          </cell>
          <cell r="AX147" t="str">
            <v>4302990003328799</v>
          </cell>
        </row>
        <row r="147">
          <cell r="AZ147" t="str">
            <v>劳务工</v>
          </cell>
          <cell r="BA147" t="str">
            <v>湖南鑫起</v>
          </cell>
          <cell r="BB147" t="str">
            <v>湖南鑫起</v>
          </cell>
        </row>
        <row r="147">
          <cell r="BI147" t="str">
            <v>杨亮亮</v>
          </cell>
        </row>
        <row r="148">
          <cell r="B148" t="str">
            <v>刘谦</v>
          </cell>
          <cell r="C148" t="str">
            <v>刘谦</v>
          </cell>
          <cell r="D148">
            <v>563</v>
          </cell>
          <cell r="E148" t="str">
            <v>直接</v>
          </cell>
          <cell r="F148" t="str">
            <v>蓝领</v>
          </cell>
          <cell r="G148" t="str">
            <v>生产制造部</v>
          </cell>
          <cell r="H148" t="str">
            <v>总装车间</v>
          </cell>
          <cell r="I148" t="str">
            <v>总装操作工</v>
          </cell>
        </row>
        <row r="148">
          <cell r="M148">
            <v>42783</v>
          </cell>
          <cell r="N148">
            <v>42810</v>
          </cell>
          <cell r="O148">
            <v>37073</v>
          </cell>
          <cell r="P148">
            <v>24</v>
          </cell>
          <cell r="Q148">
            <v>8</v>
          </cell>
          <cell r="R148" t="str">
            <v>刘谦</v>
          </cell>
          <cell r="S148" t="str">
            <v>男</v>
          </cell>
          <cell r="T148" t="str">
            <v>汉</v>
          </cell>
          <cell r="U148" t="str">
            <v>群众</v>
          </cell>
          <cell r="V148" t="str">
            <v>否</v>
          </cell>
          <cell r="W148" t="str">
            <v>已婚</v>
          </cell>
          <cell r="X148" t="str">
            <v>1981-04-03</v>
          </cell>
          <cell r="Y148">
            <v>44</v>
          </cell>
          <cell r="Z148" t="str">
            <v>高中</v>
          </cell>
        </row>
        <row r="148">
          <cell r="AC148" t="str">
            <v>醴陵市第八中学</v>
          </cell>
        </row>
        <row r="148">
          <cell r="AF148" t="str">
            <v>无</v>
          </cell>
          <cell r="AG148" t="str">
            <v>钳工中级</v>
          </cell>
          <cell r="AH148" t="str">
            <v>43028119810403683X</v>
          </cell>
          <cell r="AI148">
            <v>15773142835</v>
          </cell>
          <cell r="AJ148" t="str">
            <v>车金芳</v>
          </cell>
          <cell r="AK148">
            <v>18874235753</v>
          </cell>
        </row>
        <row r="148">
          <cell r="AN148" t="str">
            <v>湖南省醴陵市仙霞镇清安村石塘坡组</v>
          </cell>
          <cell r="AO148" t="str">
            <v>农村</v>
          </cell>
          <cell r="AP148" t="str">
            <v>湖南省株洲市天元区天元区中建玥熙台一期12栋1002号</v>
          </cell>
          <cell r="AQ148" t="str">
            <v>2019.12.01-2022.11.30
2022.10.01-2025.11.30</v>
          </cell>
          <cell r="AR148">
            <v>45991</v>
          </cell>
          <cell r="AS148">
            <v>139</v>
          </cell>
          <cell r="AT148">
            <v>1</v>
          </cell>
          <cell r="AU148">
            <v>44896</v>
          </cell>
          <cell r="AV148" t="str">
            <v>有固定期限</v>
          </cell>
          <cell r="AW148" t="str">
            <v>是</v>
          </cell>
          <cell r="AX148" t="str">
            <v>4302110000746571</v>
          </cell>
          <cell r="AY148" t="str">
            <v>ZZ-DA-0240</v>
          </cell>
          <cell r="AZ148" t="str">
            <v>合同工</v>
          </cell>
          <cell r="BA148" t="str">
            <v>光华荣昌</v>
          </cell>
          <cell r="BB148" t="str">
            <v>光华荣昌</v>
          </cell>
          <cell r="BC148" t="str">
            <v>2019年12月转正式合同工</v>
          </cell>
        </row>
        <row r="148">
          <cell r="BI148" t="str">
            <v>刘谦</v>
          </cell>
        </row>
        <row r="149">
          <cell r="B149" t="str">
            <v>吴陈</v>
          </cell>
          <cell r="C149" t="str">
            <v>吴陈</v>
          </cell>
          <cell r="D149">
            <v>230</v>
          </cell>
          <cell r="E149" t="str">
            <v>直接</v>
          </cell>
          <cell r="F149" t="str">
            <v>蓝领</v>
          </cell>
          <cell r="G149" t="str">
            <v>生产制造部</v>
          </cell>
          <cell r="H149" t="str">
            <v>总装车间</v>
          </cell>
          <cell r="I149" t="str">
            <v>总装操作工</v>
          </cell>
        </row>
        <row r="149">
          <cell r="L149" t="str">
            <v>关键岗</v>
          </cell>
          <cell r="M149">
            <v>42107</v>
          </cell>
          <cell r="N149">
            <v>42137</v>
          </cell>
          <cell r="O149">
            <v>38899</v>
          </cell>
          <cell r="P149">
            <v>19</v>
          </cell>
          <cell r="Q149">
            <v>10</v>
          </cell>
          <cell r="R149" t="str">
            <v>吴陈</v>
          </cell>
          <cell r="S149" t="str">
            <v>男</v>
          </cell>
          <cell r="T149" t="str">
            <v>汉</v>
          </cell>
          <cell r="U149" t="str">
            <v>群众</v>
          </cell>
          <cell r="V149" t="str">
            <v>否</v>
          </cell>
          <cell r="W149" t="str">
            <v>已婚</v>
          </cell>
          <cell r="X149" t="str">
            <v>1990-01-13</v>
          </cell>
          <cell r="Y149">
            <v>35</v>
          </cell>
          <cell r="Z149" t="str">
            <v>初中</v>
          </cell>
        </row>
        <row r="149">
          <cell r="AF149" t="str">
            <v>无</v>
          </cell>
          <cell r="AG149" t="str">
            <v>钳工中级</v>
          </cell>
          <cell r="AH149" t="str">
            <v>430203199001137035</v>
          </cell>
          <cell r="AI149">
            <v>18390263775</v>
          </cell>
          <cell r="AJ149" t="str">
            <v>李盼盼</v>
          </cell>
          <cell r="AK149">
            <v>18670840066</v>
          </cell>
        </row>
        <row r="149">
          <cell r="AN149" t="str">
            <v>湖南省株洲市石峰区先锋村散户10号</v>
          </cell>
          <cell r="AO149" t="str">
            <v>城镇</v>
          </cell>
          <cell r="AP149" t="str">
            <v>湖南省株洲市石峰区先锋村散户10号</v>
          </cell>
          <cell r="AQ149" t="str">
            <v>2016.6.1-2018.5.31
2018.06.01-2021.05.31
2021.06.01-无固定期限</v>
          </cell>
          <cell r="AR149" t="str">
            <v>——</v>
          </cell>
          <cell r="AS149" t="e">
            <v>#VALUE!</v>
          </cell>
          <cell r="AT149" t="e">
            <v>#VALUE!</v>
          </cell>
          <cell r="AU149">
            <v>44348</v>
          </cell>
          <cell r="AV149" t="str">
            <v>无固定期限</v>
          </cell>
          <cell r="AW149" t="str">
            <v>是</v>
          </cell>
          <cell r="AX149" t="str">
            <v>4302110000679508</v>
          </cell>
          <cell r="AY149" t="str">
            <v>ZZ-DA-0176</v>
          </cell>
          <cell r="AZ149" t="str">
            <v>合同工</v>
          </cell>
          <cell r="BA149" t="str">
            <v>光华荣昌</v>
          </cell>
          <cell r="BB149" t="str">
            <v>光华荣昌</v>
          </cell>
        </row>
        <row r="149">
          <cell r="BI149" t="str">
            <v>吴陈</v>
          </cell>
        </row>
        <row r="150">
          <cell r="B150" t="str">
            <v>李亦斌</v>
          </cell>
          <cell r="C150" t="str">
            <v>李亦斌</v>
          </cell>
          <cell r="D150">
            <v>241</v>
          </cell>
          <cell r="E150" t="str">
            <v>直接</v>
          </cell>
          <cell r="F150" t="str">
            <v>蓝领</v>
          </cell>
          <cell r="G150" t="str">
            <v>生产制造部</v>
          </cell>
          <cell r="H150" t="str">
            <v>总装车间</v>
          </cell>
          <cell r="I150" t="str">
            <v>总装操作工</v>
          </cell>
        </row>
        <row r="150">
          <cell r="L150" t="str">
            <v>关键岗</v>
          </cell>
          <cell r="M150">
            <v>41718</v>
          </cell>
          <cell r="N150">
            <v>41780</v>
          </cell>
          <cell r="O150">
            <v>35247</v>
          </cell>
          <cell r="P150">
            <v>29</v>
          </cell>
          <cell r="Q150">
            <v>11</v>
          </cell>
          <cell r="R150" t="str">
            <v>李亦斌</v>
          </cell>
          <cell r="S150" t="str">
            <v>男</v>
          </cell>
          <cell r="T150" t="str">
            <v>汉</v>
          </cell>
          <cell r="U150" t="str">
            <v>群众</v>
          </cell>
          <cell r="V150" t="str">
            <v>否</v>
          </cell>
          <cell r="W150" t="str">
            <v>离异</v>
          </cell>
          <cell r="X150" t="str">
            <v>1977-10-28</v>
          </cell>
          <cell r="Y150">
            <v>47</v>
          </cell>
          <cell r="Z150" t="str">
            <v>高中</v>
          </cell>
        </row>
        <row r="150">
          <cell r="AF150" t="str">
            <v>无</v>
          </cell>
          <cell r="AG150" t="str">
            <v>钳工中级</v>
          </cell>
          <cell r="AH150" t="str">
            <v>430223197710281810</v>
          </cell>
          <cell r="AI150">
            <v>15773317299</v>
          </cell>
          <cell r="AJ150" t="str">
            <v>李正忠</v>
          </cell>
          <cell r="AK150">
            <v>18975338550</v>
          </cell>
        </row>
        <row r="150">
          <cell r="AN150" t="str">
            <v>湖南省株洲市攸县酒埠江镇大屋场村下瓦屋组下瓦屋008</v>
          </cell>
          <cell r="AO150" t="str">
            <v>农村</v>
          </cell>
          <cell r="AP150" t="str">
            <v>湖南省株洲市天元区月塘小区9栋606号</v>
          </cell>
          <cell r="AQ150" t="str">
            <v>2016.6.1-2018.5.31
2018.06.01-2021.05.31
2021.06.01-无固定期限</v>
          </cell>
          <cell r="AR150" t="str">
            <v>——</v>
          </cell>
          <cell r="AS150" t="e">
            <v>#VALUE!</v>
          </cell>
          <cell r="AT150" t="e">
            <v>#VALUE!</v>
          </cell>
          <cell r="AU150">
            <v>44348</v>
          </cell>
          <cell r="AV150" t="str">
            <v>无固定期限</v>
          </cell>
          <cell r="AW150" t="str">
            <v>是</v>
          </cell>
          <cell r="AX150" t="str">
            <v>4302110000705396</v>
          </cell>
          <cell r="AY150" t="str">
            <v>ZZ-DA-0177</v>
          </cell>
          <cell r="AZ150" t="str">
            <v>合同工</v>
          </cell>
          <cell r="BA150" t="str">
            <v>光华荣昌</v>
          </cell>
          <cell r="BB150" t="str">
            <v>湖南红海</v>
          </cell>
        </row>
        <row r="150">
          <cell r="BI150" t="str">
            <v>李亦斌</v>
          </cell>
        </row>
        <row r="151">
          <cell r="B151" t="str">
            <v>苏超</v>
          </cell>
          <cell r="C151" t="str">
            <v>苏超</v>
          </cell>
          <cell r="D151">
            <v>173</v>
          </cell>
          <cell r="E151" t="str">
            <v>直接</v>
          </cell>
          <cell r="F151" t="str">
            <v>蓝领</v>
          </cell>
          <cell r="G151" t="str">
            <v>生产制造部</v>
          </cell>
          <cell r="H151" t="str">
            <v>总装车间</v>
          </cell>
          <cell r="I151" t="str">
            <v>总装操作工</v>
          </cell>
        </row>
        <row r="151">
          <cell r="M151">
            <v>41884</v>
          </cell>
          <cell r="N151">
            <v>41913</v>
          </cell>
          <cell r="O151">
            <v>38169</v>
          </cell>
          <cell r="P151">
            <v>21</v>
          </cell>
          <cell r="Q151">
            <v>10</v>
          </cell>
          <cell r="R151" t="str">
            <v>苏超</v>
          </cell>
          <cell r="S151" t="str">
            <v>男</v>
          </cell>
          <cell r="T151" t="str">
            <v>汉</v>
          </cell>
          <cell r="U151" t="str">
            <v>群众</v>
          </cell>
          <cell r="V151" t="str">
            <v>否</v>
          </cell>
          <cell r="W151" t="str">
            <v>未婚</v>
          </cell>
          <cell r="X151" t="str">
            <v>1984-09-15</v>
          </cell>
          <cell r="Y151">
            <v>40</v>
          </cell>
          <cell r="Z151" t="str">
            <v>中技</v>
          </cell>
        </row>
        <row r="151">
          <cell r="AB151" t="str">
            <v>电子电工</v>
          </cell>
          <cell r="AC151" t="str">
            <v>冷江技校</v>
          </cell>
          <cell r="AD151">
            <v>37803</v>
          </cell>
        </row>
        <row r="151">
          <cell r="AF151" t="str">
            <v>中级</v>
          </cell>
          <cell r="AG151" t="str">
            <v>钳工中级</v>
          </cell>
          <cell r="AH151" t="str">
            <v>432502198409158371</v>
          </cell>
          <cell r="AI151">
            <v>13203344276</v>
          </cell>
          <cell r="AJ151" t="str">
            <v>苏艳</v>
          </cell>
          <cell r="AK151">
            <v>18573330308</v>
          </cell>
          <cell r="AL151" t="str">
            <v>hallcow@163.com</v>
          </cell>
          <cell r="AM151">
            <v>278246386</v>
          </cell>
          <cell r="AN151" t="str">
            <v>湖南省冷水江市岩口镇槐花村2组</v>
          </cell>
          <cell r="AO151" t="str">
            <v>农村</v>
          </cell>
          <cell r="AP151" t="str">
            <v>湖南省株洲市天元区北京海纳川株洲公司宿舍</v>
          </cell>
          <cell r="AQ151" t="str">
            <v>2015.10.04-2017.10.03
2017.10.04-2020.10.03
2020.10.04-2023.10.03  2023.10.04-2026.10.03</v>
          </cell>
          <cell r="AR151">
            <v>46298</v>
          </cell>
          <cell r="AS151">
            <v>446</v>
          </cell>
          <cell r="AT151">
            <v>1</v>
          </cell>
          <cell r="AU151">
            <v>45203</v>
          </cell>
          <cell r="AV151" t="str">
            <v>有固定期限</v>
          </cell>
          <cell r="AW151" t="str">
            <v>是</v>
          </cell>
          <cell r="AX151" t="str">
            <v>4302110000675603</v>
          </cell>
          <cell r="AY151" t="str">
            <v>ZZ-DA-0142</v>
          </cell>
          <cell r="AZ151" t="str">
            <v>合同工</v>
          </cell>
          <cell r="BA151" t="str">
            <v>光华荣昌</v>
          </cell>
          <cell r="BB151" t="str">
            <v>湖南鑫起</v>
          </cell>
          <cell r="BC151" t="str">
            <v>中级工</v>
          </cell>
        </row>
        <row r="151">
          <cell r="BI151" t="str">
            <v>苏超</v>
          </cell>
        </row>
        <row r="152">
          <cell r="B152" t="str">
            <v>李知洋</v>
          </cell>
          <cell r="C152" t="str">
            <v>李知洋</v>
          </cell>
          <cell r="D152">
            <v>1105</v>
          </cell>
          <cell r="E152" t="str">
            <v>直接</v>
          </cell>
          <cell r="F152" t="str">
            <v>蓝领</v>
          </cell>
          <cell r="G152" t="str">
            <v>生产制造部</v>
          </cell>
          <cell r="H152" t="str">
            <v>总装车间</v>
          </cell>
          <cell r="I152" t="str">
            <v>总装操作工</v>
          </cell>
        </row>
        <row r="152">
          <cell r="M152">
            <v>44788</v>
          </cell>
          <cell r="N152">
            <v>44818</v>
          </cell>
          <cell r="O152">
            <v>43647</v>
          </cell>
          <cell r="P152">
            <v>6</v>
          </cell>
          <cell r="Q152">
            <v>2</v>
          </cell>
          <cell r="R152" t="str">
            <v>李知洋</v>
          </cell>
          <cell r="S152" t="str">
            <v>男</v>
          </cell>
          <cell r="T152" t="str">
            <v>汉</v>
          </cell>
          <cell r="U152" t="str">
            <v>群众</v>
          </cell>
          <cell r="V152" t="str">
            <v>否</v>
          </cell>
          <cell r="W152" t="str">
            <v>已婚</v>
          </cell>
          <cell r="X152" t="str">
            <v>2000-05-27</v>
          </cell>
          <cell r="Y152">
            <v>25</v>
          </cell>
          <cell r="Z152" t="str">
            <v>大专</v>
          </cell>
        </row>
        <row r="152">
          <cell r="AB152" t="str">
            <v>机电一体化</v>
          </cell>
          <cell r="AC152" t="str">
            <v>湖南汽车工程职业学院</v>
          </cell>
        </row>
        <row r="152">
          <cell r="AH152" t="str">
            <v>430204200005271014</v>
          </cell>
          <cell r="AI152">
            <v>15307337764</v>
          </cell>
          <cell r="AJ152" t="str">
            <v>李昕艳</v>
          </cell>
          <cell r="AK152">
            <v>1530337734</v>
          </cell>
        </row>
        <row r="152">
          <cell r="AN152" t="str">
            <v>湖南省株洲市天元区</v>
          </cell>
          <cell r="AO152" t="str">
            <v>农村</v>
          </cell>
          <cell r="AP152" t="str">
            <v>湖南省株洲市天元区栗雨南路春藤小镇9栋602号</v>
          </cell>
          <cell r="AQ152" t="str">
            <v>2022.08.15-2025.08.14</v>
          </cell>
          <cell r="AR152">
            <v>45883</v>
          </cell>
          <cell r="AS152">
            <v>31</v>
          </cell>
        </row>
        <row r="152">
          <cell r="AV152" t="str">
            <v>有固定期限</v>
          </cell>
          <cell r="AW152" t="str">
            <v>是</v>
          </cell>
        </row>
        <row r="152">
          <cell r="AZ152" t="str">
            <v>劳务工</v>
          </cell>
          <cell r="BA152" t="str">
            <v>湖南鑫起</v>
          </cell>
          <cell r="BB152" t="str">
            <v>光华荣昌</v>
          </cell>
          <cell r="BC152" t="str">
            <v>罗亚南介绍</v>
          </cell>
          <cell r="BD152" t="str">
            <v>缺寸照及身份证复印件</v>
          </cell>
        </row>
        <row r="152">
          <cell r="BI152" t="str">
            <v>李知洋</v>
          </cell>
        </row>
        <row r="153">
          <cell r="B153" t="str">
            <v>曾李文</v>
          </cell>
          <cell r="C153" t="str">
            <v>曾李文</v>
          </cell>
          <cell r="D153">
            <v>1279</v>
          </cell>
          <cell r="E153" t="str">
            <v>直接</v>
          </cell>
          <cell r="F153" t="str">
            <v>蓝领</v>
          </cell>
          <cell r="G153" t="str">
            <v>生产制造部</v>
          </cell>
          <cell r="H153" t="str">
            <v>总装车间</v>
          </cell>
          <cell r="I153" t="str">
            <v>总装操作工</v>
          </cell>
        </row>
        <row r="153">
          <cell r="M153">
            <v>45116</v>
          </cell>
          <cell r="N153">
            <v>45146</v>
          </cell>
        </row>
        <row r="153">
          <cell r="P153">
            <v>125</v>
          </cell>
          <cell r="Q153">
            <v>2</v>
          </cell>
          <cell r="R153" t="str">
            <v>曾李文</v>
          </cell>
          <cell r="S153" t="str">
            <v>男</v>
          </cell>
          <cell r="T153" t="str">
            <v>汉</v>
          </cell>
          <cell r="U153" t="str">
            <v>群众</v>
          </cell>
          <cell r="V153" t="str">
            <v>否</v>
          </cell>
          <cell r="W153" t="str">
            <v>已婚</v>
          </cell>
          <cell r="X153">
            <v>30797</v>
          </cell>
          <cell r="Y153">
            <v>41</v>
          </cell>
        </row>
        <row r="153">
          <cell r="AH153" t="str">
            <v>430225198404252517</v>
          </cell>
          <cell r="AI153">
            <v>17742531573</v>
          </cell>
        </row>
        <row r="153">
          <cell r="AN153" t="str">
            <v>湖南省株洲市马家河</v>
          </cell>
          <cell r="AO153" t="str">
            <v>农村</v>
          </cell>
          <cell r="AP153" t="str">
            <v>湖南省株洲市荷塘区</v>
          </cell>
          <cell r="AQ153" t="str">
            <v>2023.07.09-2026.07.08</v>
          </cell>
          <cell r="AR153">
            <v>46211</v>
          </cell>
          <cell r="AS153">
            <v>359</v>
          </cell>
        </row>
        <row r="153">
          <cell r="AW153" t="str">
            <v>是</v>
          </cell>
        </row>
        <row r="153">
          <cell r="AZ153" t="str">
            <v>劳务工</v>
          </cell>
          <cell r="BA153" t="str">
            <v>诚展</v>
          </cell>
          <cell r="BB153" t="str">
            <v>诚展</v>
          </cell>
        </row>
        <row r="153">
          <cell r="BI153" t="str">
            <v>曾李文</v>
          </cell>
        </row>
        <row r="154">
          <cell r="B154" t="str">
            <v>王锋卡</v>
          </cell>
          <cell r="C154" t="str">
            <v>王锋卡</v>
          </cell>
          <cell r="D154">
            <v>1267</v>
          </cell>
          <cell r="E154" t="str">
            <v>直接</v>
          </cell>
          <cell r="F154" t="str">
            <v>蓝领</v>
          </cell>
          <cell r="G154" t="str">
            <v>生产制造部</v>
          </cell>
          <cell r="H154" t="str">
            <v>总装车间</v>
          </cell>
          <cell r="I154" t="str">
            <v>总装操作工</v>
          </cell>
        </row>
        <row r="154">
          <cell r="M154">
            <v>45102</v>
          </cell>
          <cell r="N154">
            <v>45131</v>
          </cell>
        </row>
        <row r="154">
          <cell r="P154">
            <v>125</v>
          </cell>
          <cell r="Q154">
            <v>2</v>
          </cell>
          <cell r="R154" t="str">
            <v>王锋卡</v>
          </cell>
          <cell r="S154" t="str">
            <v>男</v>
          </cell>
          <cell r="T154" t="str">
            <v>汉</v>
          </cell>
          <cell r="U154" t="str">
            <v>群众</v>
          </cell>
          <cell r="V154" t="str">
            <v>否</v>
          </cell>
          <cell r="W154" t="str">
            <v>已婚</v>
          </cell>
          <cell r="X154">
            <v>32795</v>
          </cell>
          <cell r="Y154">
            <v>35</v>
          </cell>
        </row>
        <row r="154">
          <cell r="AH154" t="str">
            <v>430221198910145954</v>
          </cell>
          <cell r="AI154">
            <v>18797431005</v>
          </cell>
          <cell r="AJ154" t="str">
            <v>谭杏</v>
          </cell>
          <cell r="AK154">
            <v>13342531827</v>
          </cell>
        </row>
        <row r="154">
          <cell r="AN154" t="str">
            <v>天元区雷打镇建强村</v>
          </cell>
          <cell r="AO154" t="str">
            <v>农村</v>
          </cell>
          <cell r="AP154" t="str">
            <v>天元区桂花城</v>
          </cell>
          <cell r="AQ154" t="str">
            <v>2023.06.25-2026.06.24</v>
          </cell>
          <cell r="AR154">
            <v>46197</v>
          </cell>
          <cell r="AS154">
            <v>345</v>
          </cell>
        </row>
        <row r="154">
          <cell r="AW154" t="str">
            <v>是</v>
          </cell>
        </row>
        <row r="154">
          <cell r="AZ154" t="str">
            <v>劳务工</v>
          </cell>
          <cell r="BA154" t="str">
            <v>诚展</v>
          </cell>
          <cell r="BB154" t="str">
            <v>诚展</v>
          </cell>
        </row>
        <row r="154">
          <cell r="BI154" t="str">
            <v>王锋卡</v>
          </cell>
        </row>
        <row r="155">
          <cell r="B155" t="str">
            <v>林虎</v>
          </cell>
          <cell r="C155" t="str">
            <v>林虎</v>
          </cell>
          <cell r="D155">
            <v>334</v>
          </cell>
          <cell r="E155" t="str">
            <v>直接</v>
          </cell>
          <cell r="F155" t="str">
            <v>蓝领</v>
          </cell>
          <cell r="G155" t="str">
            <v>生产制造部</v>
          </cell>
          <cell r="H155" t="str">
            <v>总装车间</v>
          </cell>
          <cell r="I155" t="str">
            <v>总装操作工</v>
          </cell>
        </row>
        <row r="155">
          <cell r="M155">
            <v>41904</v>
          </cell>
          <cell r="N155">
            <v>41933</v>
          </cell>
          <cell r="O155">
            <v>32690</v>
          </cell>
          <cell r="P155">
            <v>36</v>
          </cell>
          <cell r="Q155">
            <v>10</v>
          </cell>
          <cell r="R155" t="str">
            <v>林虎</v>
          </cell>
          <cell r="S155" t="str">
            <v>男</v>
          </cell>
          <cell r="T155" t="str">
            <v>汉</v>
          </cell>
          <cell r="U155" t="str">
            <v>群众</v>
          </cell>
          <cell r="V155" t="str">
            <v>否</v>
          </cell>
          <cell r="W155" t="str">
            <v>已婚</v>
          </cell>
          <cell r="X155" t="str">
            <v>1972-01-11</v>
          </cell>
          <cell r="Y155">
            <v>53</v>
          </cell>
          <cell r="Z155" t="str">
            <v>高中</v>
          </cell>
        </row>
        <row r="155">
          <cell r="AC155" t="str">
            <v>湘潭五中</v>
          </cell>
        </row>
        <row r="155">
          <cell r="AF155" t="str">
            <v>无</v>
          </cell>
          <cell r="AG155" t="str">
            <v>焊工中级</v>
          </cell>
          <cell r="AH155" t="str">
            <v>430321197201117871</v>
          </cell>
          <cell r="AI155">
            <v>15898560132</v>
          </cell>
          <cell r="AJ155" t="str">
            <v>杨喜梅</v>
          </cell>
          <cell r="AK155">
            <v>15898504649</v>
          </cell>
        </row>
        <row r="155">
          <cell r="AN155" t="str">
            <v>湖南省湘潭县谭家山镇高山村黄花组</v>
          </cell>
          <cell r="AO155" t="str">
            <v>农村</v>
          </cell>
          <cell r="AP155" t="str">
            <v>湖南省株洲市天元区北京海纳川株洲公司宿舍</v>
          </cell>
          <cell r="AQ155" t="str">
            <v>2016.2.1-2018.1.31
2018.02.01-2021.01.31
2021.02.01-无固定期限</v>
          </cell>
          <cell r="AR155" t="str">
            <v>——</v>
          </cell>
          <cell r="AS155" t="e">
            <v>#VALUE!</v>
          </cell>
          <cell r="AT155" t="e">
            <v>#VALUE!</v>
          </cell>
          <cell r="AU155">
            <v>44228</v>
          </cell>
          <cell r="AV155" t="str">
            <v>无固定期限</v>
          </cell>
          <cell r="AW155" t="str">
            <v>是</v>
          </cell>
          <cell r="AX155" t="str">
            <v>4302110000675799</v>
          </cell>
          <cell r="AY155" t="str">
            <v>ZZ-DA-0094</v>
          </cell>
          <cell r="AZ155" t="str">
            <v>合同工</v>
          </cell>
          <cell r="BA155" t="str">
            <v>光华荣昌</v>
          </cell>
          <cell r="BB155" t="str">
            <v>光华荣昌</v>
          </cell>
        </row>
        <row r="155">
          <cell r="BE155" t="str">
            <v>缺入职体检（劳务工转入）</v>
          </cell>
        </row>
        <row r="155">
          <cell r="BI155" t="str">
            <v>林虎</v>
          </cell>
        </row>
        <row r="156">
          <cell r="B156" t="str">
            <v>蒋正林</v>
          </cell>
          <cell r="C156" t="str">
            <v>蒋正林</v>
          </cell>
          <cell r="D156">
            <v>319</v>
          </cell>
          <cell r="E156" t="str">
            <v>直接</v>
          </cell>
          <cell r="F156" t="str">
            <v>蓝领</v>
          </cell>
          <cell r="G156" t="str">
            <v>生产制造部</v>
          </cell>
          <cell r="H156" t="str">
            <v>总装车间</v>
          </cell>
          <cell r="I156" t="str">
            <v>总装操作工</v>
          </cell>
          <cell r="J156" t="str">
            <v>修边</v>
          </cell>
        </row>
        <row r="156">
          <cell r="M156">
            <v>41520</v>
          </cell>
          <cell r="N156">
            <v>41549</v>
          </cell>
          <cell r="O156">
            <v>30133</v>
          </cell>
          <cell r="P156">
            <v>43</v>
          </cell>
          <cell r="Q156">
            <v>11</v>
          </cell>
          <cell r="R156" t="str">
            <v>蒋正林</v>
          </cell>
          <cell r="S156" t="str">
            <v>男</v>
          </cell>
          <cell r="T156" t="str">
            <v>汉</v>
          </cell>
          <cell r="U156" t="str">
            <v>群众</v>
          </cell>
          <cell r="V156" t="str">
            <v>否</v>
          </cell>
          <cell r="W156" t="str">
            <v>已婚</v>
          </cell>
          <cell r="X156" t="str">
            <v>1965-09-18</v>
          </cell>
          <cell r="Y156">
            <v>59</v>
          </cell>
          <cell r="Z156" t="str">
            <v>初中</v>
          </cell>
        </row>
        <row r="156">
          <cell r="AF156" t="str">
            <v>无</v>
          </cell>
          <cell r="AG156" t="str">
            <v>钳工中级</v>
          </cell>
          <cell r="AH156" t="str">
            <v>430211196509183530</v>
          </cell>
          <cell r="AI156">
            <v>13786375684</v>
          </cell>
          <cell r="AJ156" t="str">
            <v>陈苗华</v>
          </cell>
          <cell r="AK156">
            <v>18373325259</v>
          </cell>
        </row>
        <row r="156">
          <cell r="AN156" t="str">
            <v>湖南省株洲市石峰区九塘村下湾塘组11号</v>
          </cell>
          <cell r="AO156" t="str">
            <v>农村</v>
          </cell>
          <cell r="AP156" t="str">
            <v>湖南省株洲市石峰区九塘村下湾塘组11号</v>
          </cell>
          <cell r="AQ156" t="str">
            <v>2013.09.03-2021.03.31
2018.04.01-2025.10.30</v>
          </cell>
          <cell r="AR156">
            <v>45960</v>
          </cell>
          <cell r="AS156">
            <v>108</v>
          </cell>
          <cell r="AT156">
            <v>1</v>
          </cell>
        </row>
        <row r="156">
          <cell r="AV156" t="str">
            <v>有固定期限</v>
          </cell>
          <cell r="AW156" t="str">
            <v>是</v>
          </cell>
          <cell r="AX156" t="str">
            <v>4302990003269960</v>
          </cell>
        </row>
        <row r="156">
          <cell r="AZ156" t="str">
            <v>劳务工</v>
          </cell>
          <cell r="BA156" t="str">
            <v>湖南鑫起</v>
          </cell>
          <cell r="BB156" t="str">
            <v>湖南红海</v>
          </cell>
        </row>
        <row r="156">
          <cell r="BI156" t="str">
            <v>蒋正林</v>
          </cell>
        </row>
        <row r="157">
          <cell r="B157" t="str">
            <v>胡荣华</v>
          </cell>
          <cell r="C157" t="str">
            <v>胡荣华</v>
          </cell>
          <cell r="D157">
            <v>127</v>
          </cell>
          <cell r="E157" t="str">
            <v>直接</v>
          </cell>
          <cell r="F157" t="str">
            <v>蓝领</v>
          </cell>
          <cell r="G157" t="str">
            <v>生产制造部</v>
          </cell>
          <cell r="H157" t="str">
            <v>总装车间</v>
          </cell>
          <cell r="I157" t="str">
            <v>总装操作工</v>
          </cell>
        </row>
        <row r="157">
          <cell r="M157">
            <v>41518</v>
          </cell>
          <cell r="N157">
            <v>41577</v>
          </cell>
          <cell r="O157">
            <v>33420</v>
          </cell>
          <cell r="P157">
            <v>34</v>
          </cell>
          <cell r="Q157">
            <v>11</v>
          </cell>
          <cell r="R157" t="str">
            <v>胡荣华</v>
          </cell>
          <cell r="S157" t="str">
            <v>男</v>
          </cell>
          <cell r="T157" t="str">
            <v>汉</v>
          </cell>
          <cell r="U157" t="str">
            <v>群众</v>
          </cell>
          <cell r="V157" t="str">
            <v>否</v>
          </cell>
          <cell r="W157" t="str">
            <v>已婚</v>
          </cell>
          <cell r="X157" t="str">
            <v>1974-07-08</v>
          </cell>
          <cell r="Y157">
            <v>51</v>
          </cell>
          <cell r="Z157" t="str">
            <v>初中</v>
          </cell>
        </row>
        <row r="157">
          <cell r="AF157" t="str">
            <v>无</v>
          </cell>
          <cell r="AG157" t="str">
            <v>钳工中级</v>
          </cell>
          <cell r="AH157" t="str">
            <v>430219197407087017</v>
          </cell>
          <cell r="AI157">
            <v>18692636968</v>
          </cell>
          <cell r="AJ157" t="str">
            <v>胡有期</v>
          </cell>
          <cell r="AK157">
            <v>18870853653</v>
          </cell>
        </row>
        <row r="157">
          <cell r="AN157" t="str">
            <v>湖南省醴陵市均楚镇岱兴桥村侍郎冲组5号</v>
          </cell>
          <cell r="AO157" t="str">
            <v>农村</v>
          </cell>
          <cell r="AP157" t="str">
            <v>湖南省株洲市天元区安泰小区2栋1单元501号</v>
          </cell>
          <cell r="AQ157" t="str">
            <v>2016.1.4-2018.1.3
2018.01.04-2021.01.03
2021.01.04-无固定期限</v>
          </cell>
          <cell r="AR157" t="str">
            <v>——</v>
          </cell>
          <cell r="AS157" t="e">
            <v>#VALUE!</v>
          </cell>
          <cell r="AT157" t="e">
            <v>#VALUE!</v>
          </cell>
          <cell r="AU157">
            <v>44200</v>
          </cell>
          <cell r="AV157" t="str">
            <v>无固定期限</v>
          </cell>
          <cell r="AW157" t="str">
            <v>是</v>
          </cell>
          <cell r="AX157" t="str">
            <v>4302110000675599</v>
          </cell>
          <cell r="AY157" t="str">
            <v>ZZ-DA-0152</v>
          </cell>
          <cell r="AZ157" t="str">
            <v>合同工</v>
          </cell>
          <cell r="BA157" t="str">
            <v>光华荣昌</v>
          </cell>
          <cell r="BB157" t="str">
            <v>湖南鑫起</v>
          </cell>
        </row>
        <row r="157">
          <cell r="BI157" t="str">
            <v>胡荣华</v>
          </cell>
        </row>
        <row r="159">
          <cell r="B159" t="str">
            <v>贺钢</v>
          </cell>
        </row>
        <row r="159">
          <cell r="AH159" t="str">
            <v>430203197204163015</v>
          </cell>
        </row>
        <row r="160">
          <cell r="B160" t="str">
            <v>李子祥</v>
          </cell>
        </row>
        <row r="160">
          <cell r="AH160" t="str">
            <v>430211200805070011</v>
          </cell>
        </row>
        <row r="161">
          <cell r="B161" t="str">
            <v>周忠有</v>
          </cell>
        </row>
        <row r="161">
          <cell r="AH161" t="str">
            <v>430221199411097112</v>
          </cell>
        </row>
        <row r="162">
          <cell r="B162" t="str">
            <v>凌勤凡</v>
          </cell>
        </row>
        <row r="162">
          <cell r="AH162" t="str">
            <v>430219197504140713</v>
          </cell>
        </row>
        <row r="163">
          <cell r="B163" t="str">
            <v>向友发</v>
          </cell>
        </row>
        <row r="163">
          <cell r="AH163" t="str">
            <v>522725197511091911</v>
          </cell>
        </row>
        <row r="164">
          <cell r="B164" t="str">
            <v>张建波</v>
          </cell>
        </row>
        <row r="164">
          <cell r="AH164" t="str">
            <v>422403197408213812</v>
          </cell>
        </row>
        <row r="165">
          <cell r="B165" t="str">
            <v>陈纪龙</v>
          </cell>
        </row>
        <row r="165">
          <cell r="AH165" t="str">
            <v>450104198504060017</v>
          </cell>
        </row>
        <row r="166">
          <cell r="B166" t="str">
            <v>肖海燕</v>
          </cell>
        </row>
        <row r="166">
          <cell r="AH166" t="str">
            <v>430281199908154529</v>
          </cell>
        </row>
        <row r="167">
          <cell r="B167" t="str">
            <v>伍星</v>
          </cell>
        </row>
        <row r="167">
          <cell r="AH167" t="str">
            <v>432823197793120511</v>
          </cell>
        </row>
        <row r="168">
          <cell r="B168" t="str">
            <v>邹联忠</v>
          </cell>
        </row>
        <row r="168">
          <cell r="AH168" t="str">
            <v>432524197307254614</v>
          </cell>
        </row>
        <row r="169">
          <cell r="B169" t="str">
            <v>罗石连</v>
          </cell>
        </row>
        <row r="169">
          <cell r="AH169" t="str">
            <v>432524197310224627</v>
          </cell>
        </row>
        <row r="170">
          <cell r="B170" t="str">
            <v>李春华</v>
          </cell>
        </row>
        <row r="170">
          <cell r="AH170" t="str">
            <v>430225197612171530</v>
          </cell>
        </row>
        <row r="171">
          <cell r="B171" t="str">
            <v>林新龙</v>
          </cell>
        </row>
        <row r="171">
          <cell r="AH171" t="str">
            <v>430281200008030710</v>
          </cell>
        </row>
        <row r="172">
          <cell r="B172" t="str">
            <v>赵琦</v>
          </cell>
        </row>
        <row r="172">
          <cell r="AH172" t="str">
            <v>430202200306064016</v>
          </cell>
        </row>
        <row r="173">
          <cell r="B173" t="str">
            <v>董婧雯</v>
          </cell>
        </row>
        <row r="173">
          <cell r="AH173" t="str">
            <v>430223200502118722</v>
          </cell>
        </row>
        <row r="174">
          <cell r="B174" t="str">
            <v>冯新宇</v>
          </cell>
        </row>
        <row r="174">
          <cell r="AH174" t="str">
            <v>430211200006111817</v>
          </cell>
        </row>
        <row r="175">
          <cell r="B175" t="str">
            <v>王子先</v>
          </cell>
        </row>
        <row r="175">
          <cell r="AH175" t="str">
            <v>430202199909031015</v>
          </cell>
        </row>
        <row r="176">
          <cell r="B176" t="str">
            <v>郭鹏</v>
          </cell>
        </row>
        <row r="176">
          <cell r="AH176" t="str">
            <v>430221198302060033</v>
          </cell>
        </row>
        <row r="177">
          <cell r="B177" t="str">
            <v>文志辉</v>
          </cell>
        </row>
        <row r="177">
          <cell r="AH177" t="str">
            <v>430322197302227195</v>
          </cell>
        </row>
        <row r="178">
          <cell r="B178" t="str">
            <v>黄晚娇</v>
          </cell>
        </row>
        <row r="178">
          <cell r="AH178" t="str">
            <v>430522197903212889</v>
          </cell>
        </row>
        <row r="179">
          <cell r="B179" t="str">
            <v>莫芳强</v>
          </cell>
        </row>
        <row r="179">
          <cell r="AH179" t="str">
            <v>430321197808303558</v>
          </cell>
        </row>
        <row r="180">
          <cell r="B180" t="str">
            <v>张智杰</v>
          </cell>
        </row>
        <row r="180">
          <cell r="AH180" t="str">
            <v>430281200608130096</v>
          </cell>
        </row>
        <row r="181">
          <cell r="B181" t="str">
            <v>聂孟冬</v>
          </cell>
        </row>
        <row r="181">
          <cell r="AH181" t="str">
            <v>430321198910305490</v>
          </cell>
        </row>
        <row r="182">
          <cell r="B182" t="str">
            <v>钟习红</v>
          </cell>
        </row>
        <row r="182">
          <cell r="AH182" t="str">
            <v>430321198805179023</v>
          </cell>
        </row>
        <row r="183">
          <cell r="B183" t="str">
            <v>程跃辉</v>
          </cell>
        </row>
        <row r="183">
          <cell r="AH183" t="str">
            <v>430211197508043530</v>
          </cell>
        </row>
        <row r="184">
          <cell r="B184" t="str">
            <v>杨文</v>
          </cell>
        </row>
        <row r="184">
          <cell r="AH184" t="str">
            <v>430221198911105014</v>
          </cell>
        </row>
        <row r="185">
          <cell r="B185" t="str">
            <v>罗冰</v>
          </cell>
        </row>
        <row r="185">
          <cell r="AH185" t="str">
            <v>431322200601180281</v>
          </cell>
        </row>
        <row r="186">
          <cell r="B186" t="str">
            <v>李运泉</v>
          </cell>
        </row>
        <row r="186">
          <cell r="AH186" t="str">
            <v>430423198201296219</v>
          </cell>
        </row>
        <row r="187">
          <cell r="B187" t="str">
            <v>谢素平</v>
          </cell>
        </row>
        <row r="187">
          <cell r="AH187" t="str">
            <v>430321197103293601</v>
          </cell>
        </row>
        <row r="188">
          <cell r="B188" t="str">
            <v>马立香</v>
          </cell>
        </row>
        <row r="188">
          <cell r="AH188" t="str">
            <v>430221197205147837</v>
          </cell>
        </row>
        <row r="189">
          <cell r="B189" t="str">
            <v>罗熠鹏</v>
          </cell>
        </row>
        <row r="189">
          <cell r="AH189" t="str">
            <v>430211199810151814</v>
          </cell>
        </row>
        <row r="190">
          <cell r="B190" t="str">
            <v>卢舟晖</v>
          </cell>
        </row>
        <row r="190">
          <cell r="AH190" t="str">
            <v>431322200711070470</v>
          </cell>
        </row>
        <row r="191">
          <cell r="B191" t="str">
            <v>聂松华</v>
          </cell>
        </row>
        <row r="191">
          <cell r="AH191" t="str">
            <v>430221198006087813</v>
          </cell>
        </row>
        <row r="192">
          <cell r="B192" t="str">
            <v>谭怀风</v>
          </cell>
        </row>
        <row r="192">
          <cell r="AH192" t="str">
            <v>43022319720705651X</v>
          </cell>
        </row>
        <row r="193">
          <cell r="B193" t="str">
            <v>韩建军</v>
          </cell>
        </row>
        <row r="193">
          <cell r="AH193" t="str">
            <v>430321197106211536</v>
          </cell>
        </row>
        <row r="194">
          <cell r="B194" t="str">
            <v>何杰</v>
          </cell>
        </row>
        <row r="194">
          <cell r="AH194" t="str">
            <v>430221200507310075</v>
          </cell>
        </row>
        <row r="195">
          <cell r="B195" t="str">
            <v>张小双</v>
          </cell>
        </row>
        <row r="195">
          <cell r="AH195" t="str">
            <v>430122196906237145</v>
          </cell>
        </row>
        <row r="196">
          <cell r="B196" t="str">
            <v>戴立娟</v>
          </cell>
        </row>
        <row r="196">
          <cell r="AH196" t="str">
            <v>520103197710200022</v>
          </cell>
        </row>
        <row r="197">
          <cell r="B197" t="str">
            <v>申喜华</v>
          </cell>
        </row>
        <row r="197">
          <cell r="AH197" t="str">
            <v>52010219720421381X</v>
          </cell>
        </row>
        <row r="198">
          <cell r="B198" t="str">
            <v>李慧玲</v>
          </cell>
        </row>
        <row r="198">
          <cell r="AH198" t="str">
            <v>412927197803102641</v>
          </cell>
        </row>
        <row r="199">
          <cell r="B199" t="str">
            <v>谢宗伏</v>
          </cell>
        </row>
        <row r="199">
          <cell r="AH199" t="str">
            <v>430221198106122617</v>
          </cell>
        </row>
        <row r="200">
          <cell r="B200" t="str">
            <v>罗军灿</v>
          </cell>
        </row>
        <row r="200">
          <cell r="AH200" t="str">
            <v>430203197302015016</v>
          </cell>
        </row>
        <row r="201">
          <cell r="B201" t="str">
            <v>朱新良</v>
          </cell>
        </row>
        <row r="201">
          <cell r="AH201" t="str">
            <v>430321196805083612</v>
          </cell>
        </row>
        <row r="202">
          <cell r="B202" t="str">
            <v>谭海波</v>
          </cell>
        </row>
        <row r="202">
          <cell r="AH202" t="str">
            <v>430221198307296539</v>
          </cell>
        </row>
        <row r="203">
          <cell r="B203" t="str">
            <v>殷耀华</v>
          </cell>
        </row>
        <row r="203">
          <cell r="AH203" t="str">
            <v>430211200306280014</v>
          </cell>
        </row>
        <row r="204">
          <cell r="B204" t="str">
            <v>袁后平</v>
          </cell>
        </row>
        <row r="204">
          <cell r="AH204" t="str">
            <v>430221196901227131</v>
          </cell>
        </row>
        <row r="205">
          <cell r="B205" t="str">
            <v>李孟泉</v>
          </cell>
        </row>
        <row r="205">
          <cell r="AH205" t="str">
            <v>430221197404017816</v>
          </cell>
        </row>
        <row r="206">
          <cell r="B206" t="str">
            <v>何林</v>
          </cell>
        </row>
        <row r="206">
          <cell r="AH206" t="str">
            <v>432503197511177052</v>
          </cell>
        </row>
        <row r="207">
          <cell r="B207" t="str">
            <v>汤建惟</v>
          </cell>
        </row>
        <row r="207">
          <cell r="AH207" t="str">
            <v>430211197308217815</v>
          </cell>
        </row>
        <row r="208">
          <cell r="B208" t="str">
            <v>汤锦程</v>
          </cell>
        </row>
        <row r="208">
          <cell r="AH208" t="str">
            <v>430202200709270519</v>
          </cell>
        </row>
        <row r="209">
          <cell r="B209" t="str">
            <v>颜俊杰</v>
          </cell>
        </row>
        <row r="209">
          <cell r="AH209" t="str">
            <v>430221200607130055</v>
          </cell>
        </row>
        <row r="210">
          <cell r="B210" t="str">
            <v>谭桂平</v>
          </cell>
        </row>
        <row r="210">
          <cell r="AH210" t="str">
            <v>430424197101084616</v>
          </cell>
        </row>
        <row r="211">
          <cell r="B211" t="str">
            <v>肖星</v>
          </cell>
        </row>
        <row r="212">
          <cell r="B212" t="str">
            <v>黄希</v>
          </cell>
        </row>
        <row r="212">
          <cell r="AH212" t="str">
            <v>430281199202126294</v>
          </cell>
        </row>
        <row r="213">
          <cell r="B213" t="str">
            <v>齐康杰</v>
          </cell>
        </row>
        <row r="213">
          <cell r="AH213" t="str">
            <v>430202199107291018</v>
          </cell>
        </row>
        <row r="214">
          <cell r="B214" t="str">
            <v>袁登宇</v>
          </cell>
        </row>
        <row r="214">
          <cell r="AH214" t="str">
            <v>430204199008033219</v>
          </cell>
        </row>
        <row r="215">
          <cell r="B215" t="str">
            <v>郭佳</v>
          </cell>
        </row>
        <row r="215">
          <cell r="AH215" t="str">
            <v>430482200105078094</v>
          </cell>
        </row>
        <row r="216">
          <cell r="B216" t="str">
            <v>付雄</v>
          </cell>
        </row>
        <row r="216">
          <cell r="AH216" t="str">
            <v>430211199010290410</v>
          </cell>
        </row>
        <row r="217">
          <cell r="B217" t="str">
            <v>曹卫清</v>
          </cell>
        </row>
        <row r="217">
          <cell r="AH217" t="str">
            <v>432321196507103234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comments" Target="../comments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277"/>
  <sheetViews>
    <sheetView workbookViewId="0">
      <pane xSplit="5" ySplit="2" topLeftCell="K204" activePane="bottomRight" state="frozen"/>
      <selection/>
      <selection pane="topRight"/>
      <selection pane="bottomLeft"/>
      <selection pane="bottomRight" activeCell="P215" sqref="P214:P215"/>
    </sheetView>
  </sheetViews>
  <sheetFormatPr defaultColWidth="9" defaultRowHeight="15" customHeight="1"/>
  <cols>
    <col min="2" max="2" width="12.375" customWidth="1"/>
    <col min="4" max="4" width="18.25" customWidth="1"/>
    <col min="5" max="6" width="11.125" customWidth="1"/>
    <col min="7" max="7" width="18.75" style="32" customWidth="1"/>
    <col min="8" max="8" width="10.375"/>
    <col min="9" max="9" width="9.25"/>
    <col min="14" max="14" width="12.625"/>
    <col min="15" max="15" width="0.75" customWidth="1"/>
    <col min="16" max="16" width="23.375" style="430" customWidth="1"/>
    <col min="17" max="17" width="10.375" style="439" customWidth="1"/>
    <col min="18" max="18" width="9.25" style="439"/>
    <col min="19" max="19" width="9" style="439"/>
    <col min="20" max="22" width="9.25" style="439"/>
    <col min="23" max="23" width="11" style="439" customWidth="1"/>
    <col min="24" max="24" width="10.625" style="439" customWidth="1"/>
    <col min="25" max="25" width="10.125" style="439"/>
    <col min="26" max="26" width="9.25" style="440"/>
  </cols>
  <sheetData>
    <row r="1" customHeight="1" spans="1:26">
      <c r="A1" s="441" t="s">
        <v>0</v>
      </c>
      <c r="B1" s="442" t="s">
        <v>1</v>
      </c>
      <c r="C1" s="441" t="s">
        <v>2</v>
      </c>
      <c r="D1" s="443" t="s">
        <v>3</v>
      </c>
      <c r="E1" s="444" t="s">
        <v>1</v>
      </c>
      <c r="F1" s="444" t="s">
        <v>4</v>
      </c>
      <c r="G1" s="444" t="s">
        <v>5</v>
      </c>
      <c r="H1" s="445" t="s">
        <v>6</v>
      </c>
      <c r="I1" s="445"/>
      <c r="J1" s="445"/>
      <c r="K1" s="445"/>
      <c r="L1" s="445"/>
      <c r="M1" s="445"/>
      <c r="N1" s="449"/>
      <c r="O1" s="454"/>
      <c r="P1" s="445" t="s">
        <v>7</v>
      </c>
      <c r="Q1" s="457"/>
      <c r="R1" s="457"/>
      <c r="S1" s="457"/>
      <c r="T1" s="457"/>
      <c r="U1" s="457"/>
      <c r="V1" s="457"/>
      <c r="W1" s="457"/>
      <c r="X1" s="457"/>
      <c r="Y1" s="457"/>
      <c r="Z1" s="460"/>
    </row>
    <row r="2" customHeight="1" spans="1:26">
      <c r="A2" s="441"/>
      <c r="B2" s="446"/>
      <c r="C2" s="441"/>
      <c r="D2" s="447"/>
      <c r="E2" s="448"/>
      <c r="F2" s="448"/>
      <c r="G2" s="448"/>
      <c r="H2" s="449" t="s">
        <v>8</v>
      </c>
      <c r="I2" s="441" t="s">
        <v>9</v>
      </c>
      <c r="J2" s="441" t="s">
        <v>10</v>
      </c>
      <c r="K2" s="441" t="s">
        <v>11</v>
      </c>
      <c r="L2" s="441" t="s">
        <v>12</v>
      </c>
      <c r="M2" s="441" t="s">
        <v>13</v>
      </c>
      <c r="N2" s="441" t="s">
        <v>14</v>
      </c>
      <c r="O2" s="454"/>
      <c r="P2" s="443" t="s">
        <v>15</v>
      </c>
      <c r="Q2" s="458" t="s">
        <v>16</v>
      </c>
      <c r="R2" s="458" t="s">
        <v>17</v>
      </c>
      <c r="S2" s="458" t="s">
        <v>18</v>
      </c>
      <c r="T2" s="458" t="s">
        <v>19</v>
      </c>
      <c r="U2" s="458" t="s">
        <v>20</v>
      </c>
      <c r="V2" s="458" t="s">
        <v>21</v>
      </c>
      <c r="W2" s="458" t="s">
        <v>22</v>
      </c>
      <c r="X2" s="458" t="s">
        <v>23</v>
      </c>
      <c r="Y2" s="458" t="s">
        <v>14</v>
      </c>
      <c r="Z2" s="461" t="s">
        <v>24</v>
      </c>
    </row>
    <row r="3" customHeight="1" spans="1:27">
      <c r="A3" s="450">
        <f>IF(C3="","",COUNTA($C$3:C3))</f>
        <v>1</v>
      </c>
      <c r="B3" s="450" t="s">
        <v>25</v>
      </c>
      <c r="C3" s="450" t="s">
        <v>26</v>
      </c>
      <c r="D3" s="451" t="str">
        <f ca="1">IFERROR(VLOOKUP($C3,INDIRECT($G3&amp;"!C:Z"),MATCH("岗位",INDIRECT($G3&amp;"!C3:Z3"),0),0),0)</f>
        <v>财务部长</v>
      </c>
      <c r="E3" s="451" t="str">
        <f ca="1">MID(G3,6,2)</f>
        <v>科室</v>
      </c>
      <c r="F3" s="451" t="s">
        <v>27</v>
      </c>
      <c r="G3" s="452" t="str">
        <f ca="1" t="array" ref="G3">IFERROR(LOOKUP(1,0/COUNTIF(INDIRECT({"荣昌工资表科室人员","荣昌工资表研发人员","荣昌工资表销售人员","荣昌工资表一线员工","荣昌工资表小时工","劳务公司工资表小时工","劳务公司工资表同工同酬"}&amp;"!$C:$C"),$C3)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3" s="451">
        <f ca="1">IFERROR(VLOOKUP($C3,INDIRECT($G3&amp;"!C:Z"),MATCH("应发工资",INDIRECT($G3&amp;"!C3:Z3"),0),0),0)</f>
        <v>15260</v>
      </c>
      <c r="I3" s="451">
        <f>IFERROR(VLOOKUP($C3,五险!$B:$Z,MATCH("养老(16%)",五险!$B$5:$Z$5,0),0),0)</f>
        <v>0</v>
      </c>
      <c r="J3" s="451">
        <f>IFERROR(VLOOKUP($C3,五险!$B:$Z,MATCH("失业(0.7%)",五险!$B$5:$Z$5,0),0),0)</f>
        <v>0</v>
      </c>
      <c r="K3" s="451">
        <f>IFERROR(VLOOKUP($C3,五险!$B:$Z,MATCH("医疗(8.7%)",五险!$B$5:$Z$5,0),0),0)</f>
        <v>1131</v>
      </c>
      <c r="L3" s="453">
        <v>100</v>
      </c>
      <c r="M3" s="451">
        <f>_xlfn.XLOOKUP($C3,公积金!$B:$B,公积金!$K:$K,0)</f>
        <v>0</v>
      </c>
      <c r="N3" s="455">
        <f ca="1">SUM(H3:M3)</f>
        <v>16491</v>
      </c>
      <c r="O3" s="454"/>
      <c r="P3" s="430" t="s">
        <v>28</v>
      </c>
      <c r="AA3" t="str">
        <f>_xlfn.XLOOKUP(C3,[6]按姓名汇总!$C:$C,[6]按姓名汇总!$C:$C)</f>
        <v>李开阳</v>
      </c>
    </row>
    <row r="4" customHeight="1" spans="1:27">
      <c r="A4" s="450">
        <f>IF(C4="","",COUNTA($C$3:C4))</f>
        <v>2</v>
      </c>
      <c r="B4" s="450" t="s">
        <v>25</v>
      </c>
      <c r="C4" s="450" t="s">
        <v>29</v>
      </c>
      <c r="D4" s="451" t="str">
        <f ca="1" t="shared" ref="D4:D35" si="0">IFERROR(VLOOKUP($C4,INDIRECT($G4&amp;"!C:Z"),MATCH("岗位",INDIRECT($G4&amp;"!C3:Z3"),0),0),0)</f>
        <v>总账税务会计</v>
      </c>
      <c r="E4" s="451" t="str">
        <f ca="1" t="shared" ref="E4:E21" si="1">MID(G4,6,2)</f>
        <v>科室</v>
      </c>
      <c r="F4" s="451" t="s">
        <v>27</v>
      </c>
      <c r="G4" s="452" t="str">
        <f ca="1" t="array" ref="G4">IFERROR(LOOKUP(1,0/COUNTIF(INDIRECT({"荣昌工资表科室人员","荣昌工资表研发人员","荣昌工资表销售人员","荣昌工资表一线员工","荣昌工资表小时工","劳务公司工资表小时工","劳务公司工资表同工同酬"}&amp;"!$C:$C"),$C4)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4" s="451">
        <f ca="1" t="shared" ref="H4:H35" si="2">IFERROR(VLOOKUP($C4,INDIRECT($G4&amp;"!C:Z"),MATCH("应发工资",INDIRECT($G4&amp;"!C3:Z3"),0),0),0)</f>
        <v>6571.16</v>
      </c>
      <c r="I4" s="451">
        <f>IFERROR(VLOOKUP($C4,五险!$B:$Z,MATCH("养老(16%)",五险!$B$5:$Z$5,0),0),0)</f>
        <v>825.6</v>
      </c>
      <c r="J4" s="451">
        <f>IFERROR(VLOOKUP($C4,五险!$B:$Z,MATCH("失业(0.7%)",五险!$B$5:$Z$5,0),0),0)</f>
        <v>36.12</v>
      </c>
      <c r="K4" s="451">
        <f>IFERROR(VLOOKUP($C4,五险!$B:$Z,MATCH("医疗(8.7%)",五险!$B$5:$Z$5,0),0),0)</f>
        <v>448.92</v>
      </c>
      <c r="L4" s="451">
        <f>IFERROR(VLOOKUP($C4,五险!$B:$Z,MATCH("工伤(1.2%)",五险!$B$5:$Z$5,0),0),0)</f>
        <v>61.92</v>
      </c>
      <c r="M4" s="451">
        <f>_xlfn.XLOOKUP($C4,公积金!$B:$B,公积金!$K:$K,0)</f>
        <v>310</v>
      </c>
      <c r="N4" s="455">
        <f ca="1" t="shared" ref="N4:N67" si="3">SUM(H4:M4)</f>
        <v>8253.72</v>
      </c>
      <c r="O4" s="454"/>
      <c r="P4" s="430" t="s">
        <v>30</v>
      </c>
      <c r="Q4" s="459">
        <f ca="1">COUNTIFS($E:$E,Q$2,$H:$H,"&gt;0")</f>
        <v>16</v>
      </c>
      <c r="R4" s="459">
        <f ca="1" t="shared" ref="R4:W4" si="4">COUNTIFS($E:$E,R$2,$H:$H,"&gt;0")</f>
        <v>0</v>
      </c>
      <c r="S4" s="459">
        <f ca="1" t="shared" si="4"/>
        <v>7</v>
      </c>
      <c r="T4" s="459">
        <f ca="1" t="shared" si="4"/>
        <v>21</v>
      </c>
      <c r="U4" s="459">
        <f ca="1" t="shared" si="4"/>
        <v>13</v>
      </c>
      <c r="V4" s="459">
        <f ca="1" t="shared" si="4"/>
        <v>61</v>
      </c>
      <c r="W4" s="459">
        <f ca="1" t="shared" si="4"/>
        <v>13</v>
      </c>
      <c r="X4" s="459"/>
      <c r="Y4" s="459">
        <f ca="1">SUM(Q4:X4)</f>
        <v>131</v>
      </c>
      <c r="Z4" s="440" t="b">
        <f ca="1">IF(COUNTIFS($H$3:$H$217,"&gt;0")=$Y4,TRUE,COUNTIFS($H$3:$H$217,"&gt;0")-$Y4)</f>
        <v>1</v>
      </c>
      <c r="AA4" t="str">
        <f>_xlfn.XLOOKUP(C4,[6]按姓名汇总!$C:$C,[6]按姓名汇总!$C:$C)</f>
        <v>刘心</v>
      </c>
    </row>
    <row r="5" customHeight="1" spans="1:27">
      <c r="A5" s="450">
        <f>IF(C5="","",COUNTA($C$3:C5))</f>
        <v>3</v>
      </c>
      <c r="B5" s="450" t="s">
        <v>25</v>
      </c>
      <c r="C5" s="450" t="s">
        <v>31</v>
      </c>
      <c r="D5" s="451" t="str">
        <f ca="1" t="shared" si="0"/>
        <v>资金管理员</v>
      </c>
      <c r="E5" s="451" t="str">
        <f ca="1" t="shared" si="1"/>
        <v>科室</v>
      </c>
      <c r="F5" s="451" t="s">
        <v>27</v>
      </c>
      <c r="G5" s="452" t="str">
        <f ca="1" t="array" ref="G5">IFERROR(LOOKUP(1,0/COUNTIF(INDIRECT({"荣昌工资表科室人员","荣昌工资表研发人员","荣昌工资表销售人员","荣昌工资表一线员工","荣昌工资表小时工","劳务公司工资表小时工","劳务公司工资表同工同酬"}&amp;"!$C:$C"),$C5)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5" s="451">
        <f ca="1" t="shared" si="2"/>
        <v>5791.9</v>
      </c>
      <c r="I5" s="451">
        <f>IFERROR(VLOOKUP($C5,五险!$B:$Z,MATCH("养老(16%)",五险!$B$5:$Z$5,0),0),0)</f>
        <v>880</v>
      </c>
      <c r="J5" s="451">
        <f>IFERROR(VLOOKUP($C5,五险!$B:$Z,MATCH("失业(0.7%)",五险!$B$5:$Z$5,0),0),0)</f>
        <v>38.5</v>
      </c>
      <c r="K5" s="451">
        <f>IFERROR(VLOOKUP($C5,五险!$B:$Z,MATCH("医疗(8.7%)",五险!$B$5:$Z$5,0),0),0)</f>
        <v>478.5</v>
      </c>
      <c r="L5" s="451">
        <f>IFERROR(VLOOKUP($C5,五险!$B:$Z,MATCH("工伤(1.2%)",五险!$B$5:$Z$5,0),0),0)</f>
        <v>66</v>
      </c>
      <c r="M5" s="451">
        <f>_xlfn.XLOOKUP($C5,公积金!$B:$B,公积金!$K:$K,0)</f>
        <v>275</v>
      </c>
      <c r="N5" s="455">
        <f ca="1" t="shared" si="3"/>
        <v>7529.9</v>
      </c>
      <c r="O5" s="454"/>
      <c r="P5" s="430" t="s">
        <v>32</v>
      </c>
      <c r="Q5" s="459">
        <f ca="1" t="shared" ref="Q5:Y5" si="5">SUM(Q6:Q12)</f>
        <v>16</v>
      </c>
      <c r="R5" s="459">
        <f ca="1" t="shared" si="5"/>
        <v>0</v>
      </c>
      <c r="S5" s="459">
        <f ca="1" t="shared" si="5"/>
        <v>7</v>
      </c>
      <c r="T5" s="459">
        <f ca="1" t="shared" si="5"/>
        <v>21</v>
      </c>
      <c r="U5" s="459">
        <f ca="1" t="shared" si="5"/>
        <v>13</v>
      </c>
      <c r="V5" s="459">
        <f ca="1" t="shared" si="5"/>
        <v>61</v>
      </c>
      <c r="W5" s="459">
        <f ca="1" t="shared" si="5"/>
        <v>13</v>
      </c>
      <c r="X5" s="459">
        <f t="shared" si="5"/>
        <v>0</v>
      </c>
      <c r="Y5" s="459">
        <f ca="1" t="shared" si="5"/>
        <v>131</v>
      </c>
      <c r="Z5" s="440" t="b">
        <f ca="1">Y4=Y5</f>
        <v>1</v>
      </c>
      <c r="AA5" t="str">
        <f>_xlfn.XLOOKUP(C5,[6]按姓名汇总!$C:$C,[6]按姓名汇总!$C:$C)</f>
        <v>易兰</v>
      </c>
    </row>
    <row r="6" customHeight="1" spans="1:27">
      <c r="A6" s="450">
        <f>IF(C6="","",COUNTA($C$3:C6))</f>
        <v>4</v>
      </c>
      <c r="B6" s="450" t="s">
        <v>25</v>
      </c>
      <c r="C6" s="450" t="s">
        <v>33</v>
      </c>
      <c r="D6" s="451" t="str">
        <f ca="1" t="shared" si="0"/>
        <v>行政后勤</v>
      </c>
      <c r="E6" s="451" t="str">
        <f ca="1" t="shared" si="1"/>
        <v>科室</v>
      </c>
      <c r="F6" s="451" t="s">
        <v>27</v>
      </c>
      <c r="G6" s="452" t="str">
        <f ca="1" t="array" ref="G6">IFERROR(LOOKUP(1,0/COUNTIF(INDIRECT({"荣昌工资表科室人员","荣昌工资表研发人员","荣昌工资表销售人员","荣昌工资表一线员工","荣昌工资表小时工","劳务公司工资表小时工","劳务公司工资表同工同酬"}&amp;"!$C:$C"),$C6)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6" s="451">
        <f ca="1" t="shared" si="2"/>
        <v>8343.75</v>
      </c>
      <c r="I6" s="451">
        <f>IFERROR(VLOOKUP($C6,五险!$B:$Z,MATCH("养老(16%)",五险!$B$5:$Z$5,0),0),0)</f>
        <v>1004.8</v>
      </c>
      <c r="J6" s="451">
        <f>IFERROR(VLOOKUP($C6,五险!$B:$Z,MATCH("失业(0.7%)",五险!$B$5:$Z$5,0),0),0)</f>
        <v>43.96</v>
      </c>
      <c r="K6" s="451">
        <f>IFERROR(VLOOKUP($C6,五险!$B:$Z,MATCH("医疗(8.7%)",五险!$B$5:$Z$5,0),0),0)</f>
        <v>546.36</v>
      </c>
      <c r="L6" s="451">
        <f>IFERROR(VLOOKUP($C6,五险!$B:$Z,MATCH("工伤(1.2%)",五险!$B$5:$Z$5,0),0),0)</f>
        <v>75.36</v>
      </c>
      <c r="M6" s="451">
        <f>_xlfn.XLOOKUP($C6,公积金!$B:$B,公积金!$K:$K,0)</f>
        <v>350</v>
      </c>
      <c r="N6" s="455">
        <f ca="1" t="shared" si="3"/>
        <v>10364.23</v>
      </c>
      <c r="O6" s="454"/>
      <c r="P6" s="456" t="s">
        <v>27</v>
      </c>
      <c r="Q6" s="459">
        <f ca="1">COUNTIFS($F:$F,$P6,$E:$E,Q$2,$H:$H,"&gt;0")</f>
        <v>16</v>
      </c>
      <c r="R6" s="459">
        <f ca="1">COUNTIFS($F:$F,$P6,$E:$E,R$2,$H:$H,"&gt;0")</f>
        <v>0</v>
      </c>
      <c r="S6" s="459">
        <f ca="1">COUNTIFS($F:$F,$P6,$E:$E,S$2,$H:$H,"&gt;0")</f>
        <v>7</v>
      </c>
      <c r="T6" s="459">
        <f ca="1">COUNTIFS($F:$F,$P6,$E:$E,T$2,$H:$H,"&gt;0")</f>
        <v>21</v>
      </c>
      <c r="U6" s="459">
        <f ca="1">COUNTIFS($F:$F,$P6,$E:$E,U$2,$H:$H,"&gt;0")</f>
        <v>13</v>
      </c>
      <c r="V6" s="459">
        <f ca="1">COUNTIFS($F:$F,$P6,$E:$E,V$2,$H:$H,"&gt;0")</f>
        <v>18</v>
      </c>
      <c r="W6" s="459">
        <f ca="1">COUNTIFS($F:$F,$P6,$E:$E,W$2,$H:$H,"&gt;0")</f>
        <v>10</v>
      </c>
      <c r="X6" s="459"/>
      <c r="Y6" s="459">
        <f ca="1">SUM(Q6:X6)</f>
        <v>85</v>
      </c>
      <c r="AA6" t="str">
        <f>_xlfn.XLOOKUP(C6,[6]按姓名汇总!$C:$C,[6]按姓名汇总!$C:$C)</f>
        <v>曾琼</v>
      </c>
    </row>
    <row r="7" customHeight="1" spans="1:27">
      <c r="A7" s="450">
        <f>IF(C7="","",COUNTA($C$3:C7))</f>
        <v>5</v>
      </c>
      <c r="B7" s="450" t="s">
        <v>25</v>
      </c>
      <c r="C7" s="450" t="s">
        <v>34</v>
      </c>
      <c r="D7" s="451" t="str">
        <f ca="1" t="shared" si="0"/>
        <v>人力资源专员</v>
      </c>
      <c r="E7" s="451" t="str">
        <f ca="1" t="shared" si="1"/>
        <v>科室</v>
      </c>
      <c r="F7" s="451" t="s">
        <v>27</v>
      </c>
      <c r="G7" s="452" t="str">
        <f ca="1" t="array" ref="G7">IFERROR(LOOKUP(1,0/COUNTIF(INDIRECT({"荣昌工资表科室人员","荣昌工资表研发人员","荣昌工资表销售人员","荣昌工资表一线员工","荣昌工资表小时工","劳务公司工资表小时工","劳务公司工资表同工同酬"}&amp;"!$C:$C"),$C7)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7" s="451">
        <f ca="1" t="shared" si="2"/>
        <v>5664</v>
      </c>
      <c r="I7" s="451">
        <f>IFERROR(VLOOKUP($C7,五险!$B:$Z,MATCH("养老(16%)",五险!$B$5:$Z$5,0),0),0)</f>
        <v>928</v>
      </c>
      <c r="J7" s="451">
        <f>IFERROR(VLOOKUP($C7,五险!$B:$Z,MATCH("失业(0.7%)",五险!$B$5:$Z$5,0),0),0)</f>
        <v>40.6</v>
      </c>
      <c r="K7" s="451">
        <f>IFERROR(VLOOKUP($C7,五险!$B:$Z,MATCH("医疗(8.7%)",五险!$B$5:$Z$5,0),0),0)</f>
        <v>504.6</v>
      </c>
      <c r="L7" s="451">
        <f>IFERROR(VLOOKUP($C7,五险!$B:$Z,MATCH("工伤(1.2%)",五险!$B$5:$Z$5,0),0),0)</f>
        <v>69.6</v>
      </c>
      <c r="M7" s="451">
        <f>_xlfn.XLOOKUP($C7,公积金!$B:$B,公积金!$K:$K,0)</f>
        <v>290</v>
      </c>
      <c r="N7" s="455">
        <f ca="1" t="shared" si="3"/>
        <v>7496.8</v>
      </c>
      <c r="O7" s="454"/>
      <c r="P7" s="456" t="s">
        <v>35</v>
      </c>
      <c r="Q7" s="459"/>
      <c r="R7" s="459"/>
      <c r="S7" s="459"/>
      <c r="T7" s="459">
        <f ca="1">COUNTIFS($F:$F,$P7,$E:$E,T$2,$H:$H,"&gt;0")</f>
        <v>0</v>
      </c>
      <c r="U7" s="459">
        <f ca="1">COUNTIFS($F:$F,$P7,$E:$E,U$2,$H:$H,"&gt;0")</f>
        <v>0</v>
      </c>
      <c r="V7" s="459">
        <f ca="1">COUNTIFS($F:$F,$P7,$E:$E,V$2,$H:$H,"&gt;0")</f>
        <v>23</v>
      </c>
      <c r="W7" s="459">
        <f ca="1">COUNTIFS($F:$F,$P7,$E:$E,W$2,$H:$H,"&gt;0")</f>
        <v>3</v>
      </c>
      <c r="X7" s="459"/>
      <c r="Y7" s="459">
        <f ca="1" t="shared" ref="Y7:Y12" si="6">SUM(Q7:X7)</f>
        <v>26</v>
      </c>
      <c r="AA7" t="str">
        <f>_xlfn.XLOOKUP(C7,[6]按姓名汇总!$C:$C,[6]按姓名汇总!$C:$C)</f>
        <v>陈子豪</v>
      </c>
    </row>
    <row r="8" customHeight="1" spans="1:27">
      <c r="A8" s="450">
        <f>IF(C8="","",COUNTA($C$3:C8))</f>
        <v>6</v>
      </c>
      <c r="B8" s="450" t="s">
        <v>25</v>
      </c>
      <c r="C8" s="450" t="s">
        <v>36</v>
      </c>
      <c r="D8" s="451" t="str">
        <f ca="1" t="shared" si="0"/>
        <v>成品管理</v>
      </c>
      <c r="E8" s="451" t="str">
        <f ca="1" t="shared" si="1"/>
        <v>科室</v>
      </c>
      <c r="F8" s="451" t="s">
        <v>27</v>
      </c>
      <c r="G8" s="452" t="str">
        <f ca="1" t="array" ref="G8">IFERROR(LOOKUP(1,0/COUNTIF(INDIRECT({"荣昌工资表科室人员","荣昌工资表研发人员","荣昌工资表销售人员","荣昌工资表一线员工","荣昌工资表小时工","劳务公司工资表小时工","劳务公司工资表同工同酬"}&amp;"!$C:$C"),$C8)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8" s="451">
        <f ca="1" t="shared" si="2"/>
        <v>7022.88</v>
      </c>
      <c r="I8" s="451">
        <f>IFERROR(VLOOKUP($C8,五险!$B:$Z,MATCH("养老(16%)",五险!$B$5:$Z$5,0),0),0)</f>
        <v>912</v>
      </c>
      <c r="J8" s="451">
        <f>IFERROR(VLOOKUP($C8,五险!$B:$Z,MATCH("失业(0.7%)",五险!$B$5:$Z$5,0),0),0)</f>
        <v>39.9</v>
      </c>
      <c r="K8" s="451">
        <f>IFERROR(VLOOKUP($C8,五险!$B:$Z,MATCH("医疗(8.7%)",五险!$B$5:$Z$5,0),0),0)</f>
        <v>495.9</v>
      </c>
      <c r="L8" s="451">
        <f>IFERROR(VLOOKUP($C8,五险!$B:$Z,MATCH("工伤(1.2%)",五险!$B$5:$Z$5,0),0),0)</f>
        <v>68.4</v>
      </c>
      <c r="M8" s="451">
        <f>_xlfn.XLOOKUP($C8,公积金!$B:$B,公积金!$K:$K,0)</f>
        <v>290</v>
      </c>
      <c r="N8" s="455">
        <f ca="1" t="shared" si="3"/>
        <v>8829.08</v>
      </c>
      <c r="O8" s="454"/>
      <c r="P8" s="456" t="s">
        <v>37</v>
      </c>
      <c r="Q8" s="459"/>
      <c r="R8" s="459"/>
      <c r="S8" s="459"/>
      <c r="T8" s="459">
        <f ca="1">COUNTIFS($F:$F,$P8,$E:$E,T$2,$H:$H,"&gt;0")</f>
        <v>0</v>
      </c>
      <c r="U8" s="459">
        <f ca="1">COUNTIFS($F:$F,$P8,$E:$E,U$2,$H:$H,"&gt;0")</f>
        <v>0</v>
      </c>
      <c r="V8" s="459">
        <f ca="1">COUNTIFS($F:$F,$P8,$E:$E,V$2,$H:$H,"&gt;0")</f>
        <v>11</v>
      </c>
      <c r="W8" s="459">
        <f ca="1">COUNTIFS($F:$F,$P8,$E:$E,W$2,$H:$H,"&gt;0")</f>
        <v>0</v>
      </c>
      <c r="X8" s="459"/>
      <c r="Y8" s="459">
        <f ca="1" t="shared" si="6"/>
        <v>11</v>
      </c>
      <c r="AA8" t="str">
        <f>_xlfn.XLOOKUP(C8,[6]按姓名汇总!$C:$C,[6]按姓名汇总!$C:$C)</f>
        <v>刘文向</v>
      </c>
    </row>
    <row r="9" customHeight="1" spans="1:27">
      <c r="A9" s="450">
        <f>IF(C9="","",COUNTA($C$3:C9))</f>
        <v>7</v>
      </c>
      <c r="B9" s="450" t="s">
        <v>25</v>
      </c>
      <c r="C9" s="450" t="s">
        <v>38</v>
      </c>
      <c r="D9" s="451" t="str">
        <f ca="1" t="shared" si="0"/>
        <v>采购计划员</v>
      </c>
      <c r="E9" s="451" t="str">
        <f ca="1" t="shared" si="1"/>
        <v>科室</v>
      </c>
      <c r="F9" s="451" t="s">
        <v>27</v>
      </c>
      <c r="G9" s="452" t="str">
        <f ca="1" t="array" ref="G9">IFERROR(LOOKUP(1,0/COUNTIF(INDIRECT({"荣昌工资表科室人员","荣昌工资表研发人员","荣昌工资表销售人员","荣昌工资表一线员工","荣昌工资表小时工","劳务公司工资表小时工","劳务公司工资表同工同酬"}&amp;"!$C:$C"),$C9)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9" s="451">
        <f ca="1" t="shared" si="2"/>
        <v>6259.6</v>
      </c>
      <c r="I9" s="451">
        <f>IFERROR(VLOOKUP($C9,五险!$B:$Z,MATCH("养老(16%)",五险!$B$5:$Z$5,0),0),0)</f>
        <v>816</v>
      </c>
      <c r="J9" s="451">
        <f>IFERROR(VLOOKUP($C9,五险!$B:$Z,MATCH("失业(0.7%)",五险!$B$5:$Z$5,0),0),0)</f>
        <v>35.7</v>
      </c>
      <c r="K9" s="451">
        <f>IFERROR(VLOOKUP($C9,五险!$B:$Z,MATCH("医疗(8.7%)",五险!$B$5:$Z$5,0),0),0)</f>
        <v>443.7</v>
      </c>
      <c r="L9" s="451">
        <f>IFERROR(VLOOKUP($C9,五险!$B:$Z,MATCH("工伤(1.2%)",五险!$B$5:$Z$5,0),0),0)</f>
        <v>61.2</v>
      </c>
      <c r="M9" s="451">
        <f>_xlfn.XLOOKUP($C9,公积金!$B:$B,公积金!$K:$K,0)</f>
        <v>255</v>
      </c>
      <c r="N9" s="455">
        <f ca="1" t="shared" si="3"/>
        <v>7871.2</v>
      </c>
      <c r="O9" s="454"/>
      <c r="P9" s="456" t="s">
        <v>39</v>
      </c>
      <c r="Q9" s="459"/>
      <c r="R9" s="459"/>
      <c r="S9" s="459"/>
      <c r="T9" s="459">
        <f ca="1">COUNTIFS($F:$F,$P9,$E:$E,T$2,$H:$H,"&gt;0")</f>
        <v>0</v>
      </c>
      <c r="U9" s="459">
        <f ca="1">COUNTIFS($F:$F,$P9,$E:$E,U$2,$H:$H,"&gt;0")</f>
        <v>0</v>
      </c>
      <c r="V9" s="459">
        <f ca="1">COUNTIFS($F:$F,$P9,$E:$E,V$2,$H:$H,"&gt;0")</f>
        <v>0</v>
      </c>
      <c r="W9" s="459">
        <f ca="1">COUNTIFS($F:$F,$P9,$E:$E,W$2,$H:$H,"&gt;0")</f>
        <v>0</v>
      </c>
      <c r="X9" s="459"/>
      <c r="Y9" s="459">
        <f ca="1" t="shared" si="6"/>
        <v>0</v>
      </c>
      <c r="AA9" t="str">
        <f>_xlfn.XLOOKUP(C9,[6]按姓名汇总!$C:$C,[6]按姓名汇总!$C:$C)</f>
        <v>李晶</v>
      </c>
    </row>
    <row r="10" customHeight="1" spans="1:27">
      <c r="A10" s="450">
        <f>IF(C10="","",COUNTA($C$3:C10))</f>
        <v>8</v>
      </c>
      <c r="B10" s="450" t="s">
        <v>25</v>
      </c>
      <c r="C10" s="450" t="s">
        <v>40</v>
      </c>
      <c r="D10" s="451" t="str">
        <f ca="1" t="shared" si="0"/>
        <v>QAD</v>
      </c>
      <c r="E10" s="451" t="str">
        <f ca="1" t="shared" si="1"/>
        <v>科室</v>
      </c>
      <c r="F10" s="451" t="s">
        <v>27</v>
      </c>
      <c r="G10" s="452" t="str">
        <f ca="1" t="array" ref="G10">IFERROR(LOOKUP(1,0/COUNTIF(INDIRECT({"荣昌工资表科室人员","荣昌工资表研发人员","荣昌工资表销售人员","荣昌工资表一线员工","荣昌工资表小时工","劳务公司工资表小时工","劳务公司工资表同工同酬"}&amp;"!$C:$C"),$C10)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0" s="451">
        <f ca="1" t="shared" si="2"/>
        <v>4904.28</v>
      </c>
      <c r="I10" s="451">
        <f>IFERROR(VLOOKUP($C10,五险!$B:$Z,MATCH("养老(16%)",五险!$B$5:$Z$5,0),0),0)</f>
        <v>689.28</v>
      </c>
      <c r="J10" s="451">
        <f>IFERROR(VLOOKUP($C10,五险!$B:$Z,MATCH("失业(0.7%)",五险!$B$5:$Z$5,0),0),0)</f>
        <v>30.16</v>
      </c>
      <c r="K10" s="451">
        <f>IFERROR(VLOOKUP($C10,五险!$B:$Z,MATCH("医疗(8.7%)",五险!$B$5:$Z$5,0),0),0)</f>
        <v>374.8</v>
      </c>
      <c r="L10" s="451">
        <f>IFERROR(VLOOKUP($C10,五险!$B:$Z,MATCH("工伤(1.2%)",五险!$B$5:$Z$5,0),0),0)</f>
        <v>51.7</v>
      </c>
      <c r="M10" s="451">
        <f>_xlfn.XLOOKUP($C10,公积金!$B:$B,公积金!$K:$K,0)</f>
        <v>0</v>
      </c>
      <c r="N10" s="455">
        <f ca="1" t="shared" si="3"/>
        <v>6050.22</v>
      </c>
      <c r="O10" s="454"/>
      <c r="P10" s="456" t="s">
        <v>41</v>
      </c>
      <c r="Q10" s="459"/>
      <c r="R10" s="459"/>
      <c r="S10" s="459"/>
      <c r="T10" s="459">
        <f ca="1">COUNTIFS($F:$F,$P10,$E:$E,T$2,$H:$H,"&gt;0")</f>
        <v>0</v>
      </c>
      <c r="U10" s="459">
        <f ca="1">COUNTIFS($F:$F,$P10,$E:$E,U$2,$H:$H,"&gt;0")</f>
        <v>0</v>
      </c>
      <c r="V10" s="459">
        <f ca="1">COUNTIFS($F:$F,$P10,$E:$E,V$2,$H:$H,"&gt;0")</f>
        <v>2</v>
      </c>
      <c r="W10" s="459">
        <f ca="1">COUNTIFS($F:$F,$P10,$E:$E,W$2,$H:$H,"&gt;0")</f>
        <v>0</v>
      </c>
      <c r="X10" s="459"/>
      <c r="Y10" s="459">
        <f ca="1" t="shared" si="6"/>
        <v>2</v>
      </c>
      <c r="AA10" t="str">
        <f>_xlfn.XLOOKUP(C10,[6]按姓名汇总!$C:$C,[6]按姓名汇总!$C:$C)</f>
        <v>谭丽平</v>
      </c>
    </row>
    <row r="11" customHeight="1" spans="1:27">
      <c r="A11" s="450">
        <f>IF(C11="","",COUNTA($C$3:C11))</f>
        <v>9</v>
      </c>
      <c r="B11" s="450" t="s">
        <v>25</v>
      </c>
      <c r="C11" s="450" t="s">
        <v>42</v>
      </c>
      <c r="D11" s="451" t="str">
        <f ca="1" t="shared" si="0"/>
        <v>车间主任</v>
      </c>
      <c r="E11" s="451" t="str">
        <f ca="1" t="shared" si="1"/>
        <v>科室</v>
      </c>
      <c r="F11" s="451" t="s">
        <v>27</v>
      </c>
      <c r="G11" s="452" t="str">
        <f ca="1" t="array" ref="G11">IFERROR(LOOKUP(1,0/COUNTIF(INDIRECT({"荣昌工资表科室人员","荣昌工资表研发人员","荣昌工资表销售人员","荣昌工资表一线员工","荣昌工资表小时工","劳务公司工资表小时工","劳务公司工资表同工同酬"}&amp;"!$C:$C"),$C11)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1" s="451">
        <f ca="1" t="shared" si="2"/>
        <v>7890.08</v>
      </c>
      <c r="I11" s="451">
        <f>IFERROR(VLOOKUP($C11,五险!$B:$Z,MATCH("养老(16%)",五险!$B$5:$Z$5,0),0),0)</f>
        <v>1014.4</v>
      </c>
      <c r="J11" s="451">
        <f>IFERROR(VLOOKUP($C11,五险!$B:$Z,MATCH("失业(0.7%)",五险!$B$5:$Z$5,0),0),0)</f>
        <v>44.38</v>
      </c>
      <c r="K11" s="451">
        <f>IFERROR(VLOOKUP($C11,五险!$B:$Z,MATCH("医疗(8.7%)",五险!$B$5:$Z$5,0),0),0)</f>
        <v>551.58</v>
      </c>
      <c r="L11" s="451">
        <f>IFERROR(VLOOKUP($C11,五险!$B:$Z,MATCH("工伤(1.2%)",五险!$B$5:$Z$5,0),0),0)</f>
        <v>76.08</v>
      </c>
      <c r="M11" s="451">
        <f>_xlfn.XLOOKUP($C11,公积金!$B:$B,公积金!$K:$K,0)</f>
        <v>317</v>
      </c>
      <c r="N11" s="455">
        <f ca="1" t="shared" si="3"/>
        <v>9893.52</v>
      </c>
      <c r="O11" s="454"/>
      <c r="P11" s="456" t="s">
        <v>43</v>
      </c>
      <c r="Q11" s="459"/>
      <c r="R11" s="459"/>
      <c r="S11" s="459"/>
      <c r="T11" s="459">
        <f ca="1">COUNTIFS($F:$F,$P11,$E:$E,T$2,$H:$H,"&gt;0")</f>
        <v>0</v>
      </c>
      <c r="U11" s="459">
        <f ca="1">COUNTIFS($F:$F,$P11,$E:$E,U$2,$H:$H,"&gt;0")</f>
        <v>0</v>
      </c>
      <c r="V11" s="459">
        <f ca="1">COUNTIFS($F:$F,$P11,$E:$E,V$2,$H:$H,"&gt;0")</f>
        <v>0</v>
      </c>
      <c r="W11" s="459">
        <f ca="1">COUNTIFS($F:$F,$P11,$E:$E,W$2,$H:$H,"&gt;0")</f>
        <v>0</v>
      </c>
      <c r="X11" s="459"/>
      <c r="Y11" s="459">
        <f ca="1" t="shared" si="6"/>
        <v>0</v>
      </c>
      <c r="AA11" t="str">
        <f>_xlfn.XLOOKUP(C11,[6]按姓名汇总!$C:$C,[6]按姓名汇总!$C:$C)</f>
        <v>何胜春</v>
      </c>
    </row>
    <row r="12" customHeight="1" spans="1:27">
      <c r="A12" s="450">
        <f>IF(C12="","",COUNTA($C$3:C12))</f>
        <v>10</v>
      </c>
      <c r="B12" s="450" t="s">
        <v>25</v>
      </c>
      <c r="C12" s="450" t="s">
        <v>44</v>
      </c>
      <c r="D12" s="451" t="str">
        <f ca="1" t="shared" si="0"/>
        <v>IT兼零星采购</v>
      </c>
      <c r="E12" s="451" t="str">
        <f ca="1" t="shared" si="1"/>
        <v>科室</v>
      </c>
      <c r="F12" s="451" t="s">
        <v>27</v>
      </c>
      <c r="G12" s="452" t="str">
        <f ca="1" t="array" ref="G12">IFERROR(LOOKUP(1,0/COUNTIF(INDIRECT({"荣昌工资表科室人员","荣昌工资表研发人员","荣昌工资表销售人员","荣昌工资表一线员工","荣昌工资表小时工","劳务公司工资表小时工","劳务公司工资表同工同酬"}&amp;"!$C:$C"),$C12)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2" s="451">
        <f ca="1" t="shared" si="2"/>
        <v>8366.4</v>
      </c>
      <c r="I12" s="451">
        <f>IFERROR(VLOOKUP($C12,五险!$B:$Z,MATCH("养老(16%)",五险!$B$5:$Z$5,0),0),0)</f>
        <v>1187.2</v>
      </c>
      <c r="J12" s="451">
        <f>IFERROR(VLOOKUP($C12,五险!$B:$Z,MATCH("失业(0.7%)",五险!$B$5:$Z$5,0),0),0)</f>
        <v>51.94</v>
      </c>
      <c r="K12" s="451">
        <f>IFERROR(VLOOKUP($C12,五险!$B:$Z,MATCH("医疗(8.7%)",五险!$B$5:$Z$5,0),0),0)</f>
        <v>645.54</v>
      </c>
      <c r="L12" s="451">
        <f>IFERROR(VLOOKUP($C12,五险!$B:$Z,MATCH("工伤(1.2%)",五险!$B$5:$Z$5,0),0),0)</f>
        <v>89.04</v>
      </c>
      <c r="M12" s="451">
        <f>_xlfn.XLOOKUP($C12,公积金!$B:$B,公积金!$K:$K,0)</f>
        <v>371</v>
      </c>
      <c r="N12" s="455">
        <f ca="1" t="shared" si="3"/>
        <v>10711.12</v>
      </c>
      <c r="O12" s="454"/>
      <c r="P12" s="456" t="s">
        <v>45</v>
      </c>
      <c r="Q12" s="459"/>
      <c r="R12" s="459"/>
      <c r="S12" s="459"/>
      <c r="T12" s="459">
        <f ca="1">COUNTIFS($F:$F,$P12,$E:$E,T$2,$H:$H,"&gt;0")</f>
        <v>0</v>
      </c>
      <c r="U12" s="459">
        <f ca="1">COUNTIFS($F:$F,$P12,$E:$E,U$2,$H:$H,"&gt;0")</f>
        <v>0</v>
      </c>
      <c r="V12" s="459">
        <f ca="1">COUNTIFS($F:$F,$P12,$E:$E,V$2,$H:$H,"&gt;0")</f>
        <v>7</v>
      </c>
      <c r="W12" s="459">
        <f ca="1">COUNTIFS($F:$F,$P12,$E:$E,W$2,$H:$H,"&gt;0")</f>
        <v>0</v>
      </c>
      <c r="X12" s="459"/>
      <c r="Y12" s="459">
        <f ca="1" t="shared" si="6"/>
        <v>7</v>
      </c>
      <c r="AA12" t="str">
        <f>_xlfn.XLOOKUP(C12,[6]按姓名汇总!$C:$C,[6]按姓名汇总!$C:$C)</f>
        <v>马英</v>
      </c>
    </row>
    <row r="13" customHeight="1" spans="1:27">
      <c r="A13" s="450">
        <f>IF(C13="","",COUNTA($C$3:C13))</f>
        <v>11</v>
      </c>
      <c r="B13" s="450" t="s">
        <v>25</v>
      </c>
      <c r="C13" s="450" t="s">
        <v>46</v>
      </c>
      <c r="D13" s="451" t="str">
        <f ca="1" t="shared" si="0"/>
        <v>运营总监</v>
      </c>
      <c r="E13" s="451" t="str">
        <f ca="1" t="shared" si="1"/>
        <v>科室</v>
      </c>
      <c r="F13" s="451" t="s">
        <v>27</v>
      </c>
      <c r="G13" s="452" t="str">
        <f ca="1" t="array" ref="G13">IFERROR(LOOKUP(1,0/COUNTIF(INDIRECT({"荣昌工资表科室人员","荣昌工资表研发人员","荣昌工资表销售人员","荣昌工资表一线员工","荣昌工资表小时工","劳务公司工资表小时工","劳务公司工资表同工同酬"}&amp;"!$C:$C"),$C13)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3" s="451">
        <f ca="1" t="shared" si="2"/>
        <v>14262.4</v>
      </c>
      <c r="I13" s="451">
        <f>IFERROR(VLOOKUP($C13,五险!$B:$Z,MATCH("养老(16%)",五险!$B$5:$Z$5,0),0),0)</f>
        <v>2080</v>
      </c>
      <c r="J13" s="451">
        <f>IFERROR(VLOOKUP($C13,五险!$B:$Z,MATCH("失业(0.7%)",五险!$B$5:$Z$5,0),0),0)</f>
        <v>91</v>
      </c>
      <c r="K13" s="451">
        <f>IFERROR(VLOOKUP($C13,五险!$B:$Z,MATCH("医疗(8.7%)",五险!$B$5:$Z$5,0),0),0)</f>
        <v>1131</v>
      </c>
      <c r="L13" s="451">
        <f>IFERROR(VLOOKUP($C13,五险!$B:$Z,MATCH("工伤(1.2%)",五险!$B$5:$Z$5,0),0),0)</f>
        <v>156</v>
      </c>
      <c r="M13" s="451">
        <f>_xlfn.XLOOKUP($C13,公积金!$B:$B,公积金!$K:$K,0)</f>
        <v>650</v>
      </c>
      <c r="N13" s="455">
        <f ca="1" t="shared" si="3"/>
        <v>18370.4</v>
      </c>
      <c r="O13" s="454"/>
      <c r="P13" s="430" t="s">
        <v>47</v>
      </c>
      <c r="Q13" s="459"/>
      <c r="R13" s="459"/>
      <c r="S13" s="459"/>
      <c r="T13" s="459"/>
      <c r="U13" s="459"/>
      <c r="V13" s="459"/>
      <c r="W13" s="459"/>
      <c r="X13" s="459"/>
      <c r="Y13" s="459">
        <f t="shared" ref="Y13:Y16" si="7">SUM(Q13:X13)</f>
        <v>0</v>
      </c>
      <c r="AA13" t="str">
        <f>_xlfn.XLOOKUP(C13,[6]按姓名汇总!$C:$C,[6]按姓名汇总!$C:$C)</f>
        <v>卢中华</v>
      </c>
    </row>
    <row r="14" customHeight="1" spans="1:27">
      <c r="A14" s="450">
        <f>IF(C14="","",COUNTA($C$3:C14))</f>
        <v>12</v>
      </c>
      <c r="B14" s="450" t="s">
        <v>25</v>
      </c>
      <c r="C14" s="450" t="s">
        <v>48</v>
      </c>
      <c r="D14" s="451" t="str">
        <f ca="1" t="shared" si="0"/>
        <v>质量工程师</v>
      </c>
      <c r="E14" s="451" t="str">
        <f ca="1" t="shared" si="1"/>
        <v>科室</v>
      </c>
      <c r="F14" s="451" t="s">
        <v>27</v>
      </c>
      <c r="G14" s="452" t="str">
        <f ca="1" t="array" ref="G14">IFERROR(LOOKUP(1,0/COUNTIF(INDIRECT({"荣昌工资表科室人员","荣昌工资表研发人员","荣昌工资表销售人员","荣昌工资表一线员工","荣昌工资表小时工","劳务公司工资表小时工","劳务公司工资表同工同酬"}&amp;"!$C:$C"),$C14)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4" s="451">
        <f ca="1" t="shared" si="2"/>
        <v>6476.88</v>
      </c>
      <c r="I14" s="451">
        <f>IFERROR(VLOOKUP($C14,五险!$B:$Z,MATCH("养老(16%)",五险!$B$5:$Z$5,0),0),0)</f>
        <v>700.8</v>
      </c>
      <c r="J14" s="451">
        <f>IFERROR(VLOOKUP($C14,五险!$B:$Z,MATCH("失业(0.7%)",五险!$B$5:$Z$5,0),0),0)</f>
        <v>30.66</v>
      </c>
      <c r="K14" s="451">
        <f>IFERROR(VLOOKUP($C14,五险!$B:$Z,MATCH("医疗(8.7%)",五险!$B$5:$Z$5,0),0),0)</f>
        <v>381.06</v>
      </c>
      <c r="L14" s="451">
        <f>IFERROR(VLOOKUP($C14,五险!$B:$Z,MATCH("工伤(1.2%)",五险!$B$5:$Z$5,0),0),0)</f>
        <v>52.56</v>
      </c>
      <c r="M14" s="451">
        <f>_xlfn.XLOOKUP($C14,公积金!$B:$B,公积金!$K:$K,0)</f>
        <v>219</v>
      </c>
      <c r="N14" s="455">
        <f ca="1" t="shared" si="3"/>
        <v>7860.96</v>
      </c>
      <c r="O14" s="454"/>
      <c r="P14" s="430" t="s">
        <v>49</v>
      </c>
      <c r="Q14" s="439">
        <f ca="1">SUMIFS($H:$H,$E:$E,Q$2)</f>
        <v>128094.9</v>
      </c>
      <c r="R14" s="439">
        <f ca="1" t="shared" ref="R14:W14" si="8">SUMIFS($H:$H,$E:$E,R$2)</f>
        <v>0</v>
      </c>
      <c r="S14" s="439">
        <f ca="1" t="shared" si="8"/>
        <v>38828.52</v>
      </c>
      <c r="T14" s="439">
        <f ca="1" t="shared" si="8"/>
        <v>79946.93</v>
      </c>
      <c r="U14" s="439">
        <f ca="1" t="shared" si="8"/>
        <v>60722.85</v>
      </c>
      <c r="V14" s="439">
        <f ca="1" t="shared" si="8"/>
        <v>334445.19</v>
      </c>
      <c r="W14" s="439">
        <f ca="1" t="shared" si="8"/>
        <v>60545.42</v>
      </c>
      <c r="X14" s="439" t="e">
        <f ca="1">_xlfn.XLOOKUP("服务费",$C:$C,$H:$H)</f>
        <v>#N/A</v>
      </c>
      <c r="Y14" s="439" t="e">
        <f ca="1" t="shared" si="7"/>
        <v>#N/A</v>
      </c>
      <c r="Z14" s="440" t="e">
        <f ca="1">$Y$14=$H$219</f>
        <v>#N/A</v>
      </c>
      <c r="AA14" t="str">
        <f>_xlfn.XLOOKUP(C14,[6]按姓名汇总!$C:$C,[6]按姓名汇总!$C:$C)</f>
        <v>伍赤诚</v>
      </c>
    </row>
    <row r="15" customHeight="1" spans="1:27">
      <c r="A15" s="450">
        <f>IF(C15="","",COUNTA($C$3:C15))</f>
        <v>13</v>
      </c>
      <c r="B15" s="450" t="s">
        <v>25</v>
      </c>
      <c r="C15" s="450" t="s">
        <v>50</v>
      </c>
      <c r="D15" s="451">
        <f ca="1" t="shared" si="0"/>
        <v>0</v>
      </c>
      <c r="E15" s="451" t="str">
        <f ca="1" t="shared" si="1"/>
        <v/>
      </c>
      <c r="F15" s="451" t="s">
        <v>27</v>
      </c>
      <c r="G15" s="452" t="str">
        <f ca="1" t="array" ref="G15">IFERROR(LOOKUP(1,0/COUNTIF(INDIRECT({"荣昌工资表科室人员","荣昌工资表研发人员","荣昌工资表销售人员","荣昌工资表一线员工","荣昌工资表小时工","劳务公司工资表小时工","劳务公司工资表同工同酬"}&amp;"!$C:$C"),$C15),{"荣昌工资表科室人员","荣昌工资表研发人员","荣昌工资表销售人员","荣昌工资表一线员工","荣昌工资表小时工","劳务公司工资表小时工","劳务公司工资表同工同酬"}),"")</f>
        <v/>
      </c>
      <c r="H15" s="451">
        <f ca="1" t="shared" si="2"/>
        <v>0</v>
      </c>
      <c r="I15" s="451">
        <f>IFERROR(VLOOKUP($C15,五险!$B:$Z,MATCH("养老(16%)",五险!$B$5:$Z$5,0),0),0)</f>
        <v>0</v>
      </c>
      <c r="J15" s="451">
        <f>IFERROR(VLOOKUP($C15,五险!$B:$Z,MATCH("失业(0.7%)",五险!$B$5:$Z$5,0),0),0)</f>
        <v>0</v>
      </c>
      <c r="K15" s="451">
        <f>IFERROR(VLOOKUP($C15,五险!$B:$Z,MATCH("医疗(8.7%)",五险!$B$5:$Z$5,0),0),0)</f>
        <v>0</v>
      </c>
      <c r="L15" s="451">
        <f>IFERROR(VLOOKUP($C15,五险!$B:$Z,MATCH("工伤(1.2%)",五险!$B$5:$Z$5,0),0),0)</f>
        <v>0</v>
      </c>
      <c r="M15" s="451">
        <f>_xlfn.XLOOKUP($C15,公积金!$B:$B,公积金!$K:$K,0)</f>
        <v>0</v>
      </c>
      <c r="N15" s="455">
        <f ca="1" t="shared" si="3"/>
        <v>0</v>
      </c>
      <c r="O15" s="454"/>
      <c r="P15" s="430" t="s">
        <v>51</v>
      </c>
      <c r="Q15" s="439">
        <f ca="1">SUM(Q16:Q22)</f>
        <v>128094.9</v>
      </c>
      <c r="R15" s="439">
        <f ca="1" t="shared" ref="R15:Y15" si="9">SUM(R16:R22)</f>
        <v>0</v>
      </c>
      <c r="S15" s="439">
        <f ca="1" t="shared" si="9"/>
        <v>38828.52</v>
      </c>
      <c r="T15" s="439">
        <f ca="1" t="shared" si="9"/>
        <v>79946.93</v>
      </c>
      <c r="U15" s="439">
        <f ca="1" t="shared" si="9"/>
        <v>60722.85</v>
      </c>
      <c r="V15" s="439">
        <f ca="1" t="shared" si="9"/>
        <v>334445.19</v>
      </c>
      <c r="W15" s="439">
        <f ca="1" t="shared" si="9"/>
        <v>60545.42</v>
      </c>
      <c r="X15" s="439" t="e">
        <f ca="1" t="shared" si="9"/>
        <v>#N/A</v>
      </c>
      <c r="Y15" s="439" t="e">
        <f ca="1" t="shared" si="9"/>
        <v>#N/A</v>
      </c>
      <c r="Z15" s="440" t="e">
        <f ca="1">Y14=Y15</f>
        <v>#N/A</v>
      </c>
      <c r="AA15" t="str">
        <f>_xlfn.XLOOKUP(C15,[6]按姓名汇总!$C:$C,[6]按姓名汇总!$C:$C)</f>
        <v>向财源</v>
      </c>
    </row>
    <row r="16" customHeight="1" spans="1:27">
      <c r="A16" s="450">
        <f>IF(C16="","",COUNTA($C$3:C16))</f>
        <v>14</v>
      </c>
      <c r="B16" s="450" t="s">
        <v>25</v>
      </c>
      <c r="C16" s="450" t="s">
        <v>52</v>
      </c>
      <c r="D16" s="451" t="str">
        <f ca="1" t="shared" si="0"/>
        <v>发泡工艺工程师</v>
      </c>
      <c r="E16" s="451" t="str">
        <f ca="1" t="shared" si="1"/>
        <v>科室</v>
      </c>
      <c r="F16" s="451" t="s">
        <v>27</v>
      </c>
      <c r="G16" s="452" t="str">
        <f ca="1" t="array" ref="G16">IFERROR(LOOKUP(1,0/COUNTIF(INDIRECT({"荣昌工资表科室人员","荣昌工资表研发人员","荣昌工资表销售人员","荣昌工资表一线员工","荣昌工资表小时工","劳务公司工资表小时工","劳务公司工资表同工同酬"}&amp;"!$C:$C"),$C16)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6" s="451">
        <f ca="1" t="shared" si="2"/>
        <v>10798</v>
      </c>
      <c r="I16" s="451">
        <f>IFERROR(VLOOKUP($C16,五险!$B:$Z,MATCH("养老(16%)",五险!$B$5:$Z$5,0),0),0)</f>
        <v>1360</v>
      </c>
      <c r="J16" s="451">
        <f>IFERROR(VLOOKUP($C16,五险!$B:$Z,MATCH("失业(0.7%)",五险!$B$5:$Z$5,0),0),0)</f>
        <v>59.5</v>
      </c>
      <c r="K16" s="451">
        <f>IFERROR(VLOOKUP($C16,五险!$B:$Z,MATCH("医疗(8.7%)",五险!$B$5:$Z$5,0),0),0)</f>
        <v>739.5</v>
      </c>
      <c r="L16" s="451">
        <f>IFERROR(VLOOKUP($C16,五险!$B:$Z,MATCH("工伤(1.2%)",五险!$B$5:$Z$5,0),0),0)</f>
        <v>102</v>
      </c>
      <c r="M16" s="451">
        <f>_xlfn.XLOOKUP($C16,公积金!$B:$B,公积金!$K:$K,0)</f>
        <v>425</v>
      </c>
      <c r="N16" s="455">
        <f ca="1" t="shared" si="3"/>
        <v>13484</v>
      </c>
      <c r="O16" s="454"/>
      <c r="P16" s="456" t="s">
        <v>27</v>
      </c>
      <c r="Q16" s="439">
        <f ca="1">SUMIFS($H:$H,$F:$F,$P16,$E:$E,Q$2)</f>
        <v>128094.9</v>
      </c>
      <c r="R16" s="439">
        <f ca="1" t="shared" ref="R16:Y16" si="10">SUMIFS($H:$H,$F:$F,$P16,$E:$E,R$2)</f>
        <v>0</v>
      </c>
      <c r="S16" s="439">
        <f ca="1" t="shared" si="10"/>
        <v>38828.52</v>
      </c>
      <c r="T16" s="439">
        <f ca="1" t="shared" si="10"/>
        <v>79946.93</v>
      </c>
      <c r="U16" s="439">
        <f ca="1" t="shared" si="10"/>
        <v>60722.85</v>
      </c>
      <c r="V16" s="439">
        <f ca="1" t="shared" si="10"/>
        <v>104092.55</v>
      </c>
      <c r="W16" s="439">
        <f ca="1" t="shared" si="10"/>
        <v>49433.23</v>
      </c>
      <c r="X16" s="439" t="e">
        <f ca="1">_xlfn.XLOOKUP("服务费",$C:$C,$H:$H)</f>
        <v>#N/A</v>
      </c>
      <c r="Y16" s="439" t="e">
        <f ca="1" t="shared" si="7"/>
        <v>#N/A</v>
      </c>
      <c r="AA16" t="str">
        <f>_xlfn.XLOOKUP(C16,[6]按姓名汇总!$C:$C,[6]按姓名汇总!$C:$C)</f>
        <v>张海波</v>
      </c>
    </row>
    <row r="17" customHeight="1" spans="1:27">
      <c r="A17" s="450">
        <f>IF(C17="","",COUNTA($C$3:C17))</f>
        <v>15</v>
      </c>
      <c r="B17" s="450" t="s">
        <v>25</v>
      </c>
      <c r="C17" s="450" t="s">
        <v>53</v>
      </c>
      <c r="D17" s="451" t="str">
        <f ca="1" t="shared" si="0"/>
        <v>部长</v>
      </c>
      <c r="E17" s="451" t="str">
        <f ca="1" t="shared" si="1"/>
        <v>科室</v>
      </c>
      <c r="F17" s="451" t="s">
        <v>27</v>
      </c>
      <c r="G17" s="452" t="str">
        <f ca="1" t="array" ref="G17">IFERROR(LOOKUP(1,0/COUNTIF(INDIRECT({"荣昌工资表科室人员","荣昌工资表研发人员","荣昌工资表销售人员","荣昌工资表一线员工","荣昌工资表小时工","劳务公司工资表小时工","劳务公司工资表同工同酬"}&amp;"!$C:$C"),$C17)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7" s="451">
        <f ca="1" t="shared" si="2"/>
        <v>11682</v>
      </c>
      <c r="I17" s="451">
        <f>IFERROR(VLOOKUP($C17,五险!$B:$Z,MATCH("养老(16%)",五险!$B$5:$Z$5,0),0),0)</f>
        <v>1433.6</v>
      </c>
      <c r="J17" s="451">
        <f>IFERROR(VLOOKUP($C17,五险!$B:$Z,MATCH("失业(0.7%)",五险!$B$5:$Z$5,0),0),0)</f>
        <v>62.72</v>
      </c>
      <c r="K17" s="451">
        <f>IFERROR(VLOOKUP($C17,五险!$B:$Z,MATCH("医疗(8.7%)",五险!$B$5:$Z$5,0),0),0)</f>
        <v>779.52</v>
      </c>
      <c r="L17" s="451">
        <f>IFERROR(VLOOKUP($C17,五险!$B:$Z,MATCH("工伤(1.2%)",五险!$B$5:$Z$5,0),0),0)</f>
        <v>107.52</v>
      </c>
      <c r="M17" s="451">
        <f>_xlfn.XLOOKUP($C17,公积金!$B:$B,公积金!$K:$K,0)</f>
        <v>525</v>
      </c>
      <c r="N17" s="455">
        <f ca="1" t="shared" si="3"/>
        <v>14590.36</v>
      </c>
      <c r="O17" s="454"/>
      <c r="P17" s="456" t="s">
        <v>35</v>
      </c>
      <c r="Q17" s="439">
        <f ca="1" t="shared" ref="Q17:Q22" si="11">SUMIFS($H:$H,$F:$F,$P17,$E:$E,Q$2)</f>
        <v>0</v>
      </c>
      <c r="R17" s="439">
        <f ca="1" t="shared" ref="R17:Y17" si="12">SUMIFS($H:$H,$F:$F,$P17,$E:$E,R$2)</f>
        <v>0</v>
      </c>
      <c r="S17" s="439">
        <f ca="1" t="shared" si="12"/>
        <v>0</v>
      </c>
      <c r="T17" s="439">
        <f ca="1" t="shared" si="12"/>
        <v>0</v>
      </c>
      <c r="U17" s="439">
        <f ca="1" t="shared" si="12"/>
        <v>0</v>
      </c>
      <c r="V17" s="439">
        <f ca="1" t="shared" si="12"/>
        <v>113648.43</v>
      </c>
      <c r="W17" s="439">
        <f ca="1" t="shared" si="12"/>
        <v>11112.19</v>
      </c>
      <c r="X17" s="439">
        <f ca="1" t="shared" si="12"/>
        <v>0</v>
      </c>
      <c r="Y17" s="439">
        <f ca="1" t="shared" ref="Y17:Y22" si="13">SUM(Q17:X17)</f>
        <v>124760.62</v>
      </c>
      <c r="AA17" t="str">
        <f>_xlfn.XLOOKUP(C17,[6]按姓名汇总!$C:$C,[6]按姓名汇总!$C:$C)</f>
        <v>曹蜜</v>
      </c>
    </row>
    <row r="18" customHeight="1" spans="1:27">
      <c r="A18" s="450">
        <f>IF(C18="","",COUNTA($C$3:C18))</f>
        <v>16</v>
      </c>
      <c r="B18" s="450" t="s">
        <v>25</v>
      </c>
      <c r="C18" s="450" t="s">
        <v>54</v>
      </c>
      <c r="D18" s="451">
        <f ca="1" t="shared" si="0"/>
        <v>0</v>
      </c>
      <c r="E18" s="451" t="str">
        <f ca="1" t="shared" si="1"/>
        <v/>
      </c>
      <c r="F18" s="451" t="s">
        <v>27</v>
      </c>
      <c r="G18" s="452" t="str">
        <f ca="1" t="array" ref="G18">IFERROR(LOOKUP(1,0/COUNTIF(INDIRECT({"荣昌工资表科室人员","荣昌工资表研发人员","荣昌工资表销售人员","荣昌工资表一线员工","荣昌工资表小时工","劳务公司工资表小时工","劳务公司工资表同工同酬"}&amp;"!$C:$C"),$C18),{"荣昌工资表科室人员","荣昌工资表研发人员","荣昌工资表销售人员","荣昌工资表一线员工","荣昌工资表小时工","劳务公司工资表小时工","劳务公司工资表同工同酬"}),"")</f>
        <v/>
      </c>
      <c r="H18" s="451">
        <f ca="1" t="shared" si="2"/>
        <v>0</v>
      </c>
      <c r="I18" s="451">
        <f>IFERROR(VLOOKUP($C18,五险!$B:$Z,MATCH("养老(16%)",五险!$B$5:$Z$5,0),0),0)</f>
        <v>0</v>
      </c>
      <c r="J18" s="451">
        <f>IFERROR(VLOOKUP($C18,五险!$B:$Z,MATCH("失业(0.7%)",五险!$B$5:$Z$5,0),0),0)</f>
        <v>0</v>
      </c>
      <c r="K18" s="451">
        <f>IFERROR(VLOOKUP($C18,五险!$B:$Z,MATCH("医疗(8.7%)",五险!$B$5:$Z$5,0),0),0)</f>
        <v>0</v>
      </c>
      <c r="L18" s="451">
        <f>IFERROR(VLOOKUP($C18,五险!$B:$Z,MATCH("工伤(1.2%)",五险!$B$5:$Z$5,0),0),0)</f>
        <v>0</v>
      </c>
      <c r="M18" s="451">
        <f>_xlfn.XLOOKUP($C18,公积金!$B:$B,公积金!$K:$K,0)</f>
        <v>0</v>
      </c>
      <c r="N18" s="455">
        <f ca="1" t="shared" si="3"/>
        <v>0</v>
      </c>
      <c r="O18" s="454"/>
      <c r="P18" s="456" t="s">
        <v>37</v>
      </c>
      <c r="Q18" s="439">
        <f ca="1" t="shared" si="11"/>
        <v>0</v>
      </c>
      <c r="R18" s="439">
        <f ca="1" t="shared" ref="R18:Y18" si="14">SUMIFS($H:$H,$F:$F,$P18,$E:$E,R$2)</f>
        <v>0</v>
      </c>
      <c r="S18" s="439">
        <f ca="1" t="shared" si="14"/>
        <v>0</v>
      </c>
      <c r="T18" s="439">
        <f ca="1" t="shared" si="14"/>
        <v>0</v>
      </c>
      <c r="U18" s="439">
        <f ca="1" t="shared" si="14"/>
        <v>0</v>
      </c>
      <c r="V18" s="439">
        <f ca="1" t="shared" si="14"/>
        <v>63157.79</v>
      </c>
      <c r="W18" s="439">
        <f ca="1" t="shared" si="14"/>
        <v>0</v>
      </c>
      <c r="X18" s="439">
        <f ca="1" t="shared" si="14"/>
        <v>0</v>
      </c>
      <c r="Y18" s="439">
        <f ca="1" t="shared" si="13"/>
        <v>63157.79</v>
      </c>
      <c r="AA18" t="str">
        <f>_xlfn.XLOOKUP(C18,[6]按姓名汇总!$C:$C,[6]按姓名汇总!$C:$C)</f>
        <v>陈嘉琦</v>
      </c>
    </row>
    <row r="19" customHeight="1" spans="1:27">
      <c r="A19" s="450">
        <f>IF(C19="","",COUNTA($C$3:C19))</f>
        <v>17</v>
      </c>
      <c r="B19" s="450" t="s">
        <v>25</v>
      </c>
      <c r="C19" s="450" t="s">
        <v>55</v>
      </c>
      <c r="D19" s="451" t="str">
        <f ca="1" t="shared" si="0"/>
        <v>总装检验员</v>
      </c>
      <c r="E19" s="451" t="s">
        <v>22</v>
      </c>
      <c r="F19" s="451" t="s">
        <v>27</v>
      </c>
      <c r="G19" s="452" t="str">
        <f ca="1" t="array" ref="G19">IFERROR(LOOKUP(1,0/COUNTIF(INDIRECT({"荣昌工资表科室人员","荣昌工资表研发人员","荣昌工资表销售人员","荣昌工资表一线员工","荣昌工资表小时工","劳务公司工资表小时工","劳务公司工资表同工同酬"}&amp;"!$C:$C"),$C19)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19" s="451">
        <f ca="1" t="shared" si="2"/>
        <v>4787.95</v>
      </c>
      <c r="I19" s="451">
        <f>IFERROR(VLOOKUP($C19,五险!$B:$Z,MATCH("养老(16%)",五险!$B$5:$Z$5,0),0),0)</f>
        <v>723.2</v>
      </c>
      <c r="J19" s="451">
        <f>IFERROR(VLOOKUP($C19,五险!$B:$Z,MATCH("失业(0.7%)",五险!$B$5:$Z$5,0),0),0)</f>
        <v>31.64</v>
      </c>
      <c r="K19" s="451">
        <f>IFERROR(VLOOKUP($C19,五险!$B:$Z,MATCH("医疗(8.7%)",五险!$B$5:$Z$5,0),0),0)</f>
        <v>393.24</v>
      </c>
      <c r="L19" s="451">
        <f>IFERROR(VLOOKUP($C19,五险!$B:$Z,MATCH("工伤(1.2%)",五险!$B$5:$Z$5,0),0),0)</f>
        <v>54.24</v>
      </c>
      <c r="M19" s="451">
        <f>_xlfn.XLOOKUP($C19,公积金!$B:$B,公积金!$K:$K,0)</f>
        <v>226</v>
      </c>
      <c r="N19" s="455">
        <f ca="1" t="shared" si="3"/>
        <v>6216.27</v>
      </c>
      <c r="O19" s="454"/>
      <c r="P19" s="456" t="s">
        <v>39</v>
      </c>
      <c r="Q19" s="439">
        <f ca="1" t="shared" si="11"/>
        <v>0</v>
      </c>
      <c r="R19" s="439">
        <f ca="1" t="shared" ref="R19:Y19" si="15">SUMIFS($H:$H,$F:$F,$P19,$E:$E,R$2)</f>
        <v>0</v>
      </c>
      <c r="S19" s="439">
        <f ca="1" t="shared" si="15"/>
        <v>0</v>
      </c>
      <c r="T19" s="439">
        <f ca="1" t="shared" si="15"/>
        <v>0</v>
      </c>
      <c r="U19" s="439">
        <f ca="1" t="shared" si="15"/>
        <v>0</v>
      </c>
      <c r="V19" s="439">
        <f ca="1" t="shared" si="15"/>
        <v>0</v>
      </c>
      <c r="W19" s="439">
        <f ca="1" t="shared" si="15"/>
        <v>0</v>
      </c>
      <c r="X19" s="439">
        <f ca="1" t="shared" si="15"/>
        <v>0</v>
      </c>
      <c r="Y19" s="439">
        <f ca="1" t="shared" si="13"/>
        <v>0</v>
      </c>
      <c r="AA19" t="str">
        <f>_xlfn.XLOOKUP(C19,[6]按姓名汇总!$C:$C,[6]按姓名汇总!$C:$C)</f>
        <v>贺王瑜</v>
      </c>
    </row>
    <row r="20" customHeight="1" spans="1:27">
      <c r="A20" s="450">
        <f>IF(C20="","",COUNTA($C$3:C20))</f>
        <v>18</v>
      </c>
      <c r="B20" s="450" t="s">
        <v>25</v>
      </c>
      <c r="C20" s="450" t="s">
        <v>56</v>
      </c>
      <c r="D20" s="451" t="str">
        <f ca="1" t="shared" si="0"/>
        <v>发泡设备维修</v>
      </c>
      <c r="E20" s="451" t="s">
        <v>22</v>
      </c>
      <c r="F20" s="451" t="s">
        <v>27</v>
      </c>
      <c r="G20" s="452" t="str">
        <f ca="1" t="array" ref="G20">IFERROR(LOOKUP(1,0/COUNTIF(INDIRECT({"荣昌工资表科室人员","荣昌工资表研发人员","荣昌工资表销售人员","荣昌工资表一线员工","荣昌工资表小时工","劳务公司工资表小时工","劳务公司工资表同工同酬"}&amp;"!$C:$C"),$C20)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20" s="451">
        <f ca="1" t="shared" si="2"/>
        <v>7371.08</v>
      </c>
      <c r="I20" s="451">
        <f>IFERROR(VLOOKUP($C20,五险!$B:$Z,MATCH("养老(16%)",五险!$B$5:$Z$5,0),0),0)</f>
        <v>689.28</v>
      </c>
      <c r="J20" s="451">
        <f>IFERROR(VLOOKUP($C20,五险!$B:$Z,MATCH("失业(0.7%)",五险!$B$5:$Z$5,0),0),0)</f>
        <v>30.16</v>
      </c>
      <c r="K20" s="451">
        <f>IFERROR(VLOOKUP($C20,五险!$B:$Z,MATCH("医疗(8.7%)",五险!$B$5:$Z$5,0),0),0)</f>
        <v>374.8</v>
      </c>
      <c r="L20" s="451">
        <f>IFERROR(VLOOKUP($C20,五险!$B:$Z,MATCH("工伤(1.2%)",五险!$B$5:$Z$5,0),0),0)</f>
        <v>51.7</v>
      </c>
      <c r="M20" s="451">
        <f>_xlfn.XLOOKUP($C20,公积金!$B:$B,公积金!$K:$K,0)</f>
        <v>215</v>
      </c>
      <c r="N20" s="455">
        <f ca="1" t="shared" si="3"/>
        <v>8732.02</v>
      </c>
      <c r="O20" s="454"/>
      <c r="P20" s="456" t="s">
        <v>41</v>
      </c>
      <c r="Q20" s="439">
        <f ca="1" t="shared" si="11"/>
        <v>0</v>
      </c>
      <c r="R20" s="439">
        <f ca="1" t="shared" ref="R20:Y20" si="16">SUMIFS($H:$H,$F:$F,$P20,$E:$E,R$2)</f>
        <v>0</v>
      </c>
      <c r="S20" s="439">
        <f ca="1" t="shared" si="16"/>
        <v>0</v>
      </c>
      <c r="T20" s="439">
        <f ca="1" t="shared" si="16"/>
        <v>0</v>
      </c>
      <c r="U20" s="439">
        <f ca="1" t="shared" si="16"/>
        <v>0</v>
      </c>
      <c r="V20" s="439">
        <f ca="1" t="shared" si="16"/>
        <v>11947.52</v>
      </c>
      <c r="W20" s="439">
        <f ca="1" t="shared" si="16"/>
        <v>0</v>
      </c>
      <c r="X20" s="439">
        <f ca="1" t="shared" si="16"/>
        <v>0</v>
      </c>
      <c r="Y20" s="439">
        <f ca="1" t="shared" si="13"/>
        <v>11947.52</v>
      </c>
      <c r="AA20" t="str">
        <f>_xlfn.XLOOKUP(C20,[6]按姓名汇总!$C:$C,[6]按姓名汇总!$C:$C)</f>
        <v>赵新辉</v>
      </c>
    </row>
    <row r="21" customHeight="1" spans="1:27">
      <c r="A21" s="450">
        <f>IF(C21="","",COUNTA($C$3:C21))</f>
        <v>19</v>
      </c>
      <c r="B21" s="450" t="s">
        <v>25</v>
      </c>
      <c r="C21" s="450" t="s">
        <v>57</v>
      </c>
      <c r="D21" s="451" t="str">
        <f ca="1" t="shared" si="0"/>
        <v>发泡班长</v>
      </c>
      <c r="E21" s="451" t="s">
        <v>22</v>
      </c>
      <c r="F21" s="451" t="s">
        <v>27</v>
      </c>
      <c r="G21" s="452" t="str">
        <f ca="1" t="array" ref="G21">IFERROR(LOOKUP(1,0/COUNTIF(INDIRECT({"荣昌工资表科室人员","荣昌工资表研发人员","荣昌工资表销售人员","荣昌工资表一线员工","荣昌工资表小时工","劳务公司工资表小时工","劳务公司工资表同工同酬"}&amp;"!$C:$C"),$C21)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21" s="451">
        <f ca="1" t="shared" si="2"/>
        <v>7008.37</v>
      </c>
      <c r="I21" s="451">
        <f>IFERROR(VLOOKUP($C21,五险!$B:$Z,MATCH("养老(16%)",五险!$B$5:$Z$5,0),0),0)</f>
        <v>689.28</v>
      </c>
      <c r="J21" s="451">
        <f>IFERROR(VLOOKUP($C21,五险!$B:$Z,MATCH("失业(0.7%)",五险!$B$5:$Z$5,0),0),0)</f>
        <v>30.16</v>
      </c>
      <c r="K21" s="451">
        <f>IFERROR(VLOOKUP($C21,五险!$B:$Z,MATCH("医疗(8.7%)",五险!$B$5:$Z$5,0),0),0)</f>
        <v>352.61</v>
      </c>
      <c r="L21" s="451">
        <f>IFERROR(VLOOKUP($C21,五险!$B:$Z,MATCH("工伤(1.2%)",五险!$B$5:$Z$5,0),0),0)</f>
        <v>51.7</v>
      </c>
      <c r="M21" s="451">
        <f>_xlfn.XLOOKUP($C21,公积金!$B:$B,公积金!$K:$K,0)</f>
        <v>205</v>
      </c>
      <c r="N21" s="455">
        <f ca="1" t="shared" si="3"/>
        <v>8337.12</v>
      </c>
      <c r="O21" s="454"/>
      <c r="P21" s="456" t="s">
        <v>43</v>
      </c>
      <c r="Q21" s="439">
        <f ca="1" t="shared" si="11"/>
        <v>0</v>
      </c>
      <c r="R21" s="439">
        <f ca="1" t="shared" ref="R21:Y21" si="17">SUMIFS($H:$H,$F:$F,$P21,$E:$E,R$2)</f>
        <v>0</v>
      </c>
      <c r="S21" s="439">
        <f ca="1" t="shared" si="17"/>
        <v>0</v>
      </c>
      <c r="T21" s="439">
        <f ca="1" t="shared" si="17"/>
        <v>0</v>
      </c>
      <c r="U21" s="439">
        <f ca="1" t="shared" si="17"/>
        <v>0</v>
      </c>
      <c r="V21" s="439">
        <f ca="1" t="shared" si="17"/>
        <v>0</v>
      </c>
      <c r="W21" s="439">
        <f ca="1" t="shared" si="17"/>
        <v>0</v>
      </c>
      <c r="X21" s="439">
        <f ca="1" t="shared" si="17"/>
        <v>0</v>
      </c>
      <c r="Y21" s="439">
        <f ca="1" t="shared" si="13"/>
        <v>0</v>
      </c>
      <c r="AA21" t="str">
        <f>_xlfn.XLOOKUP(C21,[6]按姓名汇总!$C:$C,[6]按姓名汇总!$C:$C)</f>
        <v>肖燕丹</v>
      </c>
    </row>
    <row r="22" customHeight="1" spans="1:27">
      <c r="A22" s="450">
        <f>IF(C22="","",COUNTA($C$3:C22))</f>
        <v>20</v>
      </c>
      <c r="B22" s="450" t="s">
        <v>58</v>
      </c>
      <c r="C22" s="450" t="s">
        <v>59</v>
      </c>
      <c r="D22" s="451" t="str">
        <f ca="1" t="shared" si="0"/>
        <v>焊接普工</v>
      </c>
      <c r="E22" s="451" t="s">
        <v>20</v>
      </c>
      <c r="F22" s="451" t="s">
        <v>27</v>
      </c>
      <c r="G22" s="452" t="str">
        <f ca="1" t="array" ref="G22">IFERROR(LOOKUP(1,0/COUNTIF(INDIRECT({"荣昌工资表科室人员","荣昌工资表研发人员","荣昌工资表销售人员","荣昌工资表一线员工","荣昌工资表小时工","劳务公司工资表小时工","劳务公司工资表同工同酬"}&amp;"!$C:$C"),$C22)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22" s="451">
        <f ca="1" t="shared" si="2"/>
        <v>5261.9</v>
      </c>
      <c r="I22" s="451">
        <f>IFERROR(VLOOKUP($C22,五险!$B:$Z,MATCH("养老(16%)",五险!$B$5:$Z$5,0),0),0)</f>
        <v>908.8</v>
      </c>
      <c r="J22" s="451">
        <f>IFERROR(VLOOKUP($C22,五险!$B:$Z,MATCH("失业(0.7%)",五险!$B$5:$Z$5,0),0),0)</f>
        <v>39.76</v>
      </c>
      <c r="K22" s="451">
        <f>IFERROR(VLOOKUP($C22,五险!$B:$Z,MATCH("医疗(8.7%)",五险!$B$5:$Z$5,0),0),0)</f>
        <v>494.16</v>
      </c>
      <c r="L22" s="451">
        <f>IFERROR(VLOOKUP($C22,五险!$B:$Z,MATCH("工伤(1.2%)",五险!$B$5:$Z$5,0),0),0)</f>
        <v>68.16</v>
      </c>
      <c r="M22" s="451">
        <f>_xlfn.XLOOKUP($C22,公积金!$B:$B,公积金!$K:$K,0)</f>
        <v>284</v>
      </c>
      <c r="N22" s="455">
        <f ca="1" t="shared" si="3"/>
        <v>7056.78</v>
      </c>
      <c r="O22" s="454"/>
      <c r="P22" s="456" t="s">
        <v>45</v>
      </c>
      <c r="Q22" s="439">
        <f ca="1" t="shared" si="11"/>
        <v>0</v>
      </c>
      <c r="R22" s="439">
        <f ca="1" t="shared" ref="R22:Y22" si="18">SUMIFS($H:$H,$F:$F,$P22,$E:$E,R$2)</f>
        <v>0</v>
      </c>
      <c r="S22" s="439">
        <f ca="1" t="shared" si="18"/>
        <v>0</v>
      </c>
      <c r="T22" s="439">
        <f ca="1" t="shared" si="18"/>
        <v>0</v>
      </c>
      <c r="U22" s="439">
        <f ca="1" t="shared" si="18"/>
        <v>0</v>
      </c>
      <c r="V22" s="439">
        <f ca="1" t="shared" si="18"/>
        <v>41598.9</v>
      </c>
      <c r="W22" s="439">
        <f ca="1" t="shared" si="18"/>
        <v>0</v>
      </c>
      <c r="X22" s="439">
        <f ca="1" t="shared" si="18"/>
        <v>0</v>
      </c>
      <c r="Y22" s="439">
        <f ca="1" t="shared" si="13"/>
        <v>41598.9</v>
      </c>
      <c r="AA22" t="str">
        <f>_xlfn.XLOOKUP(C22,[6]按姓名汇总!$C:$C,[6]按姓名汇总!$C:$C)</f>
        <v>范文榜</v>
      </c>
    </row>
    <row r="23" customHeight="1" spans="1:27">
      <c r="A23" s="450">
        <f>IF(C23="","",COUNTA($C$3:C23))</f>
        <v>21</v>
      </c>
      <c r="B23" s="450" t="s">
        <v>25</v>
      </c>
      <c r="C23" s="450" t="s">
        <v>60</v>
      </c>
      <c r="D23" s="451" t="str">
        <f ca="1" t="shared" si="0"/>
        <v>销售统计</v>
      </c>
      <c r="E23" s="451" t="str">
        <f ca="1">MID(G23,6,2)</f>
        <v>销售</v>
      </c>
      <c r="F23" s="451" t="s">
        <v>27</v>
      </c>
      <c r="G23" s="452" t="str">
        <f ca="1" t="array" ref="G23">IFERROR(LOOKUP(1,0/COUNTIF(INDIRECT({"荣昌工资表科室人员","荣昌工资表研发人员","荣昌工资表销售人员","荣昌工资表一线员工","荣昌工资表小时工","劳务公司工资表小时工","劳务公司工资表同工同酬"}&amp;"!$C:$C"),$C23)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3" s="451">
        <f ca="1" t="shared" si="2"/>
        <v>5687.42</v>
      </c>
      <c r="I23" s="451">
        <f>IFERROR(VLOOKUP($C23,五险!$B:$Z,MATCH("养老(16%)",五险!$B$5:$Z$5,0),0),0)</f>
        <v>736</v>
      </c>
      <c r="J23" s="451">
        <f>IFERROR(VLOOKUP($C23,五险!$B:$Z,MATCH("失业(0.7%)",五险!$B$5:$Z$5,0),0),0)</f>
        <v>32.2</v>
      </c>
      <c r="K23" s="451">
        <f>IFERROR(VLOOKUP($C23,五险!$B:$Z,MATCH("医疗(8.7%)",五险!$B$5:$Z$5,0),0),0)</f>
        <v>400.2</v>
      </c>
      <c r="L23" s="451">
        <f>IFERROR(VLOOKUP($C23,五险!$B:$Z,MATCH("工伤(1.2%)",五险!$B$5:$Z$5,0),0),0)</f>
        <v>55.2</v>
      </c>
      <c r="M23" s="451">
        <f>_xlfn.XLOOKUP($C23,公积金!$B:$B,公积金!$K:$K,0)</f>
        <v>230</v>
      </c>
      <c r="N23" s="455">
        <f ca="1" t="shared" si="3"/>
        <v>7141.02</v>
      </c>
      <c r="O23" s="454"/>
      <c r="P23" s="430" t="s">
        <v>61</v>
      </c>
      <c r="Y23" s="439">
        <f t="shared" ref="Y23:Y32" si="19">SUM(Q23:X23)</f>
        <v>0</v>
      </c>
      <c r="AA23" t="str">
        <f>_xlfn.XLOOKUP(C23,[6]按姓名汇总!$C:$C,[6]按姓名汇总!$C:$C)</f>
        <v>肖玲</v>
      </c>
    </row>
    <row r="24" customHeight="1" spans="1:27">
      <c r="A24" s="450">
        <f>IF(C24="","",COUNTA($C$3:C24))</f>
        <v>22</v>
      </c>
      <c r="B24" s="450" t="s">
        <v>25</v>
      </c>
      <c r="C24" s="450" t="s">
        <v>62</v>
      </c>
      <c r="D24" s="451" t="str">
        <f ca="1" t="shared" si="0"/>
        <v>销售服务经理</v>
      </c>
      <c r="E24" s="451" t="str">
        <f ca="1" t="shared" ref="E24:E30" si="20">MID(G24,6,2)</f>
        <v>销售</v>
      </c>
      <c r="F24" s="451" t="s">
        <v>27</v>
      </c>
      <c r="G24" s="452" t="str">
        <f ca="1" t="array" ref="G24">IFERROR(LOOKUP(1,0/COUNTIF(INDIRECT({"荣昌工资表科室人员","荣昌工资表研发人员","荣昌工资表销售人员","荣昌工资表一线员工","荣昌工资表小时工","劳务公司工资表小时工","劳务公司工资表同工同酬"}&amp;"!$C:$C"),$C24)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4" s="451">
        <f ca="1" t="shared" si="2"/>
        <v>8547.11</v>
      </c>
      <c r="I24" s="451">
        <f>IFERROR(VLOOKUP($C24,五险!$B:$Z,MATCH("养老(16%)",五险!$B$5:$Z$5,0),0),0)</f>
        <v>761.6</v>
      </c>
      <c r="J24" s="451">
        <f>IFERROR(VLOOKUP($C24,五险!$B:$Z,MATCH("失业(0.7%)",五险!$B$5:$Z$5,0),0),0)</f>
        <v>33.32</v>
      </c>
      <c r="K24" s="451">
        <f>IFERROR(VLOOKUP($C24,五险!$B:$Z,MATCH("医疗(8.7%)",五险!$B$5:$Z$5,0),0),0)</f>
        <v>414.12</v>
      </c>
      <c r="L24" s="451">
        <f>IFERROR(VLOOKUP($C24,五险!$B:$Z,MATCH("工伤(1.2%)",五险!$B$5:$Z$5,0),0),0)</f>
        <v>57.12</v>
      </c>
      <c r="M24" s="451">
        <f>_xlfn.XLOOKUP($C24,公积金!$B:$B,公积金!$K:$K,0)</f>
        <v>325</v>
      </c>
      <c r="N24" s="455">
        <f ca="1" t="shared" si="3"/>
        <v>10138.27</v>
      </c>
      <c r="O24" s="454"/>
      <c r="P24" s="430" t="s">
        <v>63</v>
      </c>
      <c r="Q24" s="439">
        <f ca="1" t="array" ref="Q24">SUM(SUMIFS(OFFSET(五险!$P:$P,,{0,3,5,7}),五险!$AN:$AN,Q$2))+SUMIFS($M:$M,$E:$E,Q$2)</f>
        <v>4517</v>
      </c>
      <c r="R24" s="439">
        <f ca="1" t="array" ref="R24">SUM(SUMIFS(OFFSET(五险!$P:$P,,{0,3,5,7}),五险!$AN:$AN,R$2))+SUMIFS($M:$M,$E:$E,R$2)</f>
        <v>0</v>
      </c>
      <c r="S24" s="439">
        <f ca="1" t="array" ref="S24">SUM(SUMIFS(OFFSET(五险!$P:$P,,{0,3,5,7}),五险!$AN:$AN,S$2))+SUMIFS($M:$M,$E:$E,S$2)</f>
        <v>758</v>
      </c>
      <c r="T24" s="439">
        <f ca="1" t="array" ref="T24">SUM(SUMIFS(OFFSET(五险!$P:$P,,{0,3,5,7}),五险!$AN:$AN,T$2))+SUMIFS($M:$M,$E:$E,T$2)</f>
        <v>2830</v>
      </c>
      <c r="U24" s="439">
        <f ca="1" t="array" ref="U24">SUM(SUMIFS(OFFSET(五险!$P:$P,,{0,3,5,7}),五险!$AN:$AN,U$2))+SUMIFS($M:$M,$E:$E,U$2)</f>
        <v>2278</v>
      </c>
      <c r="V24" s="439">
        <f ca="1" t="array" ref="V24">SUM(SUMIFS(OFFSET(五险!$P:$P,,{0,3,5,7}),五险!$AN:$AN,V$2))+SUMIFS($M:$M,$E:$E,V$2)</f>
        <v>1069</v>
      </c>
      <c r="W24" s="439">
        <f ca="1" t="array" ref="W24">SUM(SUMIFS(OFFSET(五险!$P:$P,,{0,3,5,7}),五险!$AN:$AN,W$2))+SUMIFS($M:$M,$E:$E,W$2)</f>
        <v>851</v>
      </c>
      <c r="Y24" s="439">
        <f ca="1" t="shared" si="19"/>
        <v>12303</v>
      </c>
      <c r="Z24" s="440" t="b">
        <f ca="1">Y24=SUM(I220:M220)</f>
        <v>1</v>
      </c>
      <c r="AA24" t="str">
        <f>_xlfn.XLOOKUP(C24,[6]按姓名汇总!$C:$C,[6]按姓名汇总!$C:$C)</f>
        <v>赵五祥</v>
      </c>
    </row>
    <row r="25" customHeight="1" spans="1:27">
      <c r="A25" s="450">
        <f>IF(C25="","",COUNTA($C$3:C25))</f>
        <v>23</v>
      </c>
      <c r="B25" s="450" t="s">
        <v>25</v>
      </c>
      <c r="C25" s="450" t="s">
        <v>64</v>
      </c>
      <c r="D25" s="451" t="str">
        <f ca="1" t="shared" si="0"/>
        <v>现场服务员</v>
      </c>
      <c r="E25" s="451" t="str">
        <f ca="1" t="shared" si="20"/>
        <v>销售</v>
      </c>
      <c r="F25" s="451" t="s">
        <v>27</v>
      </c>
      <c r="G25" s="452" t="str">
        <f ca="1" t="array" ref="G25">IFERROR(LOOKUP(1,0/COUNTIF(INDIRECT({"荣昌工资表科室人员","荣昌工资表研发人员","荣昌工资表销售人员","荣昌工资表一线员工","荣昌工资表小时工","劳务公司工资表小时工","劳务公司工资表同工同酬"}&amp;"!$C:$C"),$C25)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5" s="451">
        <f ca="1" t="shared" si="2"/>
        <v>4862</v>
      </c>
      <c r="I25" s="451">
        <f>IFERROR(VLOOKUP($C25,五险!$B:$Z,MATCH("养老(16%)",五险!$B$5:$Z$5,0),0),0)</f>
        <v>689.28</v>
      </c>
      <c r="J25" s="451">
        <f>IFERROR(VLOOKUP($C25,五险!$B:$Z,MATCH("失业(0.7%)",五险!$B$5:$Z$5,0),0),0)</f>
        <v>30.16</v>
      </c>
      <c r="K25" s="451">
        <f>IFERROR(VLOOKUP($C25,五险!$B:$Z,MATCH("医疗(8.7%)",五险!$B$5:$Z$5,0),0),0)</f>
        <v>374.8</v>
      </c>
      <c r="L25" s="451">
        <f>IFERROR(VLOOKUP($C25,五险!$B:$Z,MATCH("工伤(1.2%)",五险!$B$5:$Z$5,0),0),0)</f>
        <v>51.7</v>
      </c>
      <c r="M25" s="451">
        <f>_xlfn.XLOOKUP($C25,公积金!$B:$B,公积金!$K:$K,0)</f>
        <v>203</v>
      </c>
      <c r="N25" s="455">
        <f ca="1" t="shared" si="3"/>
        <v>6210.94</v>
      </c>
      <c r="O25" s="454"/>
      <c r="P25" s="430" t="s">
        <v>65</v>
      </c>
      <c r="Q25" s="439">
        <f ca="1">SUM(Q26:Q32)</f>
        <v>4517</v>
      </c>
      <c r="R25" s="439">
        <f ca="1" t="shared" ref="R25:Y25" si="21">SUM(R26:R32)</f>
        <v>0</v>
      </c>
      <c r="S25" s="439">
        <f ca="1" t="shared" si="21"/>
        <v>758</v>
      </c>
      <c r="T25" s="439">
        <f ca="1" t="shared" si="21"/>
        <v>2830</v>
      </c>
      <c r="U25" s="439">
        <f ca="1" t="shared" si="21"/>
        <v>2278</v>
      </c>
      <c r="V25" s="439">
        <f ca="1" t="shared" si="21"/>
        <v>1069</v>
      </c>
      <c r="W25" s="439">
        <f ca="1" t="shared" si="21"/>
        <v>851</v>
      </c>
      <c r="Y25" s="439">
        <f ca="1" t="shared" si="21"/>
        <v>12303</v>
      </c>
      <c r="Z25" s="440" t="b">
        <f ca="1">Y24=Y25</f>
        <v>1</v>
      </c>
      <c r="AA25" t="str">
        <f>_xlfn.XLOOKUP(C25,[6]按姓名汇总!$C:$C,[6]按姓名汇总!$C:$C)</f>
        <v>文洪亮</v>
      </c>
    </row>
    <row r="26" customHeight="1" spans="1:27">
      <c r="A26" s="450">
        <f>IF(C26="","",COUNTA($C$3:C26))</f>
        <v>24</v>
      </c>
      <c r="B26" s="450" t="s">
        <v>25</v>
      </c>
      <c r="C26" s="450" t="s">
        <v>66</v>
      </c>
      <c r="D26" s="451" t="str">
        <f ca="1" t="shared" si="0"/>
        <v>金琥现服</v>
      </c>
      <c r="E26" s="451" t="str">
        <f ca="1" t="shared" si="20"/>
        <v>销售</v>
      </c>
      <c r="F26" s="451" t="s">
        <v>27</v>
      </c>
      <c r="G26" s="452" t="str">
        <f ca="1" t="array" ref="G26">IFERROR(LOOKUP(1,0/COUNTIF(INDIRECT({"荣昌工资表科室人员","荣昌工资表研发人员","荣昌工资表销售人员","荣昌工资表一线员工","荣昌工资表小时工","劳务公司工资表小时工","劳务公司工资表同工同酬"}&amp;"!$C:$C"),$C26)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6" s="451">
        <f ca="1" t="shared" si="2"/>
        <v>1260</v>
      </c>
      <c r="I26" s="451">
        <f>IFERROR(VLOOKUP($C26,五险!$B:$Z,MATCH("养老(16%)",五险!$B$5:$Z$5,0),0),0)</f>
        <v>0</v>
      </c>
      <c r="J26" s="451">
        <f>IFERROR(VLOOKUP($C26,五险!$B:$Z,MATCH("失业(0.7%)",五险!$B$5:$Z$5,0),0),0)</f>
        <v>0</v>
      </c>
      <c r="K26" s="451">
        <f>IFERROR(VLOOKUP($C26,五险!$B:$Z,MATCH("医疗(8.7%)",五险!$B$5:$Z$5,0),0),0)</f>
        <v>0</v>
      </c>
      <c r="L26" s="451">
        <f>IFERROR(VLOOKUP($C26,五险!$B:$Z,MATCH("工伤(1.2%)",五险!$B$5:$Z$5,0),0),0)</f>
        <v>0</v>
      </c>
      <c r="M26" s="451">
        <f>_xlfn.XLOOKUP($C26,公积金!$B:$B,公积金!$K:$K,0)</f>
        <v>0</v>
      </c>
      <c r="N26" s="455">
        <f ca="1" t="shared" si="3"/>
        <v>1260</v>
      </c>
      <c r="O26" s="454"/>
      <c r="P26" s="456" t="s">
        <v>27</v>
      </c>
      <c r="Q26" s="439">
        <f ca="1" t="array" ref="Q26">SUM(SUMIFS(OFFSET(五险!$P:$P,,{0,3,5,7}),五险!$AM:$AM,$P26,五险!$AN:$AN,Q$2))+SUMIFS($M:$M,$E:$E,Q$2)</f>
        <v>4517</v>
      </c>
      <c r="R26" s="439">
        <f ca="1" t="array" ref="R26">SUM(SUMIFS(OFFSET(五险!$P:$P,,{0,3,5,7}),五险!$AM:$AM,$P26,五险!$AN:$AN,R$2))+SUMIFS($M:$M,$E:$E,R$2)</f>
        <v>0</v>
      </c>
      <c r="S26" s="439">
        <f ca="1" t="array" ref="S26">SUM(SUMIFS(OFFSET(五险!$P:$P,,{0,3,5,7}),五险!$AM:$AM,$P26,五险!$AN:$AN,S$2))+SUMIFS($M:$M,$E:$E,S$2)</f>
        <v>758</v>
      </c>
      <c r="T26" s="439">
        <f ca="1" t="array" ref="T26">SUM(SUMIFS(OFFSET(五险!$P:$P,,{0,3,5,7}),五险!$AM:$AM,$P26,五险!$AN:$AN,T$2))+SUMIFS($M:$M,$E:$E,T$2)</f>
        <v>2830</v>
      </c>
      <c r="U26" s="439">
        <f ca="1" t="array" ref="U26">SUM(SUMIFS(OFFSET(五险!$P:$P,,{0,3,5,7}),五险!$AM:$AM,$P26,五险!$AN:$AN,U$2))+SUMIFS($M:$M,$E:$E,U$2)</f>
        <v>2278</v>
      </c>
      <c r="V26" s="439">
        <f ca="1" t="array" ref="V26">SUM(SUMIFS(OFFSET(五险!$P:$P,,{0,3,5,7}),五险!$AM:$AM,$P26,五险!$AN:$AN,V$2))+SUMIFS($M:$M,$E:$E,V$2)</f>
        <v>1069</v>
      </c>
      <c r="W26" s="439">
        <f ca="1" t="array" ref="W26">SUM(SUMIFS(OFFSET(五险!$P:$P,,{0,3,5,7}),五险!$AM:$AM,$P26,五险!$AN:$AN,W$2))+SUMIFS($M:$M,$E:$E,W$2)</f>
        <v>851</v>
      </c>
      <c r="Y26" s="439">
        <f ca="1" t="shared" si="19"/>
        <v>12303</v>
      </c>
      <c r="AA26" t="str">
        <f>_xlfn.XLOOKUP(C26,[6]按姓名汇总!$C:$C,[6]按姓名汇总!$C:$C)</f>
        <v>赵平</v>
      </c>
    </row>
    <row r="27" customHeight="1" spans="1:27">
      <c r="A27" s="450">
        <f>IF(C27="","",COUNTA($C$3:C27))</f>
        <v>25</v>
      </c>
      <c r="B27" s="450" t="s">
        <v>25</v>
      </c>
      <c r="C27" s="450" t="s">
        <v>67</v>
      </c>
      <c r="D27" s="451" t="str">
        <f ca="1" t="shared" si="0"/>
        <v>比亚迪服务员</v>
      </c>
      <c r="E27" s="451" t="str">
        <f ca="1" t="shared" si="20"/>
        <v>销售</v>
      </c>
      <c r="F27" s="451" t="s">
        <v>27</v>
      </c>
      <c r="G27" s="452" t="str">
        <f ca="1" t="array" ref="G27">IFERROR(LOOKUP(1,0/COUNTIF(INDIRECT({"荣昌工资表科室人员","荣昌工资表研发人员","荣昌工资表销售人员","荣昌工资表一线员工","荣昌工资表小时工","劳务公司工资表小时工","劳务公司工资表同工同酬"}&amp;"!$C:$C"),$C27)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7" s="451">
        <f ca="1" t="shared" si="2"/>
        <v>6933.33</v>
      </c>
      <c r="I27" s="451">
        <f>IFERROR(VLOOKUP($C27,五险!$B:$Z,MATCH("养老(16%)",五险!$B$5:$Z$5,0),0),0)</f>
        <v>689.28</v>
      </c>
      <c r="J27" s="451">
        <f>IFERROR(VLOOKUP($C27,五险!$B:$Z,MATCH("失业(0.7%)",五险!$B$5:$Z$5,0),0),0)</f>
        <v>30.16</v>
      </c>
      <c r="K27" s="451">
        <f>IFERROR(VLOOKUP($C27,五险!$B:$Z,MATCH("医疗(8.7%)",五险!$B$5:$Z$5,0),0),0)</f>
        <v>374.8</v>
      </c>
      <c r="L27" s="451">
        <f>IFERROR(VLOOKUP($C27,五险!$B:$Z,MATCH("工伤(1.2%)",五险!$B$5:$Z$5,0),0),0)</f>
        <v>108.56</v>
      </c>
      <c r="M27" s="451">
        <f>_xlfn.XLOOKUP($C27,公积金!$B:$B,公积金!$K:$K,0)</f>
        <v>0</v>
      </c>
      <c r="N27" s="455">
        <f ca="1" t="shared" si="3"/>
        <v>8136.13</v>
      </c>
      <c r="O27" s="454"/>
      <c r="P27" s="456" t="s">
        <v>35</v>
      </c>
      <c r="Q27" s="439">
        <f ca="1" t="array" ref="Q27">SUM(SUMIFS(OFFSET(五险!$P:$P,,{0,3,5,7}),五险!$AM:$AM,$P27,五险!$AN:$AN,Q$2))</f>
        <v>0</v>
      </c>
      <c r="R27" s="439">
        <f ca="1" t="array" ref="R27">SUM(SUMIFS(OFFSET(五险!$P:$P,,{0,3,5,7}),五险!$AM:$AM,$P27,五险!$AN:$AN,R$2))</f>
        <v>0</v>
      </c>
      <c r="S27" s="439">
        <f ca="1" t="array" ref="S27">SUM(SUMIFS(OFFSET(五险!$P:$P,,{0,3,5,7}),五险!$AM:$AM,$P27,五险!$AN:$AN,S$2))</f>
        <v>0</v>
      </c>
      <c r="T27" s="439">
        <f ca="1" t="array" ref="T27">SUM(SUMIFS(OFFSET(五险!$P:$P,,{0,3,5,7}),五险!$AM:$AM,$P27,五险!$AN:$AN,T$2))</f>
        <v>0</v>
      </c>
      <c r="U27" s="439">
        <f ca="1" t="array" ref="U27">SUM(SUMIFS(OFFSET(五险!$P:$P,,{0,3,5,7}),五险!$AM:$AM,$P27,五险!$AN:$AN,U$2))</f>
        <v>0</v>
      </c>
      <c r="V27" s="439">
        <f ca="1" t="array" ref="V27">SUM(SUMIFS(OFFSET(五险!$P:$P,,{0,3,5,7}),五险!$AM:$AM,$P27,五险!$AN:$AN,V$2))</f>
        <v>0</v>
      </c>
      <c r="W27" s="439">
        <f ca="1" t="array" ref="W27">SUM(SUMIFS(OFFSET(五险!$P:$P,,{0,3,5,7}),五险!$AM:$AM,$P27,五险!$AN:$AN,W$2))</f>
        <v>0</v>
      </c>
      <c r="Y27" s="439">
        <f ca="1" t="shared" si="19"/>
        <v>0</v>
      </c>
      <c r="AA27" t="str">
        <f>_xlfn.XLOOKUP(C27,[6]按姓名汇总!$C:$C,[6]按姓名汇总!$C:$C)</f>
        <v>李松辉</v>
      </c>
    </row>
    <row r="28" customHeight="1" spans="1:27">
      <c r="A28" s="450">
        <f>IF(C28="","",COUNTA($C$3:C28))</f>
        <v>26</v>
      </c>
      <c r="B28" s="450" t="s">
        <v>25</v>
      </c>
      <c r="C28" s="450" t="s">
        <v>68</v>
      </c>
      <c r="D28" s="451" t="str">
        <f ca="1" t="shared" si="0"/>
        <v>比亚迪服务员</v>
      </c>
      <c r="E28" s="451" t="str">
        <f ca="1" t="shared" si="20"/>
        <v>销售</v>
      </c>
      <c r="F28" s="451" t="s">
        <v>27</v>
      </c>
      <c r="G28" s="452" t="str">
        <f ca="1" t="array" ref="G28">IFERROR(LOOKUP(1,0/COUNTIF(INDIRECT({"荣昌工资表科室人员","荣昌工资表研发人员","荣昌工资表销售人员","荣昌工资表一线员工","荣昌工资表小时工","劳务公司工资表小时工","劳务公司工资表同工同酬"}&amp;"!$C:$C"),$C28)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8" s="451">
        <f ca="1" t="shared" si="2"/>
        <v>6893.33</v>
      </c>
      <c r="I28" s="451">
        <f>IFERROR(VLOOKUP($C28,五险!$B:$Z,MATCH("养老(16%)",五险!$B$5:$Z$5,0),0),0)</f>
        <v>0</v>
      </c>
      <c r="J28" s="451">
        <f>IFERROR(VLOOKUP($C28,五险!$B:$Z,MATCH("失业(0.7%)",五险!$B$5:$Z$5,0),0),0)</f>
        <v>0</v>
      </c>
      <c r="K28" s="451">
        <f>IFERROR(VLOOKUP($C28,五险!$B:$Z,MATCH("医疗(8.7%)",五险!$B$5:$Z$5,0),0),0)</f>
        <v>0</v>
      </c>
      <c r="L28" s="451">
        <f>IFERROR(VLOOKUP($C28,五险!$B:$Z,MATCH("工伤(1.2%)",五险!$B$5:$Z$5,0),0),0)</f>
        <v>180</v>
      </c>
      <c r="M28" s="451">
        <f>_xlfn.XLOOKUP($C28,公积金!$B:$B,公积金!$K:$K,0)</f>
        <v>0</v>
      </c>
      <c r="N28" s="455">
        <f ca="1" t="shared" si="3"/>
        <v>7073.33</v>
      </c>
      <c r="O28" s="454"/>
      <c r="P28" s="456" t="s">
        <v>37</v>
      </c>
      <c r="Q28" s="439">
        <f ca="1" t="array" ref="Q28">SUM(SUMIFS(OFFSET(五险!$P:$P,,{0,3,5,7}),五险!$AM:$AM,$P28,五险!$AN:$AN,Q$2))</f>
        <v>0</v>
      </c>
      <c r="R28" s="439">
        <f ca="1" t="array" ref="R28">SUM(SUMIFS(OFFSET(五险!$P:$P,,{0,3,5,7}),五险!$AM:$AM,$P28,五险!$AN:$AN,R$2))</f>
        <v>0</v>
      </c>
      <c r="S28" s="439">
        <f ca="1" t="array" ref="S28">SUM(SUMIFS(OFFSET(五险!$P:$P,,{0,3,5,7}),五险!$AM:$AM,$P28,五险!$AN:$AN,S$2))</f>
        <v>0</v>
      </c>
      <c r="T28" s="439">
        <f ca="1" t="array" ref="T28">SUM(SUMIFS(OFFSET(五险!$P:$P,,{0,3,5,7}),五险!$AM:$AM,$P28,五险!$AN:$AN,T$2))</f>
        <v>0</v>
      </c>
      <c r="U28" s="439">
        <f ca="1" t="array" ref="U28">SUM(SUMIFS(OFFSET(五险!$P:$P,,{0,3,5,7}),五险!$AM:$AM,$P28,五险!$AN:$AN,U$2))</f>
        <v>0</v>
      </c>
      <c r="V28" s="439">
        <f ca="1" t="array" ref="V28">SUM(SUMIFS(OFFSET(五险!$P:$P,,{0,3,5,7}),五险!$AM:$AM,$P28,五险!$AN:$AN,V$2))</f>
        <v>0</v>
      </c>
      <c r="W28" s="439">
        <f ca="1" t="array" ref="W28">SUM(SUMIFS(OFFSET(五险!$P:$P,,{0,3,5,7}),五险!$AM:$AM,$P28,五险!$AN:$AN,W$2))</f>
        <v>0</v>
      </c>
      <c r="Y28" s="439">
        <f ca="1" t="shared" si="19"/>
        <v>0</v>
      </c>
      <c r="AA28" t="str">
        <f>_xlfn.XLOOKUP(C28,[6]按姓名汇总!$C:$C,[6]按姓名汇总!$C:$C)</f>
        <v>黄龙</v>
      </c>
    </row>
    <row r="29" customHeight="1" spans="1:27">
      <c r="A29" s="450">
        <f>IF(C29="","",COUNTA($C$3:C29))</f>
        <v>27</v>
      </c>
      <c r="B29" s="450" t="s">
        <v>25</v>
      </c>
      <c r="C29" s="450" t="s">
        <v>69</v>
      </c>
      <c r="D29" s="451" t="str">
        <f ca="1" t="shared" si="0"/>
        <v>长沙现服</v>
      </c>
      <c r="E29" s="451" t="str">
        <f ca="1" t="shared" si="20"/>
        <v>销售</v>
      </c>
      <c r="F29" s="451" t="s">
        <v>27</v>
      </c>
      <c r="G29" s="452" t="str">
        <f ca="1" t="array" ref="G29">IFERROR(LOOKUP(1,0/COUNTIF(INDIRECT({"荣昌工资表科室人员","荣昌工资表研发人员","荣昌工资表销售人员","荣昌工资表一线员工","荣昌工资表小时工","劳务公司工资表小时工","劳务公司工资表同工同酬"}&amp;"!$C:$C"),$C29)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9" s="451">
        <f ca="1" t="shared" si="2"/>
        <v>4645.33</v>
      </c>
      <c r="I29" s="451">
        <f>IFERROR(VLOOKUP($C29,五险!$B:$Z,MATCH("养老(16%)",五险!$B$5:$Z$5,0),0),0)</f>
        <v>689.28</v>
      </c>
      <c r="J29" s="451">
        <f>IFERROR(VLOOKUP($C29,五险!$B:$Z,MATCH("失业(0.7%)",五险!$B$5:$Z$5,0),0),0)</f>
        <v>30.16</v>
      </c>
      <c r="K29" s="451">
        <f>IFERROR(VLOOKUP($C29,五险!$B:$Z,MATCH("医疗(8.7%)",五险!$B$5:$Z$5,0),0),0)</f>
        <v>352.61</v>
      </c>
      <c r="L29" s="451">
        <f>IFERROR(VLOOKUP($C29,五险!$B:$Z,MATCH("工伤(1.2%)",五险!$B$5:$Z$5,0),0),0)</f>
        <v>90.47</v>
      </c>
      <c r="M29" s="451">
        <f>_xlfn.XLOOKUP($C29,公积金!$B:$B,公积金!$K:$K,0)</f>
        <v>0</v>
      </c>
      <c r="N29" s="455">
        <f ca="1" t="shared" si="3"/>
        <v>5807.85</v>
      </c>
      <c r="O29" s="454"/>
      <c r="P29" s="456" t="s">
        <v>39</v>
      </c>
      <c r="Q29" s="439">
        <f ca="1" t="array" ref="Q29">SUM(SUMIFS(OFFSET(五险!$P:$P,,{0,3,5,7}),五险!$AM:$AM,$P29,五险!$AN:$AN,Q$2))</f>
        <v>0</v>
      </c>
      <c r="R29" s="439">
        <f ca="1" t="array" ref="R29">SUM(SUMIFS(OFFSET(五险!$P:$P,,{0,3,5,7}),五险!$AM:$AM,$P29,五险!$AN:$AN,R$2))</f>
        <v>0</v>
      </c>
      <c r="S29" s="439">
        <f ca="1" t="array" ref="S29">SUM(SUMIFS(OFFSET(五险!$P:$P,,{0,3,5,7}),五险!$AM:$AM,$P29,五险!$AN:$AN,S$2))</f>
        <v>0</v>
      </c>
      <c r="T29" s="439">
        <f ca="1" t="array" ref="T29">SUM(SUMIFS(OFFSET(五险!$P:$P,,{0,3,5,7}),五险!$AM:$AM,$P29,五险!$AN:$AN,T$2))</f>
        <v>0</v>
      </c>
      <c r="U29" s="439">
        <f ca="1" t="array" ref="U29">SUM(SUMIFS(OFFSET(五险!$P:$P,,{0,3,5,7}),五险!$AM:$AM,$P29,五险!$AN:$AN,U$2))</f>
        <v>0</v>
      </c>
      <c r="V29" s="439">
        <f ca="1" t="array" ref="V29">SUM(SUMIFS(OFFSET(五险!$P:$P,,{0,3,5,7}),五险!$AM:$AM,$P29,五险!$AN:$AN,V$2))</f>
        <v>0</v>
      </c>
      <c r="W29" s="439">
        <f ca="1" t="array" ref="W29">SUM(SUMIFS(OFFSET(五险!$P:$P,,{0,3,5,7}),五险!$AM:$AM,$P29,五险!$AN:$AN,W$2))</f>
        <v>0</v>
      </c>
      <c r="Y29" s="439">
        <f ca="1" t="shared" si="19"/>
        <v>0</v>
      </c>
      <c r="AA29" t="str">
        <f>_xlfn.XLOOKUP(C29,[6]按姓名汇总!$C:$C,[6]按姓名汇总!$C:$C)</f>
        <v>谭建文</v>
      </c>
    </row>
    <row r="30" customHeight="1" spans="1:27">
      <c r="A30" s="450">
        <f>IF(C30="","",COUNTA($C$3:C30))</f>
        <v>28</v>
      </c>
      <c r="B30" s="450" t="s">
        <v>25</v>
      </c>
      <c r="C30" s="450" t="s">
        <v>70</v>
      </c>
      <c r="D30" s="451" t="str">
        <f ca="1" t="shared" si="0"/>
        <v>物料管理</v>
      </c>
      <c r="E30" s="451" t="str">
        <f ca="1" t="shared" si="20"/>
        <v>科室</v>
      </c>
      <c r="F30" s="451" t="s">
        <v>27</v>
      </c>
      <c r="G30" s="452" t="str">
        <f ca="1" t="array" ref="G30">IFERROR(LOOKUP(1,0/COUNTIF(INDIRECT({"荣昌工资表科室人员","荣昌工资表研发人员","荣昌工资表销售人员","荣昌工资表一线员工","荣昌工资表小时工","劳务公司工资表小时工","劳务公司工资表同工同酬"}&amp;"!$C:$C"),$C30)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30" s="451">
        <f ca="1" t="shared" si="2"/>
        <v>2894.67</v>
      </c>
      <c r="I30" s="451">
        <f>IFERROR(VLOOKUP($C30,五险!$B:$Z,MATCH("养老(16%)",五险!$B$5:$Z$5,0),0),0)</f>
        <v>689.28</v>
      </c>
      <c r="J30" s="451">
        <f>IFERROR(VLOOKUP($C30,五险!$B:$Z,MATCH("失业(0.7%)",五险!$B$5:$Z$5,0),0),0)</f>
        <v>30.16</v>
      </c>
      <c r="K30" s="451">
        <f>IFERROR(VLOOKUP($C30,五险!$B:$Z,MATCH("医疗(8.7%)",五险!$B$5:$Z$5,0),0),0)</f>
        <v>350.35</v>
      </c>
      <c r="L30" s="451">
        <f>IFERROR(VLOOKUP($C30,五险!$B:$Z,MATCH("工伤(1.2%)",五险!$B$5:$Z$5,0),0),0)</f>
        <v>51.7</v>
      </c>
      <c r="M30" s="451">
        <f>_xlfn.XLOOKUP($C30,公积金!$B:$B,公积金!$K:$K,0)</f>
        <v>0</v>
      </c>
      <c r="N30" s="455">
        <f ca="1" t="shared" si="3"/>
        <v>4016.16</v>
      </c>
      <c r="O30" s="454"/>
      <c r="P30" s="456" t="s">
        <v>41</v>
      </c>
      <c r="Q30" s="439">
        <f ca="1" t="array" ref="Q30">SUM(SUMIFS(OFFSET(五险!$P:$P,,{0,3,5,7}),五险!$AM:$AM,$P30,五险!$AN:$AN,Q$2))</f>
        <v>0</v>
      </c>
      <c r="R30" s="439">
        <f ca="1" t="array" ref="R30">SUM(SUMIFS(OFFSET(五险!$P:$P,,{0,3,5,7}),五险!$AM:$AM,$P30,五险!$AN:$AN,R$2))</f>
        <v>0</v>
      </c>
      <c r="S30" s="439">
        <f ca="1" t="array" ref="S30">SUM(SUMIFS(OFFSET(五险!$P:$P,,{0,3,5,7}),五险!$AM:$AM,$P30,五险!$AN:$AN,S$2))</f>
        <v>0</v>
      </c>
      <c r="T30" s="439">
        <f ca="1" t="array" ref="T30">SUM(SUMIFS(OFFSET(五险!$P:$P,,{0,3,5,7}),五险!$AM:$AM,$P30,五险!$AN:$AN,T$2))</f>
        <v>0</v>
      </c>
      <c r="U30" s="439">
        <f ca="1" t="array" ref="U30">SUM(SUMIFS(OFFSET(五险!$P:$P,,{0,3,5,7}),五险!$AM:$AM,$P30,五险!$AN:$AN,U$2))</f>
        <v>0</v>
      </c>
      <c r="V30" s="439">
        <f ca="1" t="array" ref="V30">SUM(SUMIFS(OFFSET(五险!$P:$P,,{0,3,5,7}),五险!$AM:$AM,$P30,五险!$AN:$AN,V$2))</f>
        <v>0</v>
      </c>
      <c r="W30" s="439">
        <f ca="1" t="array" ref="W30">SUM(SUMIFS(OFFSET(五险!$P:$P,,{0,3,5,7}),五险!$AM:$AM,$P30,五险!$AN:$AN,W$2))</f>
        <v>0</v>
      </c>
      <c r="Y30" s="439">
        <f ca="1" t="shared" si="19"/>
        <v>0</v>
      </c>
      <c r="AA30" t="str">
        <f>_xlfn.XLOOKUP(C30,[6]按姓名汇总!$C:$C,[6]按姓名汇总!$C:$C)</f>
        <v>谭海波</v>
      </c>
    </row>
    <row r="31" customHeight="1" spans="1:27">
      <c r="A31" s="450">
        <f>IF(C31="","",COUNTA($C$3:C31))</f>
        <v>29</v>
      </c>
      <c r="B31" s="450" t="s">
        <v>58</v>
      </c>
      <c r="C31" s="450" t="s">
        <v>71</v>
      </c>
      <c r="D31" s="451">
        <f ca="1" t="shared" si="0"/>
        <v>0</v>
      </c>
      <c r="E31" s="451" t="s">
        <v>22</v>
      </c>
      <c r="F31" s="451" t="s">
        <v>27</v>
      </c>
      <c r="G31" s="452" t="str">
        <f ca="1" t="array" ref="G31">IFERROR(LOOKUP(1,0/COUNTIF(INDIRECT({"荣昌工资表科室人员","荣昌工资表研发人员","荣昌工资表销售人员","荣昌工资表一线员工","荣昌工资表小时工","劳务公司工资表小时工","劳务公司工资表同工同酬"}&amp;"!$C:$C"),$C31),{"荣昌工资表科室人员","荣昌工资表研发人员","荣昌工资表销售人员","荣昌工资表一线员工","荣昌工资表小时工","劳务公司工资表小时工","劳务公司工资表同工同酬"}),"")</f>
        <v/>
      </c>
      <c r="H31" s="451">
        <f ca="1" t="shared" si="2"/>
        <v>0</v>
      </c>
      <c r="I31" s="451">
        <f>IFERROR(VLOOKUP($C31,五险!$B:$Z,MATCH("养老(16%)",五险!$B$5:$Z$5,0),0),0)</f>
        <v>0</v>
      </c>
      <c r="J31" s="451">
        <f>IFERROR(VLOOKUP($C31,五险!$B:$Z,MATCH("失业(0.7%)",五险!$B$5:$Z$5,0),0),0)</f>
        <v>0</v>
      </c>
      <c r="K31" s="451">
        <f>IFERROR(VLOOKUP($C31,五险!$B:$Z,MATCH("医疗(8.7%)",五险!$B$5:$Z$5,0),0),0)</f>
        <v>0</v>
      </c>
      <c r="L31" s="451">
        <f>IFERROR(VLOOKUP($C31,五险!$B:$Z,MATCH("工伤(1.2%)",五险!$B$5:$Z$5,0),0),0)</f>
        <v>0</v>
      </c>
      <c r="M31" s="451">
        <f>_xlfn.XLOOKUP($C31,公积金!$B:$B,公积金!$K:$K,0)</f>
        <v>0</v>
      </c>
      <c r="N31" s="455">
        <f ca="1" t="shared" si="3"/>
        <v>0</v>
      </c>
      <c r="O31" s="454"/>
      <c r="P31" s="456" t="s">
        <v>43</v>
      </c>
      <c r="Q31" s="439">
        <f ca="1" t="array" ref="Q31">SUM(SUMIFS(OFFSET(五险!$P:$P,,{0,3,5,7}),五险!$AM:$AM,$P31,五险!$AN:$AN,Q$2))</f>
        <v>0</v>
      </c>
      <c r="R31" s="439">
        <f ca="1" t="array" ref="R31">SUM(SUMIFS(OFFSET(五险!$P:$P,,{0,3,5,7}),五险!$AM:$AM,$P31,五险!$AN:$AN,R$2))</f>
        <v>0</v>
      </c>
      <c r="S31" s="439">
        <f ca="1" t="array" ref="S31">SUM(SUMIFS(OFFSET(五险!$P:$P,,{0,3,5,7}),五险!$AM:$AM,$P31,五险!$AN:$AN,S$2))</f>
        <v>0</v>
      </c>
      <c r="T31" s="439">
        <f ca="1" t="array" ref="T31">SUM(SUMIFS(OFFSET(五险!$P:$P,,{0,3,5,7}),五险!$AM:$AM,$P31,五险!$AN:$AN,T$2))</f>
        <v>0</v>
      </c>
      <c r="U31" s="439">
        <f ca="1" t="array" ref="U31">SUM(SUMIFS(OFFSET(五险!$P:$P,,{0,3,5,7}),五险!$AM:$AM,$P31,五险!$AN:$AN,U$2))</f>
        <v>0</v>
      </c>
      <c r="V31" s="439">
        <f ca="1" t="array" ref="V31">SUM(SUMIFS(OFFSET(五险!$P:$P,,{0,3,5,7}),五险!$AM:$AM,$P31,五险!$AN:$AN,V$2))</f>
        <v>0</v>
      </c>
      <c r="W31" s="439">
        <f ca="1" t="array" ref="W31">SUM(SUMIFS(OFFSET(五险!$P:$P,,{0,3,5,7}),五险!$AM:$AM,$P31,五险!$AN:$AN,W$2))</f>
        <v>0</v>
      </c>
      <c r="Y31" s="439">
        <f ca="1" t="shared" si="19"/>
        <v>0</v>
      </c>
      <c r="AA31" t="str">
        <f>_xlfn.XLOOKUP(C31,[6]按姓名汇总!$C:$C,[6]按姓名汇总!$C:$C)</f>
        <v>邹涛涛</v>
      </c>
    </row>
    <row r="32" customHeight="1" spans="1:27">
      <c r="A32" s="450">
        <f>IF(C32="","",COUNTA($C$3:C32))</f>
        <v>30</v>
      </c>
      <c r="B32" s="450" t="s">
        <v>58</v>
      </c>
      <c r="C32" s="450" t="s">
        <v>72</v>
      </c>
      <c r="D32" s="451" t="str">
        <f ca="1" t="shared" si="0"/>
        <v>库管</v>
      </c>
      <c r="E32" s="451" t="s">
        <v>22</v>
      </c>
      <c r="F32" s="451" t="s">
        <v>27</v>
      </c>
      <c r="G32" s="452" t="str">
        <f ca="1" t="array" ref="G32">IFERROR(LOOKUP(1,0/COUNTIF(INDIRECT({"荣昌工资表科室人员","荣昌工资表研发人员","荣昌工资表销售人员","荣昌工资表一线员工","荣昌工资表小时工","劳务公司工资表小时工","劳务公司工资表同工同酬"}&amp;"!$C:$C"),$C32)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2" s="451">
        <f ca="1" t="shared" si="2"/>
        <v>2240.25</v>
      </c>
      <c r="I32" s="451">
        <f>IFERROR(VLOOKUP($C32,五险!$B:$Z,MATCH("养老(16%)",五险!$B$5:$Z$5,0),0),0)</f>
        <v>689.28</v>
      </c>
      <c r="J32" s="451">
        <f>IFERROR(VLOOKUP($C32,五险!$B:$Z,MATCH("失业(0.7%)",五险!$B$5:$Z$5,0),0),0)</f>
        <v>30.16</v>
      </c>
      <c r="K32" s="451">
        <f>IFERROR(VLOOKUP($C32,五险!$B:$Z,MATCH("医疗(8.7%)",五险!$B$5:$Z$5,0),0),0)</f>
        <v>374.8</v>
      </c>
      <c r="L32" s="451">
        <f>IFERROR(VLOOKUP($C32,五险!$B:$Z,MATCH("工伤(1.2%)",五险!$B$5:$Z$5,0),0),0)</f>
        <v>108.56</v>
      </c>
      <c r="M32" s="451">
        <f>_xlfn.XLOOKUP($C32,公积金!$B:$B,公积金!$K:$K,0)</f>
        <v>0</v>
      </c>
      <c r="N32" s="455">
        <f ca="1" t="shared" si="3"/>
        <v>3443.05</v>
      </c>
      <c r="O32" s="454"/>
      <c r="P32" s="456" t="s">
        <v>45</v>
      </c>
      <c r="Q32" s="439">
        <f ca="1" t="array" ref="Q32">SUM(SUMIFS(OFFSET(五险!$P:$P,,{0,3,5,7}),五险!$AM:$AM,$P32,五险!$AN:$AN,Q$2))</f>
        <v>0</v>
      </c>
      <c r="R32" s="439">
        <f ca="1" t="array" ref="R32">SUM(SUMIFS(OFFSET(五险!$P:$P,,{0,3,5,7}),五险!$AM:$AM,$P32,五险!$AN:$AN,R$2))</f>
        <v>0</v>
      </c>
      <c r="S32" s="439">
        <f ca="1" t="array" ref="S32">SUM(SUMIFS(OFFSET(五险!$P:$P,,{0,3,5,7}),五险!$AM:$AM,$P32,五险!$AN:$AN,S$2))</f>
        <v>0</v>
      </c>
      <c r="T32" s="439">
        <f ca="1" t="array" ref="T32">SUM(SUMIFS(OFFSET(五险!$P:$P,,{0,3,5,7}),五险!$AM:$AM,$P32,五险!$AN:$AN,T$2))</f>
        <v>0</v>
      </c>
      <c r="U32" s="439">
        <f ca="1" t="array" ref="U32">SUM(SUMIFS(OFFSET(五险!$P:$P,,{0,3,5,7}),五险!$AM:$AM,$P32,五险!$AN:$AN,U$2))</f>
        <v>0</v>
      </c>
      <c r="V32" s="439">
        <f ca="1" t="array" ref="V32">SUM(SUMIFS(OFFSET(五险!$P:$P,,{0,3,5,7}),五险!$AM:$AM,$P32,五险!$AN:$AN,V$2))</f>
        <v>0</v>
      </c>
      <c r="W32" s="439">
        <f ca="1" t="array" ref="W32">SUM(SUMIFS(OFFSET(五险!$P:$P,,{0,3,5,7}),五险!$AM:$AM,$P32,五险!$AN:$AN,W$2))</f>
        <v>0</v>
      </c>
      <c r="Y32" s="439">
        <f ca="1" t="shared" si="19"/>
        <v>0</v>
      </c>
      <c r="AA32" t="str">
        <f>_xlfn.XLOOKUP(C32,[6]按姓名汇总!$C:$C,[6]按姓名汇总!$C:$C)</f>
        <v>高贤勇</v>
      </c>
    </row>
    <row r="33" customHeight="1" spans="1:27">
      <c r="A33" s="450">
        <f>IF(C33="","",COUNTA($C$3:C33))</f>
        <v>31</v>
      </c>
      <c r="B33" s="450" t="s">
        <v>58</v>
      </c>
      <c r="C33" s="450" t="s">
        <v>73</v>
      </c>
      <c r="D33" s="451" t="str">
        <f ca="1" t="shared" si="0"/>
        <v>仓管员</v>
      </c>
      <c r="E33" s="451" t="s">
        <v>22</v>
      </c>
      <c r="F33" s="451" t="s">
        <v>27</v>
      </c>
      <c r="G33" s="452" t="str">
        <f ca="1" t="array" ref="G33">IFERROR(LOOKUP(1,0/COUNTIF(INDIRECT({"荣昌工资表科室人员","荣昌工资表研发人员","荣昌工资表销售人员","荣昌工资表一线员工","荣昌工资表小时工","劳务公司工资表小时工","劳务公司工资表同工同酬"}&amp;"!$C:$C"),$C33)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3" s="451">
        <f ca="1" t="shared" si="2"/>
        <v>5943.5</v>
      </c>
      <c r="I33" s="451">
        <f>IFERROR(VLOOKUP($C33,五险!$B:$Z,MATCH("养老(16%)",五险!$B$5:$Z$5,0),0),0)</f>
        <v>689.28</v>
      </c>
      <c r="J33" s="451">
        <f>IFERROR(VLOOKUP($C33,五险!$B:$Z,MATCH("失业(0.7%)",五险!$B$5:$Z$5,0),0),0)</f>
        <v>30.16</v>
      </c>
      <c r="K33" s="451">
        <f>IFERROR(VLOOKUP($C33,五险!$B:$Z,MATCH("医疗(8.7%)",五险!$B$5:$Z$5,0),0),0)</f>
        <v>374.8</v>
      </c>
      <c r="L33" s="451">
        <f>IFERROR(VLOOKUP($C33,五险!$B:$Z,MATCH("工伤(1.2%)",五险!$B$5:$Z$5,0),0),0)</f>
        <v>108.56</v>
      </c>
      <c r="M33" s="451">
        <f>_xlfn.XLOOKUP($C33,公积金!$B:$B,公积金!$K:$K,0)</f>
        <v>0</v>
      </c>
      <c r="N33" s="455">
        <f ca="1" t="shared" si="3"/>
        <v>7146.3</v>
      </c>
      <c r="O33" s="454"/>
      <c r="P33" s="430" t="s">
        <v>74</v>
      </c>
      <c r="AA33" t="str">
        <f>_xlfn.XLOOKUP(C33,[6]按姓名汇总!$C:$C,[6]按姓名汇总!$C:$C)</f>
        <v>贺楚平</v>
      </c>
    </row>
    <row r="34" customHeight="1" spans="1:27">
      <c r="A34" s="450">
        <f>IF(C34="","",COUNTA($C$3:C34))</f>
        <v>32</v>
      </c>
      <c r="B34" s="450" t="s">
        <v>58</v>
      </c>
      <c r="C34" s="450" t="s">
        <v>75</v>
      </c>
      <c r="D34" s="451" t="str">
        <f ca="1" t="shared" si="0"/>
        <v>库管</v>
      </c>
      <c r="E34" s="451" t="s">
        <v>22</v>
      </c>
      <c r="F34" s="451" t="s">
        <v>27</v>
      </c>
      <c r="G34" s="452" t="str">
        <f ca="1" t="array" ref="G34">IFERROR(LOOKUP(1,0/COUNTIF(INDIRECT({"荣昌工资表科室人员","荣昌工资表研发人员","荣昌工资表销售人员","荣昌工资表一线员工","荣昌工资表小时工","劳务公司工资表小时工","劳务公司工资表同工同酬"}&amp;"!$C:$C"),$C34)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4" s="451">
        <f ca="1" t="shared" si="2"/>
        <v>5116</v>
      </c>
      <c r="I34" s="451">
        <f>IFERROR(VLOOKUP($C34,五险!$B:$Z,MATCH("养老(16%)",五险!$B$5:$Z$5,0),0),0)</f>
        <v>689.28</v>
      </c>
      <c r="J34" s="451">
        <f>IFERROR(VLOOKUP($C34,五险!$B:$Z,MATCH("失业(0.7%)",五险!$B$5:$Z$5,0),0),0)</f>
        <v>30.16</v>
      </c>
      <c r="K34" s="451">
        <f>IFERROR(VLOOKUP($C34,五险!$B:$Z,MATCH("医疗(8.7%)",五险!$B$5:$Z$5,0),0),0)</f>
        <v>356.7</v>
      </c>
      <c r="L34" s="451">
        <f>IFERROR(VLOOKUP($C34,五险!$B:$Z,MATCH("工伤(1.2%)",五险!$B$5:$Z$5,0),0),0)</f>
        <v>51.7</v>
      </c>
      <c r="M34" s="451">
        <f>_xlfn.XLOOKUP($C34,公积金!$B:$B,公积金!$K:$K,0)</f>
        <v>205</v>
      </c>
      <c r="N34" s="455">
        <f ca="1" t="shared" si="3"/>
        <v>6448.84</v>
      </c>
      <c r="O34" s="454"/>
      <c r="P34" s="430" t="s">
        <v>76</v>
      </c>
      <c r="Q34" s="439">
        <f ca="1">Q14+Q24</f>
        <v>132611.9</v>
      </c>
      <c r="R34" s="439">
        <f ca="1" t="shared" ref="R34:Y34" si="22">R14+R24</f>
        <v>0</v>
      </c>
      <c r="S34" s="439">
        <f ca="1" t="shared" si="22"/>
        <v>39586.52</v>
      </c>
      <c r="T34" s="439">
        <f ca="1" t="shared" si="22"/>
        <v>82776.93</v>
      </c>
      <c r="U34" s="439">
        <f ca="1" t="shared" si="22"/>
        <v>63000.85</v>
      </c>
      <c r="V34" s="439">
        <f ca="1" t="shared" si="22"/>
        <v>335514.19</v>
      </c>
      <c r="W34" s="439">
        <f ca="1" t="shared" si="22"/>
        <v>61396.42</v>
      </c>
      <c r="X34" s="439" t="e">
        <f ca="1" t="shared" si="22"/>
        <v>#N/A</v>
      </c>
      <c r="Y34" s="439" t="e">
        <f ca="1">N219</f>
        <v>#N/A</v>
      </c>
      <c r="Z34" s="440" t="e">
        <f ca="1">Y34=N219</f>
        <v>#N/A</v>
      </c>
      <c r="AA34" t="str">
        <f>_xlfn.XLOOKUP(C34,[6]按姓名汇总!$C:$C,[6]按姓名汇总!$C:$C)</f>
        <v>殷胜</v>
      </c>
    </row>
    <row r="35" customHeight="1" spans="1:27">
      <c r="A35" s="450">
        <f>IF(C35="","",COUNTA($C$3:C35))</f>
        <v>33</v>
      </c>
      <c r="B35" s="450" t="s">
        <v>58</v>
      </c>
      <c r="C35" s="450" t="s">
        <v>77</v>
      </c>
      <c r="D35" s="451">
        <f ca="1" t="shared" si="0"/>
        <v>0</v>
      </c>
      <c r="E35" s="451" t="s">
        <v>22</v>
      </c>
      <c r="F35" s="451" t="s">
        <v>27</v>
      </c>
      <c r="G35" s="452" t="str">
        <f ca="1" t="array" ref="G35">IFERROR(LOOKUP(1,0/COUNTIF(INDIRECT({"荣昌工资表科室人员","荣昌工资表研发人员","荣昌工资表销售人员","荣昌工资表一线员工","荣昌工资表小时工","劳务公司工资表小时工","劳务公司工资表同工同酬"}&amp;"!$C:$C"),$C35),{"荣昌工资表科室人员","荣昌工资表研发人员","荣昌工资表销售人员","荣昌工资表一线员工","荣昌工资表小时工","劳务公司工资表小时工","劳务公司工资表同工同酬"}),"")</f>
        <v/>
      </c>
      <c r="H35" s="451">
        <f ca="1" t="shared" si="2"/>
        <v>0</v>
      </c>
      <c r="I35" s="451">
        <f>IFERROR(VLOOKUP($C35,五险!$B:$Z,MATCH("养老(16%)",五险!$B$5:$Z$5,0),0),0)</f>
        <v>0</v>
      </c>
      <c r="J35" s="451">
        <f>IFERROR(VLOOKUP($C35,五险!$B:$Z,MATCH("失业(0.7%)",五险!$B$5:$Z$5,0),0),0)</f>
        <v>0</v>
      </c>
      <c r="K35" s="451">
        <f>IFERROR(VLOOKUP($C35,五险!$B:$Z,MATCH("医疗(8.7%)",五险!$B$5:$Z$5,0),0),0)</f>
        <v>0</v>
      </c>
      <c r="L35" s="451">
        <f>IFERROR(VLOOKUP($C35,五险!$B:$Z,MATCH("工伤(1.2%)",五险!$B$5:$Z$5,0),0),0)</f>
        <v>0</v>
      </c>
      <c r="M35" s="451">
        <f>_xlfn.XLOOKUP($C35,公积金!$B:$B,公积金!$K:$K,0)</f>
        <v>0</v>
      </c>
      <c r="N35" s="455">
        <f ca="1" t="shared" si="3"/>
        <v>0</v>
      </c>
      <c r="O35" s="454"/>
      <c r="P35" s="430" t="s">
        <v>51</v>
      </c>
      <c r="Q35" s="439">
        <f ca="1">Q15+Q25</f>
        <v>132611.9</v>
      </c>
      <c r="R35" s="439">
        <f ca="1" t="shared" ref="R35:Y35" si="23">R15+R25</f>
        <v>0</v>
      </c>
      <c r="S35" s="439">
        <f ca="1" t="shared" si="23"/>
        <v>39586.52</v>
      </c>
      <c r="T35" s="439">
        <f ca="1" t="shared" si="23"/>
        <v>82776.93</v>
      </c>
      <c r="U35" s="439">
        <f ca="1" t="shared" si="23"/>
        <v>63000.85</v>
      </c>
      <c r="V35" s="439">
        <f ca="1" t="shared" si="23"/>
        <v>335514.19</v>
      </c>
      <c r="W35" s="439">
        <f ca="1" t="shared" si="23"/>
        <v>61396.42</v>
      </c>
      <c r="X35" s="439" t="e">
        <f ca="1" t="shared" si="23"/>
        <v>#N/A</v>
      </c>
      <c r="Y35" s="439" t="e">
        <f ca="1" t="shared" si="23"/>
        <v>#N/A</v>
      </c>
      <c r="Z35" s="440" t="e">
        <f ca="1">ROUND(Y34,2)=ROUND(Y35,2)</f>
        <v>#N/A</v>
      </c>
      <c r="AA35" t="str">
        <f>_xlfn.XLOOKUP(C35,[6]按姓名汇总!$C:$C,[6]按姓名汇总!$C:$C)</f>
        <v>贺海岸</v>
      </c>
    </row>
    <row r="36" customHeight="1" spans="1:27">
      <c r="A36" s="450">
        <f>IF(C36="","",COUNTA($C$3:C36))</f>
        <v>34</v>
      </c>
      <c r="B36" s="450" t="s">
        <v>58</v>
      </c>
      <c r="C36" s="450" t="s">
        <v>78</v>
      </c>
      <c r="D36" s="451">
        <f ca="1" t="shared" ref="D36:D67" si="24">IFERROR(VLOOKUP($C36,INDIRECT($G36&amp;"!C:Z"),MATCH("岗位",INDIRECT($G36&amp;"!C3:Z3"),0),0),0)</f>
        <v>0</v>
      </c>
      <c r="E36" s="451" t="s">
        <v>22</v>
      </c>
      <c r="F36" s="451" t="s">
        <v>27</v>
      </c>
      <c r="G36" s="452" t="str">
        <f ca="1" t="array" ref="G36">IFERROR(LOOKUP(1,0/COUNTIF(INDIRECT({"荣昌工资表科室人员","荣昌工资表研发人员","荣昌工资表销售人员","荣昌工资表一线员工","荣昌工资表小时工","劳务公司工资表小时工","劳务公司工资表同工同酬"}&amp;"!$C:$C"),$C36),{"荣昌工资表科室人员","荣昌工资表研发人员","荣昌工资表销售人员","荣昌工资表一线员工","荣昌工资表小时工","劳务公司工资表小时工","劳务公司工资表同工同酬"}),"")</f>
        <v/>
      </c>
      <c r="H36" s="451">
        <f ca="1" t="shared" ref="H36:H67" si="25">IFERROR(VLOOKUP($C36,INDIRECT($G36&amp;"!C:Z"),MATCH("应发工资",INDIRECT($G36&amp;"!C3:Z3"),0),0),0)</f>
        <v>0</v>
      </c>
      <c r="I36" s="451">
        <f>IFERROR(VLOOKUP($C36,五险!$B:$Z,MATCH("养老(16%)",五险!$B$5:$Z$5,0),0),0)</f>
        <v>0</v>
      </c>
      <c r="J36" s="451">
        <f>IFERROR(VLOOKUP($C36,五险!$B:$Z,MATCH("失业(0.7%)",五险!$B$5:$Z$5,0),0),0)</f>
        <v>0</v>
      </c>
      <c r="K36" s="451">
        <f>IFERROR(VLOOKUP($C36,五险!$B:$Z,MATCH("医疗(8.7%)",五险!$B$5:$Z$5,0),0),0)</f>
        <v>0</v>
      </c>
      <c r="L36" s="451">
        <f>IFERROR(VLOOKUP($C36,五险!$B:$Z,MATCH("工伤(1.2%)",五险!$B$5:$Z$5,0),0),0)</f>
        <v>0</v>
      </c>
      <c r="M36" s="451">
        <f>_xlfn.XLOOKUP($C36,公积金!$B:$B,公积金!$K:$K,0)</f>
        <v>0</v>
      </c>
      <c r="N36" s="455">
        <f ca="1" t="shared" si="3"/>
        <v>0</v>
      </c>
      <c r="O36" s="454"/>
      <c r="P36" s="456" t="s">
        <v>27</v>
      </c>
      <c r="Q36" s="439">
        <f ca="1" t="shared" ref="Q35:Q42" si="26">Q16+Q26</f>
        <v>132611.9</v>
      </c>
      <c r="R36" s="439">
        <f ca="1" t="shared" ref="R36:Y36" si="27">R16+R26</f>
        <v>0</v>
      </c>
      <c r="S36" s="439">
        <f ca="1" t="shared" si="27"/>
        <v>39586.52</v>
      </c>
      <c r="T36" s="439">
        <f ca="1" t="shared" si="27"/>
        <v>82776.93</v>
      </c>
      <c r="U36" s="439">
        <f ca="1" t="shared" si="27"/>
        <v>63000.85</v>
      </c>
      <c r="V36" s="439">
        <f ca="1" t="shared" si="27"/>
        <v>105161.55</v>
      </c>
      <c r="W36" s="439">
        <f ca="1" t="shared" si="27"/>
        <v>50284.23</v>
      </c>
      <c r="X36" s="439" t="e">
        <f ca="1" t="shared" si="27"/>
        <v>#N/A</v>
      </c>
      <c r="Y36" s="439" t="e">
        <f ca="1" t="shared" si="27"/>
        <v>#N/A</v>
      </c>
      <c r="Z36" s="440" t="e">
        <f ca="1">Y35=SUM(Y36:Y42)</f>
        <v>#N/A</v>
      </c>
      <c r="AA36" t="str">
        <f>_xlfn.XLOOKUP(C36,[6]按姓名汇总!$C:$C,[6]按姓名汇总!$C:$C)</f>
        <v>肖华</v>
      </c>
    </row>
    <row r="37" customHeight="1" spans="1:27">
      <c r="A37" s="450">
        <f>IF(C37="","",COUNTA($C$3:C37))</f>
        <v>35</v>
      </c>
      <c r="B37" s="450" t="s">
        <v>25</v>
      </c>
      <c r="C37" s="450" t="s">
        <v>79</v>
      </c>
      <c r="D37" s="451" t="str">
        <f ca="1" t="shared" si="24"/>
        <v>生产计划</v>
      </c>
      <c r="E37" s="451" t="str">
        <f ca="1">MID(G37,6,2)</f>
        <v>科室</v>
      </c>
      <c r="F37" s="451" t="s">
        <v>27</v>
      </c>
      <c r="G37" s="452" t="str">
        <f ca="1" t="array" ref="G37">IFERROR(LOOKUP(1,0/COUNTIF(INDIRECT({"荣昌工资表科室人员","荣昌工资表研发人员","荣昌工资表销售人员","荣昌工资表一线员工","荣昌工资表小时工","劳务公司工资表小时工","劳务公司工资表同工同酬"}&amp;"!$C:$C"),$C37)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37" s="451">
        <f ca="1" t="shared" si="25"/>
        <v>5906.9</v>
      </c>
      <c r="I37" s="451">
        <f>IFERROR(VLOOKUP($C37,五险!$B:$Z,MATCH("养老(16%)",五险!$B$5:$Z$5,0),0),0)</f>
        <v>689.28</v>
      </c>
      <c r="J37" s="451">
        <f>IFERROR(VLOOKUP($C37,五险!$B:$Z,MATCH("失业(0.7%)",五险!$B$5:$Z$5,0),0),0)</f>
        <v>30.16</v>
      </c>
      <c r="K37" s="451">
        <f>IFERROR(VLOOKUP($C37,五险!$B:$Z,MATCH("医疗(8.7%)",五险!$B$5:$Z$5,0),0),0)</f>
        <v>374.8</v>
      </c>
      <c r="L37" s="451">
        <f>IFERROR(VLOOKUP($C37,五险!$B:$Z,MATCH("工伤(1.2%)",五险!$B$5:$Z$5,0),0),0)</f>
        <v>51.7</v>
      </c>
      <c r="M37" s="451">
        <f>_xlfn.XLOOKUP($C37,公积金!$B:$B,公积金!$K:$K,0)</f>
        <v>240</v>
      </c>
      <c r="N37" s="455">
        <f ca="1" t="shared" si="3"/>
        <v>7292.84</v>
      </c>
      <c r="O37" s="454"/>
      <c r="P37" s="456" t="s">
        <v>35</v>
      </c>
      <c r="Q37" s="439">
        <f ca="1" t="shared" si="26"/>
        <v>0</v>
      </c>
      <c r="R37" s="439">
        <f ca="1" t="shared" ref="R37:Y37" si="28">R17+R27</f>
        <v>0</v>
      </c>
      <c r="S37" s="439">
        <f ca="1" t="shared" si="28"/>
        <v>0</v>
      </c>
      <c r="T37" s="439">
        <f ca="1" t="shared" si="28"/>
        <v>0</v>
      </c>
      <c r="U37" s="439">
        <f ca="1" t="shared" si="28"/>
        <v>0</v>
      </c>
      <c r="V37" s="439">
        <f ca="1" t="shared" si="28"/>
        <v>113648.43</v>
      </c>
      <c r="W37" s="439">
        <f ca="1" t="shared" si="28"/>
        <v>11112.19</v>
      </c>
      <c r="X37" s="439">
        <f ca="1" t="shared" si="28"/>
        <v>0</v>
      </c>
      <c r="Y37" s="439">
        <f ca="1" t="shared" si="28"/>
        <v>124760.62</v>
      </c>
      <c r="AA37" t="str">
        <f>_xlfn.XLOOKUP(C37,[6]按姓名汇总!$C:$C,[6]按姓名汇总!$C:$C)</f>
        <v>齐承平</v>
      </c>
    </row>
    <row r="38" customHeight="1" spans="1:27">
      <c r="A38" s="450">
        <f>IF(C38="","",COUNTA($C$3:C38))</f>
        <v>36</v>
      </c>
      <c r="B38" s="450" t="s">
        <v>58</v>
      </c>
      <c r="C38" s="450" t="s">
        <v>80</v>
      </c>
      <c r="D38" s="451" t="str">
        <f ca="1" t="shared" si="24"/>
        <v>电工</v>
      </c>
      <c r="E38" s="451" t="s">
        <v>22</v>
      </c>
      <c r="F38" s="451" t="s">
        <v>27</v>
      </c>
      <c r="G38" s="452" t="str">
        <f ca="1" t="array" ref="G38">IFERROR(LOOKUP(1,0/COUNTIF(INDIRECT({"荣昌工资表科室人员","荣昌工资表研发人员","荣昌工资表销售人员","荣昌工资表一线员工","荣昌工资表小时工","劳务公司工资表小时工","劳务公司工资表同工同酬"}&amp;"!$C:$C"),$C38)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8" s="451">
        <f ca="1" t="shared" si="25"/>
        <v>6631.33</v>
      </c>
      <c r="I38" s="451">
        <f>IFERROR(VLOOKUP($C38,五险!$B:$Z,MATCH("养老(16%)",五险!$B$5:$Z$5,0),0),0)</f>
        <v>689.28</v>
      </c>
      <c r="J38" s="451">
        <f>IFERROR(VLOOKUP($C38,五险!$B:$Z,MATCH("失业(0.7%)",五险!$B$5:$Z$5,0),0),0)</f>
        <v>30.16</v>
      </c>
      <c r="K38" s="451">
        <f>IFERROR(VLOOKUP($C38,五险!$B:$Z,MATCH("医疗(8.7%)",五险!$B$5:$Z$5,0),0),0)</f>
        <v>350.35</v>
      </c>
      <c r="L38" s="451">
        <f>IFERROR(VLOOKUP($C38,五险!$B:$Z,MATCH("工伤(1.2%)",五险!$B$5:$Z$5,0),0),0)</f>
        <v>51.7</v>
      </c>
      <c r="M38" s="451">
        <f>_xlfn.XLOOKUP($C38,公积金!$B:$B,公积金!$K:$K,0)</f>
        <v>0</v>
      </c>
      <c r="N38" s="455">
        <f ca="1" t="shared" si="3"/>
        <v>7752.82</v>
      </c>
      <c r="O38" s="454"/>
      <c r="P38" s="456" t="s">
        <v>37</v>
      </c>
      <c r="Q38" s="439">
        <f ca="1" t="shared" si="26"/>
        <v>0</v>
      </c>
      <c r="R38" s="439">
        <f ca="1" t="shared" ref="R38:Y38" si="29">R18+R28</f>
        <v>0</v>
      </c>
      <c r="S38" s="439">
        <f ca="1" t="shared" si="29"/>
        <v>0</v>
      </c>
      <c r="T38" s="439">
        <f ca="1" t="shared" si="29"/>
        <v>0</v>
      </c>
      <c r="U38" s="439">
        <f ca="1" t="shared" si="29"/>
        <v>0</v>
      </c>
      <c r="V38" s="439">
        <f ca="1" t="shared" si="29"/>
        <v>63157.79</v>
      </c>
      <c r="W38" s="439">
        <f ca="1" t="shared" si="29"/>
        <v>0</v>
      </c>
      <c r="X38" s="439">
        <f ca="1" t="shared" si="29"/>
        <v>0</v>
      </c>
      <c r="Y38" s="439">
        <f ca="1" t="shared" si="29"/>
        <v>63157.79</v>
      </c>
      <c r="AA38" t="str">
        <f>_xlfn.XLOOKUP(C38,[6]按姓名汇总!$C:$C,[6]按姓名汇总!$C:$C)</f>
        <v>何柒林</v>
      </c>
    </row>
    <row r="39" customHeight="1" spans="1:27">
      <c r="A39" s="450">
        <f>IF(C39="","",COUNTA($C$3:C39))</f>
        <v>37</v>
      </c>
      <c r="B39" s="450" t="s">
        <v>58</v>
      </c>
      <c r="C39" s="450" t="s">
        <v>81</v>
      </c>
      <c r="D39" s="451" t="str">
        <f ca="1" t="shared" si="24"/>
        <v>发泡检验员</v>
      </c>
      <c r="E39" s="451" t="s">
        <v>21</v>
      </c>
      <c r="F39" s="451" t="s">
        <v>27</v>
      </c>
      <c r="G39" s="452" t="str">
        <f ca="1" t="array" ref="G39">IFERROR(LOOKUP(1,0/COUNTIF(INDIRECT({"荣昌工资表科室人员","荣昌工资表研发人员","荣昌工资表销售人员","荣昌工资表一线员工","荣昌工资表小时工","劳务公司工资表小时工","劳务公司工资表同工同酬"}&amp;"!$C:$C"),$C39)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9" s="451">
        <f ca="1" t="shared" si="25"/>
        <v>6960.82</v>
      </c>
      <c r="I39" s="451">
        <f>IFERROR(VLOOKUP($C39,五险!$B:$Z,MATCH("养老(16%)",五险!$B$5:$Z$5,0),0),0)</f>
        <v>689.28</v>
      </c>
      <c r="J39" s="451">
        <f>IFERROR(VLOOKUP($C39,五险!$B:$Z,MATCH("失业(0.7%)",五险!$B$5:$Z$5,0),0),0)</f>
        <v>30.16</v>
      </c>
      <c r="K39" s="451">
        <f>IFERROR(VLOOKUP($C39,五险!$B:$Z,MATCH("医疗(8.7%)",五险!$B$5:$Z$5,0),0),0)</f>
        <v>374.8</v>
      </c>
      <c r="L39" s="451">
        <f>IFERROR(VLOOKUP($C39,五险!$B:$Z,MATCH("工伤(1.2%)",五险!$B$5:$Z$5,0),0),0)</f>
        <v>51.7</v>
      </c>
      <c r="M39" s="451">
        <f>_xlfn.XLOOKUP($C39,公积金!$B:$B,公积金!$K:$K,0)</f>
        <v>205</v>
      </c>
      <c r="N39" s="455">
        <f ca="1" t="shared" si="3"/>
        <v>8311.76</v>
      </c>
      <c r="O39" s="454"/>
      <c r="P39" s="456" t="s">
        <v>39</v>
      </c>
      <c r="Q39" s="439">
        <f ca="1" t="shared" si="26"/>
        <v>0</v>
      </c>
      <c r="R39" s="439">
        <f ca="1" t="shared" ref="R39:Y39" si="30">R19+R29</f>
        <v>0</v>
      </c>
      <c r="S39" s="439">
        <f ca="1" t="shared" si="30"/>
        <v>0</v>
      </c>
      <c r="T39" s="439">
        <f ca="1" t="shared" si="30"/>
        <v>0</v>
      </c>
      <c r="U39" s="439">
        <f ca="1" t="shared" si="30"/>
        <v>0</v>
      </c>
      <c r="V39" s="439">
        <f ca="1" t="shared" si="30"/>
        <v>0</v>
      </c>
      <c r="W39" s="439">
        <f ca="1" t="shared" si="30"/>
        <v>0</v>
      </c>
      <c r="X39" s="439">
        <f ca="1" t="shared" si="30"/>
        <v>0</v>
      </c>
      <c r="Y39" s="439">
        <f ca="1" t="shared" si="30"/>
        <v>0</v>
      </c>
      <c r="AA39" t="str">
        <f>_xlfn.XLOOKUP(C39,[6]按姓名汇总!$C:$C,[6]按姓名汇总!$C:$C)</f>
        <v>彭健</v>
      </c>
    </row>
    <row r="40" customHeight="1" spans="1:27">
      <c r="A40" s="450">
        <f>IF(C40="","",COUNTA($C$3:C40))</f>
        <v>38</v>
      </c>
      <c r="B40" s="450" t="s">
        <v>58</v>
      </c>
      <c r="C40" s="450" t="s">
        <v>82</v>
      </c>
      <c r="D40" s="451" t="str">
        <f ca="1" t="shared" si="24"/>
        <v>发泡操作工</v>
      </c>
      <c r="E40" s="451" t="s">
        <v>21</v>
      </c>
      <c r="F40" s="451" t="s">
        <v>27</v>
      </c>
      <c r="G40" s="452" t="str">
        <f ca="1" t="array" ref="G40">IFERROR(LOOKUP(1,0/COUNTIF(INDIRECT({"荣昌工资表科室人员","荣昌工资表研发人员","荣昌工资表销售人员","荣昌工资表一线员工","荣昌工资表小时工","劳务公司工资表小时工","劳务公司工资表同工同酬"}&amp;"!$C:$C"),$C40)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0" s="451">
        <f ca="1" t="shared" si="25"/>
        <v>6775</v>
      </c>
      <c r="I40" s="451">
        <f>IFERROR(VLOOKUP($C40,五险!$B:$Z,MATCH("养老(16%)",五险!$B$5:$Z$5,0),0),0)</f>
        <v>689.28</v>
      </c>
      <c r="J40" s="451">
        <f>IFERROR(VLOOKUP($C40,五险!$B:$Z,MATCH("失业(0.7%)",五险!$B$5:$Z$5,0),0),0)</f>
        <v>30.16</v>
      </c>
      <c r="K40" s="451">
        <f>IFERROR(VLOOKUP($C40,五险!$B:$Z,MATCH("医疗(8.7%)",五险!$B$5:$Z$5,0),0),0)</f>
        <v>374.8</v>
      </c>
      <c r="L40" s="451">
        <f>IFERROR(VLOOKUP($C40,五险!$B:$Z,MATCH("工伤(1.2%)",五险!$B$5:$Z$5,0),0),0)</f>
        <v>108.56</v>
      </c>
      <c r="M40" s="451">
        <f>_xlfn.XLOOKUP($C40,公积金!$B:$B,公积金!$K:$K,0)</f>
        <v>0</v>
      </c>
      <c r="N40" s="455">
        <f ca="1" t="shared" si="3"/>
        <v>7977.8</v>
      </c>
      <c r="O40" s="454"/>
      <c r="P40" s="456" t="s">
        <v>41</v>
      </c>
      <c r="Q40" s="439">
        <f ca="1" t="shared" si="26"/>
        <v>0</v>
      </c>
      <c r="R40" s="439">
        <f ca="1" t="shared" ref="R40:Y40" si="31">R20+R30</f>
        <v>0</v>
      </c>
      <c r="S40" s="439">
        <f ca="1" t="shared" si="31"/>
        <v>0</v>
      </c>
      <c r="T40" s="439">
        <f ca="1" t="shared" si="31"/>
        <v>0</v>
      </c>
      <c r="U40" s="439">
        <f ca="1" t="shared" si="31"/>
        <v>0</v>
      </c>
      <c r="V40" s="439">
        <f ca="1" t="shared" si="31"/>
        <v>11947.52</v>
      </c>
      <c r="W40" s="439">
        <f ca="1" t="shared" si="31"/>
        <v>0</v>
      </c>
      <c r="X40" s="439">
        <f ca="1" t="shared" si="31"/>
        <v>0</v>
      </c>
      <c r="Y40" s="439">
        <f ca="1" t="shared" si="31"/>
        <v>11947.52</v>
      </c>
      <c r="AA40" t="str">
        <f>_xlfn.XLOOKUP(C40,[6]按姓名汇总!$C:$C,[6]按姓名汇总!$C:$C)</f>
        <v>王虎彪</v>
      </c>
    </row>
    <row r="41" customHeight="1" spans="1:27">
      <c r="A41" s="450">
        <f>IF(C41="","",COUNTA($C$3:C41))</f>
        <v>39</v>
      </c>
      <c r="B41" s="450" t="s">
        <v>58</v>
      </c>
      <c r="C41" s="450" t="s">
        <v>83</v>
      </c>
      <c r="D41" s="451" t="str">
        <f ca="1" t="shared" si="24"/>
        <v>设备维护及模具工程师</v>
      </c>
      <c r="E41" s="451" t="s">
        <v>21</v>
      </c>
      <c r="F41" s="451" t="s">
        <v>27</v>
      </c>
      <c r="G41" s="452" t="str">
        <f ca="1" t="array" ref="G41">IFERROR(LOOKUP(1,0/COUNTIF(INDIRECT({"荣昌工资表科室人员","荣昌工资表研发人员","荣昌工资表销售人员","荣昌工资表一线员工","荣昌工资表小时工","劳务公司工资表小时工","劳务公司工资表同工同酬"}&amp;"!$C:$C"),$C41)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1" s="451">
        <f ca="1" t="shared" si="25"/>
        <v>6971.25</v>
      </c>
      <c r="I41" s="451">
        <f>IFERROR(VLOOKUP($C41,五险!$B:$Z,MATCH("养老(16%)",五险!$B$5:$Z$5,0),0),0)</f>
        <v>880</v>
      </c>
      <c r="J41" s="451">
        <f>IFERROR(VLOOKUP($C41,五险!$B:$Z,MATCH("失业(0.7%)",五险!$B$5:$Z$5,0),0),0)</f>
        <v>38.5</v>
      </c>
      <c r="K41" s="451">
        <f>IFERROR(VLOOKUP($C41,五险!$B:$Z,MATCH("医疗(8.7%)",五险!$B$5:$Z$5,0),0),0)</f>
        <v>478.5</v>
      </c>
      <c r="L41" s="451">
        <f>IFERROR(VLOOKUP($C41,五险!$B:$Z,MATCH("工伤(1.2%)",五险!$B$5:$Z$5,0),0),0)</f>
        <v>138.6</v>
      </c>
      <c r="M41" s="451">
        <f>_xlfn.XLOOKUP($C41,公积金!$B:$B,公积金!$K:$K,0)</f>
        <v>0</v>
      </c>
      <c r="N41" s="455">
        <f ca="1" t="shared" si="3"/>
        <v>8506.85</v>
      </c>
      <c r="O41" s="454"/>
      <c r="P41" s="456" t="s">
        <v>43</v>
      </c>
      <c r="Q41" s="439">
        <f ca="1" t="shared" si="26"/>
        <v>0</v>
      </c>
      <c r="R41" s="439">
        <f ca="1" t="shared" ref="R41:Y41" si="32">R21+R31</f>
        <v>0</v>
      </c>
      <c r="S41" s="439">
        <f ca="1" t="shared" si="32"/>
        <v>0</v>
      </c>
      <c r="T41" s="439">
        <f ca="1" t="shared" si="32"/>
        <v>0</v>
      </c>
      <c r="U41" s="439">
        <f ca="1" t="shared" si="32"/>
        <v>0</v>
      </c>
      <c r="V41" s="439">
        <f ca="1" t="shared" si="32"/>
        <v>0</v>
      </c>
      <c r="W41" s="439">
        <f ca="1" t="shared" si="32"/>
        <v>0</v>
      </c>
      <c r="X41" s="439">
        <f ca="1" t="shared" si="32"/>
        <v>0</v>
      </c>
      <c r="Y41" s="439">
        <f ca="1" t="shared" si="32"/>
        <v>0</v>
      </c>
      <c r="AA41" t="str">
        <f>_xlfn.XLOOKUP(C41,[6]按姓名汇总!$C:$C,[6]按姓名汇总!$C:$C)</f>
        <v>麻志超</v>
      </c>
    </row>
    <row r="42" customHeight="1" spans="1:27">
      <c r="A42" s="450">
        <f>IF(C42="","",COUNTA($C$3:C42))</f>
        <v>40</v>
      </c>
      <c r="B42" s="450" t="s">
        <v>58</v>
      </c>
      <c r="C42" s="450" t="s">
        <v>84</v>
      </c>
      <c r="D42" s="451" t="str">
        <f ca="1" t="shared" si="24"/>
        <v>发泡操作工</v>
      </c>
      <c r="E42" s="451" t="s">
        <v>21</v>
      </c>
      <c r="F42" s="451" t="s">
        <v>27</v>
      </c>
      <c r="G42" s="452" t="str">
        <f ca="1" t="array" ref="G42">IFERROR(LOOKUP(1,0/COUNTIF(INDIRECT({"荣昌工资表科室人员","荣昌工资表研发人员","荣昌工资表销售人员","荣昌工资表一线员工","荣昌工资表小时工","劳务公司工资表小时工","劳务公司工资表同工同酬"}&amp;"!$C:$C"),$C42)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2" s="451">
        <f ca="1" t="shared" si="25"/>
        <v>6493.63</v>
      </c>
      <c r="I42" s="451">
        <f>IFERROR(VLOOKUP($C42,五险!$B:$Z,MATCH("养老(16%)",五险!$B$5:$Z$5,0),0),0)</f>
        <v>689.28</v>
      </c>
      <c r="J42" s="451">
        <f>IFERROR(VLOOKUP($C42,五险!$B:$Z,MATCH("失业(0.7%)",五险!$B$5:$Z$5,0),0),0)</f>
        <v>30.16</v>
      </c>
      <c r="K42" s="451">
        <f>IFERROR(VLOOKUP($C42,五险!$B:$Z,MATCH("医疗(8.7%)",五险!$B$5:$Z$5,0),0),0)</f>
        <v>374.8</v>
      </c>
      <c r="L42" s="451">
        <f>IFERROR(VLOOKUP($C42,五险!$B:$Z,MATCH("工伤(1.2%)",五险!$B$5:$Z$5,0),0),0)</f>
        <v>51.7</v>
      </c>
      <c r="M42" s="451">
        <f>_xlfn.XLOOKUP($C42,公积金!$B:$B,公积金!$K:$K,0)</f>
        <v>184</v>
      </c>
      <c r="N42" s="455">
        <f ca="1" t="shared" si="3"/>
        <v>7823.57</v>
      </c>
      <c r="O42" s="454"/>
      <c r="P42" s="456" t="s">
        <v>45</v>
      </c>
      <c r="Q42" s="439">
        <f ca="1" t="shared" si="26"/>
        <v>0</v>
      </c>
      <c r="R42" s="439">
        <f ca="1" t="shared" ref="R42:Y42" si="33">R22+R32</f>
        <v>0</v>
      </c>
      <c r="S42" s="439">
        <f ca="1" t="shared" si="33"/>
        <v>0</v>
      </c>
      <c r="T42" s="439">
        <f ca="1" t="shared" si="33"/>
        <v>0</v>
      </c>
      <c r="U42" s="439">
        <f ca="1" t="shared" si="33"/>
        <v>0</v>
      </c>
      <c r="V42" s="439">
        <f ca="1" t="shared" si="33"/>
        <v>41598.9</v>
      </c>
      <c r="W42" s="439">
        <f ca="1" t="shared" si="33"/>
        <v>0</v>
      </c>
      <c r="X42" s="439">
        <f ca="1" t="shared" si="33"/>
        <v>0</v>
      </c>
      <c r="Y42" s="439">
        <f ca="1" t="shared" si="33"/>
        <v>41598.9</v>
      </c>
      <c r="AA42" t="str">
        <f>_xlfn.XLOOKUP(C42,[6]按姓名汇总!$C:$C,[6]按姓名汇总!$C:$C)</f>
        <v>吴国秋</v>
      </c>
    </row>
    <row r="43" customHeight="1" spans="1:27">
      <c r="A43" s="450">
        <f>IF(C43="","",COUNTA($C$3:C43))</f>
        <v>41</v>
      </c>
      <c r="B43" s="450" t="s">
        <v>58</v>
      </c>
      <c r="C43" s="450" t="s">
        <v>85</v>
      </c>
      <c r="D43" s="451" t="str">
        <f ca="1" t="shared" si="24"/>
        <v>发泡操作工</v>
      </c>
      <c r="E43" s="451" t="s">
        <v>21</v>
      </c>
      <c r="F43" s="451" t="s">
        <v>27</v>
      </c>
      <c r="G43" s="452" t="str">
        <f ca="1" t="array" ref="G43">IFERROR(LOOKUP(1,0/COUNTIF(INDIRECT({"荣昌工资表科室人员","荣昌工资表研发人员","荣昌工资表销售人员","荣昌工资表一线员工","荣昌工资表小时工","劳务公司工资表小时工","劳务公司工资表同工同酬"}&amp;"!$C:$C"),$C43)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3" s="451">
        <f ca="1" t="shared" si="25"/>
        <v>6823.94</v>
      </c>
      <c r="I43" s="451">
        <f>IFERROR(VLOOKUP($C43,五险!$B:$Z,MATCH("养老(16%)",五险!$B$5:$Z$5,0),0),0)</f>
        <v>689.28</v>
      </c>
      <c r="J43" s="451">
        <f>IFERROR(VLOOKUP($C43,五险!$B:$Z,MATCH("失业(0.7%)",五险!$B$5:$Z$5,0),0),0)</f>
        <v>30.16</v>
      </c>
      <c r="K43" s="451">
        <f>IFERROR(VLOOKUP($C43,五险!$B:$Z,MATCH("医疗(8.7%)",五险!$B$5:$Z$5,0),0),0)</f>
        <v>374.8</v>
      </c>
      <c r="L43" s="451">
        <f>IFERROR(VLOOKUP($C43,五险!$B:$Z,MATCH("工伤(1.2%)",五险!$B$5:$Z$5,0),0),0)</f>
        <v>108.56</v>
      </c>
      <c r="M43" s="451">
        <f>_xlfn.XLOOKUP($C43,公积金!$B:$B,公积金!$K:$K,0)</f>
        <v>0</v>
      </c>
      <c r="N43" s="455">
        <f ca="1" t="shared" si="3"/>
        <v>8026.74</v>
      </c>
      <c r="O43" s="454"/>
      <c r="AA43" t="str">
        <f>_xlfn.XLOOKUP(C43,[6]按姓名汇总!$C:$C,[6]按姓名汇总!$C:$C)</f>
        <v>张迪辉</v>
      </c>
    </row>
    <row r="44" customHeight="1" spans="1:27">
      <c r="A44" s="450">
        <f>IF(C44="","",COUNTA($C$3:C44))</f>
        <v>42</v>
      </c>
      <c r="B44" s="450" t="s">
        <v>58</v>
      </c>
      <c r="C44" s="450" t="s">
        <v>86</v>
      </c>
      <c r="D44" s="451">
        <f ca="1" t="shared" si="24"/>
        <v>0</v>
      </c>
      <c r="E44" s="451" t="s">
        <v>21</v>
      </c>
      <c r="F44" s="451" t="s">
        <v>27</v>
      </c>
      <c r="G44" s="452" t="str">
        <f ca="1" t="array" ref="G44">IFERROR(LOOKUP(1,0/COUNTIF(INDIRECT({"荣昌工资表科室人员","荣昌工资表研发人员","荣昌工资表销售人员","荣昌工资表一线员工","荣昌工资表小时工","劳务公司工资表小时工","劳务公司工资表同工同酬"}&amp;"!$C:$C"),$C44),{"荣昌工资表科室人员","荣昌工资表研发人员","荣昌工资表销售人员","荣昌工资表一线员工","荣昌工资表小时工","劳务公司工资表小时工","劳务公司工资表同工同酬"}),"")</f>
        <v/>
      </c>
      <c r="H44" s="451">
        <f ca="1" t="shared" si="25"/>
        <v>0</v>
      </c>
      <c r="I44" s="451">
        <f>IFERROR(VLOOKUP($C44,五险!$B:$Z,MATCH("养老(16%)",五险!$B$5:$Z$5,0),0),0)</f>
        <v>0</v>
      </c>
      <c r="J44" s="451">
        <f>IFERROR(VLOOKUP($C44,五险!$B:$Z,MATCH("失业(0.7%)",五险!$B$5:$Z$5,0),0),0)</f>
        <v>0</v>
      </c>
      <c r="K44" s="451">
        <f>IFERROR(VLOOKUP($C44,五险!$B:$Z,MATCH("医疗(8.7%)",五险!$B$5:$Z$5,0),0),0)</f>
        <v>0</v>
      </c>
      <c r="L44" s="451">
        <f>IFERROR(VLOOKUP($C44,五险!$B:$Z,MATCH("工伤(1.2%)",五险!$B$5:$Z$5,0),0),0)</f>
        <v>0</v>
      </c>
      <c r="M44" s="451">
        <f>_xlfn.XLOOKUP($C44,公积金!$B:$B,公积金!$K:$K,0)</f>
        <v>0</v>
      </c>
      <c r="N44" s="455">
        <f ca="1" t="shared" si="3"/>
        <v>0</v>
      </c>
      <c r="O44" s="454"/>
      <c r="AA44" t="str">
        <f>_xlfn.XLOOKUP(C44,[6]按姓名汇总!$C:$C,[6]按姓名汇总!$C:$C)</f>
        <v>吴朝夕</v>
      </c>
    </row>
    <row r="45" customHeight="1" spans="1:27">
      <c r="A45" s="450">
        <f>IF(C45="","",COUNTA($C$3:C45))</f>
        <v>43</v>
      </c>
      <c r="B45" s="450" t="s">
        <v>58</v>
      </c>
      <c r="C45" s="450" t="s">
        <v>87</v>
      </c>
      <c r="D45" s="451" t="str">
        <f ca="1" t="shared" si="24"/>
        <v>发泡操作工</v>
      </c>
      <c r="E45" s="451" t="s">
        <v>21</v>
      </c>
      <c r="F45" s="451" t="s">
        <v>27</v>
      </c>
      <c r="G45" s="452" t="str">
        <f ca="1" t="array" ref="G45">IFERROR(LOOKUP(1,0/COUNTIF(INDIRECT({"荣昌工资表科室人员","荣昌工资表研发人员","荣昌工资表销售人员","荣昌工资表一线员工","荣昌工资表小时工","劳务公司工资表小时工","劳务公司工资表同工同酬"}&amp;"!$C:$C"),$C45)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5" s="451">
        <f ca="1" t="shared" si="25"/>
        <v>1569.95</v>
      </c>
      <c r="I45" s="451">
        <f>IFERROR(VLOOKUP($C45,五险!$B:$Z,MATCH("养老(16%)",五险!$B$5:$Z$5,0),0),0)</f>
        <v>689.28</v>
      </c>
      <c r="J45" s="451">
        <f>IFERROR(VLOOKUP($C45,五险!$B:$Z,MATCH("失业(0.7%)",五险!$B$5:$Z$5,0),0),0)</f>
        <v>30.16</v>
      </c>
      <c r="K45" s="451">
        <f>IFERROR(VLOOKUP($C45,五险!$B:$Z,MATCH("医疗(8.7%)",五险!$B$5:$Z$5,0),0),0)</f>
        <v>374.8</v>
      </c>
      <c r="L45" s="451">
        <f>IFERROR(VLOOKUP($C45,五险!$B:$Z,MATCH("工伤(1.2%)",五险!$B$5:$Z$5,0),0),0)</f>
        <v>108.56</v>
      </c>
      <c r="M45" s="451">
        <f>_xlfn.XLOOKUP($C45,公积金!$B:$B,公积金!$K:$K,0)</f>
        <v>0</v>
      </c>
      <c r="N45" s="455">
        <f ca="1" t="shared" si="3"/>
        <v>2772.75</v>
      </c>
      <c r="O45" s="454"/>
      <c r="AA45" t="str">
        <f>_xlfn.XLOOKUP(C45,[6]按姓名汇总!$C:$C,[6]按姓名汇总!$C:$C)</f>
        <v>李慧玲</v>
      </c>
    </row>
    <row r="46" customHeight="1" spans="1:27">
      <c r="A46" s="450">
        <f>IF(C46="","",COUNTA($C$3:C46))</f>
        <v>44</v>
      </c>
      <c r="B46" s="450" t="s">
        <v>58</v>
      </c>
      <c r="C46" s="450" t="s">
        <v>88</v>
      </c>
      <c r="D46" s="451" t="str">
        <f ca="1" t="shared" si="24"/>
        <v>发泡操作工</v>
      </c>
      <c r="E46" s="451" t="s">
        <v>21</v>
      </c>
      <c r="F46" s="451" t="s">
        <v>27</v>
      </c>
      <c r="G46" s="452" t="str">
        <f ca="1" t="array" ref="G46">IFERROR(LOOKUP(1,0/COUNTIF(INDIRECT({"荣昌工资表科室人员","荣昌工资表研发人员","荣昌工资表销售人员","荣昌工资表一线员工","荣昌工资表小时工","劳务公司工资表小时工","劳务公司工资表同工同酬"}&amp;"!$C:$C"),$C46)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6" s="451">
        <f ca="1" t="shared" si="25"/>
        <v>6935.09</v>
      </c>
      <c r="I46" s="451">
        <f>IFERROR(VLOOKUP($C46,五险!$B:$Z,MATCH("养老(16%)",五险!$B$5:$Z$5,0),0),0)</f>
        <v>689.28</v>
      </c>
      <c r="J46" s="451">
        <f>IFERROR(VLOOKUP($C46,五险!$B:$Z,MATCH("失业(0.7%)",五险!$B$5:$Z$5,0),0),0)</f>
        <v>30.16</v>
      </c>
      <c r="K46" s="451">
        <f>IFERROR(VLOOKUP($C46,五险!$B:$Z,MATCH("医疗(8.7%)",五险!$B$5:$Z$5,0),0),0)</f>
        <v>374.8</v>
      </c>
      <c r="L46" s="451">
        <f>IFERROR(VLOOKUP($C46,五险!$B:$Z,MATCH("工伤(1.2%)",五险!$B$5:$Z$5,0),0),0)</f>
        <v>108.56</v>
      </c>
      <c r="M46" s="451">
        <f>_xlfn.XLOOKUP($C46,公积金!$B:$B,公积金!$K:$K,0)</f>
        <v>0</v>
      </c>
      <c r="N46" s="455">
        <f ca="1" t="shared" si="3"/>
        <v>8137.89</v>
      </c>
      <c r="O46" s="454"/>
      <c r="AA46" t="str">
        <f>_xlfn.XLOOKUP(C46,[6]按姓名汇总!$C:$C,[6]按姓名汇总!$C:$C)</f>
        <v>毛伟</v>
      </c>
    </row>
    <row r="47" customHeight="1" spans="1:27">
      <c r="A47" s="450">
        <f>IF(C47="","",COUNTA($C$3:C47))</f>
        <v>45</v>
      </c>
      <c r="B47" s="450" t="s">
        <v>58</v>
      </c>
      <c r="C47" s="450" t="s">
        <v>89</v>
      </c>
      <c r="D47" s="451" t="str">
        <f ca="1" t="shared" si="24"/>
        <v>支援发泡</v>
      </c>
      <c r="E47" s="451" t="s">
        <v>19</v>
      </c>
      <c r="F47" s="451" t="s">
        <v>27</v>
      </c>
      <c r="G47" s="452" t="str">
        <f ca="1" t="array" ref="G47">IFERROR(LOOKUP(1,0/COUNTIF(INDIRECT({"荣昌工资表科室人员","荣昌工资表研发人员","荣昌工资表销售人员","荣昌工资表一线员工","荣昌工资表小时工","劳务公司工资表小时工","劳务公司工资表同工同酬"}&amp;"!$C:$C"),$C47)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7" s="451">
        <f ca="1" t="shared" si="25"/>
        <v>3764.23</v>
      </c>
      <c r="I47" s="451">
        <f>IFERROR(VLOOKUP($C47,五险!$B:$Z,MATCH("养老(16%)",五险!$B$5:$Z$5,0),0),0)</f>
        <v>689.28</v>
      </c>
      <c r="J47" s="451">
        <f>IFERROR(VLOOKUP($C47,五险!$B:$Z,MATCH("失业(0.7%)",五险!$B$5:$Z$5,0),0),0)</f>
        <v>30.16</v>
      </c>
      <c r="K47" s="451">
        <f>IFERROR(VLOOKUP($C47,五险!$B:$Z,MATCH("医疗(8.7%)",五险!$B$5:$Z$5,0),0),0)</f>
        <v>374.8</v>
      </c>
      <c r="L47" s="451">
        <f>IFERROR(VLOOKUP($C47,五险!$B:$Z,MATCH("工伤(1.2%)",五险!$B$5:$Z$5,0),0),0)</f>
        <v>108.56</v>
      </c>
      <c r="M47" s="451">
        <f>_xlfn.XLOOKUP($C47,公积金!$B:$B,公积金!$K:$K,0)</f>
        <v>0</v>
      </c>
      <c r="N47" s="455">
        <f ca="1" t="shared" si="3"/>
        <v>4967.03</v>
      </c>
      <c r="O47" s="454"/>
      <c r="AA47" t="str">
        <f>_xlfn.XLOOKUP(C47,[6]按姓名汇总!$C:$C,[6]按姓名汇总!$C:$C)</f>
        <v>蒋正林</v>
      </c>
    </row>
    <row r="48" customHeight="1" spans="1:27">
      <c r="A48" s="450">
        <f>IF(C48="","",COUNTA($C$3:C48))</f>
        <v>46</v>
      </c>
      <c r="B48" s="450" t="s">
        <v>58</v>
      </c>
      <c r="C48" s="450" t="s">
        <v>90</v>
      </c>
      <c r="D48" s="451" t="str">
        <f ca="1" t="shared" si="24"/>
        <v>发泡操作工</v>
      </c>
      <c r="E48" s="451" t="s">
        <v>21</v>
      </c>
      <c r="F48" s="451" t="s">
        <v>27</v>
      </c>
      <c r="G48" s="452" t="str">
        <f ca="1" t="array" ref="G48">IFERROR(LOOKUP(1,0/COUNTIF(INDIRECT({"荣昌工资表科室人员","荣昌工资表研发人员","荣昌工资表销售人员","荣昌工资表一线员工","荣昌工资表小时工","劳务公司工资表小时工","劳务公司工资表同工同酬"}&amp;"!$C:$C"),$C48)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8" s="451">
        <f ca="1" t="shared" si="25"/>
        <v>6864</v>
      </c>
      <c r="I48" s="451">
        <f>IFERROR(VLOOKUP($C48,五险!$B:$Z,MATCH("养老(16%)",五险!$B$5:$Z$5,0),0),0)</f>
        <v>689.28</v>
      </c>
      <c r="J48" s="451">
        <f>IFERROR(VLOOKUP($C48,五险!$B:$Z,MATCH("失业(0.7%)",五险!$B$5:$Z$5,0),0),0)</f>
        <v>30.16</v>
      </c>
      <c r="K48" s="451">
        <f>IFERROR(VLOOKUP($C48,五险!$B:$Z,MATCH("医疗(8.7%)",五险!$B$5:$Z$5,0),0),0)</f>
        <v>374.8</v>
      </c>
      <c r="L48" s="451">
        <f>IFERROR(VLOOKUP($C48,五险!$B:$Z,MATCH("工伤(1.2%)",五险!$B$5:$Z$5,0),0),0)</f>
        <v>51.7</v>
      </c>
      <c r="M48" s="451">
        <f>_xlfn.XLOOKUP($C48,公积金!$B:$B,公积金!$K:$K,0)</f>
        <v>211</v>
      </c>
      <c r="N48" s="455">
        <f ca="1" t="shared" si="3"/>
        <v>8220.94</v>
      </c>
      <c r="O48" s="454"/>
      <c r="AA48" t="str">
        <f>_xlfn.XLOOKUP(C48,[6]按姓名汇总!$C:$C,[6]按姓名汇总!$C:$C)</f>
        <v>左昌福</v>
      </c>
    </row>
    <row r="49" customHeight="1" spans="1:27">
      <c r="A49" s="450">
        <f>IF(C49="","",COUNTA($C$3:C49))</f>
        <v>47</v>
      </c>
      <c r="B49" s="450" t="s">
        <v>58</v>
      </c>
      <c r="C49" s="450" t="s">
        <v>91</v>
      </c>
      <c r="D49" s="451" t="str">
        <f ca="1" t="shared" si="24"/>
        <v>支援发泡</v>
      </c>
      <c r="E49" s="451" t="s">
        <v>19</v>
      </c>
      <c r="F49" s="451" t="s">
        <v>27</v>
      </c>
      <c r="G49" s="452" t="str">
        <f ca="1" t="array" ref="G49">IFERROR(LOOKUP(1,0/COUNTIF(INDIRECT({"荣昌工资表科室人员","荣昌工资表研发人员","荣昌工资表销售人员","荣昌工资表一线员工","荣昌工资表小时工","劳务公司工资表小时工","劳务公司工资表同工同酬"}&amp;"!$C:$C"),$C49)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9" s="451">
        <f ca="1" t="shared" si="25"/>
        <v>5213.21</v>
      </c>
      <c r="I49" s="451">
        <f>IFERROR(VLOOKUP($C49,五险!$B:$Z,MATCH("养老(16%)",五险!$B$5:$Z$5,0),0),0)</f>
        <v>700.8</v>
      </c>
      <c r="J49" s="451">
        <f>IFERROR(VLOOKUP($C49,五险!$B:$Z,MATCH("失业(0.7%)",五险!$B$5:$Z$5,0),0),0)</f>
        <v>30.66</v>
      </c>
      <c r="K49" s="451">
        <f>IFERROR(VLOOKUP($C49,五险!$B:$Z,MATCH("医疗(8.7%)",五险!$B$5:$Z$5,0),0),0)</f>
        <v>381.06</v>
      </c>
      <c r="L49" s="451">
        <f>IFERROR(VLOOKUP($C49,五险!$B:$Z,MATCH("工伤(1.2%)",五险!$B$5:$Z$5,0),0),0)</f>
        <v>52.56</v>
      </c>
      <c r="M49" s="451">
        <f>_xlfn.XLOOKUP($C49,公积金!$B:$B,公积金!$K:$K,0)</f>
        <v>219</v>
      </c>
      <c r="N49" s="455">
        <f ca="1" t="shared" si="3"/>
        <v>6597.29</v>
      </c>
      <c r="O49" s="454"/>
      <c r="AA49" t="str">
        <f>_xlfn.XLOOKUP(C49,[6]按姓名汇总!$C:$C,[6]按姓名汇总!$C:$C)</f>
        <v>冉景斌</v>
      </c>
    </row>
    <row r="50" customHeight="1" spans="1:27">
      <c r="A50" s="450">
        <f>IF(C50="","",COUNTA($C$3:C50))</f>
        <v>48</v>
      </c>
      <c r="B50" s="450" t="s">
        <v>58</v>
      </c>
      <c r="C50" s="450" t="s">
        <v>92</v>
      </c>
      <c r="D50" s="451" t="str">
        <f ca="1" t="shared" si="24"/>
        <v>支援发泡</v>
      </c>
      <c r="E50" s="453" t="s">
        <v>21</v>
      </c>
      <c r="F50" s="451" t="s">
        <v>27</v>
      </c>
      <c r="G50" s="452" t="str">
        <f ca="1" t="array" ref="G50">IFERROR(LOOKUP(1,0/COUNTIF(INDIRECT({"荣昌工资表科室人员","荣昌工资表研发人员","荣昌工资表销售人员","荣昌工资表一线员工","荣昌工资表小时工","劳务公司工资表小时工","劳务公司工资表同工同酬"}&amp;"!$C:$C"),$C50)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0" s="451">
        <f ca="1" t="shared" si="25"/>
        <v>5857.63</v>
      </c>
      <c r="I50" s="451">
        <f>IFERROR(VLOOKUP($C50,五险!$B:$Z,MATCH("养老(16%)",五险!$B$5:$Z$5,0),0),0)</f>
        <v>689.28</v>
      </c>
      <c r="J50" s="451">
        <f>IFERROR(VLOOKUP($C50,五险!$B:$Z,MATCH("失业(0.7%)",五险!$B$5:$Z$5,0),0),0)</f>
        <v>30.16</v>
      </c>
      <c r="K50" s="451">
        <f>IFERROR(VLOOKUP($C50,五险!$B:$Z,MATCH("医疗(8.7%)",五险!$B$5:$Z$5,0),0),0)</f>
        <v>374.8</v>
      </c>
      <c r="L50" s="451">
        <f>IFERROR(VLOOKUP($C50,五险!$B:$Z,MATCH("工伤(1.2%)",五险!$B$5:$Z$5,0),0),0)</f>
        <v>108.56</v>
      </c>
      <c r="M50" s="451">
        <f>_xlfn.XLOOKUP($C50,公积金!$B:$B,公积金!$K:$K,0)</f>
        <v>0</v>
      </c>
      <c r="N50" s="455">
        <f ca="1" t="shared" si="3"/>
        <v>7060.43</v>
      </c>
      <c r="O50" s="454"/>
      <c r="AA50" t="str">
        <f>_xlfn.XLOOKUP(C50,[6]按姓名汇总!$C:$C,[6]按姓名汇总!$C:$C)</f>
        <v>郭正军</v>
      </c>
    </row>
    <row r="51" customHeight="1" spans="1:27">
      <c r="A51" s="450">
        <f>IF(C51="","",COUNTA($C$3:C51))</f>
        <v>49</v>
      </c>
      <c r="B51" s="450" t="s">
        <v>58</v>
      </c>
      <c r="C51" s="450" t="s">
        <v>93</v>
      </c>
      <c r="D51" s="451" t="str">
        <f ca="1" t="shared" si="24"/>
        <v>发泡操作工</v>
      </c>
      <c r="E51" s="451" t="s">
        <v>21</v>
      </c>
      <c r="F51" s="451" t="s">
        <v>27</v>
      </c>
      <c r="G51" s="452" t="str">
        <f ca="1" t="array" ref="G51">IFERROR(LOOKUP(1,0/COUNTIF(INDIRECT({"荣昌工资表科室人员","荣昌工资表研发人员","荣昌工资表销售人员","荣昌工资表一线员工","荣昌工资表小时工","劳务公司工资表小时工","劳务公司工资表同工同酬"}&amp;"!$C:$C"),$C51)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1" s="451">
        <f ca="1" t="shared" si="25"/>
        <v>5943.63</v>
      </c>
      <c r="I51" s="451">
        <f>IFERROR(VLOOKUP($C51,五险!$B:$Z,MATCH("养老(16%)",五险!$B$5:$Z$5,0),0),0)</f>
        <v>689.28</v>
      </c>
      <c r="J51" s="451">
        <f>IFERROR(VLOOKUP($C51,五险!$B:$Z,MATCH("失业(0.7%)",五险!$B$5:$Z$5,0),0),0)</f>
        <v>30.16</v>
      </c>
      <c r="K51" s="451">
        <f>IFERROR(VLOOKUP($C51,五险!$B:$Z,MATCH("医疗(8.7%)",五险!$B$5:$Z$5,0),0),0)</f>
        <v>374.8</v>
      </c>
      <c r="L51" s="451">
        <f>IFERROR(VLOOKUP($C51,五险!$B:$Z,MATCH("工伤(1.2%)",五险!$B$5:$Z$5,0),0),0)</f>
        <v>108.56</v>
      </c>
      <c r="M51" s="451">
        <f>_xlfn.XLOOKUP($C51,公积金!$B:$B,公积金!$K:$K,0)</f>
        <v>0</v>
      </c>
      <c r="N51" s="455">
        <f ca="1" t="shared" si="3"/>
        <v>7146.43</v>
      </c>
      <c r="O51" s="454"/>
      <c r="AA51" t="str">
        <f>_xlfn.XLOOKUP(C51,[6]按姓名汇总!$C:$C,[6]按姓名汇总!$C:$C)</f>
        <v>王西明</v>
      </c>
    </row>
    <row r="52" customHeight="1" spans="1:27">
      <c r="A52" s="450">
        <f>IF(C52="","",COUNTA($C$3:C52))</f>
        <v>50</v>
      </c>
      <c r="B52" s="450" t="s">
        <v>58</v>
      </c>
      <c r="C52" s="450" t="s">
        <v>94</v>
      </c>
      <c r="D52" s="451" t="str">
        <f ca="1" t="shared" si="24"/>
        <v>发泡操作工</v>
      </c>
      <c r="E52" s="451" t="s">
        <v>21</v>
      </c>
      <c r="F52" s="451" t="s">
        <v>27</v>
      </c>
      <c r="G52" s="452" t="str">
        <f ca="1" t="array" ref="G52">IFERROR(LOOKUP(1,0/COUNTIF(INDIRECT({"荣昌工资表科室人员","荣昌工资表研发人员","荣昌工资表销售人员","荣昌工资表一线员工","荣昌工资表小时工","劳务公司工资表小时工","劳务公司工资表同工同酬"}&amp;"!$C:$C"),$C52)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2" s="451">
        <f ca="1" t="shared" si="25"/>
        <v>4275.08</v>
      </c>
      <c r="I52" s="451">
        <f>IFERROR(VLOOKUP($C52,五险!$B:$Z,MATCH("养老(16%)",五险!$B$5:$Z$5,0),0),0)</f>
        <v>689.28</v>
      </c>
      <c r="J52" s="451">
        <f>IFERROR(VLOOKUP($C52,五险!$B:$Z,MATCH("失业(0.7%)",五险!$B$5:$Z$5,0),0),0)</f>
        <v>30.16</v>
      </c>
      <c r="K52" s="451">
        <f>IFERROR(VLOOKUP($C52,五险!$B:$Z,MATCH("医疗(8.7%)",五险!$B$5:$Z$5,0),0),0)</f>
        <v>374.8</v>
      </c>
      <c r="L52" s="451">
        <f>IFERROR(VLOOKUP($C52,五险!$B:$Z,MATCH("工伤(1.2%)",五险!$B$5:$Z$5,0),0),0)</f>
        <v>108.56</v>
      </c>
      <c r="M52" s="451">
        <f>_xlfn.XLOOKUP($C52,公积金!$B:$B,公积金!$K:$K,0)</f>
        <v>0</v>
      </c>
      <c r="N52" s="455">
        <f ca="1" t="shared" si="3"/>
        <v>5477.88</v>
      </c>
      <c r="O52" s="454"/>
      <c r="AA52" t="str">
        <f>_xlfn.XLOOKUP(C52,[6]按姓名汇总!$C:$C,[6]按姓名汇总!$C:$C)</f>
        <v>申喜华</v>
      </c>
    </row>
    <row r="53" customHeight="1" spans="1:27">
      <c r="A53" s="450">
        <f>IF(C53="","",COUNTA($C$3:C53))</f>
        <v>51</v>
      </c>
      <c r="B53" s="450" t="s">
        <v>58</v>
      </c>
      <c r="C53" s="450" t="s">
        <v>95</v>
      </c>
      <c r="D53" s="451" t="str">
        <f ca="1" t="shared" si="24"/>
        <v>发泡操作工</v>
      </c>
      <c r="E53" s="451" t="s">
        <v>21</v>
      </c>
      <c r="F53" s="451" t="s">
        <v>27</v>
      </c>
      <c r="G53" s="452" t="str">
        <f ca="1" t="array" ref="G53">IFERROR(LOOKUP(1,0/COUNTIF(INDIRECT({"荣昌工资表科室人员","荣昌工资表研发人员","荣昌工资表销售人员","荣昌工资表一线员工","荣昌工资表小时工","劳务公司工资表小时工","劳务公司工资表同工同酬"}&amp;"!$C:$C"),$C53)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3" s="451">
        <f ca="1" t="shared" si="25"/>
        <v>4136.62</v>
      </c>
      <c r="I53" s="451">
        <f>IFERROR(VLOOKUP($C53,五险!$B:$Z,MATCH("养老(16%)",五险!$B$5:$Z$5,0),0),0)</f>
        <v>689.28</v>
      </c>
      <c r="J53" s="451">
        <f>IFERROR(VLOOKUP($C53,五险!$B:$Z,MATCH("失业(0.7%)",五险!$B$5:$Z$5,0),0),0)</f>
        <v>30.16</v>
      </c>
      <c r="K53" s="451">
        <f>IFERROR(VLOOKUP($C53,五险!$B:$Z,MATCH("医疗(8.7%)",五险!$B$5:$Z$5,0),0),0)</f>
        <v>374.8</v>
      </c>
      <c r="L53" s="451">
        <f>IFERROR(VLOOKUP($C53,五险!$B:$Z,MATCH("工伤(1.2%)",五险!$B$5:$Z$5,0),0),0)</f>
        <v>108.56</v>
      </c>
      <c r="M53" s="451">
        <f>_xlfn.XLOOKUP($C53,公积金!$B:$B,公积金!$K:$K,0)</f>
        <v>0</v>
      </c>
      <c r="N53" s="455">
        <f ca="1" t="shared" si="3"/>
        <v>5339.42</v>
      </c>
      <c r="O53" s="454"/>
      <c r="AA53" t="str">
        <f>_xlfn.XLOOKUP(C53,[6]按姓名汇总!$C:$C,[6]按姓名汇总!$C:$C)</f>
        <v>戴立娟</v>
      </c>
    </row>
    <row r="54" customHeight="1" spans="1:27">
      <c r="A54" s="450">
        <f>IF(C54="","",COUNTA($C$3:C54))</f>
        <v>52</v>
      </c>
      <c r="B54" s="450" t="s">
        <v>58</v>
      </c>
      <c r="C54" s="450" t="s">
        <v>96</v>
      </c>
      <c r="D54" s="451" t="str">
        <f ca="1" t="shared" si="24"/>
        <v>发泡操作工</v>
      </c>
      <c r="E54" s="451" t="s">
        <v>21</v>
      </c>
      <c r="F54" s="451" t="s">
        <v>27</v>
      </c>
      <c r="G54" s="452" t="str">
        <f ca="1" t="array" ref="G54">IFERROR(LOOKUP(1,0/COUNTIF(INDIRECT({"荣昌工资表科室人员","荣昌工资表研发人员","荣昌工资表销售人员","荣昌工资表一线员工","荣昌工资表小时工","劳务公司工资表小时工","劳务公司工资表同工同酬"}&amp;"!$C:$C"),$C54)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4" s="451">
        <f ca="1" t="shared" si="25"/>
        <v>5684.63</v>
      </c>
      <c r="I54" s="451">
        <f>IFERROR(VLOOKUP($C54,五险!$B:$Z,MATCH("养老(16%)",五险!$B$5:$Z$5,0),0),0)</f>
        <v>689.28</v>
      </c>
      <c r="J54" s="451">
        <f>IFERROR(VLOOKUP($C54,五险!$B:$Z,MATCH("失业(0.7%)",五险!$B$5:$Z$5,0),0),0)</f>
        <v>30.16</v>
      </c>
      <c r="K54" s="451">
        <f>IFERROR(VLOOKUP($C54,五险!$B:$Z,MATCH("医疗(8.7%)",五险!$B$5:$Z$5,0),0),0)</f>
        <v>374.8</v>
      </c>
      <c r="L54" s="451">
        <f>IFERROR(VLOOKUP($C54,五险!$B:$Z,MATCH("工伤(1.2%)",五险!$B$5:$Z$5,0),0),0)</f>
        <v>108.56</v>
      </c>
      <c r="M54" s="451">
        <f>_xlfn.XLOOKUP($C54,公积金!$B:$B,公积金!$K:$K,0)</f>
        <v>0</v>
      </c>
      <c r="N54" s="455">
        <f ca="1" t="shared" si="3"/>
        <v>6887.43</v>
      </c>
      <c r="O54" s="454"/>
      <c r="AA54" t="str">
        <f>_xlfn.XLOOKUP(C54,[6]按姓名汇总!$C:$C,[6]按姓名汇总!$C:$C)</f>
        <v>陈爱军</v>
      </c>
    </row>
    <row r="55" customHeight="1" spans="1:27">
      <c r="A55" s="450">
        <f>IF(C55="","",COUNTA($C$3:C55))</f>
        <v>53</v>
      </c>
      <c r="B55" s="450" t="s">
        <v>58</v>
      </c>
      <c r="C55" s="450" t="s">
        <v>97</v>
      </c>
      <c r="D55" s="451" t="str">
        <f ca="1" t="shared" si="24"/>
        <v>发泡操作工</v>
      </c>
      <c r="E55" s="451" t="s">
        <v>21</v>
      </c>
      <c r="F55" s="451" t="s">
        <v>27</v>
      </c>
      <c r="G55" s="452" t="str">
        <f ca="1" t="array" ref="G55">IFERROR(LOOKUP(1,0/COUNTIF(INDIRECT({"荣昌工资表科室人员","荣昌工资表研发人员","荣昌工资表销售人员","荣昌工资表一线员工","荣昌工资表小时工","劳务公司工资表小时工","劳务公司工资表同工同酬"}&amp;"!$C:$C"),$C55)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5" s="451">
        <f ca="1" t="shared" si="25"/>
        <v>6739.11</v>
      </c>
      <c r="I55" s="451">
        <f>IFERROR(VLOOKUP($C55,五险!$B:$Z,MATCH("养老(16%)",五险!$B$5:$Z$5,0),0),0)</f>
        <v>689.28</v>
      </c>
      <c r="J55" s="451">
        <f>IFERROR(VLOOKUP($C55,五险!$B:$Z,MATCH("失业(0.7%)",五险!$B$5:$Z$5,0),0),0)</f>
        <v>30.16</v>
      </c>
      <c r="K55" s="451">
        <f>IFERROR(VLOOKUP($C55,五险!$B:$Z,MATCH("医疗(8.7%)",五险!$B$5:$Z$5,0),0),0)</f>
        <v>374.8</v>
      </c>
      <c r="L55" s="451">
        <f>IFERROR(VLOOKUP($C55,五险!$B:$Z,MATCH("工伤(1.2%)",五险!$B$5:$Z$5,0),0),0)</f>
        <v>108.56</v>
      </c>
      <c r="M55" s="451">
        <f>_xlfn.XLOOKUP($C55,公积金!$B:$B,公积金!$K:$K,0)</f>
        <v>0</v>
      </c>
      <c r="N55" s="455">
        <f ca="1" t="shared" si="3"/>
        <v>7941.91</v>
      </c>
      <c r="O55" s="454"/>
      <c r="AA55" t="str">
        <f>_xlfn.XLOOKUP(C55,[6]按姓名汇总!$C:$C,[6]按姓名汇总!$C:$C)</f>
        <v>肖春菊</v>
      </c>
    </row>
    <row r="56" customHeight="1" spans="1:27">
      <c r="A56" s="450">
        <f>IF(C56="","",COUNTA($C$3:C56))</f>
        <v>54</v>
      </c>
      <c r="B56" s="450" t="s">
        <v>58</v>
      </c>
      <c r="C56" s="450" t="s">
        <v>98</v>
      </c>
      <c r="D56" s="451" t="str">
        <f ca="1" t="shared" si="24"/>
        <v>发泡操作工</v>
      </c>
      <c r="E56" s="451" t="s">
        <v>21</v>
      </c>
      <c r="F56" s="451" t="s">
        <v>27</v>
      </c>
      <c r="G56" s="452" t="str">
        <f ca="1" t="array" ref="G56">IFERROR(LOOKUP(1,0/COUNTIF(INDIRECT({"荣昌工资表科室人员","荣昌工资表研发人员","荣昌工资表销售人员","荣昌工资表一线员工","荣昌工资表小时工","劳务公司工资表小时工","劳务公司工资表同工同酬"}&amp;"!$C:$C"),$C56)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6" s="451">
        <f ca="1" t="shared" si="25"/>
        <v>5484.96</v>
      </c>
      <c r="I56" s="451">
        <f>IFERROR(VLOOKUP($C56,五险!$B:$Z,MATCH("养老(16%)",五险!$B$5:$Z$5,0),0),0)</f>
        <v>0</v>
      </c>
      <c r="J56" s="451">
        <f>IFERROR(VLOOKUP($C56,五险!$B:$Z,MATCH("失业(0.7%)",五险!$B$5:$Z$5,0),0),0)</f>
        <v>0</v>
      </c>
      <c r="K56" s="451">
        <f>IFERROR(VLOOKUP($C56,五险!$B:$Z,MATCH("医疗(8.7%)",五险!$B$5:$Z$5,0),0),0)</f>
        <v>0</v>
      </c>
      <c r="L56" s="451">
        <f>IFERROR(VLOOKUP($C56,五险!$B:$Z,MATCH("工伤(1.2%)",五险!$B$5:$Z$5,0),0),0)</f>
        <v>180</v>
      </c>
      <c r="M56" s="451">
        <f>_xlfn.XLOOKUP($C56,公积金!$B:$B,公积金!$K:$K,0)</f>
        <v>0</v>
      </c>
      <c r="N56" s="455">
        <f ca="1" t="shared" si="3"/>
        <v>5664.96</v>
      </c>
      <c r="O56" s="454"/>
      <c r="AA56" t="str">
        <f>_xlfn.XLOOKUP(C56,[6]按姓名汇总!$C:$C,[6]按姓名汇总!$C:$C)</f>
        <v>卢舟晖</v>
      </c>
    </row>
    <row r="57" customHeight="1" spans="1:27">
      <c r="A57" s="450">
        <f>IF(C57="","",COUNTA($C$3:C57))</f>
        <v>55</v>
      </c>
      <c r="B57" s="450" t="s">
        <v>58</v>
      </c>
      <c r="C57" s="450" t="s">
        <v>99</v>
      </c>
      <c r="D57" s="451">
        <f ca="1" t="shared" si="24"/>
        <v>0</v>
      </c>
      <c r="E57" s="451" t="s">
        <v>21</v>
      </c>
      <c r="F57" s="451" t="s">
        <v>27</v>
      </c>
      <c r="G57" s="452" t="str">
        <f ca="1" t="array" ref="G57">IFERROR(LOOKUP(1,0/COUNTIF(INDIRECT({"荣昌工资表科室人员","荣昌工资表研发人员","荣昌工资表销售人员","荣昌工资表一线员工","荣昌工资表小时工","劳务公司工资表小时工","劳务公司工资表同工同酬"}&amp;"!$C:$C"),$C57),{"荣昌工资表科室人员","荣昌工资表研发人员","荣昌工资表销售人员","荣昌工资表一线员工","荣昌工资表小时工","劳务公司工资表小时工","劳务公司工资表同工同酬"}),"")</f>
        <v/>
      </c>
      <c r="H57" s="451">
        <f ca="1" t="shared" si="25"/>
        <v>0</v>
      </c>
      <c r="I57" s="451">
        <f>IFERROR(VLOOKUP($C57,五险!$B:$Z,MATCH("养老(16%)",五险!$B$5:$Z$5,0),0),0)</f>
        <v>0</v>
      </c>
      <c r="J57" s="451">
        <f>IFERROR(VLOOKUP($C57,五险!$B:$Z,MATCH("失业(0.7%)",五险!$B$5:$Z$5,0),0),0)</f>
        <v>0</v>
      </c>
      <c r="K57" s="451">
        <f>IFERROR(VLOOKUP($C57,五险!$B:$Z,MATCH("医疗(8.7%)",五险!$B$5:$Z$5,0),0),0)</f>
        <v>0</v>
      </c>
      <c r="L57" s="451">
        <f>IFERROR(VLOOKUP($C57,五险!$B:$Z,MATCH("工伤(1.2%)",五险!$B$5:$Z$5,0),0),0)</f>
        <v>0</v>
      </c>
      <c r="M57" s="451">
        <f>_xlfn.XLOOKUP($C57,公积金!$B:$B,公积金!$K:$K,0)</f>
        <v>0</v>
      </c>
      <c r="N57" s="455">
        <f ca="1" t="shared" si="3"/>
        <v>0</v>
      </c>
      <c r="O57" s="454"/>
      <c r="AA57" t="str">
        <f>_xlfn.XLOOKUP(C57,[6]按姓名汇总!$C:$C,[6]按姓名汇总!$C:$C)</f>
        <v>岑世红</v>
      </c>
    </row>
    <row r="58" customHeight="1" spans="1:27">
      <c r="A58" s="450">
        <f>IF(C58="","",COUNTA($C$3:C58))</f>
        <v>56</v>
      </c>
      <c r="B58" s="450" t="s">
        <v>58</v>
      </c>
      <c r="C58" s="450" t="s">
        <v>100</v>
      </c>
      <c r="D58" s="451" t="str">
        <f ca="1" t="shared" si="24"/>
        <v>总装车间</v>
      </c>
      <c r="E58" s="451" t="s">
        <v>19</v>
      </c>
      <c r="F58" s="451" t="s">
        <v>27</v>
      </c>
      <c r="G58" s="452" t="str">
        <f ca="1" t="array" ref="G58">IFERROR(LOOKUP(1,0/COUNTIF(INDIRECT({"荣昌工资表科室人员","荣昌工资表研发人员","荣昌工资表销售人员","荣昌工资表一线员工","荣昌工资表小时工","劳务公司工资表小时工","劳务公司工资表同工同酬"}&amp;"!$C:$C"),$C58)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8" s="451">
        <f ca="1" t="shared" si="25"/>
        <v>5416.64</v>
      </c>
      <c r="I58" s="451">
        <f>IFERROR(VLOOKUP($C58,五险!$B:$Z,MATCH("养老(16%)",五险!$B$5:$Z$5,0),0),0)</f>
        <v>892.8</v>
      </c>
      <c r="J58" s="451">
        <f>IFERROR(VLOOKUP($C58,五险!$B:$Z,MATCH("失业(0.7%)",五险!$B$5:$Z$5,0),0),0)</f>
        <v>39.06</v>
      </c>
      <c r="K58" s="451">
        <f>IFERROR(VLOOKUP($C58,五险!$B:$Z,MATCH("医疗(8.7%)",五险!$B$5:$Z$5,0),0),0)</f>
        <v>485.46</v>
      </c>
      <c r="L58" s="451">
        <f>IFERROR(VLOOKUP($C58,五险!$B:$Z,MATCH("工伤(1.2%)",五险!$B$5:$Z$5,0),0),0)</f>
        <v>66.96</v>
      </c>
      <c r="M58" s="451">
        <f>_xlfn.XLOOKUP($C58,公积金!$B:$B,公积金!$K:$K,0)</f>
        <v>279</v>
      </c>
      <c r="N58" s="455">
        <f ca="1" t="shared" si="3"/>
        <v>7179.92</v>
      </c>
      <c r="O58" s="454"/>
      <c r="AA58" t="str">
        <f>_xlfn.XLOOKUP(C58,[6]按姓名汇总!$C:$C,[6]按姓名汇总!$C:$C)</f>
        <v>罗亚南</v>
      </c>
    </row>
    <row r="59" customHeight="1" spans="1:27">
      <c r="A59" s="450">
        <f>IF(C59="","",COUNTA($C$3:C59))</f>
        <v>57</v>
      </c>
      <c r="B59" s="450" t="s">
        <v>58</v>
      </c>
      <c r="C59" s="450" t="s">
        <v>101</v>
      </c>
      <c r="D59" s="451" t="str">
        <f ca="1" t="shared" si="24"/>
        <v>总装前排</v>
      </c>
      <c r="E59" s="451" t="s">
        <v>19</v>
      </c>
      <c r="F59" s="451" t="s">
        <v>27</v>
      </c>
      <c r="G59" s="452" t="str">
        <f ca="1" t="array" ref="G59">IFERROR(LOOKUP(1,0/COUNTIF(INDIRECT({"荣昌工资表科室人员","荣昌工资表研发人员","荣昌工资表销售人员","荣昌工资表一线员工","荣昌工资表小时工","劳务公司工资表小时工","劳务公司工资表同工同酬"}&amp;"!$C:$C"),$C59)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9" s="451">
        <f ca="1" t="shared" si="25"/>
        <v>3730.24</v>
      </c>
      <c r="I59" s="451">
        <f>IFERROR(VLOOKUP($C59,五险!$B:$Z,MATCH("养老(16%)",五险!$B$5:$Z$5,0),0),0)</f>
        <v>716.64</v>
      </c>
      <c r="J59" s="451">
        <f>IFERROR(VLOOKUP($C59,五险!$B:$Z,MATCH("失业(0.7%)",五险!$B$5:$Z$5,0),0),0)</f>
        <v>31.35</v>
      </c>
      <c r="K59" s="451">
        <f>IFERROR(VLOOKUP($C59,五险!$B:$Z,MATCH("医疗(8.7%)",五险!$B$5:$Z$5,0),0),0)</f>
        <v>389.67</v>
      </c>
      <c r="L59" s="451">
        <f>IFERROR(VLOOKUP($C59,五险!$B:$Z,MATCH("工伤(1.2%)",五险!$B$5:$Z$5,0),0),0)</f>
        <v>112.87</v>
      </c>
      <c r="M59" s="451">
        <f>_xlfn.XLOOKUP($C59,公积金!$B:$B,公积金!$K:$K,0)</f>
        <v>0</v>
      </c>
      <c r="N59" s="455">
        <f ca="1" t="shared" si="3"/>
        <v>4980.77</v>
      </c>
      <c r="O59" s="454"/>
      <c r="AA59" t="str">
        <f>_xlfn.XLOOKUP(C59,[6]按姓名汇总!$C:$C,[6]按姓名汇总!$C:$C)</f>
        <v>杨亮亮</v>
      </c>
    </row>
    <row r="60" customHeight="1" spans="1:27">
      <c r="A60" s="450">
        <f>IF(C60="","",COUNTA($C$3:C60))</f>
        <v>58</v>
      </c>
      <c r="B60" s="450" t="s">
        <v>58</v>
      </c>
      <c r="C60" s="450" t="s">
        <v>102</v>
      </c>
      <c r="D60" s="451" t="str">
        <f ca="1" t="shared" si="24"/>
        <v>总装前排</v>
      </c>
      <c r="E60" s="451" t="s">
        <v>19</v>
      </c>
      <c r="F60" s="451" t="s">
        <v>27</v>
      </c>
      <c r="G60" s="452" t="str">
        <f ca="1" t="array" ref="G60">IFERROR(LOOKUP(1,0/COUNTIF(INDIRECT({"荣昌工资表科室人员","荣昌工资表研发人员","荣昌工资表销售人员","荣昌工资表一线员工","荣昌工资表小时工","劳务公司工资表小时工","劳务公司工资表同工同酬"}&amp;"!$C:$C"),$C60)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0" s="451">
        <f ca="1" t="shared" si="25"/>
        <v>3658.05</v>
      </c>
      <c r="I60" s="451">
        <f>IFERROR(VLOOKUP($C60,五险!$B:$Z,MATCH("养老(16%)",五险!$B$5:$Z$5,0),0),0)</f>
        <v>729.6</v>
      </c>
      <c r="J60" s="451">
        <f>IFERROR(VLOOKUP($C60,五险!$B:$Z,MATCH("失业(0.7%)",五险!$B$5:$Z$5,0),0),0)</f>
        <v>31.92</v>
      </c>
      <c r="K60" s="451">
        <f>IFERROR(VLOOKUP($C60,五险!$B:$Z,MATCH("医疗(8.7%)",五险!$B$5:$Z$5,0),0),0)</f>
        <v>396.72</v>
      </c>
      <c r="L60" s="451">
        <f>IFERROR(VLOOKUP($C60,五险!$B:$Z,MATCH("工伤(1.2%)",五险!$B$5:$Z$5,0),0),0)</f>
        <v>54.72</v>
      </c>
      <c r="M60" s="451">
        <f>_xlfn.XLOOKUP($C60,公积金!$B:$B,公积金!$K:$K,0)</f>
        <v>228</v>
      </c>
      <c r="N60" s="455">
        <f ca="1" t="shared" si="3"/>
        <v>5099.01</v>
      </c>
      <c r="O60" s="454"/>
      <c r="AA60" t="str">
        <f>_xlfn.XLOOKUP(C60,[6]按姓名汇总!$C:$C,[6]按姓名汇总!$C:$C)</f>
        <v>吴陈</v>
      </c>
    </row>
    <row r="61" customHeight="1" spans="1:27">
      <c r="A61" s="450">
        <f>IF(C61="","",COUNTA($C$3:C61))</f>
        <v>59</v>
      </c>
      <c r="B61" s="450" t="s">
        <v>58</v>
      </c>
      <c r="C61" s="450" t="s">
        <v>103</v>
      </c>
      <c r="D61" s="451" t="str">
        <f ca="1" t="shared" si="24"/>
        <v>总装前排</v>
      </c>
      <c r="E61" s="451" t="s">
        <v>19</v>
      </c>
      <c r="F61" s="451" t="s">
        <v>27</v>
      </c>
      <c r="G61" s="452" t="str">
        <f ca="1" t="array" ref="G61">IFERROR(LOOKUP(1,0/COUNTIF(INDIRECT({"荣昌工资表科室人员","荣昌工资表研发人员","荣昌工资表销售人员","荣昌工资表一线员工","荣昌工资表小时工","劳务公司工资表小时工","劳务公司工资表同工同酬"}&amp;"!$C:$C"),$C61)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1" s="451">
        <f ca="1" t="shared" si="25"/>
        <v>3960.62</v>
      </c>
      <c r="I61" s="451">
        <f>IFERROR(VLOOKUP($C61,五险!$B:$Z,MATCH("养老(16%)",五险!$B$5:$Z$5,0),0),0)</f>
        <v>800</v>
      </c>
      <c r="J61" s="451">
        <f>IFERROR(VLOOKUP($C61,五险!$B:$Z,MATCH("失业(0.7%)",五险!$B$5:$Z$5,0),0),0)</f>
        <v>35</v>
      </c>
      <c r="K61" s="451">
        <f>IFERROR(VLOOKUP($C61,五险!$B:$Z,MATCH("医疗(8.7%)",五险!$B$5:$Z$5,0),0),0)</f>
        <v>435</v>
      </c>
      <c r="L61" s="451">
        <f>IFERROR(VLOOKUP($C61,五险!$B:$Z,MATCH("工伤(1.2%)",五险!$B$5:$Z$5,0),0),0)</f>
        <v>60</v>
      </c>
      <c r="M61" s="451">
        <f>_xlfn.XLOOKUP($C61,公积金!$B:$B,公积金!$K:$K,0)</f>
        <v>250</v>
      </c>
      <c r="N61" s="455">
        <f ca="1" t="shared" si="3"/>
        <v>5540.62</v>
      </c>
      <c r="O61" s="454"/>
      <c r="AA61" t="str">
        <f>_xlfn.XLOOKUP(C61,[6]按姓名汇总!$C:$C,[6]按姓名汇总!$C:$C)</f>
        <v>苏超</v>
      </c>
    </row>
    <row r="62" customHeight="1" spans="1:27">
      <c r="A62" s="450">
        <f>IF(C62="","",COUNTA($C$3:C62))</f>
        <v>60</v>
      </c>
      <c r="B62" s="450" t="s">
        <v>58</v>
      </c>
      <c r="C62" s="450" t="s">
        <v>104</v>
      </c>
      <c r="D62" s="451" t="str">
        <f ca="1" t="shared" si="24"/>
        <v>总装前排</v>
      </c>
      <c r="E62" s="451" t="s">
        <v>19</v>
      </c>
      <c r="F62" s="451" t="s">
        <v>27</v>
      </c>
      <c r="G62" s="452" t="str">
        <f ca="1" t="array" ref="G62">IFERROR(LOOKUP(1,0/COUNTIF(INDIRECT({"荣昌工资表科室人员","荣昌工资表研发人员","荣昌工资表销售人员","荣昌工资表一线员工","荣昌工资表小时工","劳务公司工资表小时工","劳务公司工资表同工同酬"}&amp;"!$C:$C"),$C62)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2" s="451">
        <f ca="1" t="shared" si="25"/>
        <v>3767.85</v>
      </c>
      <c r="I62" s="451">
        <f>IFERROR(VLOOKUP($C62,五险!$B:$Z,MATCH("养老(16%)",五险!$B$5:$Z$5,0),0),0)</f>
        <v>0</v>
      </c>
      <c r="J62" s="451">
        <f>IFERROR(VLOOKUP($C62,五险!$B:$Z,MATCH("失业(0.7%)",五险!$B$5:$Z$5,0),0),0)</f>
        <v>0</v>
      </c>
      <c r="K62" s="451">
        <f>IFERROR(VLOOKUP($C62,五险!$B:$Z,MATCH("医疗(8.7%)",五险!$B$5:$Z$5,0),0),0)</f>
        <v>0</v>
      </c>
      <c r="L62" s="451">
        <f>IFERROR(VLOOKUP($C62,五险!$B:$Z,MATCH("工伤(1.2%)",五险!$B$5:$Z$5,0),0),0)</f>
        <v>0</v>
      </c>
      <c r="M62" s="451">
        <f>_xlfn.XLOOKUP($C62,公积金!$B:$B,公积金!$K:$K,0)</f>
        <v>0</v>
      </c>
      <c r="N62" s="455">
        <f ca="1" t="shared" si="3"/>
        <v>3767.85</v>
      </c>
      <c r="O62" s="454"/>
      <c r="AA62" t="str">
        <f>_xlfn.XLOOKUP(C62,[6]按姓名汇总!$C:$C,[6]按姓名汇总!$C:$C)</f>
        <v>易任红</v>
      </c>
    </row>
    <row r="63" customHeight="1" spans="1:27">
      <c r="A63" s="450">
        <f>IF(C63="","",COUNTA($C$3:C63))</f>
        <v>61</v>
      </c>
      <c r="B63" s="450" t="s">
        <v>58</v>
      </c>
      <c r="C63" s="450" t="s">
        <v>105</v>
      </c>
      <c r="D63" s="451" t="str">
        <f ca="1" t="shared" si="24"/>
        <v>总装前排</v>
      </c>
      <c r="E63" s="451" t="s">
        <v>19</v>
      </c>
      <c r="F63" s="451" t="s">
        <v>27</v>
      </c>
      <c r="G63" s="452" t="str">
        <f ca="1" t="array" ref="G63">IFERROR(LOOKUP(1,0/COUNTIF(INDIRECT({"荣昌工资表科室人员","荣昌工资表研发人员","荣昌工资表销售人员","荣昌工资表一线员工","荣昌工资表小时工","劳务公司工资表小时工","劳务公司工资表同工同酬"}&amp;"!$C:$C"),$C63)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3" s="451">
        <f ca="1" t="shared" si="25"/>
        <v>4826.28</v>
      </c>
      <c r="I63" s="451">
        <f>IFERROR(VLOOKUP($C63,五险!$B:$Z,MATCH("养老(16%)",五险!$B$5:$Z$5,0),0),0)</f>
        <v>697.6</v>
      </c>
      <c r="J63" s="451">
        <f>IFERROR(VLOOKUP($C63,五险!$B:$Z,MATCH("失业(0.7%)",五险!$B$5:$Z$5,0),0),0)</f>
        <v>30.52</v>
      </c>
      <c r="K63" s="451">
        <f>IFERROR(VLOOKUP($C63,五险!$B:$Z,MATCH("医疗(8.7%)",五险!$B$5:$Z$5,0),0),0)</f>
        <v>379.32</v>
      </c>
      <c r="L63" s="451">
        <f>IFERROR(VLOOKUP($C63,五险!$B:$Z,MATCH("工伤(1.2%)",五险!$B$5:$Z$5,0),0),0)</f>
        <v>52.32</v>
      </c>
      <c r="M63" s="451">
        <f>_xlfn.XLOOKUP($C63,公积金!$B:$B,公积金!$K:$K,0)</f>
        <v>218</v>
      </c>
      <c r="N63" s="455">
        <f ca="1" t="shared" si="3"/>
        <v>6204.04</v>
      </c>
      <c r="O63" s="454"/>
      <c r="AA63" t="str">
        <f>_xlfn.XLOOKUP(C63,[6]按姓名汇总!$C:$C,[6]按姓名汇总!$C:$C)</f>
        <v>欧响亮</v>
      </c>
    </row>
    <row r="64" customHeight="1" spans="1:27">
      <c r="A64" s="450">
        <f>IF(C64="","",COUNTA($C$3:C64))</f>
        <v>62</v>
      </c>
      <c r="B64" s="450" t="s">
        <v>58</v>
      </c>
      <c r="C64" s="450" t="s">
        <v>106</v>
      </c>
      <c r="D64" s="451" t="str">
        <f ca="1" t="shared" si="24"/>
        <v>总装前排</v>
      </c>
      <c r="E64" s="451" t="s">
        <v>19</v>
      </c>
      <c r="F64" s="451" t="s">
        <v>27</v>
      </c>
      <c r="G64" s="452" t="str">
        <f ca="1" t="array" ref="G64">IFERROR(LOOKUP(1,0/COUNTIF(INDIRECT({"荣昌工资表科室人员","荣昌工资表研发人员","荣昌工资表销售人员","荣昌工资表一线员工","荣昌工资表小时工","劳务公司工资表小时工","劳务公司工资表同工同酬"}&amp;"!$C:$C"),$C64)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4" s="451">
        <f ca="1" t="shared" si="25"/>
        <v>3563.78</v>
      </c>
      <c r="I64" s="451">
        <f>IFERROR(VLOOKUP($C64,五险!$B:$Z,MATCH("养老(16%)",五险!$B$5:$Z$5,0),0),0)</f>
        <v>689.76</v>
      </c>
      <c r="J64" s="451">
        <f>IFERROR(VLOOKUP($C64,五险!$B:$Z,MATCH("失业(0.7%)",五险!$B$5:$Z$5,0),0),0)</f>
        <v>30.18</v>
      </c>
      <c r="K64" s="451">
        <f>IFERROR(VLOOKUP($C64,五险!$B:$Z,MATCH("医疗(8.7%)",五险!$B$5:$Z$5,0),0),0)</f>
        <v>375.06</v>
      </c>
      <c r="L64" s="451">
        <f>IFERROR(VLOOKUP($C64,五险!$B:$Z,MATCH("工伤(1.2%)",五险!$B$5:$Z$5,0),0),0)</f>
        <v>108.64</v>
      </c>
      <c r="M64" s="451">
        <f>_xlfn.XLOOKUP($C64,公积金!$B:$B,公积金!$K:$K,0)</f>
        <v>0</v>
      </c>
      <c r="N64" s="455">
        <f ca="1" t="shared" si="3"/>
        <v>4767.42</v>
      </c>
      <c r="O64" s="454"/>
      <c r="AA64" t="str">
        <f>_xlfn.XLOOKUP(C64,[6]按姓名汇总!$C:$C,[6]按姓名汇总!$C:$C)</f>
        <v>刘明</v>
      </c>
    </row>
    <row r="65" customHeight="1" spans="1:27">
      <c r="A65" s="450">
        <f>IF(C65="","",COUNTA($C$3:C65))</f>
        <v>63</v>
      </c>
      <c r="B65" s="450" t="s">
        <v>58</v>
      </c>
      <c r="C65" s="450" t="s">
        <v>107</v>
      </c>
      <c r="D65" s="451" t="str">
        <f ca="1" t="shared" si="24"/>
        <v>总装前排</v>
      </c>
      <c r="E65" s="451" t="s">
        <v>19</v>
      </c>
      <c r="F65" s="451" t="s">
        <v>27</v>
      </c>
      <c r="G65" s="452" t="str">
        <f ca="1" t="array" ref="G65">IFERROR(LOOKUP(1,0/COUNTIF(INDIRECT({"荣昌工资表科室人员","荣昌工资表研发人员","荣昌工资表销售人员","荣昌工资表一线员工","荣昌工资表小时工","劳务公司工资表小时工","劳务公司工资表同工同酬"}&amp;"!$C:$C"),$C65)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5" s="451">
        <f ca="1" t="shared" si="25"/>
        <v>3814.04</v>
      </c>
      <c r="I65" s="451">
        <f>IFERROR(VLOOKUP($C65,五险!$B:$Z,MATCH("养老(16%)",五险!$B$5:$Z$5,0),0),0)</f>
        <v>761.6</v>
      </c>
      <c r="J65" s="451">
        <f>IFERROR(VLOOKUP($C65,五险!$B:$Z,MATCH("失业(0.7%)",五险!$B$5:$Z$5,0),0),0)</f>
        <v>33.32</v>
      </c>
      <c r="K65" s="451">
        <f>IFERROR(VLOOKUP($C65,五险!$B:$Z,MATCH("医疗(8.7%)",五险!$B$5:$Z$5,0),0),0)</f>
        <v>414.12</v>
      </c>
      <c r="L65" s="451">
        <f>IFERROR(VLOOKUP($C65,五险!$B:$Z,MATCH("工伤(1.2%)",五险!$B$5:$Z$5,0),0),0)</f>
        <v>57.12</v>
      </c>
      <c r="M65" s="451">
        <f>_xlfn.XLOOKUP($C65,公积金!$B:$B,公积金!$K:$K,0)</f>
        <v>238</v>
      </c>
      <c r="N65" s="455">
        <f ca="1" t="shared" si="3"/>
        <v>5318.2</v>
      </c>
      <c r="O65" s="454"/>
      <c r="AA65" t="str">
        <f>_xlfn.XLOOKUP(C65,[6]按姓名汇总!$C:$C,[6]按姓名汇总!$C:$C)</f>
        <v>胡荣华</v>
      </c>
    </row>
    <row r="66" customHeight="1" spans="1:27">
      <c r="A66" s="450">
        <f>IF(C66="","",COUNTA($C$3:C66))</f>
        <v>64</v>
      </c>
      <c r="B66" s="450" t="s">
        <v>58</v>
      </c>
      <c r="C66" s="450" t="s">
        <v>108</v>
      </c>
      <c r="D66" s="451" t="str">
        <f ca="1" t="shared" si="24"/>
        <v>总装前排</v>
      </c>
      <c r="E66" s="451" t="s">
        <v>19</v>
      </c>
      <c r="F66" s="451" t="s">
        <v>27</v>
      </c>
      <c r="G66" s="452" t="str">
        <f ca="1" t="array" ref="G66">IFERROR(LOOKUP(1,0/COUNTIF(INDIRECT({"荣昌工资表科室人员","荣昌工资表研发人员","荣昌工资表销售人员","荣昌工资表一线员工","荣昌工资表小时工","劳务公司工资表小时工","劳务公司工资表同工同酬"}&amp;"!$C:$C"),$C66)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6" s="451">
        <f ca="1" t="shared" si="25"/>
        <v>3424.45</v>
      </c>
      <c r="I66" s="451">
        <f>IFERROR(VLOOKUP($C66,五险!$B:$Z,MATCH("养老(16%)",五险!$B$5:$Z$5,0),0),0)</f>
        <v>710.4</v>
      </c>
      <c r="J66" s="451">
        <f>IFERROR(VLOOKUP($C66,五险!$B:$Z,MATCH("失业(0.7%)",五险!$B$5:$Z$5,0),0),0)</f>
        <v>31.08</v>
      </c>
      <c r="K66" s="451">
        <f>IFERROR(VLOOKUP($C66,五险!$B:$Z,MATCH("医疗(8.7%)",五险!$B$5:$Z$5,0),0),0)</f>
        <v>386.28</v>
      </c>
      <c r="L66" s="451">
        <f>IFERROR(VLOOKUP($C66,五险!$B:$Z,MATCH("工伤(1.2%)",五险!$B$5:$Z$5,0),0),0)</f>
        <v>53.28</v>
      </c>
      <c r="M66" s="451">
        <f>_xlfn.XLOOKUP($C66,公积金!$B:$B,公积金!$K:$K,0)</f>
        <v>222</v>
      </c>
      <c r="N66" s="455">
        <f ca="1" t="shared" si="3"/>
        <v>4827.49</v>
      </c>
      <c r="O66" s="454"/>
      <c r="AA66" t="str">
        <f>_xlfn.XLOOKUP(C66,[6]按姓名汇总!$C:$C,[6]按姓名汇总!$C:$C)</f>
        <v>刘文强</v>
      </c>
    </row>
    <row r="67" customHeight="1" spans="1:27">
      <c r="A67" s="450">
        <f>IF(C67="","",COUNTA($C$3:C67))</f>
        <v>65</v>
      </c>
      <c r="B67" s="450" t="s">
        <v>58</v>
      </c>
      <c r="C67" s="450" t="s">
        <v>109</v>
      </c>
      <c r="D67" s="451" t="str">
        <f ca="1" t="shared" si="24"/>
        <v>总装前排</v>
      </c>
      <c r="E67" s="451" t="s">
        <v>19</v>
      </c>
      <c r="F67" s="451" t="s">
        <v>27</v>
      </c>
      <c r="G67" s="452" t="str">
        <f ca="1" t="array" ref="G67">IFERROR(LOOKUP(1,0/COUNTIF(INDIRECT({"荣昌工资表科室人员","荣昌工资表研发人员","荣昌工资表销售人员","荣昌工资表一线员工","荣昌工资表小时工","劳务公司工资表小时工","劳务公司工资表同工同酬"}&amp;"!$C:$C"),$C67)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7" s="451">
        <f ca="1" t="shared" si="25"/>
        <v>3387.89</v>
      </c>
      <c r="I67" s="451">
        <f>IFERROR(VLOOKUP($C67,五险!$B:$Z,MATCH("养老(16%)",五险!$B$5:$Z$5,0),0),0)</f>
        <v>710.4</v>
      </c>
      <c r="J67" s="451">
        <f>IFERROR(VLOOKUP($C67,五险!$B:$Z,MATCH("失业(0.7%)",五险!$B$5:$Z$5,0),0),0)</f>
        <v>31.08</v>
      </c>
      <c r="K67" s="451">
        <f>IFERROR(VLOOKUP($C67,五险!$B:$Z,MATCH("医疗(8.7%)",五险!$B$5:$Z$5,0),0),0)</f>
        <v>386.28</v>
      </c>
      <c r="L67" s="451">
        <f>IFERROR(VLOOKUP($C67,五险!$B:$Z,MATCH("工伤(1.2%)",五险!$B$5:$Z$5,0),0),0)</f>
        <v>53.28</v>
      </c>
      <c r="M67" s="451">
        <f>_xlfn.XLOOKUP($C67,公积金!$B:$B,公积金!$K:$K,0)</f>
        <v>222</v>
      </c>
      <c r="N67" s="455">
        <f ca="1" t="shared" si="3"/>
        <v>4790.93</v>
      </c>
      <c r="O67" s="454"/>
      <c r="AA67" t="str">
        <f>_xlfn.XLOOKUP(C67,[6]按姓名汇总!$C:$C,[6]按姓名汇总!$C:$C)</f>
        <v>刘谦</v>
      </c>
    </row>
    <row r="68" customHeight="1" spans="1:27">
      <c r="A68" s="450">
        <f>IF(C68="","",COUNTA($C$3:C68))</f>
        <v>66</v>
      </c>
      <c r="B68" s="450" t="s">
        <v>58</v>
      </c>
      <c r="C68" s="450" t="s">
        <v>110</v>
      </c>
      <c r="D68" s="451" t="str">
        <f ca="1" t="shared" ref="D68:D99" si="34">IFERROR(VLOOKUP($C68,INDIRECT($G68&amp;"!C:Z"),MATCH("岗位",INDIRECT($G68&amp;"!C3:Z3"),0),0),0)</f>
        <v>总装前排</v>
      </c>
      <c r="E68" s="451" t="s">
        <v>19</v>
      </c>
      <c r="F68" s="451" t="s">
        <v>27</v>
      </c>
      <c r="G68" s="452" t="str">
        <f ca="1" t="array" ref="G68">IFERROR(LOOKUP(1,0/COUNTIF(INDIRECT({"荣昌工资表科室人员","荣昌工资表研发人员","荣昌工资表销售人员","荣昌工资表一线员工","荣昌工资表小时工","劳务公司工资表小时工","劳务公司工资表同工同酬"}&amp;"!$C:$C"),$C68)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8" s="451">
        <f ca="1" t="shared" ref="H68:H99" si="35">IFERROR(VLOOKUP($C68,INDIRECT($G68&amp;"!C:Z"),MATCH("应发工资",INDIRECT($G68&amp;"!C3:Z3"),0),0),0)</f>
        <v>3768.24</v>
      </c>
      <c r="I68" s="451">
        <f>IFERROR(VLOOKUP($C68,五险!$B:$Z,MATCH("养老(16%)",五险!$B$5:$Z$5,0),0),0)</f>
        <v>713.6</v>
      </c>
      <c r="J68" s="451">
        <f>IFERROR(VLOOKUP($C68,五险!$B:$Z,MATCH("失业(0.7%)",五险!$B$5:$Z$5,0),0),0)</f>
        <v>31.22</v>
      </c>
      <c r="K68" s="451">
        <f>IFERROR(VLOOKUP($C68,五险!$B:$Z,MATCH("医疗(8.7%)",五险!$B$5:$Z$5,0),0),0)</f>
        <v>388.02</v>
      </c>
      <c r="L68" s="451">
        <f>IFERROR(VLOOKUP($C68,五险!$B:$Z,MATCH("工伤(1.2%)",五险!$B$5:$Z$5,0),0),0)</f>
        <v>53.52</v>
      </c>
      <c r="M68" s="451">
        <f>_xlfn.XLOOKUP($C68,公积金!$B:$B,公积金!$K:$K,0)</f>
        <v>223</v>
      </c>
      <c r="N68" s="455">
        <f ca="1" t="shared" ref="N68:N131" si="36">SUM(H68:M68)</f>
        <v>5177.6</v>
      </c>
      <c r="O68" s="454"/>
      <c r="AA68" t="str">
        <f>_xlfn.XLOOKUP(C68,[6]按姓名汇总!$C:$C,[6]按姓名汇总!$C:$C)</f>
        <v>邓日顺</v>
      </c>
    </row>
    <row r="69" customHeight="1" spans="1:27">
      <c r="A69" s="450">
        <f>IF(C69="","",COUNTA($C$3:C69))</f>
        <v>67</v>
      </c>
      <c r="B69" s="450" t="s">
        <v>58</v>
      </c>
      <c r="C69" s="450" t="s">
        <v>111</v>
      </c>
      <c r="D69" s="451" t="str">
        <f ca="1" t="shared" si="34"/>
        <v>总装前排</v>
      </c>
      <c r="E69" s="451" t="s">
        <v>19</v>
      </c>
      <c r="F69" s="451" t="s">
        <v>27</v>
      </c>
      <c r="G69" s="452" t="str">
        <f ca="1" t="array" ref="G69">IFERROR(LOOKUP(1,0/COUNTIF(INDIRECT({"荣昌工资表科室人员","荣昌工资表研发人员","荣昌工资表销售人员","荣昌工资表一线员工","荣昌工资表小时工","劳务公司工资表小时工","劳务公司工资表同工同酬"}&amp;"!$C:$C"),$C69)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9" s="451">
        <f ca="1" t="shared" si="35"/>
        <v>3691.05</v>
      </c>
      <c r="I69" s="451">
        <f>IFERROR(VLOOKUP($C69,五险!$B:$Z,MATCH("养老(16%)",五险!$B$5:$Z$5,0),0),0)</f>
        <v>726.4</v>
      </c>
      <c r="J69" s="451">
        <f>IFERROR(VLOOKUP($C69,五险!$B:$Z,MATCH("失业(0.7%)",五险!$B$5:$Z$5,0),0),0)</f>
        <v>31.78</v>
      </c>
      <c r="K69" s="451">
        <f>IFERROR(VLOOKUP($C69,五险!$B:$Z,MATCH("医疗(8.7%)",五险!$B$5:$Z$5,0),0),0)</f>
        <v>394.98</v>
      </c>
      <c r="L69" s="451">
        <f>IFERROR(VLOOKUP($C69,五险!$B:$Z,MATCH("工伤(1.2%)",五险!$B$5:$Z$5,0),0),0)</f>
        <v>54.48</v>
      </c>
      <c r="M69" s="451">
        <f>_xlfn.XLOOKUP($C69,公积金!$B:$B,公积金!$K:$K,0)</f>
        <v>227</v>
      </c>
      <c r="N69" s="455">
        <f ca="1" t="shared" si="36"/>
        <v>5125.69</v>
      </c>
      <c r="O69" s="454"/>
      <c r="AA69" t="str">
        <f>_xlfn.XLOOKUP(C69,[6]按姓名汇总!$C:$C,[6]按姓名汇总!$C:$C)</f>
        <v>李亦斌</v>
      </c>
    </row>
    <row r="70" customHeight="1" spans="1:27">
      <c r="A70" s="450">
        <f>IF(C70="","",COUNTA($C$3:C70))</f>
        <v>68</v>
      </c>
      <c r="B70" s="450" t="s">
        <v>58</v>
      </c>
      <c r="C70" s="450" t="s">
        <v>112</v>
      </c>
      <c r="D70" s="451" t="str">
        <f ca="1" t="shared" si="34"/>
        <v>支援发泡</v>
      </c>
      <c r="E70" s="451" t="s">
        <v>19</v>
      </c>
      <c r="F70" s="451" t="s">
        <v>27</v>
      </c>
      <c r="G70" s="452" t="str">
        <f ca="1" t="array" ref="G70">IFERROR(LOOKUP(1,0/COUNTIF(INDIRECT({"荣昌工资表科室人员","荣昌工资表研发人员","荣昌工资表销售人员","荣昌工资表一线员工","荣昌工资表小时工","劳务公司工资表小时工","劳务公司工资表同工同酬"}&amp;"!$C:$C"),$C70)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0" s="451">
        <f ca="1" t="shared" si="35"/>
        <v>3664.07</v>
      </c>
      <c r="I70" s="451">
        <f>IFERROR(VLOOKUP($C70,五险!$B:$Z,MATCH("养老(16%)",五险!$B$5:$Z$5,0),0),0)</f>
        <v>771.2</v>
      </c>
      <c r="J70" s="451">
        <f>IFERROR(VLOOKUP($C70,五险!$B:$Z,MATCH("失业(0.7%)",五险!$B$5:$Z$5,0),0),0)</f>
        <v>33.74</v>
      </c>
      <c r="K70" s="451">
        <f>IFERROR(VLOOKUP($C70,五险!$B:$Z,MATCH("医疗(8.7%)",五险!$B$5:$Z$5,0),0),0)</f>
        <v>419.34</v>
      </c>
      <c r="L70" s="451">
        <f>IFERROR(VLOOKUP($C70,五险!$B:$Z,MATCH("工伤(1.2%)",五险!$B$5:$Z$5,0),0),0)</f>
        <v>57.84</v>
      </c>
      <c r="M70" s="451">
        <f>_xlfn.XLOOKUP($C70,公积金!$B:$B,公积金!$K:$K,0)</f>
        <v>241</v>
      </c>
      <c r="N70" s="455">
        <f ca="1" t="shared" si="36"/>
        <v>5187.19</v>
      </c>
      <c r="O70" s="454"/>
      <c r="AA70" t="str">
        <f>_xlfn.XLOOKUP(C70,[6]按姓名汇总!$C:$C,[6]按姓名汇总!$C:$C)</f>
        <v>刘孝其</v>
      </c>
    </row>
    <row r="71" customHeight="1" spans="1:27">
      <c r="A71" s="450">
        <f>IF(C71="","",COUNTA($C$3:C71))</f>
        <v>69</v>
      </c>
      <c r="B71" s="450" t="s">
        <v>58</v>
      </c>
      <c r="C71" s="450" t="s">
        <v>113</v>
      </c>
      <c r="D71" s="451" t="str">
        <f ca="1" t="shared" si="34"/>
        <v>总装前排</v>
      </c>
      <c r="E71" s="451" t="s">
        <v>19</v>
      </c>
      <c r="F71" s="451" t="s">
        <v>27</v>
      </c>
      <c r="G71" s="452" t="str">
        <f ca="1" t="array" ref="G71">IFERROR(LOOKUP(1,0/COUNTIF(INDIRECT({"荣昌工资表科室人员","荣昌工资表研发人员","荣昌工资表销售人员","荣昌工资表一线员工","荣昌工资表小时工","劳务公司工资表小时工","劳务公司工资表同工同酬"}&amp;"!$C:$C"),$C71)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1" s="451">
        <f ca="1" t="shared" si="35"/>
        <v>3792.45</v>
      </c>
      <c r="I71" s="451">
        <f>IFERROR(VLOOKUP($C71,五险!$B:$Z,MATCH("养老(16%)",五险!$B$5:$Z$5,0),0),0)</f>
        <v>841.6</v>
      </c>
      <c r="J71" s="451">
        <f>IFERROR(VLOOKUP($C71,五险!$B:$Z,MATCH("失业(0.7%)",五险!$B$5:$Z$5,0),0),0)</f>
        <v>36.82</v>
      </c>
      <c r="K71" s="451">
        <f>IFERROR(VLOOKUP($C71,五险!$B:$Z,MATCH("医疗(8.7%)",五险!$B$5:$Z$5,0),0),0)</f>
        <v>457.62</v>
      </c>
      <c r="L71" s="451">
        <f>IFERROR(VLOOKUP($C71,五险!$B:$Z,MATCH("工伤(1.2%)",五险!$B$5:$Z$5,0),0),0)</f>
        <v>63.12</v>
      </c>
      <c r="M71" s="451">
        <f>_xlfn.XLOOKUP($C71,公积金!$B:$B,公积金!$K:$K,0)</f>
        <v>263</v>
      </c>
      <c r="N71" s="455">
        <f ca="1" t="shared" si="36"/>
        <v>5454.61</v>
      </c>
      <c r="O71" s="454"/>
      <c r="AA71" t="str">
        <f>_xlfn.XLOOKUP(C71,[6]按姓名汇总!$C:$C,[6]按姓名汇总!$C:$C)</f>
        <v>罗鹏</v>
      </c>
    </row>
    <row r="72" customHeight="1" spans="1:27">
      <c r="A72" s="450">
        <f>IF(C72="","",COUNTA($C$3:C72))</f>
        <v>70</v>
      </c>
      <c r="B72" s="450" t="s">
        <v>58</v>
      </c>
      <c r="C72" s="450" t="s">
        <v>114</v>
      </c>
      <c r="D72" s="451" t="str">
        <f ca="1" t="shared" si="34"/>
        <v>总装前排</v>
      </c>
      <c r="E72" s="451" t="s">
        <v>19</v>
      </c>
      <c r="F72" s="451" t="s">
        <v>27</v>
      </c>
      <c r="G72" s="452" t="str">
        <f ca="1" t="array" ref="G72">IFERROR(LOOKUP(1,0/COUNTIF(INDIRECT({"荣昌工资表科室人员","荣昌工资表研发人员","荣昌工资表销售人员","荣昌工资表一线员工","荣昌工资表小时工","劳务公司工资表小时工","劳务公司工资表同工同酬"}&amp;"!$C:$C"),$C72)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2" s="451">
        <f ca="1" t="shared" si="35"/>
        <v>3480.2</v>
      </c>
      <c r="I72" s="451">
        <f>IFERROR(VLOOKUP($C72,五险!$B:$Z,MATCH("养老(16%)",五险!$B$5:$Z$5,0),0),0)</f>
        <v>689.28</v>
      </c>
      <c r="J72" s="451">
        <f>IFERROR(VLOOKUP($C72,五险!$B:$Z,MATCH("失业(0.7%)",五险!$B$5:$Z$5,0),0),0)</f>
        <v>30.16</v>
      </c>
      <c r="K72" s="451">
        <f>IFERROR(VLOOKUP($C72,五险!$B:$Z,MATCH("医疗(8.7%)",五险!$B$5:$Z$5,0),0),0)</f>
        <v>374.8</v>
      </c>
      <c r="L72" s="451">
        <f>IFERROR(VLOOKUP($C72,五险!$B:$Z,MATCH("工伤(1.2%)",五险!$B$5:$Z$5,0),0),0)</f>
        <v>108.56</v>
      </c>
      <c r="M72" s="451">
        <f>_xlfn.XLOOKUP($C72,公积金!$B:$B,公积金!$K:$K,0)</f>
        <v>0</v>
      </c>
      <c r="N72" s="455">
        <f ca="1" t="shared" si="36"/>
        <v>4683</v>
      </c>
      <c r="O72" s="454"/>
      <c r="AA72" t="str">
        <f>_xlfn.XLOOKUP(C72,[6]按姓名汇总!$C:$C,[6]按姓名汇总!$C:$C)</f>
        <v>曹卫清</v>
      </c>
    </row>
    <row r="73" customHeight="1" spans="1:27">
      <c r="A73" s="450">
        <f>IF(C73="","",COUNTA($C$3:C73))</f>
        <v>71</v>
      </c>
      <c r="B73" s="450" t="s">
        <v>58</v>
      </c>
      <c r="C73" s="450" t="s">
        <v>115</v>
      </c>
      <c r="D73" s="451" t="str">
        <f ca="1" t="shared" si="34"/>
        <v>总装前排</v>
      </c>
      <c r="E73" s="451" t="s">
        <v>19</v>
      </c>
      <c r="F73" s="451" t="s">
        <v>27</v>
      </c>
      <c r="G73" s="452" t="str">
        <f ca="1" t="array" ref="G73">IFERROR(LOOKUP(1,0/COUNTIF(INDIRECT({"荣昌工资表科室人员","荣昌工资表研发人员","荣昌工资表销售人员","荣昌工资表一线员工","荣昌工资表小时工","劳务公司工资表小时工","劳务公司工资表同工同酬"}&amp;"!$C:$C"),$C73)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3" s="451">
        <f ca="1" t="shared" si="35"/>
        <v>3465.44</v>
      </c>
      <c r="I73" s="451">
        <f>IFERROR(VLOOKUP($C73,五险!$B:$Z,MATCH("养老(16%)",五险!$B$5:$Z$5,0),0),0)</f>
        <v>689.28</v>
      </c>
      <c r="J73" s="451">
        <f>IFERROR(VLOOKUP($C73,五险!$B:$Z,MATCH("失业(0.7%)",五险!$B$5:$Z$5,0),0),0)</f>
        <v>30.16</v>
      </c>
      <c r="K73" s="451">
        <f>IFERROR(VLOOKUP($C73,五险!$B:$Z,MATCH("医疗(8.7%)",五险!$B$5:$Z$5,0),0),0)</f>
        <v>374.8</v>
      </c>
      <c r="L73" s="451">
        <f>IFERROR(VLOOKUP($C73,五险!$B:$Z,MATCH("工伤(1.2%)",五险!$B$5:$Z$5,0),0),0)</f>
        <v>108.56</v>
      </c>
      <c r="M73" s="451">
        <f>_xlfn.XLOOKUP($C73,公积金!$B:$B,公积金!$K:$K,0)</f>
        <v>0</v>
      </c>
      <c r="N73" s="455">
        <f ca="1" t="shared" si="36"/>
        <v>4668.24</v>
      </c>
      <c r="O73" s="454"/>
      <c r="AA73" t="str">
        <f>_xlfn.XLOOKUP(C73,[6]按姓名汇总!$C:$C,[6]按姓名汇总!$C:$C)</f>
        <v>李知洋</v>
      </c>
    </row>
    <row r="74" customHeight="1" spans="1:27">
      <c r="A74" s="450">
        <f>IF(C74="","",COUNTA($C$3:C74))</f>
        <v>72</v>
      </c>
      <c r="B74" s="450" t="s">
        <v>58</v>
      </c>
      <c r="C74" s="450" t="s">
        <v>116</v>
      </c>
      <c r="D74" s="451" t="str">
        <f ca="1" t="shared" si="34"/>
        <v>支援发泡</v>
      </c>
      <c r="E74" s="453" t="s">
        <v>21</v>
      </c>
      <c r="F74" s="451" t="s">
        <v>27</v>
      </c>
      <c r="G74" s="452" t="str">
        <f ca="1" t="array" ref="G74">IFERROR(LOOKUP(1,0/COUNTIF(INDIRECT({"荣昌工资表科室人员","荣昌工资表研发人员","荣昌工资表销售人员","荣昌工资表一线员工","荣昌工资表小时工","劳务公司工资表小时工","劳务公司工资表同工同酬"}&amp;"!$C:$C"),$C74)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4" s="451">
        <f ca="1" t="shared" si="35"/>
        <v>5888.55</v>
      </c>
      <c r="I74" s="451">
        <f>IFERROR(VLOOKUP($C74,五险!$B:$Z,MATCH("养老(16%)",五险!$B$5:$Z$5,0),0),0)</f>
        <v>697.6</v>
      </c>
      <c r="J74" s="451">
        <f>IFERROR(VLOOKUP($C74,五险!$B:$Z,MATCH("失业(0.7%)",五险!$B$5:$Z$5,0),0),0)</f>
        <v>30.52</v>
      </c>
      <c r="K74" s="451">
        <f>IFERROR(VLOOKUP($C74,五险!$B:$Z,MATCH("医疗(8.7%)",五险!$B$5:$Z$5,0),0),0)</f>
        <v>379.32</v>
      </c>
      <c r="L74" s="451">
        <f>IFERROR(VLOOKUP($C74,五险!$B:$Z,MATCH("工伤(1.2%)",五险!$B$5:$Z$5,0),0),0)</f>
        <v>52.32</v>
      </c>
      <c r="M74" s="451">
        <f>_xlfn.XLOOKUP($C74,公积金!$B:$B,公积金!$K:$K,0)</f>
        <v>218</v>
      </c>
      <c r="N74" s="455">
        <f ca="1" t="shared" si="36"/>
        <v>7266.31</v>
      </c>
      <c r="O74" s="454"/>
      <c r="AA74" t="str">
        <f>_xlfn.XLOOKUP(C74,[6]按姓名汇总!$C:$C,[6]按姓名汇总!$C:$C)</f>
        <v>林虎</v>
      </c>
    </row>
    <row r="75" customHeight="1" spans="1:27">
      <c r="A75" s="450">
        <f>IF(C75="","",COUNTA($C$3:C75))</f>
        <v>73</v>
      </c>
      <c r="B75" s="450" t="s">
        <v>58</v>
      </c>
      <c r="C75" s="450" t="s">
        <v>117</v>
      </c>
      <c r="D75" s="451" t="str">
        <f ca="1" t="shared" si="34"/>
        <v>焊接普工</v>
      </c>
      <c r="E75" s="451" t="s">
        <v>20</v>
      </c>
      <c r="F75" s="451" t="s">
        <v>27</v>
      </c>
      <c r="G75" s="452" t="str">
        <f ca="1" t="array" ref="G75">IFERROR(LOOKUP(1,0/COUNTIF(INDIRECT({"荣昌工资表科室人员","荣昌工资表研发人员","荣昌工资表销售人员","荣昌工资表一线员工","荣昌工资表小时工","劳务公司工资表小时工","劳务公司工资表同工同酬"}&amp;"!$C:$C"),$C75)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5" s="451">
        <f ca="1" t="shared" si="35"/>
        <v>5024.89</v>
      </c>
      <c r="I75" s="451">
        <f>IFERROR(VLOOKUP($C75,五险!$B:$Z,MATCH("养老(16%)",五险!$B$5:$Z$5,0),0),0)</f>
        <v>822.4</v>
      </c>
      <c r="J75" s="451">
        <f>IFERROR(VLOOKUP($C75,五险!$B:$Z,MATCH("失业(0.7%)",五险!$B$5:$Z$5,0),0),0)</f>
        <v>35.98</v>
      </c>
      <c r="K75" s="451">
        <f>IFERROR(VLOOKUP($C75,五险!$B:$Z,MATCH("医疗(8.7%)",五险!$B$5:$Z$5,0),0),0)</f>
        <v>447.18</v>
      </c>
      <c r="L75" s="451">
        <f>IFERROR(VLOOKUP($C75,五险!$B:$Z,MATCH("工伤(1.2%)",五险!$B$5:$Z$5,0),0),0)</f>
        <v>61.68</v>
      </c>
      <c r="M75" s="451">
        <f>_xlfn.XLOOKUP($C75,公积金!$B:$B,公积金!$K:$K,0)</f>
        <v>258</v>
      </c>
      <c r="N75" s="455">
        <f ca="1" t="shared" si="36"/>
        <v>6650.13</v>
      </c>
      <c r="O75" s="454"/>
      <c r="AA75" t="str">
        <f>_xlfn.XLOOKUP(C75,[6]按姓名汇总!$C:$C,[6]按姓名汇总!$C:$C)</f>
        <v>雍期望</v>
      </c>
    </row>
    <row r="76" customHeight="1" spans="1:27">
      <c r="A76" s="450">
        <f>IF(C76="","",COUNTA($C$3:C76))</f>
        <v>74</v>
      </c>
      <c r="B76" s="450" t="s">
        <v>58</v>
      </c>
      <c r="C76" s="450" t="s">
        <v>118</v>
      </c>
      <c r="D76" s="451" t="str">
        <f ca="1" t="shared" si="34"/>
        <v>焊工</v>
      </c>
      <c r="E76" s="451" t="s">
        <v>20</v>
      </c>
      <c r="F76" s="451" t="s">
        <v>27</v>
      </c>
      <c r="G76" s="452" t="str">
        <f ca="1" t="array" ref="G76">IFERROR(LOOKUP(1,0/COUNTIF(INDIRECT({"荣昌工资表科室人员","荣昌工资表研发人员","荣昌工资表销售人员","荣昌工资表一线员工","荣昌工资表小时工","劳务公司工资表小时工","劳务公司工资表同工同酬"}&amp;"!$C:$C"),$C76)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6" s="451">
        <f ca="1" t="shared" si="35"/>
        <v>5771.24</v>
      </c>
      <c r="I76" s="451">
        <f>IFERROR(VLOOKUP($C76,五险!$B:$Z,MATCH("养老(16%)",五险!$B$5:$Z$5,0),0),0)</f>
        <v>988.8</v>
      </c>
      <c r="J76" s="451">
        <f>IFERROR(VLOOKUP($C76,五险!$B:$Z,MATCH("失业(0.7%)",五险!$B$5:$Z$5,0),0),0)</f>
        <v>43.26</v>
      </c>
      <c r="K76" s="451">
        <f>IFERROR(VLOOKUP($C76,五险!$B:$Z,MATCH("医疗(8.7%)",五险!$B$5:$Z$5,0),0),0)</f>
        <v>537.66</v>
      </c>
      <c r="L76" s="451">
        <f>IFERROR(VLOOKUP($C76,五险!$B:$Z,MATCH("工伤(1.2%)",五险!$B$5:$Z$5,0),0),0)</f>
        <v>74.16</v>
      </c>
      <c r="M76" s="451">
        <f>_xlfn.XLOOKUP($C76,公积金!$B:$B,公积金!$K:$K,0)</f>
        <v>309</v>
      </c>
      <c r="N76" s="455">
        <f ca="1" t="shared" si="36"/>
        <v>7724.12</v>
      </c>
      <c r="O76" s="454"/>
      <c r="AA76" t="str">
        <f>_xlfn.XLOOKUP(C76,[6]按姓名汇总!$C:$C,[6]按姓名汇总!$C:$C)</f>
        <v>邹文祥</v>
      </c>
    </row>
    <row r="77" customHeight="1" spans="1:27">
      <c r="A77" s="450">
        <f>IF(C77="","",COUNTA($C$3:C77))</f>
        <v>75</v>
      </c>
      <c r="B77" s="450" t="s">
        <v>58</v>
      </c>
      <c r="C77" s="450" t="s">
        <v>119</v>
      </c>
      <c r="D77" s="451" t="str">
        <f ca="1" t="shared" si="34"/>
        <v>焊工</v>
      </c>
      <c r="E77" s="451" t="s">
        <v>20</v>
      </c>
      <c r="F77" s="451" t="s">
        <v>27</v>
      </c>
      <c r="G77" s="452" t="str">
        <f ca="1" t="array" ref="G77">IFERROR(LOOKUP(1,0/COUNTIF(INDIRECT({"荣昌工资表科室人员","荣昌工资表研发人员","荣昌工资表销售人员","荣昌工资表一线员工","荣昌工资表小时工","劳务公司工资表小时工","劳务公司工资表同工同酬"}&amp;"!$C:$C"),$C77)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7" s="451">
        <f ca="1" t="shared" si="35"/>
        <v>6404.52</v>
      </c>
      <c r="I77" s="451">
        <f>IFERROR(VLOOKUP($C77,五险!$B:$Z,MATCH("养老(16%)",五险!$B$5:$Z$5,0),0),0)</f>
        <v>1011.2</v>
      </c>
      <c r="J77" s="451">
        <f>IFERROR(VLOOKUP($C77,五险!$B:$Z,MATCH("失业(0.7%)",五险!$B$5:$Z$5,0),0),0)</f>
        <v>44.24</v>
      </c>
      <c r="K77" s="451">
        <f>IFERROR(VLOOKUP($C77,五险!$B:$Z,MATCH("医疗(8.7%)",五险!$B$5:$Z$5,0),0),0)</f>
        <v>549.84</v>
      </c>
      <c r="L77" s="451">
        <f>IFERROR(VLOOKUP($C77,五险!$B:$Z,MATCH("工伤(1.2%)",五险!$B$5:$Z$5,0),0),0)</f>
        <v>75.84</v>
      </c>
      <c r="M77" s="451">
        <f>_xlfn.XLOOKUP($C77,公积金!$B:$B,公积金!$K:$K,0)</f>
        <v>316</v>
      </c>
      <c r="N77" s="455">
        <f ca="1" t="shared" si="36"/>
        <v>8401.64</v>
      </c>
      <c r="O77" s="454"/>
      <c r="AA77" t="str">
        <f>_xlfn.XLOOKUP(C77,[6]按姓名汇总!$C:$C,[6]按姓名汇总!$C:$C)</f>
        <v>张周</v>
      </c>
    </row>
    <row r="78" customHeight="1" spans="1:27">
      <c r="A78" s="450">
        <f>IF(C78="","",COUNTA($C$3:C78))</f>
        <v>76</v>
      </c>
      <c r="B78" s="450" t="s">
        <v>58</v>
      </c>
      <c r="C78" s="450" t="s">
        <v>120</v>
      </c>
      <c r="D78" s="451" t="str">
        <f ca="1" t="shared" si="34"/>
        <v>焊工</v>
      </c>
      <c r="E78" s="451" t="s">
        <v>20</v>
      </c>
      <c r="F78" s="451" t="s">
        <v>27</v>
      </c>
      <c r="G78" s="452" t="str">
        <f ca="1" t="array" ref="G78">IFERROR(LOOKUP(1,0/COUNTIF(INDIRECT({"荣昌工资表科室人员","荣昌工资表研发人员","荣昌工资表销售人员","荣昌工资表一线员工","荣昌工资表小时工","劳务公司工资表小时工","劳务公司工资表同工同酬"}&amp;"!$C:$C"),$C78)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8" s="451">
        <f ca="1" t="shared" si="35"/>
        <v>5026.83</v>
      </c>
      <c r="I78" s="451">
        <f>IFERROR(VLOOKUP($C78,五险!$B:$Z,MATCH("养老(16%)",五险!$B$5:$Z$5,0),0),0)</f>
        <v>918.4</v>
      </c>
      <c r="J78" s="451">
        <f>IFERROR(VLOOKUP($C78,五险!$B:$Z,MATCH("失业(0.7%)",五险!$B$5:$Z$5,0),0),0)</f>
        <v>40.18</v>
      </c>
      <c r="K78" s="451">
        <f>IFERROR(VLOOKUP($C78,五险!$B:$Z,MATCH("医疗(8.7%)",五险!$B$5:$Z$5,0),0),0)</f>
        <v>499.38</v>
      </c>
      <c r="L78" s="451">
        <f>IFERROR(VLOOKUP($C78,五险!$B:$Z,MATCH("工伤(1.2%)",五险!$B$5:$Z$5,0),0),0)</f>
        <v>68.88</v>
      </c>
      <c r="M78" s="451">
        <f>_xlfn.XLOOKUP($C78,公积金!$B:$B,公积金!$K:$K,0)</f>
        <v>287</v>
      </c>
      <c r="N78" s="455">
        <f ca="1" t="shared" si="36"/>
        <v>6840.67</v>
      </c>
      <c r="O78" s="454"/>
      <c r="AA78" t="str">
        <f>_xlfn.XLOOKUP(C78,[6]按姓名汇总!$C:$C,[6]按姓名汇总!$C:$C)</f>
        <v>霍海涛</v>
      </c>
    </row>
    <row r="79" customHeight="1" spans="1:27">
      <c r="A79" s="450">
        <f>IF(C79="","",COUNTA($C$3:C79))</f>
        <v>77</v>
      </c>
      <c r="B79" s="450" t="s">
        <v>58</v>
      </c>
      <c r="C79" s="450" t="s">
        <v>121</v>
      </c>
      <c r="D79" s="451" t="str">
        <f ca="1" t="shared" si="34"/>
        <v>焊工</v>
      </c>
      <c r="E79" s="451" t="s">
        <v>20</v>
      </c>
      <c r="F79" s="451" t="s">
        <v>27</v>
      </c>
      <c r="G79" s="452" t="str">
        <f ca="1" t="array" ref="G79">IFERROR(LOOKUP(1,0/COUNTIF(INDIRECT({"荣昌工资表科室人员","荣昌工资表研发人员","荣昌工资表销售人员","荣昌工资表一线员工","荣昌工资表小时工","劳务公司工资表小时工","劳务公司工资表同工同酬"}&amp;"!$C:$C"),$C79)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9" s="451">
        <f ca="1" t="shared" si="35"/>
        <v>6006.69</v>
      </c>
      <c r="I79" s="451">
        <f>IFERROR(VLOOKUP($C79,五险!$B:$Z,MATCH("养老(16%)",五险!$B$5:$Z$5,0),0),0)</f>
        <v>931.2</v>
      </c>
      <c r="J79" s="451">
        <f>IFERROR(VLOOKUP($C79,五险!$B:$Z,MATCH("失业(0.7%)",五险!$B$5:$Z$5,0),0),0)</f>
        <v>40.74</v>
      </c>
      <c r="K79" s="451">
        <f>IFERROR(VLOOKUP($C79,五险!$B:$Z,MATCH("医疗(8.7%)",五险!$B$5:$Z$5,0),0),0)</f>
        <v>506.34</v>
      </c>
      <c r="L79" s="451">
        <f>IFERROR(VLOOKUP($C79,五险!$B:$Z,MATCH("工伤(1.2%)",五险!$B$5:$Z$5,0),0),0)</f>
        <v>69.84</v>
      </c>
      <c r="M79" s="451">
        <f>_xlfn.XLOOKUP($C79,公积金!$B:$B,公积金!$K:$K,0)</f>
        <v>291</v>
      </c>
      <c r="N79" s="455">
        <f ca="1" t="shared" si="36"/>
        <v>7845.81</v>
      </c>
      <c r="O79" s="454"/>
      <c r="AA79" t="str">
        <f>_xlfn.XLOOKUP(C79,[6]按姓名汇总!$C:$C,[6]按姓名汇总!$C:$C)</f>
        <v>谭刚</v>
      </c>
    </row>
    <row r="80" customHeight="1" spans="1:27">
      <c r="A80" s="450">
        <f>IF(C80="","",COUNTA($C$3:C80))</f>
        <v>78</v>
      </c>
      <c r="B80" s="450" t="s">
        <v>58</v>
      </c>
      <c r="C80" s="450" t="s">
        <v>122</v>
      </c>
      <c r="D80" s="451" t="str">
        <f ca="1" t="shared" si="34"/>
        <v>焊接普工</v>
      </c>
      <c r="E80" s="451" t="s">
        <v>20</v>
      </c>
      <c r="F80" s="451" t="s">
        <v>27</v>
      </c>
      <c r="G80" s="452" t="str">
        <f ca="1" t="array" ref="G80">IFERROR(LOOKUP(1,0/COUNTIF(INDIRECT({"荣昌工资表科室人员","荣昌工资表研发人员","荣昌工资表销售人员","荣昌工资表一线员工","荣昌工资表小时工","劳务公司工资表小时工","劳务公司工资表同工同酬"}&amp;"!$C:$C"),$C80)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0" s="451">
        <f ca="1" t="shared" si="35"/>
        <v>4070.14</v>
      </c>
      <c r="I80" s="451">
        <f>IFERROR(VLOOKUP($C80,五险!$B:$Z,MATCH("养老(16%)",五险!$B$5:$Z$5,0),0),0)</f>
        <v>1102.24</v>
      </c>
      <c r="J80" s="451">
        <f>IFERROR(VLOOKUP($C80,五险!$B:$Z,MATCH("失业(0.7%)",五险!$B$5:$Z$5,0),0),0)</f>
        <v>48.22</v>
      </c>
      <c r="K80" s="451">
        <f>IFERROR(VLOOKUP($C80,五险!$B:$Z,MATCH("医疗(8.7%)",五险!$B$5:$Z$5,0),0),0)</f>
        <v>599.34</v>
      </c>
      <c r="L80" s="451">
        <f>IFERROR(VLOOKUP($C80,五险!$B:$Z,MATCH("工伤(1.2%)",五险!$B$5:$Z$5,0),0),0)</f>
        <v>115.74</v>
      </c>
      <c r="M80" s="451">
        <f>_xlfn.XLOOKUP($C80,公积金!$B:$B,公积金!$K:$K,0)</f>
        <v>0</v>
      </c>
      <c r="N80" s="455">
        <f ca="1" t="shared" si="36"/>
        <v>5935.68</v>
      </c>
      <c r="O80" s="454"/>
      <c r="AA80" t="str">
        <f>_xlfn.XLOOKUP(C80,[6]按姓名汇总!$C:$C,[6]按姓名汇总!$C:$C)</f>
        <v>伍志强</v>
      </c>
    </row>
    <row r="81" customHeight="1" spans="1:27">
      <c r="A81" s="450">
        <f>IF(C81="","",COUNTA($C$3:C81))</f>
        <v>79</v>
      </c>
      <c r="B81" s="450" t="s">
        <v>58</v>
      </c>
      <c r="C81" s="450" t="s">
        <v>123</v>
      </c>
      <c r="D81" s="451" t="str">
        <f ca="1" t="shared" si="34"/>
        <v>焊工</v>
      </c>
      <c r="E81" s="451" t="s">
        <v>20</v>
      </c>
      <c r="F81" s="451" t="s">
        <v>27</v>
      </c>
      <c r="G81" s="452" t="str">
        <f ca="1" t="array" ref="G81">IFERROR(LOOKUP(1,0/COUNTIF(INDIRECT({"荣昌工资表科室人员","荣昌工资表研发人员","荣昌工资表销售人员","荣昌工资表一线员工","荣昌工资表小时工","劳务公司工资表小时工","劳务公司工资表同工同酬"}&amp;"!$C:$C"),$C81)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1" s="451">
        <f ca="1" t="shared" si="35"/>
        <v>5355.76</v>
      </c>
      <c r="I81" s="451">
        <f>IFERROR(VLOOKUP($C81,五险!$B:$Z,MATCH("养老(16%)",五险!$B$5:$Z$5,0),0),0)</f>
        <v>976</v>
      </c>
      <c r="J81" s="451">
        <f>IFERROR(VLOOKUP($C81,五险!$B:$Z,MATCH("失业(0.7%)",五险!$B$5:$Z$5,0),0),0)</f>
        <v>42.7</v>
      </c>
      <c r="K81" s="451">
        <f>IFERROR(VLOOKUP($C81,五险!$B:$Z,MATCH("医疗(8.7%)",五险!$B$5:$Z$5,0),0),0)</f>
        <v>530.7</v>
      </c>
      <c r="L81" s="451">
        <f>IFERROR(VLOOKUP($C81,五险!$B:$Z,MATCH("工伤(1.2%)",五险!$B$5:$Z$5,0),0),0)</f>
        <v>73.2</v>
      </c>
      <c r="M81" s="451">
        <f>_xlfn.XLOOKUP($C81,公积金!$B:$B,公积金!$K:$K,0)</f>
        <v>305</v>
      </c>
      <c r="N81" s="455">
        <f ca="1" t="shared" si="36"/>
        <v>7283.36</v>
      </c>
      <c r="O81" s="454"/>
      <c r="AA81" t="str">
        <f>_xlfn.XLOOKUP(C81,[6]按姓名汇总!$C:$C,[6]按姓名汇总!$C:$C)</f>
        <v>邹明旺</v>
      </c>
    </row>
    <row r="82" customHeight="1" spans="1:27">
      <c r="A82" s="450">
        <f>IF(C82="","",COUNTA($C$3:C82))</f>
        <v>80</v>
      </c>
      <c r="B82" s="450" t="s">
        <v>58</v>
      </c>
      <c r="C82" s="450" t="s">
        <v>124</v>
      </c>
      <c r="D82" s="451" t="str">
        <f ca="1" t="shared" si="34"/>
        <v>焊接普工</v>
      </c>
      <c r="E82" s="451" t="s">
        <v>20</v>
      </c>
      <c r="F82" s="451" t="s">
        <v>27</v>
      </c>
      <c r="G82" s="452" t="str">
        <f ca="1" t="array" ref="G82">IFERROR(LOOKUP(1,0/COUNTIF(INDIRECT({"荣昌工资表科室人员","荣昌工资表研发人员","荣昌工资表销售人员","荣昌工资表一线员工","荣昌工资表小时工","劳务公司工资表小时工","劳务公司工资表同工同酬"}&amp;"!$C:$C"),$C82)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2" s="451">
        <f ca="1" t="shared" si="35"/>
        <v>5443.34</v>
      </c>
      <c r="I82" s="451">
        <f>IFERROR(VLOOKUP($C82,五险!$B:$Z,MATCH("养老(16%)",五险!$B$5:$Z$5,0),0),0)</f>
        <v>877.6</v>
      </c>
      <c r="J82" s="451">
        <f>IFERROR(VLOOKUP($C82,五险!$B:$Z,MATCH("失业(0.7%)",五险!$B$5:$Z$5,0),0),0)</f>
        <v>38.4</v>
      </c>
      <c r="K82" s="451">
        <f>IFERROR(VLOOKUP($C82,五险!$B:$Z,MATCH("医疗(8.7%)",五险!$B$5:$Z$5,0),0),0)</f>
        <v>477.2</v>
      </c>
      <c r="L82" s="451">
        <f>IFERROR(VLOOKUP($C82,五险!$B:$Z,MATCH("工伤(1.2%)",五险!$B$5:$Z$5,0),0),0)</f>
        <v>138.23</v>
      </c>
      <c r="M82" s="451">
        <f>_xlfn.XLOOKUP($C82,公积金!$B:$B,公积金!$K:$K,0)</f>
        <v>0</v>
      </c>
      <c r="N82" s="455">
        <f ca="1" t="shared" si="36"/>
        <v>6974.77</v>
      </c>
      <c r="O82" s="454"/>
      <c r="AA82" t="str">
        <f>_xlfn.XLOOKUP(C82,[6]按姓名汇总!$C:$C,[6]按姓名汇总!$C:$C)</f>
        <v>彭孜刚</v>
      </c>
    </row>
    <row r="83" customHeight="1" spans="1:27">
      <c r="A83" s="450">
        <f>IF(C83="","",COUNTA($C$3:C83))</f>
        <v>81</v>
      </c>
      <c r="B83" s="450" t="s">
        <v>58</v>
      </c>
      <c r="C83" s="450" t="s">
        <v>125</v>
      </c>
      <c r="D83" s="451">
        <f ca="1" t="shared" si="34"/>
        <v>0</v>
      </c>
      <c r="E83" s="451" t="s">
        <v>20</v>
      </c>
      <c r="F83" s="451" t="s">
        <v>27</v>
      </c>
      <c r="G83" s="452" t="str">
        <f ca="1" t="array" ref="G83">IFERROR(LOOKUP(1,0/COUNTIF(INDIRECT({"荣昌工资表科室人员","荣昌工资表研发人员","荣昌工资表销售人员","荣昌工资表一线员工","荣昌工资表小时工","劳务公司工资表小时工","劳务公司工资表同工同酬"}&amp;"!$C:$C"),$C83),{"荣昌工资表科室人员","荣昌工资表研发人员","荣昌工资表销售人员","荣昌工资表一线员工","荣昌工资表小时工","劳务公司工资表小时工","劳务公司工资表同工同酬"}),"")</f>
        <v/>
      </c>
      <c r="H83" s="451">
        <f ca="1" t="shared" si="35"/>
        <v>0</v>
      </c>
      <c r="I83" s="451">
        <f>IFERROR(VLOOKUP($C83,五险!$B:$Z,MATCH("养老(16%)",五险!$B$5:$Z$5,0),0),0)</f>
        <v>0</v>
      </c>
      <c r="J83" s="451">
        <f>IFERROR(VLOOKUP($C83,五险!$B:$Z,MATCH("失业(0.7%)",五险!$B$5:$Z$5,0),0),0)</f>
        <v>0</v>
      </c>
      <c r="K83" s="451">
        <f>IFERROR(VLOOKUP($C83,五险!$B:$Z,MATCH("医疗(8.7%)",五险!$B$5:$Z$5,0),0),0)</f>
        <v>0</v>
      </c>
      <c r="L83" s="451">
        <f>IFERROR(VLOOKUP($C83,五险!$B:$Z,MATCH("工伤(1.2%)",五险!$B$5:$Z$5,0),0),0)</f>
        <v>0</v>
      </c>
      <c r="M83" s="451">
        <f>_xlfn.XLOOKUP($C83,公积金!$B:$B,公积金!$K:$K,0)</f>
        <v>0</v>
      </c>
      <c r="N83" s="455">
        <f ca="1" t="shared" si="36"/>
        <v>0</v>
      </c>
      <c r="O83" s="454"/>
      <c r="AA83" t="str">
        <f>_xlfn.XLOOKUP(C83,[6]按姓名汇总!$C:$C,[6]按姓名汇总!$C:$C)</f>
        <v>吴进军</v>
      </c>
    </row>
    <row r="84" customHeight="1" spans="1:27">
      <c r="A84" s="450">
        <f>IF(C84="","",COUNTA($C$3:C84))</f>
        <v>82</v>
      </c>
      <c r="B84" s="450" t="s">
        <v>58</v>
      </c>
      <c r="C84" s="450" t="s">
        <v>126</v>
      </c>
      <c r="D84" s="451" t="str">
        <f ca="1" t="shared" si="34"/>
        <v>支援发泡</v>
      </c>
      <c r="E84" s="453" t="s">
        <v>21</v>
      </c>
      <c r="F84" s="451" t="s">
        <v>27</v>
      </c>
      <c r="G84" s="452" t="str">
        <f ca="1" t="array" ref="G84">IFERROR(LOOKUP(1,0/COUNTIF(INDIRECT({"荣昌工资表科室人员","荣昌工资表研发人员","荣昌工资表销售人员","荣昌工资表一线员工","荣昌工资表小时工","劳务公司工资表小时工","劳务公司工资表同工同酬"}&amp;"!$C:$C"),$C84)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4" s="451">
        <f ca="1" t="shared" si="35"/>
        <v>5770.89</v>
      </c>
      <c r="I84" s="451">
        <f>IFERROR(VLOOKUP($C84,五险!$B:$Z,MATCH("养老(16%)",五险!$B$5:$Z$5,0),0),0)</f>
        <v>803.2</v>
      </c>
      <c r="J84" s="451">
        <f>IFERROR(VLOOKUP($C84,五险!$B:$Z,MATCH("失业(0.7%)",五险!$B$5:$Z$5,0),0),0)</f>
        <v>35.14</v>
      </c>
      <c r="K84" s="451">
        <f>IFERROR(VLOOKUP($C84,五险!$B:$Z,MATCH("医疗(8.7%)",五险!$B$5:$Z$5,0),0),0)</f>
        <v>436.74</v>
      </c>
      <c r="L84" s="451">
        <f>IFERROR(VLOOKUP($C84,五险!$B:$Z,MATCH("工伤(1.2%)",五险!$B$5:$Z$5,0),0),0)</f>
        <v>60.24</v>
      </c>
      <c r="M84" s="451">
        <f>_xlfn.XLOOKUP($C84,公积金!$B:$B,公积金!$K:$K,0)</f>
        <v>251</v>
      </c>
      <c r="N84" s="455">
        <f ca="1" t="shared" si="36"/>
        <v>7357.21</v>
      </c>
      <c r="O84" s="454"/>
      <c r="AA84" t="str">
        <f>_xlfn.XLOOKUP(C84,[6]按姓名汇总!$C:$C,[6]按姓名汇总!$C:$C)</f>
        <v>刘志平</v>
      </c>
    </row>
    <row r="85" customHeight="1" spans="1:27">
      <c r="A85" s="450">
        <f>IF(C85="","",COUNTA($C$3:C85))</f>
        <v>83</v>
      </c>
      <c r="B85" s="450" t="s">
        <v>58</v>
      </c>
      <c r="C85" s="450" t="s">
        <v>127</v>
      </c>
      <c r="D85" s="451" t="str">
        <f ca="1" t="shared" si="34"/>
        <v>焊接普工</v>
      </c>
      <c r="E85" s="451" t="s">
        <v>20</v>
      </c>
      <c r="F85" s="451" t="s">
        <v>27</v>
      </c>
      <c r="G85" s="452" t="str">
        <f ca="1" t="array" ref="G85">IFERROR(LOOKUP(1,0/COUNTIF(INDIRECT({"荣昌工资表科室人员","荣昌工资表研发人员","荣昌工资表销售人员","荣昌工资表一线员工","荣昌工资表小时工","劳务公司工资表小时工","劳务公司工资表同工同酬"}&amp;"!$C:$C"),$C85)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5" s="451">
        <f ca="1" t="shared" si="35"/>
        <v>4870.59</v>
      </c>
      <c r="I85" s="451">
        <f>IFERROR(VLOOKUP($C85,五险!$B:$Z,MATCH("养老(16%)",五险!$B$5:$Z$5,0),0),0)</f>
        <v>729.6</v>
      </c>
      <c r="J85" s="451">
        <f>IFERROR(VLOOKUP($C85,五险!$B:$Z,MATCH("失业(0.7%)",五险!$B$5:$Z$5,0),0),0)</f>
        <v>31.92</v>
      </c>
      <c r="K85" s="451">
        <f>IFERROR(VLOOKUP($C85,五险!$B:$Z,MATCH("医疗(8.7%)",五险!$B$5:$Z$5,0),0),0)</f>
        <v>396.72</v>
      </c>
      <c r="L85" s="451">
        <f>IFERROR(VLOOKUP($C85,五险!$B:$Z,MATCH("工伤(1.2%)",五险!$B$5:$Z$5,0),0),0)</f>
        <v>54.72</v>
      </c>
      <c r="M85" s="451">
        <f>_xlfn.XLOOKUP($C85,公积金!$B:$B,公积金!$K:$K,0)</f>
        <v>228</v>
      </c>
      <c r="N85" s="455">
        <f ca="1" t="shared" si="36"/>
        <v>6311.55</v>
      </c>
      <c r="O85" s="454"/>
      <c r="AA85" t="str">
        <f>_xlfn.XLOOKUP(C85,[6]按姓名汇总!$C:$C,[6]按姓名汇总!$C:$C)</f>
        <v>刘辉兵</v>
      </c>
    </row>
    <row r="86" customHeight="1" spans="1:27">
      <c r="A86" s="450">
        <f>IF(C86="","",COUNTA($C$3:C86))</f>
        <v>84</v>
      </c>
      <c r="B86" s="450" t="s">
        <v>58</v>
      </c>
      <c r="C86" s="450" t="s">
        <v>128</v>
      </c>
      <c r="D86" s="451" t="str">
        <f ca="1" t="shared" si="34"/>
        <v>焊接普工</v>
      </c>
      <c r="E86" s="451" t="s">
        <v>20</v>
      </c>
      <c r="F86" s="451" t="s">
        <v>27</v>
      </c>
      <c r="G86" s="452" t="str">
        <f ca="1" t="array" ref="G86">IFERROR(LOOKUP(1,0/COUNTIF(INDIRECT({"荣昌工资表科室人员","荣昌工资表研发人员","荣昌工资表销售人员","荣昌工资表一线员工","荣昌工资表小时工","劳务公司工资表小时工","劳务公司工资表同工同酬"}&amp;"!$C:$C"),$C86)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6" s="451">
        <f ca="1" t="shared" si="35"/>
        <v>4626.95</v>
      </c>
      <c r="I86" s="451">
        <f>IFERROR(VLOOKUP($C86,五险!$B:$Z,MATCH("养老(16%)",五险!$B$5:$Z$5,0),0),0)</f>
        <v>689.28</v>
      </c>
      <c r="J86" s="451">
        <f>IFERROR(VLOOKUP($C86,五险!$B:$Z,MATCH("失业(0.7%)",五险!$B$5:$Z$5,0),0),0)</f>
        <v>30.16</v>
      </c>
      <c r="K86" s="451">
        <f>IFERROR(VLOOKUP($C86,五险!$B:$Z,MATCH("医疗(8.7%)",五险!$B$5:$Z$5,0),0),0)</f>
        <v>352.61</v>
      </c>
      <c r="L86" s="451">
        <f>IFERROR(VLOOKUP($C86,五险!$B:$Z,MATCH("工伤(1.2%)",五险!$B$5:$Z$5,0),0),0)</f>
        <v>90.47</v>
      </c>
      <c r="M86" s="451">
        <f>_xlfn.XLOOKUP($C86,公积金!$B:$B,公积金!$K:$K,0)</f>
        <v>0</v>
      </c>
      <c r="N86" s="455">
        <f ca="1" t="shared" si="36"/>
        <v>5789.47</v>
      </c>
      <c r="O86" s="454"/>
      <c r="AA86" t="str">
        <f>_xlfn.XLOOKUP(C86,[6]按姓名汇总!$C:$C,[6]按姓名汇总!$C:$C)</f>
        <v>吴朗</v>
      </c>
    </row>
    <row r="87" customHeight="1" spans="1:27">
      <c r="A87" s="450">
        <f>IF(C87="","",COUNTA($C$3:C87))</f>
        <v>85</v>
      </c>
      <c r="B87" s="450" t="s">
        <v>58</v>
      </c>
      <c r="C87" s="450" t="s">
        <v>129</v>
      </c>
      <c r="D87" s="451" t="str">
        <f ca="1" t="shared" si="34"/>
        <v>焊工</v>
      </c>
      <c r="E87" s="451" t="s">
        <v>20</v>
      </c>
      <c r="F87" s="451" t="s">
        <v>27</v>
      </c>
      <c r="G87" s="452" t="str">
        <f ca="1" t="array" ref="G87">IFERROR(LOOKUP(1,0/COUNTIF(INDIRECT({"荣昌工资表科室人员","荣昌工资表研发人员","荣昌工资表销售人员","荣昌工资表一线员工","荣昌工资表小时工","劳务公司工资表小时工","劳务公司工资表同工同酬"}&amp;"!$C:$C"),$C87)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7" s="451">
        <f ca="1" t="shared" si="35"/>
        <v>1430</v>
      </c>
      <c r="I87" s="451">
        <f>IFERROR(VLOOKUP($C87,五险!$B:$Z,MATCH("养老(16%)",五险!$B$5:$Z$5,0),0),0)</f>
        <v>689.28</v>
      </c>
      <c r="J87" s="451">
        <f>IFERROR(VLOOKUP($C87,五险!$B:$Z,MATCH("失业(0.7%)",五险!$B$5:$Z$5,0),0),0)</f>
        <v>30.16</v>
      </c>
      <c r="K87" s="451">
        <f>IFERROR(VLOOKUP($C87,五险!$B:$Z,MATCH("医疗(8.7%)",五险!$B$5:$Z$5,0),0),0)</f>
        <v>374.8</v>
      </c>
      <c r="L87" s="451">
        <f>IFERROR(VLOOKUP($C87,五险!$B:$Z,MATCH("工伤(1.2%)",五险!$B$5:$Z$5,0),0),0)</f>
        <v>108.56</v>
      </c>
      <c r="M87" s="451">
        <f>_xlfn.XLOOKUP($C87,公积金!$B:$B,公积金!$K:$K,0)</f>
        <v>0</v>
      </c>
      <c r="N87" s="455">
        <f ca="1" t="shared" si="36"/>
        <v>2632.8</v>
      </c>
      <c r="O87" s="454"/>
      <c r="AA87" t="str">
        <f>_xlfn.XLOOKUP(C87,[6]按姓名汇总!$C:$C,[6]按姓名汇总!$C:$C)</f>
        <v>彭光宏</v>
      </c>
    </row>
    <row r="88" customHeight="1" spans="1:27">
      <c r="A88" s="450">
        <f>IF(C88="","",COUNTA($C$3:C88))</f>
        <v>86</v>
      </c>
      <c r="B88" s="450" t="s">
        <v>58</v>
      </c>
      <c r="C88" s="450" t="s">
        <v>130</v>
      </c>
      <c r="D88" s="451">
        <f ca="1" t="shared" si="34"/>
        <v>0</v>
      </c>
      <c r="E88" s="451" t="s">
        <v>20</v>
      </c>
      <c r="F88" s="451" t="s">
        <v>27</v>
      </c>
      <c r="G88" s="452" t="str">
        <f ca="1" t="array" ref="G88">IFERROR(LOOKUP(1,0/COUNTIF(INDIRECT({"荣昌工资表科室人员","荣昌工资表研发人员","荣昌工资表销售人员","荣昌工资表一线员工","荣昌工资表小时工","劳务公司工资表小时工","劳务公司工资表同工同酬"}&amp;"!$C:$C"),$C88),{"荣昌工资表科室人员","荣昌工资表研发人员","荣昌工资表销售人员","荣昌工资表一线员工","荣昌工资表小时工","劳务公司工资表小时工","劳务公司工资表同工同酬"}),"")</f>
        <v/>
      </c>
      <c r="H88" s="451">
        <f ca="1" t="shared" si="35"/>
        <v>0</v>
      </c>
      <c r="I88" s="451">
        <f>IFERROR(VLOOKUP($C88,五险!$B:$Z,MATCH("养老(16%)",五险!$B$5:$Z$5,0),0),0)</f>
        <v>0</v>
      </c>
      <c r="J88" s="451">
        <f>IFERROR(VLOOKUP($C88,五险!$B:$Z,MATCH("失业(0.7%)",五险!$B$5:$Z$5,0),0),0)</f>
        <v>0</v>
      </c>
      <c r="K88" s="451">
        <f>IFERROR(VLOOKUP($C88,五险!$B:$Z,MATCH("医疗(8.7%)",五险!$B$5:$Z$5,0),0),0)</f>
        <v>0</v>
      </c>
      <c r="L88" s="451">
        <f>IFERROR(VLOOKUP($C88,五险!$B:$Z,MATCH("工伤(1.2%)",五险!$B$5:$Z$5,0),0),0)</f>
        <v>0</v>
      </c>
      <c r="M88" s="451">
        <f>_xlfn.XLOOKUP($C88,公积金!$B:$B,公积金!$K:$K,0)</f>
        <v>0</v>
      </c>
      <c r="N88" s="455">
        <f ca="1" t="shared" si="36"/>
        <v>0</v>
      </c>
      <c r="O88" s="454"/>
      <c r="AA88" t="str">
        <f>_xlfn.XLOOKUP(C88,[6]按姓名汇总!$C:$C,[6]按姓名汇总!$C:$C)</f>
        <v>李石云</v>
      </c>
    </row>
    <row r="89" customHeight="1" spans="1:27">
      <c r="A89" s="450">
        <f>IF(C89="","",COUNTA($C$3:C89))</f>
        <v>87</v>
      </c>
      <c r="B89" s="450" t="s">
        <v>58</v>
      </c>
      <c r="C89" s="450" t="s">
        <v>131</v>
      </c>
      <c r="D89" s="451" t="str">
        <f ca="1" t="shared" si="34"/>
        <v>焊接普工</v>
      </c>
      <c r="E89" s="451" t="s">
        <v>20</v>
      </c>
      <c r="F89" s="451" t="s">
        <v>27</v>
      </c>
      <c r="G89" s="452" t="str">
        <f ca="1" t="array" ref="G89">IFERROR(LOOKUP(1,0/COUNTIF(INDIRECT({"荣昌工资表科室人员","荣昌工资表研发人员","荣昌工资表销售人员","荣昌工资表一线员工","荣昌工资表小时工","劳务公司工资表小时工","劳务公司工资表同工同酬"}&amp;"!$C:$C"),$C89)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9" s="451">
        <f ca="1" t="shared" si="35"/>
        <v>1430</v>
      </c>
      <c r="I89" s="451">
        <f>IFERROR(VLOOKUP($C89,五险!$B:$Z,MATCH("养老(16%)",五险!$B$5:$Z$5,0),0),0)</f>
        <v>689.28</v>
      </c>
      <c r="J89" s="451">
        <f>IFERROR(VLOOKUP($C89,五险!$B:$Z,MATCH("失业(0.7%)",五险!$B$5:$Z$5,0),0),0)</f>
        <v>30.16</v>
      </c>
      <c r="K89" s="451">
        <f>IFERROR(VLOOKUP($C89,五险!$B:$Z,MATCH("医疗(8.7%)",五险!$B$5:$Z$5,0),0),0)</f>
        <v>374.8</v>
      </c>
      <c r="L89" s="451">
        <f>IFERROR(VLOOKUP($C89,五险!$B:$Z,MATCH("工伤(1.2%)",五险!$B$5:$Z$5,0),0),0)</f>
        <v>108.56</v>
      </c>
      <c r="M89" s="451">
        <f>_xlfn.XLOOKUP($C89,公积金!$B:$B,公积金!$K:$K,0)</f>
        <v>0</v>
      </c>
      <c r="N89" s="455">
        <f ca="1" t="shared" si="36"/>
        <v>2632.8</v>
      </c>
      <c r="O89" s="454"/>
      <c r="AA89" t="str">
        <f>_xlfn.XLOOKUP(C89,[6]按姓名汇总!$C:$C,[6]按姓名汇总!$C:$C)</f>
        <v>付雄</v>
      </c>
    </row>
    <row r="90" customHeight="1" spans="1:27">
      <c r="A90" s="450">
        <f>IF(C90="","",COUNTA($C$3:C90))</f>
        <v>88</v>
      </c>
      <c r="B90" s="450" t="s">
        <v>58</v>
      </c>
      <c r="C90" s="450" t="s">
        <v>132</v>
      </c>
      <c r="D90" s="451" t="str">
        <f ca="1" t="shared" si="34"/>
        <v>保洁员</v>
      </c>
      <c r="E90" s="451" t="s">
        <v>22</v>
      </c>
      <c r="F90" s="451" t="s">
        <v>27</v>
      </c>
      <c r="G90" s="452" t="str">
        <f ca="1" t="array" ref="G90">IFERROR(LOOKUP(1,0/COUNTIF(INDIRECT({"荣昌工资表科室人员","荣昌工资表研发人员","荣昌工资表销售人员","荣昌工资表一线员工","荣昌工资表小时工","劳务公司工资表小时工","劳务公司工资表同工同酬"}&amp;"!$C:$C"),$C90)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90" s="451">
        <f ca="1" t="shared" si="35"/>
        <v>2865.92</v>
      </c>
      <c r="I90" s="451">
        <f>IFERROR(VLOOKUP($C90,五险!$B:$Z,MATCH("养老(16%)",五险!$B$5:$Z$5,0),0),0)</f>
        <v>0</v>
      </c>
      <c r="J90" s="451">
        <f>IFERROR(VLOOKUP($C90,五险!$B:$Z,MATCH("失业(0.7%)",五险!$B$5:$Z$5,0),0),0)</f>
        <v>0</v>
      </c>
      <c r="K90" s="451">
        <f>IFERROR(VLOOKUP($C90,五险!$B:$Z,MATCH("医疗(8.7%)",五险!$B$5:$Z$5,0),0),0)</f>
        <v>0</v>
      </c>
      <c r="L90" s="451">
        <f>IFERROR(VLOOKUP($C90,五险!$B:$Z,MATCH("工伤(1.2%)",五险!$B$5:$Z$5,0),0),0)</f>
        <v>100</v>
      </c>
      <c r="M90" s="451">
        <f>_xlfn.XLOOKUP($C90,公积金!$B:$B,公积金!$K:$K,0)</f>
        <v>0</v>
      </c>
      <c r="N90" s="455">
        <f ca="1" t="shared" si="36"/>
        <v>2965.92</v>
      </c>
      <c r="O90" s="454"/>
      <c r="AA90" t="str">
        <f>_xlfn.XLOOKUP(C90,[6]按姓名汇总!$C:$C,[6]按姓名汇总!$C:$C)</f>
        <v>黄清梅</v>
      </c>
    </row>
    <row r="91" customHeight="1" spans="1:27">
      <c r="A91" s="450">
        <f>IF(C91="","",COUNTA($C$3:C91))</f>
        <v>89</v>
      </c>
      <c r="B91" s="450" t="s">
        <v>58</v>
      </c>
      <c r="C91" s="450" t="s">
        <v>133</v>
      </c>
      <c r="D91" s="451">
        <f ca="1" t="shared" si="34"/>
        <v>0</v>
      </c>
      <c r="E91" s="451" t="s">
        <v>21</v>
      </c>
      <c r="F91" s="451" t="s">
        <v>27</v>
      </c>
      <c r="G91" s="452" t="str">
        <f ca="1" t="array" ref="G91">IFERROR(LOOKUP(1,0/COUNTIF(INDIRECT({"荣昌工资表科室人员","荣昌工资表研发人员","荣昌工资表销售人员","荣昌工资表一线员工","荣昌工资表小时工","劳务公司工资表小时工","劳务公司工资表同工同酬"}&amp;"!$C:$C"),$C91),{"荣昌工资表科室人员","荣昌工资表研发人员","荣昌工资表销售人员","荣昌工资表一线员工","荣昌工资表小时工","劳务公司工资表小时工","劳务公司工资表同工同酬"}),"")</f>
        <v/>
      </c>
      <c r="H91" s="451">
        <f ca="1" t="shared" si="35"/>
        <v>0</v>
      </c>
      <c r="I91" s="451">
        <f>IFERROR(VLOOKUP($C91,五险!$B:$Z,MATCH("养老(16%)",五险!$B$5:$Z$5,0),0),0)</f>
        <v>0</v>
      </c>
      <c r="J91" s="451">
        <f>IFERROR(VLOOKUP($C91,五险!$B:$Z,MATCH("失业(0.7%)",五险!$B$5:$Z$5,0),0),0)</f>
        <v>0</v>
      </c>
      <c r="K91" s="451">
        <f>IFERROR(VLOOKUP($C91,五险!$B:$Z,MATCH("医疗(8.7%)",五险!$B$5:$Z$5,0),0),0)</f>
        <v>0</v>
      </c>
      <c r="L91" s="451">
        <f>IFERROR(VLOOKUP($C91,五险!$B:$Z,MATCH("工伤(1.2%)",五险!$B$5:$Z$5,0),0),0)</f>
        <v>0</v>
      </c>
      <c r="M91" s="451">
        <f>_xlfn.XLOOKUP($C91,公积金!$B:$B,公积金!$K:$K,0)</f>
        <v>0</v>
      </c>
      <c r="N91" s="455">
        <f ca="1" t="shared" si="36"/>
        <v>0</v>
      </c>
      <c r="O91" s="454"/>
      <c r="AA91" t="str">
        <f>_xlfn.XLOOKUP(C91,[6]按姓名汇总!$C:$C,[6]按姓名汇总!$C:$C)</f>
        <v>王运凤</v>
      </c>
    </row>
    <row r="92" customHeight="1" spans="1:27">
      <c r="A92" s="450">
        <f>IF(C92="","",COUNTA($C$3:C92))</f>
        <v>90</v>
      </c>
      <c r="B92" s="450" t="s">
        <v>58</v>
      </c>
      <c r="C92" s="450" t="s">
        <v>134</v>
      </c>
      <c r="D92" s="451" t="str">
        <f ca="1" t="shared" si="34"/>
        <v>总装前排</v>
      </c>
      <c r="E92" s="451" t="s">
        <v>19</v>
      </c>
      <c r="F92" s="451" t="s">
        <v>27</v>
      </c>
      <c r="G92" s="452" t="str">
        <f ca="1" t="array" ref="G92">IFERROR(LOOKUP(1,0/COUNTIF(INDIRECT({"荣昌工资表科室人员","荣昌工资表研发人员","荣昌工资表销售人员","荣昌工资表一线员工","荣昌工资表小时工","劳务公司工资表小时工","劳务公司工资表同工同酬"}&amp;"!$C:$C"),$C92)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92" s="451">
        <f ca="1" t="shared" si="35"/>
        <v>3544.44</v>
      </c>
      <c r="I92" s="451">
        <f>IFERROR(VLOOKUP($C92,五险!$B:$Z,MATCH("养老(16%)",五险!$B$5:$Z$5,0),0),0)</f>
        <v>689.28</v>
      </c>
      <c r="J92" s="451">
        <f>IFERROR(VLOOKUP($C92,五险!$B:$Z,MATCH("失业(0.7%)",五险!$B$5:$Z$5,0),0),0)</f>
        <v>30.16</v>
      </c>
      <c r="K92" s="451">
        <f>IFERROR(VLOOKUP($C92,五险!$B:$Z,MATCH("医疗(8.7%)",五险!$B$5:$Z$5,0),0),0)</f>
        <v>352.61</v>
      </c>
      <c r="L92" s="451">
        <f>IFERROR(VLOOKUP($C92,五险!$B:$Z,MATCH("工伤(1.2%)",五险!$B$5:$Z$5,0),0),0)</f>
        <v>90.47</v>
      </c>
      <c r="M92" s="451">
        <f>_xlfn.XLOOKUP($C92,公积金!$B:$B,公积金!$K:$K,0)</f>
        <v>0</v>
      </c>
      <c r="N92" s="455">
        <f ca="1" t="shared" si="36"/>
        <v>4706.96</v>
      </c>
      <c r="O92" s="454"/>
      <c r="AA92" t="str">
        <f>_xlfn.XLOOKUP(C92,[6]按姓名汇总!$C:$C,[6]按姓名汇总!$C:$C)</f>
        <v>王锋卡</v>
      </c>
    </row>
    <row r="93" customHeight="1" spans="1:27">
      <c r="A93" s="450">
        <f>IF(C93="","",COUNTA($C$3:C93))</f>
        <v>91</v>
      </c>
      <c r="B93" s="450" t="s">
        <v>58</v>
      </c>
      <c r="C93" s="450" t="s">
        <v>135</v>
      </c>
      <c r="D93" s="451" t="str">
        <f ca="1" t="shared" si="34"/>
        <v>总装前排</v>
      </c>
      <c r="E93" s="451" t="s">
        <v>19</v>
      </c>
      <c r="F93" s="451" t="s">
        <v>27</v>
      </c>
      <c r="G93" s="452" t="str">
        <f ca="1" t="array" ref="G93">IFERROR(LOOKUP(1,0/COUNTIF(INDIRECT({"荣昌工资表科室人员","荣昌工资表研发人员","荣昌工资表销售人员","荣昌工资表一线员工","荣昌工资表小时工","劳务公司工资表小时工","劳务公司工资表同工同酬"}&amp;"!$C:$C"),$C93)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93" s="451">
        <f ca="1" t="shared" si="35"/>
        <v>3455.04</v>
      </c>
      <c r="I93" s="451">
        <f>IFERROR(VLOOKUP($C93,五险!$B:$Z,MATCH("养老(16%)",五险!$B$5:$Z$5,0),0),0)</f>
        <v>689.28</v>
      </c>
      <c r="J93" s="451">
        <f>IFERROR(VLOOKUP($C93,五险!$B:$Z,MATCH("失业(0.7%)",五险!$B$5:$Z$5,0),0),0)</f>
        <v>30.16</v>
      </c>
      <c r="K93" s="451">
        <f>IFERROR(VLOOKUP($C93,五险!$B:$Z,MATCH("医疗(8.7%)",五险!$B$5:$Z$5,0),0),0)</f>
        <v>352.61</v>
      </c>
      <c r="L93" s="451">
        <f>IFERROR(VLOOKUP($C93,五险!$B:$Z,MATCH("工伤(1.2%)",五险!$B$5:$Z$5,0),0),0)</f>
        <v>90.47</v>
      </c>
      <c r="M93" s="451">
        <f>_xlfn.XLOOKUP($C93,公积金!$B:$B,公积金!$K:$K,0)</f>
        <v>0</v>
      </c>
      <c r="N93" s="455">
        <f ca="1" t="shared" si="36"/>
        <v>4617.56</v>
      </c>
      <c r="O93" s="454"/>
      <c r="AA93" t="str">
        <f>_xlfn.XLOOKUP(C93,[6]按姓名汇总!$C:$C,[6]按姓名汇总!$C:$C)</f>
        <v>曾李文</v>
      </c>
    </row>
    <row r="94" customHeight="1" spans="1:27">
      <c r="A94" s="450">
        <f>IF(C94="","",COUNTA($C$3:C94))</f>
        <v>92</v>
      </c>
      <c r="B94" s="450" t="s">
        <v>58</v>
      </c>
      <c r="C94" s="450" t="s">
        <v>136</v>
      </c>
      <c r="D94" s="451" t="str">
        <f ca="1" t="shared" si="34"/>
        <v>库管</v>
      </c>
      <c r="E94" s="451" t="s">
        <v>22</v>
      </c>
      <c r="F94" s="451" t="s">
        <v>27</v>
      </c>
      <c r="G94" s="452" t="str">
        <f ca="1" t="array" ref="G94">IFERROR(LOOKUP(1,0/COUNTIF(INDIRECT({"荣昌工资表科室人员","荣昌工资表研发人员","荣昌工资表销售人员","荣昌工资表一线员工","荣昌工资表小时工","劳务公司工资表小时工","劳务公司工资表同工同酬"}&amp;"!$C:$C"),$C94)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94" s="451">
        <f ca="1" t="shared" si="35"/>
        <v>4907</v>
      </c>
      <c r="I94" s="451">
        <f>IFERROR(VLOOKUP($C94,五险!$B:$Z,MATCH("养老(16%)",五险!$B$5:$Z$5,0),0),0)</f>
        <v>689.28</v>
      </c>
      <c r="J94" s="451">
        <f>IFERROR(VLOOKUP($C94,五险!$B:$Z,MATCH("失业(0.7%)",五险!$B$5:$Z$5,0),0),0)</f>
        <v>30.16</v>
      </c>
      <c r="K94" s="451">
        <f>IFERROR(VLOOKUP($C94,五险!$B:$Z,MATCH("医疗(8.7%)",五险!$B$5:$Z$5,0),0),0)</f>
        <v>374.8</v>
      </c>
      <c r="L94" s="451">
        <f>IFERROR(VLOOKUP($C94,五险!$B:$Z,MATCH("工伤(1.2%)",五险!$B$5:$Z$5,0),0),0)</f>
        <v>51.7</v>
      </c>
      <c r="M94" s="451">
        <f>_xlfn.XLOOKUP($C94,公积金!$B:$B,公积金!$K:$K,0)</f>
        <v>0</v>
      </c>
      <c r="N94" s="455">
        <f ca="1" t="shared" si="36"/>
        <v>6052.94</v>
      </c>
      <c r="O94" s="454"/>
      <c r="AA94" t="str">
        <f>_xlfn.XLOOKUP(C94,[6]按姓名汇总!$C:$C,[6]按姓名汇总!$C:$C)</f>
        <v>邹彬彬</v>
      </c>
    </row>
    <row r="95" customHeight="1" spans="1:27">
      <c r="A95" s="450">
        <f>IF(C95="","",COUNTA($C$3:C95))</f>
        <v>93</v>
      </c>
      <c r="B95" s="450" t="s">
        <v>58</v>
      </c>
      <c r="C95" s="450" t="s">
        <v>137</v>
      </c>
      <c r="D95" s="451"/>
      <c r="E95" s="451" t="s">
        <v>19</v>
      </c>
      <c r="F95" s="451" t="s">
        <v>27</v>
      </c>
      <c r="G95" s="452" t="str">
        <f ca="1" t="array" ref="G95">IFERROR(LOOKUP(1,0/COUNTIF(INDIRECT({"荣昌工资表科室人员","荣昌工资表研发人员","荣昌工资表销售人员","荣昌工资表一线员工","荣昌工资表小时工","劳务公司工资表小时工","劳务公司工资表同工同酬"}&amp;"!$C:$C"),$C95)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95" s="451">
        <f ca="1" t="shared" si="35"/>
        <v>2558.72</v>
      </c>
      <c r="I95" s="451">
        <f>IFERROR(VLOOKUP($C95,五险!$B:$Z,MATCH("养老(16%)",五险!$B$5:$Z$5,0),0),0)</f>
        <v>689.28</v>
      </c>
      <c r="J95" s="451">
        <f>IFERROR(VLOOKUP($C95,五险!$B:$Z,MATCH("失业(0.7%)",五险!$B$5:$Z$5,0),0),0)</f>
        <v>30.16</v>
      </c>
      <c r="K95" s="451">
        <f>IFERROR(VLOOKUP($C95,五险!$B:$Z,MATCH("医疗(8.7%)",五险!$B$5:$Z$5,0),0),0)</f>
        <v>374.8</v>
      </c>
      <c r="L95" s="451">
        <f>IFERROR(VLOOKUP($C95,五险!$B:$Z,MATCH("工伤(1.2%)",五险!$B$5:$Z$5,0),0),0)</f>
        <v>51.7</v>
      </c>
      <c r="M95" s="451">
        <f>_xlfn.XLOOKUP($C95,公积金!$B:$B,公积金!$K:$K,0)</f>
        <v>0</v>
      </c>
      <c r="N95" s="455">
        <f ca="1" t="shared" si="36"/>
        <v>3704.66</v>
      </c>
      <c r="O95" s="454"/>
      <c r="AA95" t="str">
        <f>_xlfn.XLOOKUP(C95,[6]按姓名汇总!$C:$C,[6]按姓名汇总!$C:$C)</f>
        <v>高万</v>
      </c>
    </row>
    <row r="96" customHeight="1" spans="1:27">
      <c r="A96" s="450">
        <f>IF(C96="","",COUNTA($C$3:C96))</f>
        <v>94</v>
      </c>
      <c r="B96" s="450" t="s">
        <v>58</v>
      </c>
      <c r="C96" s="450" t="s">
        <v>138</v>
      </c>
      <c r="D96" s="451" t="s">
        <v>139</v>
      </c>
      <c r="E96" s="451" t="s">
        <v>22</v>
      </c>
      <c r="F96" s="451" t="s">
        <v>27</v>
      </c>
      <c r="G96" s="452" t="str">
        <f ca="1" t="array" ref="G96">IFERROR(LOOKUP(1,0/COUNTIF(INDIRECT({"荣昌工资表科室人员","荣昌工资表研发人员","荣昌工资表销售人员","荣昌工资表一线员工","荣昌工资表小时工","劳务公司工资表小时工","劳务公司工资表同工同酬"}&amp;"!$C:$C"),$C96)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96" s="451">
        <f ca="1" t="shared" si="35"/>
        <v>2561.83</v>
      </c>
      <c r="I96" s="451">
        <f>IFERROR(VLOOKUP($C96,五险!$B:$Z,MATCH("养老(16%)",五险!$B$5:$Z$5,0),0),0)</f>
        <v>0</v>
      </c>
      <c r="J96" s="451">
        <f>IFERROR(VLOOKUP($C96,五险!$B:$Z,MATCH("失业(0.7%)",五险!$B$5:$Z$5,0),0),0)</f>
        <v>0</v>
      </c>
      <c r="K96" s="451">
        <f>IFERROR(VLOOKUP($C96,五险!$B:$Z,MATCH("医疗(8.7%)",五险!$B$5:$Z$5,0),0),0)</f>
        <v>0</v>
      </c>
      <c r="L96" s="451">
        <f>IFERROR(VLOOKUP($C96,五险!$B:$Z,MATCH("工伤(1.2%)",五险!$B$5:$Z$5,0),0),0)</f>
        <v>180</v>
      </c>
      <c r="M96" s="451">
        <f>_xlfn.XLOOKUP($C96,公积金!$B:$B,公积金!$K:$K,0)</f>
        <v>0</v>
      </c>
      <c r="N96" s="455">
        <f ca="1" t="shared" si="36"/>
        <v>2741.83</v>
      </c>
      <c r="O96" s="454"/>
      <c r="AA96" t="str">
        <f>_xlfn.XLOOKUP(C96,[6]按姓名汇总!$C:$C,[6]按姓名汇总!$C:$C)</f>
        <v>郭佳</v>
      </c>
    </row>
    <row r="97" customHeight="1" spans="1:27">
      <c r="A97" s="450">
        <f>IF(C97="","",COUNTA($C$3:C97))</f>
        <v>95</v>
      </c>
      <c r="B97" s="450" t="s">
        <v>140</v>
      </c>
      <c r="C97" s="450" t="s">
        <v>141</v>
      </c>
      <c r="D97" s="451"/>
      <c r="E97" s="451" t="s">
        <v>21</v>
      </c>
      <c r="F97" s="451" t="s">
        <v>27</v>
      </c>
      <c r="G97" s="452" t="str">
        <f ca="1" t="array" ref="G97">IFERROR(LOOKUP(1,0/COUNTIF(INDIRECT({"荣昌工资表科室人员","荣昌工资表研发人员","荣昌工资表销售人员","荣昌工资表一线员工","荣昌工资表小时工","劳务公司工资表小时工","劳务公司工资表同工同酬"}&amp;"!$C:$C"),$C97)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97" s="451">
        <f ca="1" t="shared" si="35"/>
        <v>4917.77</v>
      </c>
      <c r="I97" s="451">
        <f>IFERROR(VLOOKUP($C97,五险!$B:$Z,MATCH("养老(16%)",五险!$B$5:$Z$5,0),0),0)</f>
        <v>689.28</v>
      </c>
      <c r="J97" s="451">
        <f>IFERROR(VLOOKUP($C97,五险!$B:$Z,MATCH("失业(0.7%)",五险!$B$5:$Z$5,0),0),0)</f>
        <v>30.16</v>
      </c>
      <c r="K97" s="451">
        <f>IFERROR(VLOOKUP($C97,五险!$B:$Z,MATCH("医疗(8.7%)",五险!$B$5:$Z$5,0),0),0)</f>
        <v>374.8</v>
      </c>
      <c r="L97" s="451">
        <f>IFERROR(VLOOKUP($C97,五险!$B:$Z,MATCH("工伤(1.2%)",五险!$B$5:$Z$5,0),0),0)</f>
        <v>51.7</v>
      </c>
      <c r="M97" s="451">
        <f>_xlfn.XLOOKUP($C97,公积金!$B:$B,公积金!$K:$K,0)</f>
        <v>0</v>
      </c>
      <c r="N97" s="455">
        <f ca="1" t="shared" si="36"/>
        <v>6063.71</v>
      </c>
      <c r="O97" s="454"/>
      <c r="AA97" t="str">
        <f>_xlfn.XLOOKUP(C97,[6]按姓名汇总!$C:$C,[6]按姓名汇总!$C:$C)</f>
        <v>罗冰</v>
      </c>
    </row>
    <row r="98" customHeight="1" spans="1:27">
      <c r="A98" s="450">
        <f>IF(C98="","",COUNTA($C$3:C98))</f>
        <v>96</v>
      </c>
      <c r="B98" s="450" t="s">
        <v>140</v>
      </c>
      <c r="C98" s="450" t="s">
        <v>142</v>
      </c>
      <c r="D98" s="451"/>
      <c r="E98" s="451" t="s">
        <v>21</v>
      </c>
      <c r="F98" s="451" t="s">
        <v>27</v>
      </c>
      <c r="G98" s="452" t="str">
        <f ca="1" t="array" ref="G98">IFERROR(LOOKUP(1,0/COUNTIF(INDIRECT({"荣昌工资表科室人员","荣昌工资表研发人员","荣昌工资表销售人员","荣昌工资表一线员工","荣昌工资表小时工","劳务公司工资表小时工","劳务公司工资表同工同酬"}&amp;"!$C:$C"),$C98),{"荣昌工资表科室人员","荣昌工资表研发人员","荣昌工资表销售人员","荣昌工资表一线员工","荣昌工资表小时工","劳务公司工资表小时工","劳务公司工资表同工同酬"}),"")</f>
        <v/>
      </c>
      <c r="H98" s="451">
        <f ca="1" t="shared" si="35"/>
        <v>0</v>
      </c>
      <c r="I98" s="451">
        <f>IFERROR(VLOOKUP($C98,五险!$B:$Z,MATCH("养老(16%)",五险!$B$5:$Z$5,0),0),0)</f>
        <v>0</v>
      </c>
      <c r="J98" s="451">
        <f>IFERROR(VLOOKUP($C98,五险!$B:$Z,MATCH("失业(0.7%)",五险!$B$5:$Z$5,0),0),0)</f>
        <v>0</v>
      </c>
      <c r="K98" s="451">
        <f>IFERROR(VLOOKUP($C98,五险!$B:$Z,MATCH("医疗(8.7%)",五险!$B$5:$Z$5,0),0),0)</f>
        <v>0</v>
      </c>
      <c r="L98" s="451">
        <f>IFERROR(VLOOKUP($C98,五险!$B:$Z,MATCH("工伤(1.2%)",五险!$B$5:$Z$5,0),0),0)</f>
        <v>180</v>
      </c>
      <c r="M98" s="451">
        <f>_xlfn.XLOOKUP($C98,公积金!$B:$B,公积金!$K:$K,0)</f>
        <v>0</v>
      </c>
      <c r="N98" s="455">
        <f ca="1" t="shared" si="36"/>
        <v>180</v>
      </c>
      <c r="O98" s="454"/>
      <c r="AA98" t="str">
        <f>_xlfn.XLOOKUP(C98,[6]按姓名汇总!$C:$C,[6]按姓名汇总!$C:$C)</f>
        <v>曾强</v>
      </c>
    </row>
    <row r="99" customHeight="1" spans="1:27">
      <c r="A99" s="450">
        <f>IF(C99="","",COUNTA($C$3:C99))</f>
        <v>97</v>
      </c>
      <c r="B99" s="450" t="s">
        <v>143</v>
      </c>
      <c r="C99" s="450" t="s">
        <v>144</v>
      </c>
      <c r="D99" s="451"/>
      <c r="E99" s="451" t="s">
        <v>21</v>
      </c>
      <c r="F99" s="451" t="str">
        <f ca="1">IFERROR(VLOOKUP($C99,INDIRECT($G99&amp;"!C:Z"),MATCH("劳务公司",INDIRECT($G99&amp;"!C3:Z3"),0),0),0)</f>
        <v>湖南诚展</v>
      </c>
      <c r="G99" s="452" t="str">
        <f ca="1" t="array" ref="G99">IFERROR(LOOKUP(1,0/COUNTIF(INDIRECT({"荣昌工资表科室人员","荣昌工资表研发人员","荣昌工资表销售人员","荣昌工资表一线员工","荣昌工资表小时工","劳务公司工资表小时工","劳务公司工资表同工同酬"}&amp;"!$C:$C"),$C99)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99" s="451">
        <f ca="1" t="shared" si="35"/>
        <v>6832.4</v>
      </c>
      <c r="I99" s="451">
        <f>IFERROR(VLOOKUP($C99,五险!$B:$Z,MATCH("养老(16%)",五险!$B$5:$Z$5,0),0),0)</f>
        <v>689.28</v>
      </c>
      <c r="J99" s="451">
        <f>IFERROR(VLOOKUP($C99,五险!$B:$Z,MATCH("失业(0.7%)",五险!$B$5:$Z$5,0),0),0)</f>
        <v>30.16</v>
      </c>
      <c r="K99" s="451">
        <f>IFERROR(VLOOKUP($C99,五险!$B:$Z,MATCH("医疗(8.7%)",五险!$B$5:$Z$5,0),0),0)</f>
        <v>350.35</v>
      </c>
      <c r="L99" s="451">
        <f>IFERROR(VLOOKUP($C99,五险!$B:$Z,MATCH("工伤(1.2%)",五险!$B$5:$Z$5,0),0),0)</f>
        <v>90.47</v>
      </c>
      <c r="M99" s="451">
        <f>_xlfn.XLOOKUP($C99,公积金!$B:$B,公积金!$K:$K,0)</f>
        <v>0</v>
      </c>
      <c r="N99" s="455">
        <f ca="1" t="shared" si="36"/>
        <v>7992.66</v>
      </c>
      <c r="O99" s="454"/>
      <c r="AA99" t="str">
        <f>_xlfn.XLOOKUP(C99,[6]按姓名汇总!$C:$C,[6]按姓名汇总!$C:$C)</f>
        <v>罗熠鹏</v>
      </c>
    </row>
    <row r="100" customHeight="1" spans="1:27">
      <c r="A100" s="450">
        <f>IF(C100="","",COUNTA($C$3:C100))</f>
        <v>98</v>
      </c>
      <c r="B100" s="450" t="s">
        <v>143</v>
      </c>
      <c r="C100" s="450" t="s">
        <v>145</v>
      </c>
      <c r="D100" s="451"/>
      <c r="E100" s="451" t="s">
        <v>21</v>
      </c>
      <c r="F100" s="451">
        <f ca="1" t="shared" ref="F100:F139" si="37">IFERROR(VLOOKUP($C100,INDIRECT($G100&amp;"!C:Z"),MATCH("劳务公司",INDIRECT($G100&amp;"!C3:Z3"),0),0),0)</f>
        <v>0</v>
      </c>
      <c r="G100" s="452" t="str">
        <f ca="1" t="array" ref="G100">IFERROR(LOOKUP(1,0/COUNTIF(INDIRECT({"荣昌工资表科室人员","荣昌工资表研发人员","荣昌工资表销售人员","荣昌工资表一线员工","荣昌工资表小时工","劳务公司工资表小时工","劳务公司工资表同工同酬"}&amp;"!$C:$C"),$C100),{"荣昌工资表科室人员","荣昌工资表研发人员","荣昌工资表销售人员","荣昌工资表一线员工","荣昌工资表小时工","劳务公司工资表小时工","劳务公司工资表同工同酬"}),"")</f>
        <v/>
      </c>
      <c r="H100" s="451">
        <f ca="1" t="shared" ref="H100:H139" si="38">IFERROR(VLOOKUP($C100,INDIRECT($G100&amp;"!C:Z"),MATCH("应发工资",INDIRECT($G100&amp;"!C3:Z3"),0),0),0)</f>
        <v>0</v>
      </c>
      <c r="I100" s="451">
        <f>IFERROR(VLOOKUP($C100,五险!$B:$Z,MATCH("养老(16%)",五险!$B$5:$Z$5,0),0),0)</f>
        <v>0</v>
      </c>
      <c r="J100" s="451">
        <f>IFERROR(VLOOKUP($C100,五险!$B:$Z,MATCH("失业(0.7%)",五险!$B$5:$Z$5,0),0),0)</f>
        <v>0</v>
      </c>
      <c r="K100" s="451">
        <f>IFERROR(VLOOKUP($C100,五险!$B:$Z,MATCH("医疗(8.7%)",五险!$B$5:$Z$5,0),0),0)</f>
        <v>0</v>
      </c>
      <c r="L100" s="451">
        <f>IFERROR(VLOOKUP($C100,五险!$B:$Z,MATCH("工伤(1.2%)",五险!$B$5:$Z$5,0),0),0)</f>
        <v>0</v>
      </c>
      <c r="M100" s="451">
        <f>_xlfn.XLOOKUP($C100,公积金!$B:$B,公积金!$K:$K,0)</f>
        <v>0</v>
      </c>
      <c r="N100" s="455">
        <f ca="1" t="shared" si="36"/>
        <v>0</v>
      </c>
      <c r="O100" s="454"/>
      <c r="AA100" t="str">
        <f>_xlfn.XLOOKUP(C100,[6]按姓名汇总!$C:$C,[6]按姓名汇总!$C:$C)</f>
        <v>李浩</v>
      </c>
    </row>
    <row r="101" customHeight="1" spans="1:27">
      <c r="A101" s="450">
        <f>IF(C101="","",COUNTA($C$3:C101))</f>
        <v>99</v>
      </c>
      <c r="B101" s="450" t="s">
        <v>143</v>
      </c>
      <c r="C101" s="450" t="s">
        <v>146</v>
      </c>
      <c r="D101" s="451"/>
      <c r="E101" s="451" t="s">
        <v>21</v>
      </c>
      <c r="F101" s="451" t="str">
        <f ca="1" t="shared" si="37"/>
        <v>湖南诚展</v>
      </c>
      <c r="G101" s="452" t="str">
        <f ca="1" t="array" ref="G101">IFERROR(LOOKUP(1,0/COUNTIF(INDIRECT({"荣昌工资表科室人员","荣昌工资表研发人员","荣昌工资表销售人员","荣昌工资表一线员工","荣昌工资表小时工","劳务公司工资表小时工","劳务公司工资表同工同酬"}&amp;"!$C:$C"),$C101)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1" s="451">
        <f ca="1" t="shared" si="38"/>
        <v>5086</v>
      </c>
      <c r="I101" s="451">
        <f>IFERROR(VLOOKUP($C101,五险!$B:$Z,MATCH("养老(16%)",五险!$B$5:$Z$5,0),0),0)</f>
        <v>689.28</v>
      </c>
      <c r="J101" s="451">
        <f>IFERROR(VLOOKUP($C101,五险!$B:$Z,MATCH("失业(0.7%)",五险!$B$5:$Z$5,0),0),0)</f>
        <v>30.16</v>
      </c>
      <c r="K101" s="451">
        <f>IFERROR(VLOOKUP($C101,五险!$B:$Z,MATCH("医疗(8.7%)",五险!$B$5:$Z$5,0),0),0)</f>
        <v>350.35</v>
      </c>
      <c r="L101" s="451">
        <f>IFERROR(VLOOKUP($C101,五险!$B:$Z,MATCH("工伤(1.2%)",五险!$B$5:$Z$5,0),0),0)</f>
        <v>90.47</v>
      </c>
      <c r="M101" s="451">
        <f>_xlfn.XLOOKUP($C101,公积金!$B:$B,公积金!$K:$K,0)</f>
        <v>0</v>
      </c>
      <c r="N101" s="455">
        <f ca="1" t="shared" si="36"/>
        <v>6246.26</v>
      </c>
      <c r="O101" s="454"/>
      <c r="AA101" t="str">
        <f>_xlfn.XLOOKUP(C101,[6]按姓名汇总!$C:$C,[6]按姓名汇总!$C:$C)</f>
        <v>王明</v>
      </c>
    </row>
    <row r="102" customHeight="1" spans="1:27">
      <c r="A102" s="450">
        <f>IF(C102="","",COUNTA($C$3:C102))</f>
        <v>100</v>
      </c>
      <c r="B102" s="450" t="s">
        <v>143</v>
      </c>
      <c r="C102" s="450" t="s">
        <v>147</v>
      </c>
      <c r="D102" s="451"/>
      <c r="E102" s="451" t="s">
        <v>21</v>
      </c>
      <c r="F102" s="451">
        <f ca="1" t="shared" si="37"/>
        <v>0</v>
      </c>
      <c r="G102" s="452" t="str">
        <f ca="1" t="array" ref="G102">IFERROR(LOOKUP(1,0/COUNTIF(INDIRECT({"荣昌工资表科室人员","荣昌工资表研发人员","荣昌工资表销售人员","荣昌工资表一线员工","荣昌工资表小时工","劳务公司工资表小时工","劳务公司工资表同工同酬"}&amp;"!$C:$C"),$C102),{"荣昌工资表科室人员","荣昌工资表研发人员","荣昌工资表销售人员","荣昌工资表一线员工","荣昌工资表小时工","劳务公司工资表小时工","劳务公司工资表同工同酬"}),"")</f>
        <v/>
      </c>
      <c r="H102" s="451">
        <f ca="1" t="shared" si="38"/>
        <v>0</v>
      </c>
      <c r="I102" s="451">
        <f>IFERROR(VLOOKUP($C102,五险!$B:$Z,MATCH("养老(16%)",五险!$B$5:$Z$5,0),0),0)</f>
        <v>0</v>
      </c>
      <c r="J102" s="451">
        <f>IFERROR(VLOOKUP($C102,五险!$B:$Z,MATCH("失业(0.7%)",五险!$B$5:$Z$5,0),0),0)</f>
        <v>0</v>
      </c>
      <c r="K102" s="451">
        <f>IFERROR(VLOOKUP($C102,五险!$B:$Z,MATCH("医疗(8.7%)",五险!$B$5:$Z$5,0),0),0)</f>
        <v>0</v>
      </c>
      <c r="L102" s="451">
        <f>IFERROR(VLOOKUP($C102,五险!$B:$Z,MATCH("工伤(1.2%)",五险!$B$5:$Z$5,0),0),0)</f>
        <v>0</v>
      </c>
      <c r="M102" s="451">
        <f>_xlfn.XLOOKUP($C102,公积金!$B:$B,公积金!$K:$K,0)</f>
        <v>0</v>
      </c>
      <c r="N102" s="455">
        <f ca="1" t="shared" si="36"/>
        <v>0</v>
      </c>
      <c r="O102" s="454"/>
      <c r="AA102" t="str">
        <f>_xlfn.XLOOKUP(C102,[6]按姓名汇总!$C:$C,[6]按姓名汇总!$C:$C)</f>
        <v>龙必香</v>
      </c>
    </row>
    <row r="103" customHeight="1" spans="1:27">
      <c r="A103" s="450">
        <f>IF(C103="","",COUNTA($C$3:C103))</f>
        <v>101</v>
      </c>
      <c r="B103" s="450" t="s">
        <v>143</v>
      </c>
      <c r="C103" s="450" t="s">
        <v>148</v>
      </c>
      <c r="D103" s="451"/>
      <c r="E103" s="451" t="s">
        <v>21</v>
      </c>
      <c r="F103" s="451">
        <f ca="1" t="shared" si="37"/>
        <v>0</v>
      </c>
      <c r="G103" s="452" t="str">
        <f ca="1" t="array" ref="G103">IFERROR(LOOKUP(1,0/COUNTIF(INDIRECT({"荣昌工资表科室人员","荣昌工资表研发人员","荣昌工资表销售人员","荣昌工资表一线员工","荣昌工资表小时工","劳务公司工资表小时工","劳务公司工资表同工同酬"}&amp;"!$C:$C"),$C103),{"荣昌工资表科室人员","荣昌工资表研发人员","荣昌工资表销售人员","荣昌工资表一线员工","荣昌工资表小时工","劳务公司工资表小时工","劳务公司工资表同工同酬"}),"")</f>
        <v/>
      </c>
      <c r="H103" s="451">
        <f ca="1" t="shared" si="38"/>
        <v>0</v>
      </c>
      <c r="I103" s="451">
        <f>IFERROR(VLOOKUP($C103,五险!$B:$Z,MATCH("养老(16%)",五险!$B$5:$Z$5,0),0),0)</f>
        <v>0</v>
      </c>
      <c r="J103" s="451">
        <f>IFERROR(VLOOKUP($C103,五险!$B:$Z,MATCH("失业(0.7%)",五险!$B$5:$Z$5,0),0),0)</f>
        <v>0</v>
      </c>
      <c r="K103" s="451">
        <f>IFERROR(VLOOKUP($C103,五险!$B:$Z,MATCH("医疗(8.7%)",五险!$B$5:$Z$5,0),0),0)</f>
        <v>0</v>
      </c>
      <c r="L103" s="451">
        <f>IFERROR(VLOOKUP($C103,五险!$B:$Z,MATCH("工伤(1.2%)",五险!$B$5:$Z$5,0),0),0)</f>
        <v>0</v>
      </c>
      <c r="M103" s="451">
        <f>_xlfn.XLOOKUP($C103,公积金!$B:$B,公积金!$K:$K,0)</f>
        <v>0</v>
      </c>
      <c r="N103" s="455">
        <f ca="1" t="shared" si="36"/>
        <v>0</v>
      </c>
      <c r="O103" s="454"/>
      <c r="AA103" t="str">
        <f>_xlfn.XLOOKUP(C103,[6]按姓名汇总!$C:$C,[6]按姓名汇总!$C:$C)</f>
        <v>吴建明</v>
      </c>
    </row>
    <row r="104" customHeight="1" spans="1:27">
      <c r="A104" s="450">
        <f>IF(C104="","",COUNTA($C$3:C104))</f>
        <v>102</v>
      </c>
      <c r="B104" s="450" t="s">
        <v>143</v>
      </c>
      <c r="C104" s="450" t="s">
        <v>149</v>
      </c>
      <c r="D104" s="451"/>
      <c r="E104" s="451" t="s">
        <v>21</v>
      </c>
      <c r="F104" s="451" t="str">
        <f ca="1" t="shared" si="37"/>
        <v>东方人才</v>
      </c>
      <c r="G104" s="452" t="str">
        <f ca="1" t="array" ref="G104">IFERROR(LOOKUP(1,0/COUNTIF(INDIRECT({"荣昌工资表科室人员","荣昌工资表研发人员","荣昌工资表销售人员","荣昌工资表一线员工","荣昌工资表小时工","劳务公司工资表小时工","劳务公司工资表同工同酬"}&amp;"!$C:$C"),$C104)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4" s="451">
        <f ca="1" t="shared" si="38"/>
        <v>5949.26</v>
      </c>
      <c r="I104" s="451">
        <f>IFERROR(VLOOKUP($C104,五险!$B:$Z,MATCH("养老(16%)",五险!$B$5:$Z$5,0),0),0)</f>
        <v>689.28</v>
      </c>
      <c r="J104" s="451">
        <f>IFERROR(VLOOKUP($C104,五险!$B:$Z,MATCH("失业(0.7%)",五险!$B$5:$Z$5,0),0),0)</f>
        <v>30.156</v>
      </c>
      <c r="K104" s="451">
        <f>IFERROR(VLOOKUP($C104,五险!$B:$Z,MATCH("医疗(8.7%)",五险!$B$5:$Z$5,0),0),0)</f>
        <v>350.349</v>
      </c>
      <c r="L104" s="451">
        <f>IFERROR(VLOOKUP($C104,五险!$B:$Z,MATCH("工伤(1.2%)",五险!$B$5:$Z$5,0),0),0)</f>
        <v>51.696</v>
      </c>
      <c r="M104" s="451">
        <f>_xlfn.XLOOKUP($C104,公积金!$B:$B,公积金!$K:$K,0)</f>
        <v>0</v>
      </c>
      <c r="N104" s="455">
        <f ca="1" t="shared" si="36"/>
        <v>7070.741</v>
      </c>
      <c r="O104" s="454"/>
      <c r="AA104" t="str">
        <f>_xlfn.XLOOKUP(C104,[6]按姓名汇总!$C:$C,[6]按姓名汇总!$C:$C)</f>
        <v>陈元庆</v>
      </c>
    </row>
    <row r="105" customHeight="1" spans="1:27">
      <c r="A105" s="450">
        <f>IF(C105="","",COUNTA($C$3:C105))</f>
        <v>103</v>
      </c>
      <c r="B105" s="450" t="s">
        <v>143</v>
      </c>
      <c r="C105" s="450" t="s">
        <v>150</v>
      </c>
      <c r="D105" s="451"/>
      <c r="E105" s="451" t="s">
        <v>21</v>
      </c>
      <c r="F105" s="451">
        <f ca="1" t="shared" si="37"/>
        <v>0</v>
      </c>
      <c r="G105" s="452" t="str">
        <f ca="1" t="array" ref="G105">IFERROR(LOOKUP(1,0/COUNTIF(INDIRECT({"荣昌工资表科室人员","荣昌工资表研发人员","荣昌工资表销售人员","荣昌工资表一线员工","荣昌工资表小时工","劳务公司工资表小时工","劳务公司工资表同工同酬"}&amp;"!$C:$C"),$C105),{"荣昌工资表科室人员","荣昌工资表研发人员","荣昌工资表销售人员","荣昌工资表一线员工","荣昌工资表小时工","劳务公司工资表小时工","劳务公司工资表同工同酬"}),"")</f>
        <v/>
      </c>
      <c r="H105" s="451">
        <f ca="1" t="shared" si="38"/>
        <v>0</v>
      </c>
      <c r="I105" s="451">
        <f>IFERROR(VLOOKUP($C105,五险!$B:$Z,MATCH("养老(16%)",五险!$B$5:$Z$5,0),0),0)</f>
        <v>0</v>
      </c>
      <c r="J105" s="451">
        <f>IFERROR(VLOOKUP($C105,五险!$B:$Z,MATCH("失业(0.7%)",五险!$B$5:$Z$5,0),0),0)</f>
        <v>0</v>
      </c>
      <c r="K105" s="451">
        <f>IFERROR(VLOOKUP($C105,五险!$B:$Z,MATCH("医疗(8.7%)",五险!$B$5:$Z$5,0),0),0)</f>
        <v>0</v>
      </c>
      <c r="L105" s="451">
        <f>IFERROR(VLOOKUP($C105,五险!$B:$Z,MATCH("工伤(1.2%)",五险!$B$5:$Z$5,0),0),0)</f>
        <v>0</v>
      </c>
      <c r="M105" s="451">
        <f>_xlfn.XLOOKUP($C105,公积金!$B:$B,公积金!$K:$K,0)</f>
        <v>0</v>
      </c>
      <c r="N105" s="455">
        <f ca="1" t="shared" si="36"/>
        <v>0</v>
      </c>
      <c r="O105" s="454"/>
      <c r="AA105" t="str">
        <f>_xlfn.XLOOKUP(C105,[6]按姓名汇总!$C:$C,[6]按姓名汇总!$C:$C)</f>
        <v>王伟</v>
      </c>
    </row>
    <row r="106" customHeight="1" spans="1:27">
      <c r="A106" s="450">
        <f>IF(C106="","",COUNTA($C$3:C106))</f>
        <v>104</v>
      </c>
      <c r="B106" s="450" t="s">
        <v>143</v>
      </c>
      <c r="C106" s="450" t="s">
        <v>151</v>
      </c>
      <c r="D106" s="451"/>
      <c r="E106" s="451" t="s">
        <v>21</v>
      </c>
      <c r="F106" s="451" t="str">
        <f ca="1" t="shared" si="37"/>
        <v>湘潭思泉</v>
      </c>
      <c r="G106" s="452" t="str">
        <f ca="1" t="array" ref="G106">IFERROR(LOOKUP(1,0/COUNTIF(INDIRECT({"荣昌工资表科室人员","荣昌工资表研发人员","荣昌工资表销售人员","荣昌工资表一线员工","荣昌工资表小时工","劳务公司工资表小时工","劳务公司工资表同工同酬"}&amp;"!$C:$C"),$C106)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6" s="451">
        <f ca="1" t="shared" si="38"/>
        <v>7193.9</v>
      </c>
      <c r="I106" s="451">
        <f>IFERROR(VLOOKUP($C106,五险!$B:$Z,MATCH("养老(16%)",五险!$B$5:$Z$5,0),0),0)</f>
        <v>689.3</v>
      </c>
      <c r="J106" s="451">
        <f>IFERROR(VLOOKUP($C106,五险!$B:$Z,MATCH("失业(0.7%)",五险!$B$5:$Z$5,0),0),0)</f>
        <v>30.16</v>
      </c>
      <c r="K106" s="451">
        <f>IFERROR(VLOOKUP($C106,五险!$B:$Z,MATCH("医疗(8.7%)",五险!$B$5:$Z$5,0),0),0)</f>
        <v>374.8</v>
      </c>
      <c r="L106" s="451">
        <f>IFERROR(VLOOKUP($C106,五险!$B:$Z,MATCH("工伤(1.2%)",五险!$B$5:$Z$5,0),0),0)</f>
        <v>51.7</v>
      </c>
      <c r="M106" s="451">
        <f>_xlfn.XLOOKUP($C106,公积金!$B:$B,公积金!$K:$K,0)</f>
        <v>0</v>
      </c>
      <c r="N106" s="455">
        <f ca="1" t="shared" si="36"/>
        <v>8339.86</v>
      </c>
      <c r="O106" s="454"/>
      <c r="AA106" t="str">
        <f>_xlfn.XLOOKUP(C106,[6]按姓名汇总!$C:$C,[6]按姓名汇总!$C:$C)</f>
        <v>马凤</v>
      </c>
    </row>
    <row r="107" customHeight="1" spans="1:27">
      <c r="A107" s="450">
        <f>IF(C107="","",COUNTA($C$3:C107))</f>
        <v>105</v>
      </c>
      <c r="B107" s="450" t="s">
        <v>143</v>
      </c>
      <c r="C107" s="450" t="s">
        <v>152</v>
      </c>
      <c r="D107" s="451"/>
      <c r="E107" s="451" t="s">
        <v>21</v>
      </c>
      <c r="F107" s="451">
        <f ca="1" t="shared" si="37"/>
        <v>0</v>
      </c>
      <c r="G107" s="452" t="str">
        <f ca="1" t="array" ref="G107">IFERROR(LOOKUP(1,0/COUNTIF(INDIRECT({"荣昌工资表科室人员","荣昌工资表研发人员","荣昌工资表销售人员","荣昌工资表一线员工","荣昌工资表小时工","劳务公司工资表小时工","劳务公司工资表同工同酬"}&amp;"!$C:$C"),$C107),{"荣昌工资表科室人员","荣昌工资表研发人员","荣昌工资表销售人员","荣昌工资表一线员工","荣昌工资表小时工","劳务公司工资表小时工","劳务公司工资表同工同酬"}),"")</f>
        <v/>
      </c>
      <c r="H107" s="451">
        <f ca="1" t="shared" si="38"/>
        <v>0</v>
      </c>
      <c r="I107" s="451">
        <f>IFERROR(VLOOKUP($C107,五险!$B:$Z,MATCH("养老(16%)",五险!$B$5:$Z$5,0),0),0)</f>
        <v>0</v>
      </c>
      <c r="J107" s="451">
        <f>IFERROR(VLOOKUP($C107,五险!$B:$Z,MATCH("失业(0.7%)",五险!$B$5:$Z$5,0),0),0)</f>
        <v>0</v>
      </c>
      <c r="K107" s="451">
        <f>IFERROR(VLOOKUP($C107,五险!$B:$Z,MATCH("医疗(8.7%)",五险!$B$5:$Z$5,0),0),0)</f>
        <v>0</v>
      </c>
      <c r="L107" s="451">
        <f>IFERROR(VLOOKUP($C107,五险!$B:$Z,MATCH("工伤(1.2%)",五险!$B$5:$Z$5,0),0),0)</f>
        <v>0</v>
      </c>
      <c r="M107" s="451">
        <f>_xlfn.XLOOKUP($C107,公积金!$B:$B,公积金!$K:$K,0)</f>
        <v>0</v>
      </c>
      <c r="N107" s="455">
        <f ca="1" t="shared" si="36"/>
        <v>0</v>
      </c>
      <c r="O107" s="454"/>
      <c r="AA107" t="str">
        <f>_xlfn.XLOOKUP(C107,[6]按姓名汇总!$C:$C,[6]按姓名汇总!$C:$C)</f>
        <v>孟兰梅</v>
      </c>
    </row>
    <row r="108" customHeight="1" spans="1:27">
      <c r="A108" s="450">
        <f>IF(C108="","",COUNTA($C$3:C108))</f>
        <v>106</v>
      </c>
      <c r="B108" s="450" t="s">
        <v>143</v>
      </c>
      <c r="C108" s="450" t="s">
        <v>153</v>
      </c>
      <c r="D108" s="451"/>
      <c r="E108" s="451" t="s">
        <v>21</v>
      </c>
      <c r="F108" s="451" t="str">
        <f ca="1" t="shared" si="37"/>
        <v>德顺</v>
      </c>
      <c r="G108" s="452" t="str">
        <f ca="1" t="array" ref="G108">IFERROR(LOOKUP(1,0/COUNTIF(INDIRECT({"荣昌工资表科室人员","荣昌工资表研发人员","荣昌工资表销售人员","荣昌工资表一线员工","荣昌工资表小时工","劳务公司工资表小时工","劳务公司工资表同工同酬"}&amp;"!$C:$C"),$C108)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8" s="451">
        <f ca="1" t="shared" si="38"/>
        <v>6071.19</v>
      </c>
      <c r="I108" s="451">
        <f>IFERROR(VLOOKUP($C108,五险!$B:$Z,MATCH("养老(16%)",五险!$B$5:$Z$5,0),0),0)</f>
        <v>689.28</v>
      </c>
      <c r="J108" s="451">
        <f>IFERROR(VLOOKUP($C108,五险!$B:$Z,MATCH("失业(0.7%)",五险!$B$5:$Z$5,0),0),0)</f>
        <v>30.16</v>
      </c>
      <c r="K108" s="451">
        <f>IFERROR(VLOOKUP($C108,五险!$B:$Z,MATCH("医疗(8.7%)",五险!$B$5:$Z$5,0),0),0)</f>
        <v>352.61</v>
      </c>
      <c r="L108" s="451">
        <f>IFERROR(VLOOKUP($C108,五险!$B:$Z,MATCH("工伤(1.2%)",五险!$B$5:$Z$5,0),0),0)</f>
        <v>60.31</v>
      </c>
      <c r="M108" s="451">
        <f>_xlfn.XLOOKUP($C108,公积金!$B:$B,公积金!$K:$K,0)</f>
        <v>0</v>
      </c>
      <c r="N108" s="455">
        <f ca="1" t="shared" si="36"/>
        <v>7203.55</v>
      </c>
      <c r="O108" s="454"/>
      <c r="AA108" t="str">
        <f>_xlfn.XLOOKUP(C108,[6]按姓名汇总!$C:$C,[6]按姓名汇总!$C:$C)</f>
        <v>袁建平</v>
      </c>
    </row>
    <row r="109" customHeight="1" spans="1:27">
      <c r="A109" s="450">
        <f>IF(C109="","",COUNTA($C$3:C109))</f>
        <v>107</v>
      </c>
      <c r="B109" s="450" t="s">
        <v>143</v>
      </c>
      <c r="C109" s="450" t="s">
        <v>154</v>
      </c>
      <c r="D109" s="451"/>
      <c r="E109" s="451" t="s">
        <v>21</v>
      </c>
      <c r="F109" s="451">
        <f ca="1" t="shared" si="37"/>
        <v>0</v>
      </c>
      <c r="G109" s="452" t="str">
        <f ca="1" t="array" ref="G109">IFERROR(LOOKUP(1,0/COUNTIF(INDIRECT({"荣昌工资表科室人员","荣昌工资表研发人员","荣昌工资表销售人员","荣昌工资表一线员工","荣昌工资表小时工","劳务公司工资表小时工","劳务公司工资表同工同酬"}&amp;"!$C:$C"),$C109),{"荣昌工资表科室人员","荣昌工资表研发人员","荣昌工资表销售人员","荣昌工资表一线员工","荣昌工资表小时工","劳务公司工资表小时工","劳务公司工资表同工同酬"}),"")</f>
        <v/>
      </c>
      <c r="H109" s="451">
        <f ca="1" t="shared" si="38"/>
        <v>0</v>
      </c>
      <c r="I109" s="451">
        <f>IFERROR(VLOOKUP($C109,五险!$B:$Z,MATCH("养老(16%)",五险!$B$5:$Z$5,0),0),0)</f>
        <v>0</v>
      </c>
      <c r="J109" s="451">
        <f>IFERROR(VLOOKUP($C109,五险!$B:$Z,MATCH("失业(0.7%)",五险!$B$5:$Z$5,0),0),0)</f>
        <v>0</v>
      </c>
      <c r="K109" s="451">
        <f>IFERROR(VLOOKUP($C109,五险!$B:$Z,MATCH("医疗(8.7%)",五险!$B$5:$Z$5,0),0),0)</f>
        <v>0</v>
      </c>
      <c r="L109" s="451">
        <f>IFERROR(VLOOKUP($C109,五险!$B:$Z,MATCH("工伤(1.2%)",五险!$B$5:$Z$5,0),0),0)</f>
        <v>0</v>
      </c>
      <c r="M109" s="451">
        <f>_xlfn.XLOOKUP($C109,公积金!$B:$B,公积金!$K:$K,0)</f>
        <v>0</v>
      </c>
      <c r="N109" s="455">
        <f ca="1" t="shared" si="36"/>
        <v>0</v>
      </c>
      <c r="O109" s="454"/>
      <c r="AA109" t="str">
        <f>_xlfn.XLOOKUP(C109,[6]按姓名汇总!$C:$C,[6]按姓名汇总!$C:$C)</f>
        <v>戴新亮</v>
      </c>
    </row>
    <row r="110" customHeight="1" spans="1:27">
      <c r="A110" s="450">
        <f>IF(C110="","",COUNTA($C$3:C110))</f>
        <v>108</v>
      </c>
      <c r="B110" s="450" t="s">
        <v>143</v>
      </c>
      <c r="C110" s="450" t="s">
        <v>155</v>
      </c>
      <c r="D110" s="451"/>
      <c r="E110" s="451" t="s">
        <v>21</v>
      </c>
      <c r="F110" s="451">
        <f ca="1" t="shared" si="37"/>
        <v>0</v>
      </c>
      <c r="G110" s="452" t="str">
        <f ca="1" t="array" ref="G110">IFERROR(LOOKUP(1,0/COUNTIF(INDIRECT({"荣昌工资表科室人员","荣昌工资表研发人员","荣昌工资表销售人员","荣昌工资表一线员工","荣昌工资表小时工","劳务公司工资表小时工","劳务公司工资表同工同酬"}&amp;"!$C:$C"),$C110),{"荣昌工资表科室人员","荣昌工资表研发人员","荣昌工资表销售人员","荣昌工资表一线员工","荣昌工资表小时工","劳务公司工资表小时工","劳务公司工资表同工同酬"}),"")</f>
        <v/>
      </c>
      <c r="H110" s="451">
        <f ca="1" t="shared" si="38"/>
        <v>0</v>
      </c>
      <c r="I110" s="451">
        <f>IFERROR(VLOOKUP($C110,五险!$B:$Z,MATCH("养老(16%)",五险!$B$5:$Z$5,0),0),0)</f>
        <v>0</v>
      </c>
      <c r="J110" s="451">
        <f>IFERROR(VLOOKUP($C110,五险!$B:$Z,MATCH("失业(0.7%)",五险!$B$5:$Z$5,0),0),0)</f>
        <v>0</v>
      </c>
      <c r="K110" s="451">
        <f>IFERROR(VLOOKUP($C110,五险!$B:$Z,MATCH("医疗(8.7%)",五险!$B$5:$Z$5,0),0),0)</f>
        <v>0</v>
      </c>
      <c r="L110" s="451">
        <f>IFERROR(VLOOKUP($C110,五险!$B:$Z,MATCH("工伤(1.2%)",五险!$B$5:$Z$5,0),0),0)</f>
        <v>0</v>
      </c>
      <c r="M110" s="451">
        <f>_xlfn.XLOOKUP($C110,公积金!$B:$B,公积金!$K:$K,0)</f>
        <v>0</v>
      </c>
      <c r="N110" s="455">
        <f ca="1" t="shared" si="36"/>
        <v>0</v>
      </c>
      <c r="O110" s="454"/>
      <c r="AA110" t="str">
        <f>_xlfn.XLOOKUP(C110,[6]按姓名汇总!$C:$C,[6]按姓名汇总!$C:$C)</f>
        <v>罗业勋</v>
      </c>
    </row>
    <row r="111" customHeight="1" spans="1:27">
      <c r="A111" s="450">
        <f>IF(C111="","",COUNTA($C$3:C111))</f>
        <v>109</v>
      </c>
      <c r="B111" s="450" t="s">
        <v>143</v>
      </c>
      <c r="C111" s="450" t="s">
        <v>156</v>
      </c>
      <c r="D111" s="451"/>
      <c r="E111" s="451" t="s">
        <v>21</v>
      </c>
      <c r="F111" s="451">
        <f ca="1" t="shared" si="37"/>
        <v>0</v>
      </c>
      <c r="G111" s="452" t="str">
        <f ca="1" t="array" ref="G111">IFERROR(LOOKUP(1,0/COUNTIF(INDIRECT({"荣昌工资表科室人员","荣昌工资表研发人员","荣昌工资表销售人员","荣昌工资表一线员工","荣昌工资表小时工","劳务公司工资表小时工","劳务公司工资表同工同酬"}&amp;"!$C:$C"),$C111),{"荣昌工资表科室人员","荣昌工资表研发人员","荣昌工资表销售人员","荣昌工资表一线员工","荣昌工资表小时工","劳务公司工资表小时工","劳务公司工资表同工同酬"}),"")</f>
        <v/>
      </c>
      <c r="H111" s="451">
        <f ca="1" t="shared" si="38"/>
        <v>0</v>
      </c>
      <c r="I111" s="451">
        <f>IFERROR(VLOOKUP($C111,五险!$B:$Z,MATCH("养老(16%)",五险!$B$5:$Z$5,0),0),0)</f>
        <v>0</v>
      </c>
      <c r="J111" s="451">
        <f>IFERROR(VLOOKUP($C111,五险!$B:$Z,MATCH("失业(0.7%)",五险!$B$5:$Z$5,0),0),0)</f>
        <v>0</v>
      </c>
      <c r="K111" s="451">
        <f>IFERROR(VLOOKUP($C111,五险!$B:$Z,MATCH("医疗(8.7%)",五险!$B$5:$Z$5,0),0),0)</f>
        <v>0</v>
      </c>
      <c r="L111" s="451">
        <f>IFERROR(VLOOKUP($C111,五险!$B:$Z,MATCH("工伤(1.2%)",五险!$B$5:$Z$5,0),0),0)</f>
        <v>0</v>
      </c>
      <c r="M111" s="451">
        <f>_xlfn.XLOOKUP($C111,公积金!$B:$B,公积金!$K:$K,0)</f>
        <v>0</v>
      </c>
      <c r="N111" s="455">
        <f ca="1" t="shared" si="36"/>
        <v>0</v>
      </c>
      <c r="O111" s="454"/>
      <c r="AA111" t="str">
        <f>_xlfn.XLOOKUP(C111,[6]按姓名汇总!$C:$C,[6]按姓名汇总!$C:$C)</f>
        <v>陈德文</v>
      </c>
    </row>
    <row r="112" customHeight="1" spans="1:27">
      <c r="A112" s="450">
        <f>IF(C112="","",COUNTA($C$3:C112))</f>
        <v>110</v>
      </c>
      <c r="B112" s="450" t="s">
        <v>143</v>
      </c>
      <c r="C112" s="450" t="s">
        <v>157</v>
      </c>
      <c r="D112" s="451"/>
      <c r="E112" s="451" t="s">
        <v>21</v>
      </c>
      <c r="F112" s="451">
        <f ca="1" t="shared" si="37"/>
        <v>0</v>
      </c>
      <c r="G112" s="452" t="str">
        <f ca="1" t="array" ref="G112">IFERROR(LOOKUP(1,0/COUNTIF(INDIRECT({"荣昌工资表科室人员","荣昌工资表研发人员","荣昌工资表销售人员","荣昌工资表一线员工","荣昌工资表小时工","劳务公司工资表小时工","劳务公司工资表同工同酬"}&amp;"!$C:$C"),$C112),{"荣昌工资表科室人员","荣昌工资表研发人员","荣昌工资表销售人员","荣昌工资表一线员工","荣昌工资表小时工","劳务公司工资表小时工","劳务公司工资表同工同酬"}),"")</f>
        <v/>
      </c>
      <c r="H112" s="451">
        <f ca="1" t="shared" si="38"/>
        <v>0</v>
      </c>
      <c r="I112" s="451">
        <f>IFERROR(VLOOKUP($C112,五险!$B:$Z,MATCH("养老(16%)",五险!$B$5:$Z$5,0),0),0)</f>
        <v>0</v>
      </c>
      <c r="J112" s="451">
        <f>IFERROR(VLOOKUP($C112,五险!$B:$Z,MATCH("失业(0.7%)",五险!$B$5:$Z$5,0),0),0)</f>
        <v>0</v>
      </c>
      <c r="K112" s="451">
        <f>IFERROR(VLOOKUP($C112,五险!$B:$Z,MATCH("医疗(8.7%)",五险!$B$5:$Z$5,0),0),0)</f>
        <v>0</v>
      </c>
      <c r="L112" s="451">
        <f>IFERROR(VLOOKUP($C112,五险!$B:$Z,MATCH("工伤(1.2%)",五险!$B$5:$Z$5,0),0),0)</f>
        <v>0</v>
      </c>
      <c r="M112" s="451">
        <f>_xlfn.XLOOKUP($C112,公积金!$B:$B,公积金!$K:$K,0)</f>
        <v>0</v>
      </c>
      <c r="N112" s="455">
        <f ca="1" t="shared" si="36"/>
        <v>0</v>
      </c>
      <c r="O112" s="454"/>
      <c r="AA112" t="str">
        <f>_xlfn.XLOOKUP(C112,[6]按姓名汇总!$C:$C,[6]按姓名汇总!$C:$C)</f>
        <v>修秀兰</v>
      </c>
    </row>
    <row r="113" customHeight="1" spans="1:27">
      <c r="A113" s="450">
        <f>IF(C113="","",COUNTA($C$3:C113))</f>
        <v>111</v>
      </c>
      <c r="B113" s="450" t="s">
        <v>143</v>
      </c>
      <c r="C113" s="450" t="s">
        <v>158</v>
      </c>
      <c r="D113" s="451"/>
      <c r="E113" s="451" t="s">
        <v>21</v>
      </c>
      <c r="F113" s="451" t="str">
        <f ca="1" t="shared" si="37"/>
        <v>德顺</v>
      </c>
      <c r="G113" s="452" t="str">
        <f ca="1" t="array" ref="G113">IFERROR(LOOKUP(1,0/COUNTIF(INDIRECT({"荣昌工资表科室人员","荣昌工资表研发人员","荣昌工资表销售人员","荣昌工资表一线员工","荣昌工资表小时工","劳务公司工资表小时工","劳务公司工资表同工同酬"}&amp;"!$C:$C"),$C113)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13" s="451">
        <f ca="1" t="shared" si="38"/>
        <v>5986.53</v>
      </c>
      <c r="I113" s="451">
        <f>IFERROR(VLOOKUP($C113,五险!$B:$Z,MATCH("养老(16%)",五险!$B$5:$Z$5,0),0),0)</f>
        <v>689.28</v>
      </c>
      <c r="J113" s="451">
        <f>IFERROR(VLOOKUP($C113,五险!$B:$Z,MATCH("失业(0.7%)",五险!$B$5:$Z$5,0),0),0)</f>
        <v>30.16</v>
      </c>
      <c r="K113" s="451">
        <f>IFERROR(VLOOKUP($C113,五险!$B:$Z,MATCH("医疗(8.7%)",五险!$B$5:$Z$5,0),0),0)</f>
        <v>352.61</v>
      </c>
      <c r="L113" s="451">
        <f>IFERROR(VLOOKUP($C113,五险!$B:$Z,MATCH("工伤(1.2%)",五险!$B$5:$Z$5,0),0),0)</f>
        <v>60.31</v>
      </c>
      <c r="M113" s="451">
        <f>_xlfn.XLOOKUP($C113,公积金!$B:$B,公积金!$K:$K,0)</f>
        <v>0</v>
      </c>
      <c r="N113" s="455">
        <f ca="1" t="shared" si="36"/>
        <v>7118.89</v>
      </c>
      <c r="O113" s="454"/>
      <c r="AA113" t="str">
        <f>_xlfn.XLOOKUP(C113,[6]按姓名汇总!$C:$C,[6]按姓名汇总!$C:$C)</f>
        <v>袁珊珊</v>
      </c>
    </row>
    <row r="114" customHeight="1" spans="1:27">
      <c r="A114" s="450">
        <f>IF(C114="","",COUNTA($C$3:C114))</f>
        <v>112</v>
      </c>
      <c r="B114" s="450" t="s">
        <v>143</v>
      </c>
      <c r="C114" s="450" t="s">
        <v>159</v>
      </c>
      <c r="D114" s="451"/>
      <c r="E114" s="451" t="s">
        <v>21</v>
      </c>
      <c r="F114" s="451">
        <f ca="1" t="shared" si="37"/>
        <v>0</v>
      </c>
      <c r="G114" s="452" t="str">
        <f ca="1" t="array" ref="G114">IFERROR(LOOKUP(1,0/COUNTIF(INDIRECT({"荣昌工资表科室人员","荣昌工资表研发人员","荣昌工资表销售人员","荣昌工资表一线员工","荣昌工资表小时工","劳务公司工资表小时工","劳务公司工资表同工同酬"}&amp;"!$C:$C"),$C114),{"荣昌工资表科室人员","荣昌工资表研发人员","荣昌工资表销售人员","荣昌工资表一线员工","荣昌工资表小时工","劳务公司工资表小时工","劳务公司工资表同工同酬"}),"")</f>
        <v/>
      </c>
      <c r="H114" s="451">
        <f ca="1" t="shared" si="38"/>
        <v>0</v>
      </c>
      <c r="I114" s="451">
        <f>IFERROR(VLOOKUP($C114,五险!$B:$Z,MATCH("养老(16%)",五险!$B$5:$Z$5,0),0),0)</f>
        <v>0</v>
      </c>
      <c r="J114" s="451">
        <f>IFERROR(VLOOKUP($C114,五险!$B:$Z,MATCH("失业(0.7%)",五险!$B$5:$Z$5,0),0),0)</f>
        <v>0</v>
      </c>
      <c r="K114" s="451">
        <f>IFERROR(VLOOKUP($C114,五险!$B:$Z,MATCH("医疗(8.7%)",五险!$B$5:$Z$5,0),0),0)</f>
        <v>0</v>
      </c>
      <c r="L114" s="451">
        <f>IFERROR(VLOOKUP($C114,五险!$B:$Z,MATCH("工伤(1.2%)",五险!$B$5:$Z$5,0),0),0)</f>
        <v>0</v>
      </c>
      <c r="M114" s="451">
        <f>_xlfn.XLOOKUP($C114,公积金!$B:$B,公积金!$K:$K,0)</f>
        <v>0</v>
      </c>
      <c r="N114" s="455">
        <f ca="1" t="shared" si="36"/>
        <v>0</v>
      </c>
      <c r="O114" s="454"/>
      <c r="AA114" t="str">
        <f>_xlfn.XLOOKUP(C114,[6]按姓名汇总!$C:$C,[6]按姓名汇总!$C:$C)</f>
        <v>肖米溪</v>
      </c>
    </row>
    <row r="115" customHeight="1" spans="1:27">
      <c r="A115" s="450">
        <f>IF(C115="","",COUNTA($C$3:C115))</f>
        <v>113</v>
      </c>
      <c r="B115" s="450" t="s">
        <v>143</v>
      </c>
      <c r="C115" s="450" t="s">
        <v>160</v>
      </c>
      <c r="D115" s="451"/>
      <c r="E115" s="451" t="s">
        <v>21</v>
      </c>
      <c r="F115" s="451">
        <f ca="1" t="shared" si="37"/>
        <v>0</v>
      </c>
      <c r="G115" s="452" t="str">
        <f ca="1" t="array" ref="G115">IFERROR(LOOKUP(1,0/COUNTIF(INDIRECT({"荣昌工资表科室人员","荣昌工资表研发人员","荣昌工资表销售人员","荣昌工资表一线员工","荣昌工资表小时工","劳务公司工资表小时工","劳务公司工资表同工同酬"}&amp;"!$C:$C"),$C115),{"荣昌工资表科室人员","荣昌工资表研发人员","荣昌工资表销售人员","荣昌工资表一线员工","荣昌工资表小时工","劳务公司工资表小时工","劳务公司工资表同工同酬"}),"")</f>
        <v/>
      </c>
      <c r="H115" s="451">
        <f ca="1" t="shared" si="38"/>
        <v>0</v>
      </c>
      <c r="I115" s="451">
        <f>IFERROR(VLOOKUP($C115,五险!$B:$Z,MATCH("养老(16%)",五险!$B$5:$Z$5,0),0),0)</f>
        <v>0</v>
      </c>
      <c r="J115" s="451">
        <f>IFERROR(VLOOKUP($C115,五险!$B:$Z,MATCH("失业(0.7%)",五险!$B$5:$Z$5,0),0),0)</f>
        <v>0</v>
      </c>
      <c r="K115" s="451">
        <f>IFERROR(VLOOKUP($C115,五险!$B:$Z,MATCH("医疗(8.7%)",五险!$B$5:$Z$5,0),0),0)</f>
        <v>0</v>
      </c>
      <c r="L115" s="451">
        <f>IFERROR(VLOOKUP($C115,五险!$B:$Z,MATCH("工伤(1.2%)",五险!$B$5:$Z$5,0),0),0)</f>
        <v>0</v>
      </c>
      <c r="M115" s="451">
        <f>_xlfn.XLOOKUP($C115,公积金!$B:$B,公积金!$K:$K,0)</f>
        <v>0</v>
      </c>
      <c r="N115" s="455">
        <f ca="1" t="shared" si="36"/>
        <v>0</v>
      </c>
      <c r="O115" s="454"/>
      <c r="AA115" t="str">
        <f>_xlfn.XLOOKUP(C115,[6]按姓名汇总!$C:$C,[6]按姓名汇总!$C:$C)</f>
        <v>汤子玉</v>
      </c>
    </row>
    <row r="116" customHeight="1" spans="1:27">
      <c r="A116" s="450">
        <f>IF(C116="","",COUNTA($C$3:C116))</f>
        <v>114</v>
      </c>
      <c r="B116" s="450" t="s">
        <v>143</v>
      </c>
      <c r="C116" s="450" t="s">
        <v>161</v>
      </c>
      <c r="D116" s="451"/>
      <c r="E116" s="451" t="s">
        <v>21</v>
      </c>
      <c r="F116" s="451">
        <f ca="1" t="shared" si="37"/>
        <v>0</v>
      </c>
      <c r="G116" s="452" t="str">
        <f ca="1" t="array" ref="G116">IFERROR(LOOKUP(1,0/COUNTIF(INDIRECT({"荣昌工资表科室人员","荣昌工资表研发人员","荣昌工资表销售人员","荣昌工资表一线员工","荣昌工资表小时工","劳务公司工资表小时工","劳务公司工资表同工同酬"}&amp;"!$C:$C"),$C116),{"荣昌工资表科室人员","荣昌工资表研发人员","荣昌工资表销售人员","荣昌工资表一线员工","荣昌工资表小时工","劳务公司工资表小时工","劳务公司工资表同工同酬"}),"")</f>
        <v/>
      </c>
      <c r="H116" s="451">
        <f ca="1" t="shared" si="38"/>
        <v>0</v>
      </c>
      <c r="I116" s="451">
        <f>IFERROR(VLOOKUP($C116,五险!$B:$Z,MATCH("养老(16%)",五险!$B$5:$Z$5,0),0),0)</f>
        <v>0</v>
      </c>
      <c r="J116" s="451">
        <f>IFERROR(VLOOKUP($C116,五险!$B:$Z,MATCH("失业(0.7%)",五险!$B$5:$Z$5,0),0),0)</f>
        <v>0</v>
      </c>
      <c r="K116" s="451">
        <f>IFERROR(VLOOKUP($C116,五险!$B:$Z,MATCH("医疗(8.7%)",五险!$B$5:$Z$5,0),0),0)</f>
        <v>0</v>
      </c>
      <c r="L116" s="451">
        <f>IFERROR(VLOOKUP($C116,五险!$B:$Z,MATCH("工伤(1.2%)",五险!$B$5:$Z$5,0),0),0)</f>
        <v>0</v>
      </c>
      <c r="M116" s="451">
        <f>_xlfn.XLOOKUP($C116,公积金!$B:$B,公积金!$K:$K,0)</f>
        <v>0</v>
      </c>
      <c r="N116" s="455">
        <f ca="1" t="shared" si="36"/>
        <v>0</v>
      </c>
      <c r="O116" s="454"/>
      <c r="AA116" t="str">
        <f>_xlfn.XLOOKUP(C116,[6]按姓名汇总!$C:$C,[6]按姓名汇总!$C:$C)</f>
        <v>袁建利</v>
      </c>
    </row>
    <row r="117" customHeight="1" spans="1:27">
      <c r="A117" s="450">
        <f>IF(C117="","",COUNTA($C$3:C117))</f>
        <v>115</v>
      </c>
      <c r="B117" s="450" t="s">
        <v>143</v>
      </c>
      <c r="C117" s="450" t="s">
        <v>162</v>
      </c>
      <c r="D117" s="451"/>
      <c r="E117" s="451" t="s">
        <v>21</v>
      </c>
      <c r="F117" s="451">
        <f ca="1" t="shared" si="37"/>
        <v>0</v>
      </c>
      <c r="G117" s="452" t="str">
        <f ca="1" t="array" ref="G117">IFERROR(LOOKUP(1,0/COUNTIF(INDIRECT({"荣昌工资表科室人员","荣昌工资表研发人员","荣昌工资表销售人员","荣昌工资表一线员工","荣昌工资表小时工","劳务公司工资表小时工","劳务公司工资表同工同酬"}&amp;"!$C:$C"),$C117),{"荣昌工资表科室人员","荣昌工资表研发人员","荣昌工资表销售人员","荣昌工资表一线员工","荣昌工资表小时工","劳务公司工资表小时工","劳务公司工资表同工同酬"}),"")</f>
        <v/>
      </c>
      <c r="H117" s="451">
        <f ca="1" t="shared" si="38"/>
        <v>0</v>
      </c>
      <c r="I117" s="451">
        <f>IFERROR(VLOOKUP($C117,五险!$B:$Z,MATCH("养老(16%)",五险!$B$5:$Z$5,0),0),0)</f>
        <v>0</v>
      </c>
      <c r="J117" s="451">
        <f>IFERROR(VLOOKUP($C117,五险!$B:$Z,MATCH("失业(0.7%)",五险!$B$5:$Z$5,0),0),0)</f>
        <v>0</v>
      </c>
      <c r="K117" s="451">
        <f>IFERROR(VLOOKUP($C117,五险!$B:$Z,MATCH("医疗(8.7%)",五险!$B$5:$Z$5,0),0),0)</f>
        <v>0</v>
      </c>
      <c r="L117" s="451">
        <f>IFERROR(VLOOKUP($C117,五险!$B:$Z,MATCH("工伤(1.2%)",五险!$B$5:$Z$5,0),0),0)</f>
        <v>0</v>
      </c>
      <c r="M117" s="451">
        <f>_xlfn.XLOOKUP($C117,公积金!$B:$B,公积金!$K:$K,0)</f>
        <v>0</v>
      </c>
      <c r="N117" s="455">
        <f ca="1" t="shared" si="36"/>
        <v>0</v>
      </c>
      <c r="O117" s="454"/>
      <c r="AA117" t="str">
        <f>_xlfn.XLOOKUP(C117,[6]按姓名汇总!$C:$C,[6]按姓名汇总!$C:$C)</f>
        <v>吴升黄</v>
      </c>
    </row>
    <row r="118" customHeight="1" spans="1:27">
      <c r="A118" s="450">
        <f>IF(C118="","",COUNTA($C$3:C118))</f>
        <v>116</v>
      </c>
      <c r="B118" s="450" t="s">
        <v>143</v>
      </c>
      <c r="C118" s="450" t="s">
        <v>163</v>
      </c>
      <c r="D118" s="451"/>
      <c r="E118" s="451" t="s">
        <v>21</v>
      </c>
      <c r="F118" s="451" t="str">
        <f ca="1" t="shared" si="37"/>
        <v>德顺</v>
      </c>
      <c r="G118" s="452" t="str">
        <f ca="1" t="array" ref="G118">IFERROR(LOOKUP(1,0/COUNTIF(INDIRECT({"荣昌工资表科室人员","荣昌工资表研发人员","荣昌工资表销售人员","荣昌工资表一线员工","荣昌工资表小时工","劳务公司工资表小时工","劳务公司工资表同工同酬"}&amp;"!$C:$C"),$C118)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18" s="451">
        <f ca="1" t="shared" si="38"/>
        <v>5838.22</v>
      </c>
      <c r="I118" s="451">
        <f>IFERROR(VLOOKUP($C118,五险!$B:$Z,MATCH("养老(16%)",五险!$B$5:$Z$5,0),0),0)</f>
        <v>689.28</v>
      </c>
      <c r="J118" s="451">
        <f>IFERROR(VLOOKUP($C118,五险!$B:$Z,MATCH("失业(0.7%)",五险!$B$5:$Z$5,0),0),0)</f>
        <v>30.16</v>
      </c>
      <c r="K118" s="451">
        <f>IFERROR(VLOOKUP($C118,五险!$B:$Z,MATCH("医疗(8.7%)",五险!$B$5:$Z$5,0),0),0)</f>
        <v>352.61</v>
      </c>
      <c r="L118" s="451">
        <f>IFERROR(VLOOKUP($C118,五险!$B:$Z,MATCH("工伤(1.2%)",五险!$B$5:$Z$5,0),0),0)</f>
        <v>60.31</v>
      </c>
      <c r="M118" s="451">
        <f>_xlfn.XLOOKUP($C118,公积金!$B:$B,公积金!$K:$K,0)</f>
        <v>0</v>
      </c>
      <c r="N118" s="455">
        <f ca="1" t="shared" si="36"/>
        <v>6970.58</v>
      </c>
      <c r="O118" s="454"/>
      <c r="AA118" t="str">
        <f>_xlfn.XLOOKUP(C118,[6]按姓名汇总!$C:$C,[6]按姓名汇总!$C:$C)</f>
        <v>罗铁</v>
      </c>
    </row>
    <row r="119" customHeight="1" spans="1:27">
      <c r="A119" s="450">
        <f>IF(C119="","",COUNTA($C$3:C119))</f>
        <v>117</v>
      </c>
      <c r="B119" s="450" t="s">
        <v>143</v>
      </c>
      <c r="C119" s="450" t="s">
        <v>164</v>
      </c>
      <c r="D119" s="451"/>
      <c r="E119" s="451" t="s">
        <v>21</v>
      </c>
      <c r="F119" s="451">
        <f ca="1" t="shared" si="37"/>
        <v>0</v>
      </c>
      <c r="G119" s="452" t="str">
        <f ca="1" t="array" ref="G119">IFERROR(LOOKUP(1,0/COUNTIF(INDIRECT({"荣昌工资表科室人员","荣昌工资表研发人员","荣昌工资表销售人员","荣昌工资表一线员工","荣昌工资表小时工","劳务公司工资表小时工","劳务公司工资表同工同酬"}&amp;"!$C:$C"),$C119),{"荣昌工资表科室人员","荣昌工资表研发人员","荣昌工资表销售人员","荣昌工资表一线员工","荣昌工资表小时工","劳务公司工资表小时工","劳务公司工资表同工同酬"}),"")</f>
        <v/>
      </c>
      <c r="H119" s="451">
        <f ca="1" t="shared" si="38"/>
        <v>0</v>
      </c>
      <c r="I119" s="451">
        <f>IFERROR(VLOOKUP($C119,五险!$B:$Z,MATCH("养老(16%)",五险!$B$5:$Z$5,0),0),0)</f>
        <v>0</v>
      </c>
      <c r="J119" s="451">
        <f>IFERROR(VLOOKUP($C119,五险!$B:$Z,MATCH("失业(0.7%)",五险!$B$5:$Z$5,0),0),0)</f>
        <v>0</v>
      </c>
      <c r="K119" s="451">
        <f>IFERROR(VLOOKUP($C119,五险!$B:$Z,MATCH("医疗(8.7%)",五险!$B$5:$Z$5,0),0),0)</f>
        <v>0</v>
      </c>
      <c r="L119" s="451">
        <f>IFERROR(VLOOKUP($C119,五险!$B:$Z,MATCH("工伤(1.2%)",五险!$B$5:$Z$5,0),0),0)</f>
        <v>0</v>
      </c>
      <c r="M119" s="451">
        <f>_xlfn.XLOOKUP($C119,公积金!$B:$B,公积金!$K:$K,0)</f>
        <v>0</v>
      </c>
      <c r="N119" s="455">
        <f ca="1" t="shared" si="36"/>
        <v>0</v>
      </c>
      <c r="O119" s="454"/>
      <c r="AA119" t="str">
        <f>_xlfn.XLOOKUP(C119,[6]按姓名汇总!$C:$C,[6]按姓名汇总!$C:$C)</f>
        <v>宋先锋</v>
      </c>
    </row>
    <row r="120" customHeight="1" spans="1:27">
      <c r="A120" s="450">
        <f>IF(C120="","",COUNTA($C$3:C120))</f>
        <v>118</v>
      </c>
      <c r="B120" s="450" t="s">
        <v>143</v>
      </c>
      <c r="C120" s="450" t="s">
        <v>165</v>
      </c>
      <c r="D120" s="451"/>
      <c r="E120" s="451" t="s">
        <v>21</v>
      </c>
      <c r="F120" s="451" t="str">
        <f ca="1" t="shared" si="37"/>
        <v>德顺</v>
      </c>
      <c r="G120" s="452" t="str">
        <f ca="1" t="array" ref="G120">IFERROR(LOOKUP(1,0/COUNTIF(INDIRECT({"荣昌工资表科室人员","荣昌工资表研发人员","荣昌工资表销售人员","荣昌工资表一线员工","荣昌工资表小时工","劳务公司工资表小时工","劳务公司工资表同工同酬"}&amp;"!$C:$C"),$C120)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20" s="451">
        <f ca="1" t="shared" si="38"/>
        <v>5836.27</v>
      </c>
      <c r="I120" s="451">
        <f>IFERROR(VLOOKUP($C120,五险!$B:$Z,MATCH("养老(16%)",五险!$B$5:$Z$5,0),0),0)</f>
        <v>689.28</v>
      </c>
      <c r="J120" s="451">
        <f>IFERROR(VLOOKUP($C120,五险!$B:$Z,MATCH("失业(0.7%)",五险!$B$5:$Z$5,0),0),0)</f>
        <v>30.16</v>
      </c>
      <c r="K120" s="451">
        <f>IFERROR(VLOOKUP($C120,五险!$B:$Z,MATCH("医疗(8.7%)",五险!$B$5:$Z$5,0),0),0)</f>
        <v>352.61</v>
      </c>
      <c r="L120" s="451">
        <f>IFERROR(VLOOKUP($C120,五险!$B:$Z,MATCH("工伤(1.2%)",五险!$B$5:$Z$5,0),0),0)</f>
        <v>60.31</v>
      </c>
      <c r="M120" s="451">
        <f>_xlfn.XLOOKUP($C120,公积金!$B:$B,公积金!$K:$K,0)</f>
        <v>0</v>
      </c>
      <c r="N120" s="455">
        <f ca="1" t="shared" si="36"/>
        <v>6968.63</v>
      </c>
      <c r="O120" s="454"/>
      <c r="AA120" t="str">
        <f>_xlfn.XLOOKUP(C120,[6]按姓名汇总!$C:$C,[6]按姓名汇总!$C:$C)</f>
        <v>彭洪准</v>
      </c>
    </row>
    <row r="121" customHeight="1" spans="1:27">
      <c r="A121" s="450">
        <f>IF(C121="","",COUNTA($C$3:C121))</f>
        <v>119</v>
      </c>
      <c r="B121" s="450" t="s">
        <v>143</v>
      </c>
      <c r="C121" s="450" t="s">
        <v>166</v>
      </c>
      <c r="D121" s="451"/>
      <c r="E121" s="451" t="s">
        <v>21</v>
      </c>
      <c r="F121" s="451">
        <f ca="1" t="shared" si="37"/>
        <v>0</v>
      </c>
      <c r="G121" s="452" t="str">
        <f ca="1" t="array" ref="G121">IFERROR(LOOKUP(1,0/COUNTIF(INDIRECT({"荣昌工资表科室人员","荣昌工资表研发人员","荣昌工资表销售人员","荣昌工资表一线员工","荣昌工资表小时工","劳务公司工资表小时工","劳务公司工资表同工同酬"}&amp;"!$C:$C"),$C121),{"荣昌工资表科室人员","荣昌工资表研发人员","荣昌工资表销售人员","荣昌工资表一线员工","荣昌工资表小时工","劳务公司工资表小时工","劳务公司工资表同工同酬"}),"")</f>
        <v/>
      </c>
      <c r="H121" s="451">
        <f ca="1" t="shared" si="38"/>
        <v>0</v>
      </c>
      <c r="I121" s="451">
        <f>IFERROR(VLOOKUP($C121,五险!$B:$Z,MATCH("养老(16%)",五险!$B$5:$Z$5,0),0),0)</f>
        <v>0</v>
      </c>
      <c r="J121" s="451">
        <f>IFERROR(VLOOKUP($C121,五险!$B:$Z,MATCH("失业(0.7%)",五险!$B$5:$Z$5,0),0),0)</f>
        <v>0</v>
      </c>
      <c r="K121" s="451">
        <f>IFERROR(VLOOKUP($C121,五险!$B:$Z,MATCH("医疗(8.7%)",五险!$B$5:$Z$5,0),0),0)</f>
        <v>0</v>
      </c>
      <c r="L121" s="451">
        <f>IFERROR(VLOOKUP($C121,五险!$B:$Z,MATCH("工伤(1.2%)",五险!$B$5:$Z$5,0),0),0)</f>
        <v>0</v>
      </c>
      <c r="M121" s="451">
        <f>_xlfn.XLOOKUP($C121,公积金!$B:$B,公积金!$K:$K,0)</f>
        <v>0</v>
      </c>
      <c r="N121" s="455">
        <f ca="1" t="shared" si="36"/>
        <v>0</v>
      </c>
      <c r="O121" s="454"/>
      <c r="AA121" t="str">
        <f>_xlfn.XLOOKUP(C121,[6]按姓名汇总!$C:$C,[6]按姓名汇总!$C:$C)</f>
        <v>张立</v>
      </c>
    </row>
    <row r="122" customHeight="1" spans="1:27">
      <c r="A122" s="450">
        <f>IF(C122="","",COUNTA($C$3:C122))</f>
        <v>120</v>
      </c>
      <c r="B122" s="450" t="s">
        <v>143</v>
      </c>
      <c r="C122" s="450" t="s">
        <v>167</v>
      </c>
      <c r="D122" s="451"/>
      <c r="E122" s="451" t="s">
        <v>21</v>
      </c>
      <c r="F122" s="451">
        <f ca="1" t="shared" si="37"/>
        <v>0</v>
      </c>
      <c r="G122" s="452" t="str">
        <f ca="1" t="array" ref="G122">IFERROR(LOOKUP(1,0/COUNTIF(INDIRECT({"荣昌工资表科室人员","荣昌工资表研发人员","荣昌工资表销售人员","荣昌工资表一线员工","荣昌工资表小时工","劳务公司工资表小时工","劳务公司工资表同工同酬"}&amp;"!$C:$C"),$C122),{"荣昌工资表科室人员","荣昌工资表研发人员","荣昌工资表销售人员","荣昌工资表一线员工","荣昌工资表小时工","劳务公司工资表小时工","劳务公司工资表同工同酬"}),"")</f>
        <v/>
      </c>
      <c r="H122" s="451">
        <f ca="1" t="shared" si="38"/>
        <v>0</v>
      </c>
      <c r="I122" s="451">
        <f>IFERROR(VLOOKUP($C122,五险!$B:$Z,MATCH("养老(16%)",五险!$B$5:$Z$5,0),0),0)</f>
        <v>0</v>
      </c>
      <c r="J122" s="451">
        <f>IFERROR(VLOOKUP($C122,五险!$B:$Z,MATCH("失业(0.7%)",五险!$B$5:$Z$5,0),0),0)</f>
        <v>0</v>
      </c>
      <c r="K122" s="451">
        <f>IFERROR(VLOOKUP($C122,五险!$B:$Z,MATCH("医疗(8.7%)",五险!$B$5:$Z$5,0),0),0)</f>
        <v>0</v>
      </c>
      <c r="L122" s="451">
        <f>IFERROR(VLOOKUP($C122,五险!$B:$Z,MATCH("工伤(1.2%)",五险!$B$5:$Z$5,0),0),0)</f>
        <v>0</v>
      </c>
      <c r="M122" s="451">
        <f>_xlfn.XLOOKUP($C122,公积金!$B:$B,公积金!$K:$K,0)</f>
        <v>0</v>
      </c>
      <c r="N122" s="455">
        <f ca="1" t="shared" si="36"/>
        <v>0</v>
      </c>
      <c r="O122" s="454"/>
      <c r="AA122" t="str">
        <f>_xlfn.XLOOKUP(C122,[6]按姓名汇总!$C:$C,[6]按姓名汇总!$C:$C)</f>
        <v>陈章华</v>
      </c>
    </row>
    <row r="123" customHeight="1" spans="1:27">
      <c r="A123" s="450">
        <f>IF(C123="","",COUNTA($C$3:C123))</f>
        <v>121</v>
      </c>
      <c r="B123" s="450" t="s">
        <v>143</v>
      </c>
      <c r="C123" s="450" t="s">
        <v>168</v>
      </c>
      <c r="D123" s="451"/>
      <c r="E123" s="451" t="s">
        <v>21</v>
      </c>
      <c r="F123" s="451">
        <f ca="1" t="shared" si="37"/>
        <v>0</v>
      </c>
      <c r="G123" s="452" t="str">
        <f ca="1" t="array" ref="G123">IFERROR(LOOKUP(1,0/COUNTIF(INDIRECT({"荣昌工资表科室人员","荣昌工资表研发人员","荣昌工资表销售人员","荣昌工资表一线员工","荣昌工资表小时工","劳务公司工资表小时工","劳务公司工资表同工同酬"}&amp;"!$C:$C"),$C123),{"荣昌工资表科室人员","荣昌工资表研发人员","荣昌工资表销售人员","荣昌工资表一线员工","荣昌工资表小时工","劳务公司工资表小时工","劳务公司工资表同工同酬"}),"")</f>
        <v/>
      </c>
      <c r="H123" s="451">
        <f ca="1" t="shared" si="38"/>
        <v>0</v>
      </c>
      <c r="I123" s="451">
        <f>IFERROR(VLOOKUP($C123,五险!$B:$Z,MATCH("养老(16%)",五险!$B$5:$Z$5,0),0),0)</f>
        <v>0</v>
      </c>
      <c r="J123" s="451">
        <f>IFERROR(VLOOKUP($C123,五险!$B:$Z,MATCH("失业(0.7%)",五险!$B$5:$Z$5,0),0),0)</f>
        <v>0</v>
      </c>
      <c r="K123" s="451">
        <f>IFERROR(VLOOKUP($C123,五险!$B:$Z,MATCH("医疗(8.7%)",五险!$B$5:$Z$5,0),0),0)</f>
        <v>0</v>
      </c>
      <c r="L123" s="451">
        <f>IFERROR(VLOOKUP($C123,五险!$B:$Z,MATCH("工伤(1.2%)",五险!$B$5:$Z$5,0),0),0)</f>
        <v>0</v>
      </c>
      <c r="M123" s="451">
        <f>_xlfn.XLOOKUP($C123,公积金!$B:$B,公积金!$K:$K,0)</f>
        <v>0</v>
      </c>
      <c r="N123" s="455">
        <f ca="1" t="shared" si="36"/>
        <v>0</v>
      </c>
      <c r="O123" s="454"/>
      <c r="AA123" t="str">
        <f>_xlfn.XLOOKUP(C123,[6]按姓名汇总!$C:$C,[6]按姓名汇总!$C:$C)</f>
        <v>和佳兰</v>
      </c>
    </row>
    <row r="124" customHeight="1" spans="1:27">
      <c r="A124" s="450">
        <f>IF(C124="","",COUNTA($C$3:C124))</f>
        <v>122</v>
      </c>
      <c r="B124" s="450" t="s">
        <v>143</v>
      </c>
      <c r="C124" s="450" t="s">
        <v>169</v>
      </c>
      <c r="D124" s="451"/>
      <c r="E124" s="451" t="s">
        <v>21</v>
      </c>
      <c r="F124" s="451">
        <f ca="1" t="shared" si="37"/>
        <v>0</v>
      </c>
      <c r="G124" s="452" t="str">
        <f ca="1" t="array" ref="G124">IFERROR(LOOKUP(1,0/COUNTIF(INDIRECT({"荣昌工资表科室人员","荣昌工资表研发人员","荣昌工资表销售人员","荣昌工资表一线员工","荣昌工资表小时工","劳务公司工资表小时工","劳务公司工资表同工同酬"}&amp;"!$C:$C"),$C124),{"荣昌工资表科室人员","荣昌工资表研发人员","荣昌工资表销售人员","荣昌工资表一线员工","荣昌工资表小时工","劳务公司工资表小时工","劳务公司工资表同工同酬"}),"")</f>
        <v/>
      </c>
      <c r="H124" s="451">
        <f ca="1" t="shared" si="38"/>
        <v>0</v>
      </c>
      <c r="I124" s="451">
        <f>IFERROR(VLOOKUP($C124,五险!$B:$Z,MATCH("养老(16%)",五险!$B$5:$Z$5,0),0),0)</f>
        <v>0</v>
      </c>
      <c r="J124" s="451">
        <f>IFERROR(VLOOKUP($C124,五险!$B:$Z,MATCH("失业(0.7%)",五险!$B$5:$Z$5,0),0),0)</f>
        <v>0</v>
      </c>
      <c r="K124" s="451">
        <f>IFERROR(VLOOKUP($C124,五险!$B:$Z,MATCH("医疗(8.7%)",五险!$B$5:$Z$5,0),0),0)</f>
        <v>0</v>
      </c>
      <c r="L124" s="451">
        <f>IFERROR(VLOOKUP($C124,五险!$B:$Z,MATCH("工伤(1.2%)",五险!$B$5:$Z$5,0),0),0)</f>
        <v>0</v>
      </c>
      <c r="M124" s="451">
        <f>_xlfn.XLOOKUP($C124,公积金!$B:$B,公积金!$K:$K,0)</f>
        <v>0</v>
      </c>
      <c r="N124" s="455">
        <f ca="1" t="shared" si="36"/>
        <v>0</v>
      </c>
      <c r="O124" s="454"/>
      <c r="AA124" t="str">
        <f>_xlfn.XLOOKUP(C124,[6]按姓名汇总!$C:$C,[6]按姓名汇总!$C:$C)</f>
        <v>王富民</v>
      </c>
    </row>
    <row r="125" customHeight="1" spans="1:27">
      <c r="A125" s="450">
        <f>IF(C125="","",COUNTA($C$3:C125))</f>
        <v>123</v>
      </c>
      <c r="B125" s="450" t="s">
        <v>143</v>
      </c>
      <c r="C125" s="450" t="s">
        <v>170</v>
      </c>
      <c r="D125" s="451"/>
      <c r="E125" s="451" t="s">
        <v>21</v>
      </c>
      <c r="F125" s="451">
        <f ca="1" t="shared" si="37"/>
        <v>0</v>
      </c>
      <c r="G125" s="452" t="str">
        <f ca="1" t="array" ref="G125">IFERROR(LOOKUP(1,0/COUNTIF(INDIRECT({"荣昌工资表科室人员","荣昌工资表研发人员","荣昌工资表销售人员","荣昌工资表一线员工","荣昌工资表小时工","劳务公司工资表小时工","劳务公司工资表同工同酬"}&amp;"!$C:$C"),$C125),{"荣昌工资表科室人员","荣昌工资表研发人员","荣昌工资表销售人员","荣昌工资表一线员工","荣昌工资表小时工","劳务公司工资表小时工","劳务公司工资表同工同酬"}),"")</f>
        <v/>
      </c>
      <c r="H125" s="451">
        <f ca="1" t="shared" si="38"/>
        <v>0</v>
      </c>
      <c r="I125" s="451">
        <f>IFERROR(VLOOKUP($C125,五险!$B:$Z,MATCH("养老(16%)",五险!$B$5:$Z$5,0),0),0)</f>
        <v>0</v>
      </c>
      <c r="J125" s="451">
        <f>IFERROR(VLOOKUP($C125,五险!$B:$Z,MATCH("失业(0.7%)",五险!$B$5:$Z$5,0),0),0)</f>
        <v>0</v>
      </c>
      <c r="K125" s="451">
        <f>IFERROR(VLOOKUP($C125,五险!$B:$Z,MATCH("医疗(8.7%)",五险!$B$5:$Z$5,0),0),0)</f>
        <v>0</v>
      </c>
      <c r="L125" s="451">
        <f>IFERROR(VLOOKUP($C125,五险!$B:$Z,MATCH("工伤(1.2%)",五险!$B$5:$Z$5,0),0),0)</f>
        <v>0</v>
      </c>
      <c r="M125" s="451">
        <f>_xlfn.XLOOKUP($C125,公积金!$B:$B,公积金!$K:$K,0)</f>
        <v>0</v>
      </c>
      <c r="N125" s="455">
        <f ca="1" t="shared" si="36"/>
        <v>0</v>
      </c>
      <c r="O125" s="454"/>
      <c r="AA125" t="str">
        <f>_xlfn.XLOOKUP(C125,[6]按姓名汇总!$C:$C,[6]按姓名汇总!$C:$C)</f>
        <v>丁晓玲</v>
      </c>
    </row>
    <row r="126" customHeight="1" spans="1:27">
      <c r="A126" s="450">
        <f>IF(C126="","",COUNTA($C$3:C126))</f>
        <v>124</v>
      </c>
      <c r="B126" s="450" t="s">
        <v>143</v>
      </c>
      <c r="C126" s="450" t="s">
        <v>171</v>
      </c>
      <c r="D126" s="451"/>
      <c r="E126" s="451" t="s">
        <v>21</v>
      </c>
      <c r="F126" s="451">
        <f ca="1" t="shared" si="37"/>
        <v>0</v>
      </c>
      <c r="G126" s="452" t="str">
        <f ca="1" t="array" ref="G126">IFERROR(LOOKUP(1,0/COUNTIF(INDIRECT({"荣昌工资表科室人员","荣昌工资表研发人员","荣昌工资表销售人员","荣昌工资表一线员工","荣昌工资表小时工","劳务公司工资表小时工","劳务公司工资表同工同酬"}&amp;"!$C:$C"),$C126),{"荣昌工资表科室人员","荣昌工资表研发人员","荣昌工资表销售人员","荣昌工资表一线员工","荣昌工资表小时工","劳务公司工资表小时工","劳务公司工资表同工同酬"}),"")</f>
        <v/>
      </c>
      <c r="H126" s="451">
        <f ca="1" t="shared" si="38"/>
        <v>0</v>
      </c>
      <c r="I126" s="451">
        <f>IFERROR(VLOOKUP($C126,五险!$B:$Z,MATCH("养老(16%)",五险!$B$5:$Z$5,0),0),0)</f>
        <v>0</v>
      </c>
      <c r="J126" s="451">
        <f>IFERROR(VLOOKUP($C126,五险!$B:$Z,MATCH("失业(0.7%)",五险!$B$5:$Z$5,0),0),0)</f>
        <v>0</v>
      </c>
      <c r="K126" s="451">
        <f>IFERROR(VLOOKUP($C126,五险!$B:$Z,MATCH("医疗(8.7%)",五险!$B$5:$Z$5,0),0),0)</f>
        <v>0</v>
      </c>
      <c r="L126" s="451">
        <f>IFERROR(VLOOKUP($C126,五险!$B:$Z,MATCH("工伤(1.2%)",五险!$B$5:$Z$5,0),0),0)</f>
        <v>0</v>
      </c>
      <c r="M126" s="451">
        <f>_xlfn.XLOOKUP($C126,公积金!$B:$B,公积金!$K:$K,0)</f>
        <v>0</v>
      </c>
      <c r="N126" s="455">
        <f ca="1" t="shared" si="36"/>
        <v>0</v>
      </c>
      <c r="O126" s="454"/>
      <c r="AA126" t="str">
        <f>_xlfn.XLOOKUP(C126,[6]按姓名汇总!$C:$C,[6]按姓名汇总!$C:$C)</f>
        <v>贺勇</v>
      </c>
    </row>
    <row r="127" customHeight="1" spans="1:27">
      <c r="A127" s="450">
        <f>IF(C127="","",COUNTA($C$3:C127))</f>
        <v>125</v>
      </c>
      <c r="B127" s="450" t="s">
        <v>143</v>
      </c>
      <c r="C127" s="450" t="s">
        <v>172</v>
      </c>
      <c r="D127" s="451"/>
      <c r="E127" s="451" t="s">
        <v>21</v>
      </c>
      <c r="F127" s="451">
        <f ca="1" t="shared" si="37"/>
        <v>0</v>
      </c>
      <c r="G127" s="452" t="str">
        <f ca="1" t="array" ref="G127">IFERROR(LOOKUP(1,0/COUNTIF(INDIRECT({"荣昌工资表科室人员","荣昌工资表研发人员","荣昌工资表销售人员","荣昌工资表一线员工","荣昌工资表小时工","劳务公司工资表小时工","劳务公司工资表同工同酬"}&amp;"!$C:$C"),$C127),{"荣昌工资表科室人员","荣昌工资表研发人员","荣昌工资表销售人员","荣昌工资表一线员工","荣昌工资表小时工","劳务公司工资表小时工","劳务公司工资表同工同酬"}),"")</f>
        <v/>
      </c>
      <c r="H127" s="451">
        <f ca="1" t="shared" si="38"/>
        <v>0</v>
      </c>
      <c r="I127" s="451">
        <f>IFERROR(VLOOKUP($C127,五险!$B:$Z,MATCH("养老(16%)",五险!$B$5:$Z$5,0),0),0)</f>
        <v>0</v>
      </c>
      <c r="J127" s="451">
        <f>IFERROR(VLOOKUP($C127,五险!$B:$Z,MATCH("失业(0.7%)",五险!$B$5:$Z$5,0),0),0)</f>
        <v>0</v>
      </c>
      <c r="K127" s="451">
        <f>IFERROR(VLOOKUP($C127,五险!$B:$Z,MATCH("医疗(8.7%)",五险!$B$5:$Z$5,0),0),0)</f>
        <v>0</v>
      </c>
      <c r="L127" s="451">
        <f>IFERROR(VLOOKUP($C127,五险!$B:$Z,MATCH("工伤(1.2%)",五险!$B$5:$Z$5,0),0),0)</f>
        <v>0</v>
      </c>
      <c r="M127" s="451">
        <f>_xlfn.XLOOKUP($C127,公积金!$B:$B,公积金!$K:$K,0)</f>
        <v>0</v>
      </c>
      <c r="N127" s="455">
        <f ca="1" t="shared" si="36"/>
        <v>0</v>
      </c>
      <c r="O127" s="454"/>
      <c r="AA127" t="str">
        <f>_xlfn.XLOOKUP(C127,[6]按姓名汇总!$C:$C,[6]按姓名汇总!$C:$C)</f>
        <v>韩海</v>
      </c>
    </row>
    <row r="128" customHeight="1" spans="1:27">
      <c r="A128" s="450">
        <f>IF(C128="","",COUNTA($C$3:C128))</f>
        <v>126</v>
      </c>
      <c r="B128" s="450" t="s">
        <v>143</v>
      </c>
      <c r="C128" s="450" t="s">
        <v>173</v>
      </c>
      <c r="D128" s="451"/>
      <c r="E128" s="451" t="s">
        <v>21</v>
      </c>
      <c r="F128" s="451">
        <f ca="1" t="shared" si="37"/>
        <v>0</v>
      </c>
      <c r="G128" s="452" t="str">
        <f ca="1" t="array" ref="G128">IFERROR(LOOKUP(1,0/COUNTIF(INDIRECT({"荣昌工资表科室人员","荣昌工资表研发人员","荣昌工资表销售人员","荣昌工资表一线员工","荣昌工资表小时工","劳务公司工资表小时工","劳务公司工资表同工同酬"}&amp;"!$C:$C"),$C128),{"荣昌工资表科室人员","荣昌工资表研发人员","荣昌工资表销售人员","荣昌工资表一线员工","荣昌工资表小时工","劳务公司工资表小时工","劳务公司工资表同工同酬"}),"")</f>
        <v/>
      </c>
      <c r="H128" s="451">
        <f ca="1" t="shared" si="38"/>
        <v>0</v>
      </c>
      <c r="I128" s="451">
        <f>IFERROR(VLOOKUP($C128,五险!$B:$Z,MATCH("养老(16%)",五险!$B$5:$Z$5,0),0),0)</f>
        <v>0</v>
      </c>
      <c r="J128" s="451">
        <f>IFERROR(VLOOKUP($C128,五险!$B:$Z,MATCH("失业(0.7%)",五险!$B$5:$Z$5,0),0),0)</f>
        <v>0</v>
      </c>
      <c r="K128" s="451">
        <f>IFERROR(VLOOKUP($C128,五险!$B:$Z,MATCH("医疗(8.7%)",五险!$B$5:$Z$5,0),0),0)</f>
        <v>0</v>
      </c>
      <c r="L128" s="451">
        <f>IFERROR(VLOOKUP($C128,五险!$B:$Z,MATCH("工伤(1.2%)",五险!$B$5:$Z$5,0),0),0)</f>
        <v>0</v>
      </c>
      <c r="M128" s="451">
        <f>_xlfn.XLOOKUP($C128,公积金!$B:$B,公积金!$K:$K,0)</f>
        <v>0</v>
      </c>
      <c r="N128" s="455">
        <f ca="1" t="shared" si="36"/>
        <v>0</v>
      </c>
      <c r="O128" s="454"/>
      <c r="AA128" t="str">
        <f>_xlfn.XLOOKUP(C128,[6]按姓名汇总!$C:$C,[6]按姓名汇总!$C:$C)</f>
        <v>冯贵云</v>
      </c>
    </row>
    <row r="129" customHeight="1" spans="1:27">
      <c r="A129" s="450">
        <f>IF(C129="","",COUNTA($C$3:C129))</f>
        <v>127</v>
      </c>
      <c r="B129" s="450" t="s">
        <v>143</v>
      </c>
      <c r="C129" s="450" t="s">
        <v>174</v>
      </c>
      <c r="D129" s="451"/>
      <c r="E129" s="451" t="s">
        <v>21</v>
      </c>
      <c r="F129" s="451">
        <f ca="1" t="shared" si="37"/>
        <v>0</v>
      </c>
      <c r="G129" s="452" t="str">
        <f ca="1" t="array" ref="G129">IFERROR(LOOKUP(1,0/COUNTIF(INDIRECT({"荣昌工资表科室人员","荣昌工资表研发人员","荣昌工资表销售人员","荣昌工资表一线员工","荣昌工资表小时工","劳务公司工资表小时工","劳务公司工资表同工同酬"}&amp;"!$C:$C"),$C129),{"荣昌工资表科室人员","荣昌工资表研发人员","荣昌工资表销售人员","荣昌工资表一线员工","荣昌工资表小时工","劳务公司工资表小时工","劳务公司工资表同工同酬"}),"")</f>
        <v/>
      </c>
      <c r="H129" s="451">
        <f ca="1" t="shared" si="38"/>
        <v>0</v>
      </c>
      <c r="I129" s="451">
        <f>IFERROR(VLOOKUP($C129,五险!$B:$Z,MATCH("养老(16%)",五险!$B$5:$Z$5,0),0),0)</f>
        <v>0</v>
      </c>
      <c r="J129" s="451">
        <f>IFERROR(VLOOKUP($C129,五险!$B:$Z,MATCH("失业(0.7%)",五险!$B$5:$Z$5,0),0),0)</f>
        <v>0</v>
      </c>
      <c r="K129" s="451">
        <f>IFERROR(VLOOKUP($C129,五险!$B:$Z,MATCH("医疗(8.7%)",五险!$B$5:$Z$5,0),0),0)</f>
        <v>0</v>
      </c>
      <c r="L129" s="451">
        <f>IFERROR(VLOOKUP($C129,五险!$B:$Z,MATCH("工伤(1.2%)",五险!$B$5:$Z$5,0),0),0)</f>
        <v>0</v>
      </c>
      <c r="M129" s="451">
        <f>_xlfn.XLOOKUP($C129,公积金!$B:$B,公积金!$K:$K,0)</f>
        <v>0</v>
      </c>
      <c r="N129" s="455">
        <f ca="1" t="shared" si="36"/>
        <v>0</v>
      </c>
      <c r="O129" s="454"/>
      <c r="AA129" t="str">
        <f>_xlfn.XLOOKUP(C129,[6]按姓名汇总!$C:$C,[6]按姓名汇总!$C:$C)</f>
        <v>雷成意</v>
      </c>
    </row>
    <row r="130" customHeight="1" spans="1:27">
      <c r="A130" s="450">
        <f>IF(C130="","",COUNTA($C$3:C130))</f>
        <v>128</v>
      </c>
      <c r="B130" s="450" t="s">
        <v>143</v>
      </c>
      <c r="C130" s="450" t="s">
        <v>175</v>
      </c>
      <c r="D130" s="451"/>
      <c r="E130" s="451" t="s">
        <v>21</v>
      </c>
      <c r="F130" s="451">
        <f ca="1" t="shared" si="37"/>
        <v>0</v>
      </c>
      <c r="G130" s="452" t="str">
        <f ca="1" t="array" ref="G130">IFERROR(LOOKUP(1,0/COUNTIF(INDIRECT({"荣昌工资表科室人员","荣昌工资表研发人员","荣昌工资表销售人员","荣昌工资表一线员工","荣昌工资表小时工","劳务公司工资表小时工","劳务公司工资表同工同酬"}&amp;"!$C:$C"),$C130),{"荣昌工资表科室人员","荣昌工资表研发人员","荣昌工资表销售人员","荣昌工资表一线员工","荣昌工资表小时工","劳务公司工资表小时工","劳务公司工资表同工同酬"}),"")</f>
        <v/>
      </c>
      <c r="H130" s="451">
        <f ca="1" t="shared" si="38"/>
        <v>0</v>
      </c>
      <c r="I130" s="451">
        <f>IFERROR(VLOOKUP($C130,五险!$B:$Z,MATCH("养老(16%)",五险!$B$5:$Z$5,0),0),0)</f>
        <v>0</v>
      </c>
      <c r="J130" s="451">
        <f>IFERROR(VLOOKUP($C130,五险!$B:$Z,MATCH("失业(0.7%)",五险!$B$5:$Z$5,0),0),0)</f>
        <v>0</v>
      </c>
      <c r="K130" s="451">
        <f>IFERROR(VLOOKUP($C130,五险!$B:$Z,MATCH("医疗(8.7%)",五险!$B$5:$Z$5,0),0),0)</f>
        <v>0</v>
      </c>
      <c r="L130" s="451">
        <f>IFERROR(VLOOKUP($C130,五险!$B:$Z,MATCH("工伤(1.2%)",五险!$B$5:$Z$5,0),0),0)</f>
        <v>0</v>
      </c>
      <c r="M130" s="451">
        <f>_xlfn.XLOOKUP($C130,公积金!$B:$B,公积金!$K:$K,0)</f>
        <v>0</v>
      </c>
      <c r="N130" s="455">
        <f ca="1" t="shared" si="36"/>
        <v>0</v>
      </c>
      <c r="O130" s="454"/>
      <c r="AA130" t="str">
        <f>_xlfn.XLOOKUP(C130,[6]按姓名汇总!$C:$C,[6]按姓名汇总!$C:$C)</f>
        <v>陈君涛</v>
      </c>
    </row>
    <row r="131" customHeight="1" spans="1:27">
      <c r="A131" s="450">
        <f>IF(C131="","",COUNTA($C$3:C131))</f>
        <v>129</v>
      </c>
      <c r="B131" s="450" t="s">
        <v>143</v>
      </c>
      <c r="C131" s="450" t="s">
        <v>176</v>
      </c>
      <c r="D131" s="451"/>
      <c r="E131" s="451" t="s">
        <v>21</v>
      </c>
      <c r="F131" s="451">
        <f ca="1" t="shared" si="37"/>
        <v>0</v>
      </c>
      <c r="G131" s="452" t="str">
        <f ca="1" t="array" ref="G131">IFERROR(LOOKUP(1,0/COUNTIF(INDIRECT({"荣昌工资表科室人员","荣昌工资表研发人员","荣昌工资表销售人员","荣昌工资表一线员工","荣昌工资表小时工","劳务公司工资表小时工","劳务公司工资表同工同酬"}&amp;"!$C:$C"),$C131),{"荣昌工资表科室人员","荣昌工资表研发人员","荣昌工资表销售人员","荣昌工资表一线员工","荣昌工资表小时工","劳务公司工资表小时工","劳务公司工资表同工同酬"}),"")</f>
        <v/>
      </c>
      <c r="H131" s="451">
        <f ca="1" t="shared" si="38"/>
        <v>0</v>
      </c>
      <c r="I131" s="451">
        <f>IFERROR(VLOOKUP($C131,五险!$B:$Z,MATCH("养老(16%)",五险!$B$5:$Z$5,0),0),0)</f>
        <v>0</v>
      </c>
      <c r="J131" s="451">
        <f>IFERROR(VLOOKUP($C131,五险!$B:$Z,MATCH("失业(0.7%)",五险!$B$5:$Z$5,0),0),0)</f>
        <v>0</v>
      </c>
      <c r="K131" s="451">
        <f>IFERROR(VLOOKUP($C131,五险!$B:$Z,MATCH("医疗(8.7%)",五险!$B$5:$Z$5,0),0),0)</f>
        <v>0</v>
      </c>
      <c r="L131" s="451">
        <f>IFERROR(VLOOKUP($C131,五险!$B:$Z,MATCH("工伤(1.2%)",五险!$B$5:$Z$5,0),0),0)</f>
        <v>0</v>
      </c>
      <c r="M131" s="451">
        <f>_xlfn.XLOOKUP($C131,公积金!$B:$B,公积金!$K:$K,0)</f>
        <v>0</v>
      </c>
      <c r="N131" s="455">
        <f ca="1" t="shared" si="36"/>
        <v>0</v>
      </c>
      <c r="O131" s="454"/>
      <c r="AA131" t="str">
        <f>_xlfn.XLOOKUP(C131,[6]按姓名汇总!$C:$C,[6]按姓名汇总!$C:$C)</f>
        <v>贺翌昴</v>
      </c>
    </row>
    <row r="132" customHeight="1" spans="1:27">
      <c r="A132" s="450">
        <f>IF(C132="","",COUNTA($C$3:C132))</f>
        <v>130</v>
      </c>
      <c r="B132" s="450" t="s">
        <v>143</v>
      </c>
      <c r="C132" s="450" t="s">
        <v>177</v>
      </c>
      <c r="D132" s="451"/>
      <c r="E132" s="451" t="s">
        <v>21</v>
      </c>
      <c r="F132" s="451" t="str">
        <f ca="1" t="shared" si="37"/>
        <v>德顺</v>
      </c>
      <c r="G132" s="452" t="str">
        <f ca="1" t="array" ref="G132">IFERROR(LOOKUP(1,0/COUNTIF(INDIRECT({"荣昌工资表科室人员","荣昌工资表研发人员","荣昌工资表销售人员","荣昌工资表一线员工","荣昌工资表小时工","劳务公司工资表小时工","劳务公司工资表同工同酬"}&amp;"!$C:$C"),$C132)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2" s="451">
        <f ca="1" t="shared" si="38"/>
        <v>6940.28</v>
      </c>
      <c r="I132" s="451">
        <f>IFERROR(VLOOKUP($C132,五险!$B:$Z,MATCH("养老(16%)",五险!$B$5:$Z$5,0),0),0)</f>
        <v>689.28</v>
      </c>
      <c r="J132" s="451">
        <f>IFERROR(VLOOKUP($C132,五险!$B:$Z,MATCH("失业(0.7%)",五险!$B$5:$Z$5,0),0),0)</f>
        <v>30.16</v>
      </c>
      <c r="K132" s="451">
        <f>IFERROR(VLOOKUP($C132,五险!$B:$Z,MATCH("医疗(8.7%)",五险!$B$5:$Z$5,0),0),0)</f>
        <v>352.61</v>
      </c>
      <c r="L132" s="451">
        <f>IFERROR(VLOOKUP($C132,五险!$B:$Z,MATCH("工伤(1.2%)",五险!$B$5:$Z$5,0),0),0)</f>
        <v>60.31</v>
      </c>
      <c r="M132" s="451">
        <f>_xlfn.XLOOKUP($C132,公积金!$B:$B,公积金!$K:$K,0)</f>
        <v>0</v>
      </c>
      <c r="N132" s="455">
        <f ca="1" t="shared" ref="N132:N195" si="39">SUM(H132:M132)</f>
        <v>8072.64</v>
      </c>
      <c r="O132" s="454"/>
      <c r="AA132" t="str">
        <f>_xlfn.XLOOKUP(C132,[6]按姓名汇总!$C:$C,[6]按姓名汇总!$C:$C)</f>
        <v>刘军玲</v>
      </c>
    </row>
    <row r="133" customHeight="1" spans="1:27">
      <c r="A133" s="450">
        <f>IF(C133="","",COUNTA($C$3:C133))</f>
        <v>131</v>
      </c>
      <c r="B133" s="450" t="s">
        <v>143</v>
      </c>
      <c r="C133" s="450" t="s">
        <v>178</v>
      </c>
      <c r="D133" s="451"/>
      <c r="E133" s="451" t="s">
        <v>21</v>
      </c>
      <c r="F133" s="451" t="str">
        <f ca="1" t="shared" si="37"/>
        <v>德顺</v>
      </c>
      <c r="G133" s="452" t="str">
        <f ca="1" t="array" ref="G133">IFERROR(LOOKUP(1,0/COUNTIF(INDIRECT({"荣昌工资表科室人员","荣昌工资表研发人员","荣昌工资表销售人员","荣昌工资表一线员工","荣昌工资表小时工","劳务公司工资表小时工","劳务公司工资表同工同酬"}&amp;"!$C:$C"),$C133)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3" s="451">
        <f ca="1" t="shared" si="38"/>
        <v>5001.17</v>
      </c>
      <c r="I133" s="451">
        <f>IFERROR(VLOOKUP($C133,五险!$B:$Z,MATCH("养老(16%)",五险!$B$5:$Z$5,0),0),0)</f>
        <v>689.28</v>
      </c>
      <c r="J133" s="451">
        <f>IFERROR(VLOOKUP($C133,五险!$B:$Z,MATCH("失业(0.7%)",五险!$B$5:$Z$5,0),0),0)</f>
        <v>30.16</v>
      </c>
      <c r="K133" s="451">
        <f>IFERROR(VLOOKUP($C133,五险!$B:$Z,MATCH("医疗(8.7%)",五险!$B$5:$Z$5,0),0),0)</f>
        <v>352.61</v>
      </c>
      <c r="L133" s="451">
        <f>IFERROR(VLOOKUP($C133,五险!$B:$Z,MATCH("工伤(1.2%)",五险!$B$5:$Z$5,0),0),0)</f>
        <v>60.31</v>
      </c>
      <c r="M133" s="451">
        <f>_xlfn.XLOOKUP($C133,公积金!$B:$B,公积金!$K:$K,0)</f>
        <v>0</v>
      </c>
      <c r="N133" s="455">
        <f ca="1" t="shared" si="39"/>
        <v>6133.53</v>
      </c>
      <c r="O133" s="454"/>
      <c r="AA133" t="str">
        <f>_xlfn.XLOOKUP(C133,[6]按姓名汇总!$C:$C,[6]按姓名汇总!$C:$C)</f>
        <v>何杰</v>
      </c>
    </row>
    <row r="134" customHeight="1" spans="1:27">
      <c r="A134" s="450">
        <f>IF(C134="","",COUNTA($C$3:C134))</f>
        <v>132</v>
      </c>
      <c r="B134" s="450" t="s">
        <v>143</v>
      </c>
      <c r="C134" s="450" t="s">
        <v>179</v>
      </c>
      <c r="D134" s="451"/>
      <c r="E134" s="451" t="s">
        <v>21</v>
      </c>
      <c r="F134" s="451" t="str">
        <f ca="1" t="shared" si="37"/>
        <v>德顺</v>
      </c>
      <c r="G134" s="452" t="str">
        <f ca="1" t="array" ref="G134">IFERROR(LOOKUP(1,0/COUNTIF(INDIRECT({"荣昌工资表科室人员","荣昌工资表研发人员","荣昌工资表销售人员","荣昌工资表一线员工","荣昌工资表小时工","劳务公司工资表小时工","劳务公司工资表同工同酬"}&amp;"!$C:$C"),$C134)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4" s="451">
        <f ca="1" t="shared" si="38"/>
        <v>5925.24</v>
      </c>
      <c r="I134" s="451">
        <f>IFERROR(VLOOKUP($C134,五险!$B:$Z,MATCH("养老(16%)",五险!$B$5:$Z$5,0),0),0)</f>
        <v>689.28</v>
      </c>
      <c r="J134" s="451">
        <f>IFERROR(VLOOKUP($C134,五险!$B:$Z,MATCH("失业(0.7%)",五险!$B$5:$Z$5,0),0),0)</f>
        <v>30.16</v>
      </c>
      <c r="K134" s="451">
        <f>IFERROR(VLOOKUP($C134,五险!$B:$Z,MATCH("医疗(8.7%)",五险!$B$5:$Z$5,0),0),0)</f>
        <v>352.61</v>
      </c>
      <c r="L134" s="451">
        <f>IFERROR(VLOOKUP($C134,五险!$B:$Z,MATCH("工伤(1.2%)",五险!$B$5:$Z$5,0),0),0)</f>
        <v>60.31</v>
      </c>
      <c r="M134" s="451">
        <f>_xlfn.XLOOKUP($C134,公积金!$B:$B,公积金!$K:$K,0)</f>
        <v>0</v>
      </c>
      <c r="N134" s="455">
        <f ca="1" t="shared" si="39"/>
        <v>7057.6</v>
      </c>
      <c r="O134" s="454"/>
      <c r="AA134" t="str">
        <f>_xlfn.XLOOKUP(C134,[6]按姓名汇总!$C:$C,[6]按姓名汇总!$C:$C)</f>
        <v>张超锋</v>
      </c>
    </row>
    <row r="135" customHeight="1" spans="1:27">
      <c r="A135" s="450">
        <f>IF(C135="","",COUNTA($C$3:C135))</f>
        <v>133</v>
      </c>
      <c r="B135" s="450" t="s">
        <v>143</v>
      </c>
      <c r="C135" s="450" t="s">
        <v>180</v>
      </c>
      <c r="D135" s="451"/>
      <c r="E135" s="451" t="s">
        <v>21</v>
      </c>
      <c r="F135" s="451">
        <f ca="1" t="shared" si="37"/>
        <v>0</v>
      </c>
      <c r="G135" s="452" t="str">
        <f ca="1" t="array" ref="G135">IFERROR(LOOKUP(1,0/COUNTIF(INDIRECT({"荣昌工资表科室人员","荣昌工资表研发人员","荣昌工资表销售人员","荣昌工资表一线员工","荣昌工资表小时工","劳务公司工资表小时工","劳务公司工资表同工同酬"}&amp;"!$C:$C"),$C135),{"荣昌工资表科室人员","荣昌工资表研发人员","荣昌工资表销售人员","荣昌工资表一线员工","荣昌工资表小时工","劳务公司工资表小时工","劳务公司工资表同工同酬"}),"")</f>
        <v/>
      </c>
      <c r="H135" s="451">
        <f ca="1" t="shared" si="38"/>
        <v>0</v>
      </c>
      <c r="I135" s="451">
        <f>IFERROR(VLOOKUP($C135,五险!$B:$Z,MATCH("养老(16%)",五险!$B$5:$Z$5,0),0),0)</f>
        <v>0</v>
      </c>
      <c r="J135" s="451">
        <f>IFERROR(VLOOKUP($C135,五险!$B:$Z,MATCH("失业(0.7%)",五险!$B$5:$Z$5,0),0),0)</f>
        <v>0</v>
      </c>
      <c r="K135" s="451">
        <f>IFERROR(VLOOKUP($C135,五险!$B:$Z,MATCH("医疗(8.7%)",五险!$B$5:$Z$5,0),0),0)</f>
        <v>0</v>
      </c>
      <c r="L135" s="451">
        <f>IFERROR(VLOOKUP($C135,五险!$B:$Z,MATCH("工伤(1.2%)",五险!$B$5:$Z$5,0),0),0)</f>
        <v>0</v>
      </c>
      <c r="M135" s="451">
        <f>_xlfn.XLOOKUP($C135,公积金!$B:$B,公积金!$K:$K,0)</f>
        <v>0</v>
      </c>
      <c r="N135" s="455">
        <f ca="1" t="shared" si="39"/>
        <v>0</v>
      </c>
      <c r="O135" s="454"/>
      <c r="AA135" t="str">
        <f>_xlfn.XLOOKUP(C135,[6]按姓名汇总!$C:$C,[6]按姓名汇总!$C:$C)</f>
        <v>朱孟希</v>
      </c>
    </row>
    <row r="136" customHeight="1" spans="1:27">
      <c r="A136" s="450">
        <f>IF(C136="","",COUNTA($C$3:C136))</f>
        <v>134</v>
      </c>
      <c r="B136" s="450" t="s">
        <v>143</v>
      </c>
      <c r="C136" s="450" t="s">
        <v>181</v>
      </c>
      <c r="D136" s="451"/>
      <c r="E136" s="451" t="s">
        <v>21</v>
      </c>
      <c r="F136" s="451">
        <f ca="1" t="shared" si="37"/>
        <v>0</v>
      </c>
      <c r="G136" s="452" t="str">
        <f ca="1" t="array" ref="G136">IFERROR(LOOKUP(1,0/COUNTIF(INDIRECT({"荣昌工资表科室人员","荣昌工资表研发人员","荣昌工资表销售人员","荣昌工资表一线员工","荣昌工资表小时工","劳务公司工资表小时工","劳务公司工资表同工同酬"}&amp;"!$C:$C"),$C136),{"荣昌工资表科室人员","荣昌工资表研发人员","荣昌工资表销售人员","荣昌工资表一线员工","荣昌工资表小时工","劳务公司工资表小时工","劳务公司工资表同工同酬"}),"")</f>
        <v/>
      </c>
      <c r="H136" s="451">
        <f ca="1" t="shared" si="38"/>
        <v>0</v>
      </c>
      <c r="I136" s="451">
        <f>IFERROR(VLOOKUP($C136,五险!$B:$Z,MATCH("养老(16%)",五险!$B$5:$Z$5,0),0),0)</f>
        <v>0</v>
      </c>
      <c r="J136" s="451">
        <f>IFERROR(VLOOKUP($C136,五险!$B:$Z,MATCH("失业(0.7%)",五险!$B$5:$Z$5,0),0),0)</f>
        <v>0</v>
      </c>
      <c r="K136" s="451">
        <f>IFERROR(VLOOKUP($C136,五险!$B:$Z,MATCH("医疗(8.7%)",五险!$B$5:$Z$5,0),0),0)</f>
        <v>0</v>
      </c>
      <c r="L136" s="451">
        <f>IFERROR(VLOOKUP($C136,五险!$B:$Z,MATCH("工伤(1.2%)",五险!$B$5:$Z$5,0),0),0)</f>
        <v>0</v>
      </c>
      <c r="M136" s="451">
        <f>_xlfn.XLOOKUP($C136,公积金!$B:$B,公积金!$K:$K,0)</f>
        <v>0</v>
      </c>
      <c r="N136" s="455">
        <f ca="1" t="shared" si="39"/>
        <v>0</v>
      </c>
      <c r="O136" s="454"/>
      <c r="AA136" t="str">
        <f>_xlfn.XLOOKUP(C136,[6]按姓名汇总!$C:$C,[6]按姓名汇总!$C:$C)</f>
        <v>黎湘云</v>
      </c>
    </row>
    <row r="137" customHeight="1" spans="1:27">
      <c r="A137" s="450">
        <f>IF(C137="","",COUNTA($C$3:C137))</f>
        <v>135</v>
      </c>
      <c r="B137" s="450" t="s">
        <v>143</v>
      </c>
      <c r="C137" s="450" t="s">
        <v>182</v>
      </c>
      <c r="D137" s="451"/>
      <c r="E137" s="451" t="s">
        <v>21</v>
      </c>
      <c r="F137" s="451">
        <f ca="1" t="shared" si="37"/>
        <v>0</v>
      </c>
      <c r="G137" s="452" t="str">
        <f ca="1" t="array" ref="G137">IFERROR(LOOKUP(1,0/COUNTIF(INDIRECT({"荣昌工资表科室人员","荣昌工资表研发人员","荣昌工资表销售人员","荣昌工资表一线员工","荣昌工资表小时工","劳务公司工资表小时工","劳务公司工资表同工同酬"}&amp;"!$C:$C"),$C137),{"荣昌工资表科室人员","荣昌工资表研发人员","荣昌工资表销售人员","荣昌工资表一线员工","荣昌工资表小时工","劳务公司工资表小时工","劳务公司工资表同工同酬"}),"")</f>
        <v/>
      </c>
      <c r="H137" s="451">
        <f ca="1" t="shared" si="38"/>
        <v>0</v>
      </c>
      <c r="I137" s="451">
        <f>IFERROR(VLOOKUP($C137,五险!$B:$Z,MATCH("养老(16%)",五险!$B$5:$Z$5,0),0),0)</f>
        <v>0</v>
      </c>
      <c r="J137" s="451">
        <f>IFERROR(VLOOKUP($C137,五险!$B:$Z,MATCH("失业(0.7%)",五险!$B$5:$Z$5,0),0),0)</f>
        <v>0</v>
      </c>
      <c r="K137" s="451">
        <f>IFERROR(VLOOKUP($C137,五险!$B:$Z,MATCH("医疗(8.7%)",五险!$B$5:$Z$5,0),0),0)</f>
        <v>0</v>
      </c>
      <c r="L137" s="451">
        <f>IFERROR(VLOOKUP($C137,五险!$B:$Z,MATCH("工伤(1.2%)",五险!$B$5:$Z$5,0),0),0)</f>
        <v>0</v>
      </c>
      <c r="M137" s="451">
        <f>_xlfn.XLOOKUP($C137,公积金!$B:$B,公积金!$K:$K,0)</f>
        <v>0</v>
      </c>
      <c r="N137" s="455">
        <f ca="1" t="shared" si="39"/>
        <v>0</v>
      </c>
      <c r="O137" s="454"/>
      <c r="AA137" t="str">
        <f>_xlfn.XLOOKUP(C137,[6]按姓名汇总!$C:$C,[6]按姓名汇总!$C:$C)</f>
        <v>刘晓鹏</v>
      </c>
    </row>
    <row r="138" customHeight="1" spans="1:27">
      <c r="A138" s="450">
        <f>IF(C138="","",COUNTA($C$3:C138))</f>
        <v>136</v>
      </c>
      <c r="B138" s="450" t="s">
        <v>143</v>
      </c>
      <c r="C138" s="450" t="s">
        <v>183</v>
      </c>
      <c r="D138" s="451"/>
      <c r="E138" s="451" t="s">
        <v>21</v>
      </c>
      <c r="F138" s="451">
        <f ca="1" t="shared" si="37"/>
        <v>0</v>
      </c>
      <c r="G138" s="452" t="str">
        <f ca="1" t="array" ref="G138">IFERROR(LOOKUP(1,0/COUNTIF(INDIRECT({"荣昌工资表科室人员","荣昌工资表研发人员","荣昌工资表销售人员","荣昌工资表一线员工","荣昌工资表小时工","劳务公司工资表小时工","劳务公司工资表同工同酬"}&amp;"!$C:$C"),$C138),{"荣昌工资表科室人员","荣昌工资表研发人员","荣昌工资表销售人员","荣昌工资表一线员工","荣昌工资表小时工","劳务公司工资表小时工","劳务公司工资表同工同酬"}),"")</f>
        <v/>
      </c>
      <c r="H138" s="451">
        <f ca="1" t="shared" si="38"/>
        <v>0</v>
      </c>
      <c r="I138" s="451">
        <f>IFERROR(VLOOKUP($C138,五险!$B:$Z,MATCH("养老(16%)",五险!$B$5:$Z$5,0),0),0)</f>
        <v>0</v>
      </c>
      <c r="J138" s="451">
        <f>IFERROR(VLOOKUP($C138,五险!$B:$Z,MATCH("失业(0.7%)",五险!$B$5:$Z$5,0),0),0)</f>
        <v>0</v>
      </c>
      <c r="K138" s="451">
        <f>IFERROR(VLOOKUP($C138,五险!$B:$Z,MATCH("医疗(8.7%)",五险!$B$5:$Z$5,0),0),0)</f>
        <v>0</v>
      </c>
      <c r="L138" s="451">
        <f>IFERROR(VLOOKUP($C138,五险!$B:$Z,MATCH("工伤(1.2%)",五险!$B$5:$Z$5,0),0),0)</f>
        <v>0</v>
      </c>
      <c r="M138" s="451">
        <f>_xlfn.XLOOKUP($C138,公积金!$B:$B,公积金!$K:$K,0)</f>
        <v>0</v>
      </c>
      <c r="N138" s="455">
        <f ca="1" t="shared" si="39"/>
        <v>0</v>
      </c>
      <c r="O138" s="454"/>
      <c r="AA138" t="str">
        <f>_xlfn.XLOOKUP(C138,[6]按姓名汇总!$C:$C,[6]按姓名汇总!$C:$C)</f>
        <v>刘金文</v>
      </c>
    </row>
    <row r="139" customHeight="1" spans="1:27">
      <c r="A139" s="450">
        <f>IF(C139="","",COUNTA($C$3:C139))</f>
        <v>137</v>
      </c>
      <c r="B139" s="450" t="s">
        <v>143</v>
      </c>
      <c r="C139" s="450" t="s">
        <v>184</v>
      </c>
      <c r="D139" s="451"/>
      <c r="E139" s="451" t="s">
        <v>21</v>
      </c>
      <c r="F139" s="451">
        <f ca="1" t="shared" si="37"/>
        <v>0</v>
      </c>
      <c r="G139" s="452" t="str">
        <f ca="1" t="array" ref="G139">IFERROR(LOOKUP(1,0/COUNTIF(INDIRECT({"荣昌工资表科室人员","荣昌工资表研发人员","荣昌工资表销售人员","荣昌工资表一线员工","荣昌工资表小时工","劳务公司工资表小时工","劳务公司工资表同工同酬"}&amp;"!$C:$C"),$C139),{"荣昌工资表科室人员","荣昌工资表研发人员","荣昌工资表销售人员","荣昌工资表一线员工","荣昌工资表小时工","劳务公司工资表小时工","劳务公司工资表同工同酬"}),"")</f>
        <v/>
      </c>
      <c r="H139" s="451">
        <f ca="1" t="shared" si="38"/>
        <v>0</v>
      </c>
      <c r="I139" s="451">
        <f>IFERROR(VLOOKUP($C139,五险!$B:$Z,MATCH("养老(16%)",五险!$B$5:$Z$5,0),0),0)</f>
        <v>0</v>
      </c>
      <c r="J139" s="451">
        <f>IFERROR(VLOOKUP($C139,五险!$B:$Z,MATCH("失业(0.7%)",五险!$B$5:$Z$5,0),0),0)</f>
        <v>0</v>
      </c>
      <c r="K139" s="451">
        <f>IFERROR(VLOOKUP($C139,五险!$B:$Z,MATCH("医疗(8.7%)",五险!$B$5:$Z$5,0),0),0)</f>
        <v>0</v>
      </c>
      <c r="L139" s="451">
        <f>IFERROR(VLOOKUP($C139,五险!$B:$Z,MATCH("工伤(1.2%)",五险!$B$5:$Z$5,0),0),0)</f>
        <v>0</v>
      </c>
      <c r="M139" s="451">
        <f>_xlfn.XLOOKUP($C139,公积金!$B:$B,公积金!$K:$K,0)</f>
        <v>0</v>
      </c>
      <c r="N139" s="455">
        <f ca="1" t="shared" si="39"/>
        <v>0</v>
      </c>
      <c r="O139" s="454"/>
      <c r="AA139" t="str">
        <f>_xlfn.XLOOKUP(C139,[6]按姓名汇总!$C:$C,[6]按姓名汇总!$C:$C)</f>
        <v>李荣</v>
      </c>
    </row>
    <row r="140" customHeight="1" spans="1:27">
      <c r="A140" s="450">
        <f>IF(C140="","",COUNTA($C$3:C140))</f>
        <v>138</v>
      </c>
      <c r="B140" s="450" t="s">
        <v>185</v>
      </c>
      <c r="C140" s="450" t="s">
        <v>186</v>
      </c>
      <c r="D140" s="451" t="s">
        <v>187</v>
      </c>
      <c r="E140" s="451" t="s">
        <v>22</v>
      </c>
      <c r="F140" s="451" t="str">
        <f ca="1" t="shared" ref="F140:F183" si="40">IFERROR(VLOOKUP($C140,INDIRECT($G140&amp;"!C:Z"),MATCH("劳务公司",INDIRECT($G140&amp;"!C3:Z3"),0),0),0)</f>
        <v>湖南诚展</v>
      </c>
      <c r="G140" s="452" t="str">
        <f ca="1" t="array" ref="G140">IFERROR(LOOKUP(1,0/COUNTIF(INDIRECT({"荣昌工资表科室人员","荣昌工资表研发人员","荣昌工资表销售人员","荣昌工资表一线员工","荣昌工资表小时工","劳务公司工资表小时工","劳务公司工资表同工同酬"}&amp;"!$C:$C"),$C140)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0" s="451">
        <f ca="1" t="shared" ref="H140:H183" si="41">IFERROR(VLOOKUP($C140,INDIRECT($G140&amp;"!C:Z"),MATCH("应发工资",INDIRECT($G140&amp;"!C3:Z3"),0),0),0)</f>
        <v>2507.5</v>
      </c>
      <c r="I140" s="451">
        <f>IFERROR(VLOOKUP($C140,五险!$B:$Z,MATCH("养老(16%)",五险!$B$5:$Z$5,0),0),0)</f>
        <v>689.28</v>
      </c>
      <c r="J140" s="451">
        <f>IFERROR(VLOOKUP($C140,五险!$B:$Z,MATCH("失业(0.7%)",五险!$B$5:$Z$5,0),0),0)</f>
        <v>30.16</v>
      </c>
      <c r="K140" s="451">
        <f>IFERROR(VLOOKUP($C140,五险!$B:$Z,MATCH("医疗(8.7%)",五险!$B$5:$Z$5,0),0),0)</f>
        <v>350.35</v>
      </c>
      <c r="L140" s="451">
        <f>IFERROR(VLOOKUP($C140,五险!$B:$Z,MATCH("工伤(1.2%)",五险!$B$5:$Z$5,0),0),0)</f>
        <v>90.47</v>
      </c>
      <c r="M140" s="451">
        <f>_xlfn.XLOOKUP($C140,公积金!$B:$B,公积金!$K:$K,0)</f>
        <v>0</v>
      </c>
      <c r="N140" s="455">
        <f ca="1" t="shared" si="39"/>
        <v>3667.76</v>
      </c>
      <c r="O140" s="454"/>
      <c r="AA140" t="str">
        <f>_xlfn.XLOOKUP(C140,[6]按姓名汇总!$C:$C,[6]按姓名汇总!$C:$C)</f>
        <v>殷耀华</v>
      </c>
    </row>
    <row r="141" customHeight="1" spans="1:27">
      <c r="A141" s="450">
        <f>IF(C141="","",COUNTA($C$3:C141))</f>
        <v>139</v>
      </c>
      <c r="B141" s="450" t="s">
        <v>185</v>
      </c>
      <c r="C141" s="450" t="s">
        <v>188</v>
      </c>
      <c r="D141" s="451" t="s">
        <v>139</v>
      </c>
      <c r="E141" s="451" t="s">
        <v>22</v>
      </c>
      <c r="F141" s="451" t="str">
        <f ca="1" t="shared" si="40"/>
        <v>湖南诚展</v>
      </c>
      <c r="G141" s="452" t="str">
        <f ca="1" t="array" ref="G141">IFERROR(LOOKUP(1,0/COUNTIF(INDIRECT({"荣昌工资表科室人员","荣昌工资表研发人员","荣昌工资表销售人员","荣昌工资表一线员工","荣昌工资表小时工","劳务公司工资表小时工","劳务公司工资表同工同酬"}&amp;"!$C:$C"),$C141)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1" s="451">
        <f ca="1" t="shared" si="41"/>
        <v>1546.67</v>
      </c>
      <c r="I141" s="451">
        <f>IFERROR(VLOOKUP($C141,五险!$B:$Z,MATCH("养老(16%)",五险!$B$5:$Z$5,0),0),0)</f>
        <v>689.28</v>
      </c>
      <c r="J141" s="451">
        <f>IFERROR(VLOOKUP($C141,五险!$B:$Z,MATCH("失业(0.7%)",五险!$B$5:$Z$5,0),0),0)</f>
        <v>30.16</v>
      </c>
      <c r="K141" s="451">
        <f>IFERROR(VLOOKUP($C141,五险!$B:$Z,MATCH("医疗(8.7%)",五险!$B$5:$Z$5,0),0),0)</f>
        <v>350.35</v>
      </c>
      <c r="L141" s="451">
        <f>IFERROR(VLOOKUP($C141,五险!$B:$Z,MATCH("工伤(1.2%)",五险!$B$5:$Z$5,0),0),0)</f>
        <v>90.47</v>
      </c>
      <c r="M141" s="451">
        <f>_xlfn.XLOOKUP($C141,公积金!$B:$B,公积金!$K:$K,0)</f>
        <v>0</v>
      </c>
      <c r="N141" s="455">
        <f ca="1" t="shared" si="39"/>
        <v>2706.93</v>
      </c>
      <c r="O141" s="454"/>
      <c r="AA141" t="str">
        <f>_xlfn.XLOOKUP(C141,[6]按姓名汇总!$C:$C,[6]按姓名汇总!$C:$C)</f>
        <v>李春华</v>
      </c>
    </row>
    <row r="142" customHeight="1" spans="1:27">
      <c r="A142" s="450">
        <f>IF(C142="","",COUNTA($C$3:C142))</f>
        <v>140</v>
      </c>
      <c r="B142" s="450" t="s">
        <v>185</v>
      </c>
      <c r="C142" s="450" t="s">
        <v>189</v>
      </c>
      <c r="D142" s="451" t="s">
        <v>190</v>
      </c>
      <c r="E142" s="451" t="s">
        <v>22</v>
      </c>
      <c r="F142" s="451">
        <f ca="1" t="shared" si="40"/>
        <v>0</v>
      </c>
      <c r="G142" s="452" t="str">
        <f ca="1" t="array" ref="G142">IFERROR(LOOKUP(1,0/COUNTIF(INDIRECT({"荣昌工资表科室人员","荣昌工资表研发人员","荣昌工资表销售人员","荣昌工资表一线员工","荣昌工资表小时工","劳务公司工资表小时工","劳务公司工资表同工同酬"}&amp;"!$C:$C"),$C142),{"荣昌工资表科室人员","荣昌工资表研发人员","荣昌工资表销售人员","荣昌工资表一线员工","荣昌工资表小时工","劳务公司工资表小时工","劳务公司工资表同工同酬"}),"")</f>
        <v/>
      </c>
      <c r="H142" s="451">
        <f ca="1" t="shared" si="41"/>
        <v>0</v>
      </c>
      <c r="I142" s="451">
        <f>IFERROR(VLOOKUP($C142,五险!$B:$Z,MATCH("养老(16%)",五险!$B$5:$Z$5,0),0),0)</f>
        <v>0</v>
      </c>
      <c r="J142" s="451">
        <f>IFERROR(VLOOKUP($C142,五险!$B:$Z,MATCH("失业(0.7%)",五险!$B$5:$Z$5,0),0),0)</f>
        <v>0</v>
      </c>
      <c r="K142" s="451">
        <f>IFERROR(VLOOKUP($C142,五险!$B:$Z,MATCH("医疗(8.7%)",五险!$B$5:$Z$5,0),0),0)</f>
        <v>0</v>
      </c>
      <c r="L142" s="451">
        <f>IFERROR(VLOOKUP($C142,五险!$B:$Z,MATCH("工伤(1.2%)",五险!$B$5:$Z$5,0),0),0)</f>
        <v>0</v>
      </c>
      <c r="M142" s="451">
        <f>_xlfn.XLOOKUP($C142,公积金!$B:$B,公积金!$K:$K,0)</f>
        <v>0</v>
      </c>
      <c r="N142" s="455">
        <f ca="1" t="shared" si="39"/>
        <v>0</v>
      </c>
      <c r="O142" s="454"/>
      <c r="AA142" t="str">
        <f>_xlfn.XLOOKUP(C142,[6]按姓名汇总!$C:$C,[6]按姓名汇总!$C:$C)</f>
        <v>罗文武</v>
      </c>
    </row>
    <row r="143" customHeight="1" spans="1:27">
      <c r="A143" s="450">
        <f>IF(C143="","",COUNTA($C$3:C143))</f>
        <v>141</v>
      </c>
      <c r="B143" s="450" t="s">
        <v>185</v>
      </c>
      <c r="C143" s="450" t="s">
        <v>191</v>
      </c>
      <c r="D143" s="451" t="s">
        <v>192</v>
      </c>
      <c r="E143" s="451" t="s">
        <v>21</v>
      </c>
      <c r="F143" s="451" t="str">
        <f ca="1" t="shared" si="40"/>
        <v>湖南诚展</v>
      </c>
      <c r="G143" s="452" t="str">
        <f ca="1" t="array" ref="G143">IFERROR(LOOKUP(1,0/COUNTIF(INDIRECT({"荣昌工资表科室人员","荣昌工资表研发人员","荣昌工资表销售人员","荣昌工资表一线员工","荣昌工资表小时工","劳务公司工资表小时工","劳务公司工资表同工同酬"}&amp;"!$C:$C"),$C143)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3" s="451">
        <f ca="1" t="shared" si="41"/>
        <v>6846.29</v>
      </c>
      <c r="I143" s="451">
        <f>IFERROR(VLOOKUP($C143,五险!$B:$Z,MATCH("养老(16%)",五险!$B$5:$Z$5,0),0),0)</f>
        <v>689.28</v>
      </c>
      <c r="J143" s="451">
        <f>IFERROR(VLOOKUP($C143,五险!$B:$Z,MATCH("失业(0.7%)",五险!$B$5:$Z$5,0),0),0)</f>
        <v>30.16</v>
      </c>
      <c r="K143" s="451">
        <f>IFERROR(VLOOKUP($C143,五险!$B:$Z,MATCH("医疗(8.7%)",五险!$B$5:$Z$5,0),0),0)</f>
        <v>350.35</v>
      </c>
      <c r="L143" s="451">
        <f>IFERROR(VLOOKUP($C143,五险!$B:$Z,MATCH("工伤(1.2%)",五险!$B$5:$Z$5,0),0),0)</f>
        <v>90.47</v>
      </c>
      <c r="M143" s="451">
        <f>_xlfn.XLOOKUP($C143,公积金!$B:$B,公积金!$K:$K,0)</f>
        <v>0</v>
      </c>
      <c r="N143" s="455">
        <f ca="1" t="shared" si="39"/>
        <v>8006.55</v>
      </c>
      <c r="O143" s="454"/>
      <c r="AA143" t="str">
        <f>_xlfn.XLOOKUP(C143,[6]按姓名汇总!$C:$C,[6]按姓名汇总!$C:$C)</f>
        <v>史双宇</v>
      </c>
    </row>
    <row r="144" customHeight="1" spans="1:27">
      <c r="A144" s="450">
        <f>IF(C144="","",COUNTA($C$3:C144))</f>
        <v>142</v>
      </c>
      <c r="B144" s="450" t="s">
        <v>185</v>
      </c>
      <c r="C144" s="450" t="s">
        <v>193</v>
      </c>
      <c r="D144" s="451" t="s">
        <v>192</v>
      </c>
      <c r="E144" s="451" t="s">
        <v>21</v>
      </c>
      <c r="F144" s="451" t="str">
        <f ca="1" t="shared" si="40"/>
        <v>湖南诚展</v>
      </c>
      <c r="G144" s="452" t="str">
        <f ca="1" t="array" ref="G144">IFERROR(LOOKUP(1,0/COUNTIF(INDIRECT({"荣昌工资表科室人员","荣昌工资表研发人员","荣昌工资表销售人员","荣昌工资表一线员工","荣昌工资表小时工","劳务公司工资表小时工","劳务公司工资表同工同酬"}&amp;"!$C:$C"),$C144)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4" s="451">
        <f ca="1" t="shared" si="41"/>
        <v>5587.92</v>
      </c>
      <c r="I144" s="451">
        <f>IFERROR(VLOOKUP($C144,五险!$B:$Z,MATCH("养老(16%)",五险!$B$5:$Z$5,0),0),0)</f>
        <v>689.28</v>
      </c>
      <c r="J144" s="451">
        <f>IFERROR(VLOOKUP($C144,五险!$B:$Z,MATCH("失业(0.7%)",五险!$B$5:$Z$5,0),0),0)</f>
        <v>30.16</v>
      </c>
      <c r="K144" s="451">
        <f>IFERROR(VLOOKUP($C144,五险!$B:$Z,MATCH("医疗(8.7%)",五险!$B$5:$Z$5,0),0),0)</f>
        <v>350.35</v>
      </c>
      <c r="L144" s="451">
        <f>IFERROR(VLOOKUP($C144,五险!$B:$Z,MATCH("工伤(1.2%)",五险!$B$5:$Z$5,0),0),0)</f>
        <v>90.47</v>
      </c>
      <c r="M144" s="451">
        <f>_xlfn.XLOOKUP($C144,公积金!$B:$B,公积金!$K:$K,0)</f>
        <v>0</v>
      </c>
      <c r="N144" s="455">
        <f ca="1" t="shared" si="39"/>
        <v>6748.18</v>
      </c>
      <c r="O144" s="454"/>
      <c r="AA144" t="str">
        <f>_xlfn.XLOOKUP(C144,[6]按姓名汇总!$C:$C,[6]按姓名汇总!$C:$C)</f>
        <v>谢桂华</v>
      </c>
    </row>
    <row r="145" customHeight="1" spans="1:27">
      <c r="A145" s="450">
        <f>IF(C145="","",COUNTA($C$3:C145))</f>
        <v>143</v>
      </c>
      <c r="B145" s="450" t="s">
        <v>185</v>
      </c>
      <c r="C145" s="450" t="s">
        <v>194</v>
      </c>
      <c r="D145" s="451" t="s">
        <v>192</v>
      </c>
      <c r="E145" s="451" t="s">
        <v>21</v>
      </c>
      <c r="F145" s="451" t="str">
        <f ca="1" t="shared" si="40"/>
        <v>湖南诚展</v>
      </c>
      <c r="G145" s="452" t="str">
        <f ca="1" t="array" ref="G145">IFERROR(LOOKUP(1,0/COUNTIF(INDIRECT({"荣昌工资表科室人员","荣昌工资表研发人员","荣昌工资表销售人员","荣昌工资表一线员工","荣昌工资表小时工","劳务公司工资表小时工","劳务公司工资表同工同酬"}&amp;"!$C:$C"),$C145)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5" s="451">
        <f ca="1" t="shared" si="41"/>
        <v>3855.71</v>
      </c>
      <c r="I145" s="451">
        <f>IFERROR(VLOOKUP($C145,五险!$B:$Z,MATCH("养老(16%)",五险!$B$5:$Z$5,0),0),0)</f>
        <v>689.28</v>
      </c>
      <c r="J145" s="451">
        <f>IFERROR(VLOOKUP($C145,五险!$B:$Z,MATCH("失业(0.7%)",五险!$B$5:$Z$5,0),0),0)</f>
        <v>30.16</v>
      </c>
      <c r="K145" s="451">
        <f>IFERROR(VLOOKUP($C145,五险!$B:$Z,MATCH("医疗(8.7%)",五险!$B$5:$Z$5,0),0),0)</f>
        <v>350.35</v>
      </c>
      <c r="L145" s="451">
        <f>IFERROR(VLOOKUP($C145,五险!$B:$Z,MATCH("工伤(1.2%)",五险!$B$5:$Z$5,0),0),0)</f>
        <v>90.47</v>
      </c>
      <c r="M145" s="451">
        <f>_xlfn.XLOOKUP($C145,公积金!$B:$B,公积金!$K:$K,0)</f>
        <v>0</v>
      </c>
      <c r="N145" s="455">
        <f ca="1" t="shared" si="39"/>
        <v>5015.97</v>
      </c>
      <c r="O145" s="454"/>
      <c r="AA145" t="str">
        <f>_xlfn.XLOOKUP(C145,[6]按姓名汇总!$C:$C,[6]按姓名汇总!$C:$C)</f>
        <v>董婧雯</v>
      </c>
    </row>
    <row r="146" customHeight="1" spans="1:27">
      <c r="A146" s="450">
        <f>IF(C146="","",COUNTA($C$3:C146))</f>
        <v>144</v>
      </c>
      <c r="B146" s="450" t="s">
        <v>185</v>
      </c>
      <c r="C146" s="450" t="s">
        <v>195</v>
      </c>
      <c r="D146" s="451" t="s">
        <v>192</v>
      </c>
      <c r="E146" s="451" t="s">
        <v>21</v>
      </c>
      <c r="F146" s="451" t="str">
        <f ca="1" t="shared" si="40"/>
        <v>湖南诚展</v>
      </c>
      <c r="G146" s="452" t="str">
        <f ca="1" t="array" ref="G146">IFERROR(LOOKUP(1,0/COUNTIF(INDIRECT({"荣昌工资表科室人员","荣昌工资表研发人员","荣昌工资表销售人员","荣昌工资表一线员工","荣昌工资表小时工","劳务公司工资表小时工","劳务公司工资表同工同酬"}&amp;"!$C:$C"),$C146)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6" s="451">
        <f ca="1" t="shared" si="41"/>
        <v>6858.08</v>
      </c>
      <c r="I146" s="451">
        <f>IFERROR(VLOOKUP($C146,五险!$B:$Z,MATCH("养老(16%)",五险!$B$5:$Z$5,0),0),0)</f>
        <v>689.28</v>
      </c>
      <c r="J146" s="451">
        <f>IFERROR(VLOOKUP($C146,五险!$B:$Z,MATCH("失业(0.7%)",五险!$B$5:$Z$5,0),0),0)</f>
        <v>30.16</v>
      </c>
      <c r="K146" s="451">
        <f>IFERROR(VLOOKUP($C146,五险!$B:$Z,MATCH("医疗(8.7%)",五险!$B$5:$Z$5,0),0),0)</f>
        <v>350.35</v>
      </c>
      <c r="L146" s="451">
        <f>IFERROR(VLOOKUP($C146,五险!$B:$Z,MATCH("工伤(1.2%)",五险!$B$5:$Z$5,0),0),0)</f>
        <v>90.47</v>
      </c>
      <c r="M146" s="451">
        <f>_xlfn.XLOOKUP($C146,公积金!$B:$B,公积金!$K:$K,0)</f>
        <v>0</v>
      </c>
      <c r="N146" s="455">
        <f ca="1" t="shared" si="39"/>
        <v>8018.34</v>
      </c>
      <c r="O146" s="454"/>
      <c r="AA146" t="str">
        <f>_xlfn.XLOOKUP(C146,[6]按姓名汇总!$C:$C,[6]按姓名汇总!$C:$C)</f>
        <v>张忠宝</v>
      </c>
    </row>
    <row r="147" customHeight="1" spans="1:27">
      <c r="A147" s="450">
        <f>IF(C147="","",COUNTA($C$3:C147))</f>
        <v>145</v>
      </c>
      <c r="B147" s="450" t="s">
        <v>185</v>
      </c>
      <c r="C147" s="450" t="s">
        <v>196</v>
      </c>
      <c r="D147" s="451" t="s">
        <v>192</v>
      </c>
      <c r="E147" s="451" t="s">
        <v>21</v>
      </c>
      <c r="F147" s="451" t="str">
        <f ca="1" t="shared" si="40"/>
        <v>湖南诚展</v>
      </c>
      <c r="G147" s="452" t="str">
        <f ca="1" t="array" ref="G147">IFERROR(LOOKUP(1,0/COUNTIF(INDIRECT({"荣昌工资表科室人员","荣昌工资表研发人员","荣昌工资表销售人员","荣昌工资表一线员工","荣昌工资表小时工","劳务公司工资表小时工","劳务公司工资表同工同酬"}&amp;"!$C:$C"),$C147)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7" s="451">
        <f ca="1" t="shared" si="41"/>
        <v>5710.8</v>
      </c>
      <c r="I147" s="451">
        <f>IFERROR(VLOOKUP($C147,五险!$B:$Z,MATCH("养老(16%)",五险!$B$5:$Z$5,0),0),0)</f>
        <v>689.28</v>
      </c>
      <c r="J147" s="451">
        <f>IFERROR(VLOOKUP($C147,五险!$B:$Z,MATCH("失业(0.7%)",五险!$B$5:$Z$5,0),0),0)</f>
        <v>30.16</v>
      </c>
      <c r="K147" s="451">
        <f>IFERROR(VLOOKUP($C147,五险!$B:$Z,MATCH("医疗(8.7%)",五险!$B$5:$Z$5,0),0),0)</f>
        <v>350.35</v>
      </c>
      <c r="L147" s="451">
        <f>IFERROR(VLOOKUP($C147,五险!$B:$Z,MATCH("工伤(1.2%)",五险!$B$5:$Z$5,0),0),0)</f>
        <v>90.47</v>
      </c>
      <c r="M147" s="451">
        <f>_xlfn.XLOOKUP($C147,公积金!$B:$B,公积金!$K:$K,0)</f>
        <v>0</v>
      </c>
      <c r="N147" s="455">
        <f ca="1" t="shared" si="39"/>
        <v>6871.06</v>
      </c>
      <c r="O147" s="454"/>
      <c r="AA147" t="str">
        <f>_xlfn.XLOOKUP(C147,[6]按姓名汇总!$C:$C,[6]按姓名汇总!$C:$C)</f>
        <v>刘湘宇</v>
      </c>
    </row>
    <row r="148" customHeight="1" spans="1:27">
      <c r="A148" s="450">
        <f>IF(C148="","",COUNTA($C$3:C148))</f>
        <v>146</v>
      </c>
      <c r="B148" s="450" t="s">
        <v>185</v>
      </c>
      <c r="C148" s="450" t="s">
        <v>197</v>
      </c>
      <c r="D148" s="451" t="s">
        <v>192</v>
      </c>
      <c r="E148" s="451" t="s">
        <v>21</v>
      </c>
      <c r="F148" s="451">
        <f ca="1" t="shared" si="40"/>
        <v>0</v>
      </c>
      <c r="G148" s="452" t="str">
        <f ca="1" t="array" ref="G148">IFERROR(LOOKUP(1,0/COUNTIF(INDIRECT({"荣昌工资表科室人员","荣昌工资表研发人员","荣昌工资表销售人员","荣昌工资表一线员工","荣昌工资表小时工","劳务公司工资表小时工","劳务公司工资表同工同酬"}&amp;"!$C:$C"),$C148),{"荣昌工资表科室人员","荣昌工资表研发人员","荣昌工资表销售人员","荣昌工资表一线员工","荣昌工资表小时工","劳务公司工资表小时工","劳务公司工资表同工同酬"}),"")</f>
        <v/>
      </c>
      <c r="H148" s="451">
        <f ca="1" t="shared" si="41"/>
        <v>0</v>
      </c>
      <c r="I148" s="451">
        <f>IFERROR(VLOOKUP($C148,五险!$B:$Z,MATCH("养老(16%)",五险!$B$5:$Z$5,0),0),0)</f>
        <v>0</v>
      </c>
      <c r="J148" s="451">
        <f>IFERROR(VLOOKUP($C148,五险!$B:$Z,MATCH("失业(0.7%)",五险!$B$5:$Z$5,0),0),0)</f>
        <v>0</v>
      </c>
      <c r="K148" s="451">
        <f>IFERROR(VLOOKUP($C148,五险!$B:$Z,MATCH("医疗(8.7%)",五险!$B$5:$Z$5,0),0),0)</f>
        <v>0</v>
      </c>
      <c r="L148" s="451">
        <f>IFERROR(VLOOKUP($C148,五险!$B:$Z,MATCH("工伤(1.2%)",五险!$B$5:$Z$5,0),0),0)</f>
        <v>0</v>
      </c>
      <c r="M148" s="451">
        <f>_xlfn.XLOOKUP($C148,公积金!$B:$B,公积金!$K:$K,0)</f>
        <v>0</v>
      </c>
      <c r="N148" s="455">
        <f ca="1" t="shared" si="39"/>
        <v>0</v>
      </c>
      <c r="O148" s="454"/>
      <c r="AA148" t="str">
        <f>_xlfn.XLOOKUP(C148,[6]按姓名汇总!$C:$C,[6]按姓名汇总!$C:$C)</f>
        <v>刘伟</v>
      </c>
    </row>
    <row r="149" customHeight="1" spans="1:27">
      <c r="A149" s="450">
        <f>IF(C149="","",COUNTA($C$3:C149))</f>
        <v>147</v>
      </c>
      <c r="B149" s="450" t="s">
        <v>185</v>
      </c>
      <c r="C149" s="450" t="s">
        <v>198</v>
      </c>
      <c r="D149" s="451" t="s">
        <v>192</v>
      </c>
      <c r="E149" s="451" t="s">
        <v>21</v>
      </c>
      <c r="F149" s="451" t="str">
        <f ca="1" t="shared" si="40"/>
        <v>湖南诚展</v>
      </c>
      <c r="G149" s="452" t="str">
        <f ca="1" t="array" ref="G149">IFERROR(LOOKUP(1,0/COUNTIF(INDIRECT({"荣昌工资表科室人员","荣昌工资表研发人员","荣昌工资表销售人员","荣昌工资表一线员工","荣昌工资表小时工","劳务公司工资表小时工","劳务公司工资表同工同酬"}&amp;"!$C:$C"),$C149)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9" s="451">
        <f ca="1" t="shared" si="41"/>
        <v>7001.54</v>
      </c>
      <c r="I149" s="451">
        <f>IFERROR(VLOOKUP($C149,五险!$B:$Z,MATCH("养老(16%)",五险!$B$5:$Z$5,0),0),0)</f>
        <v>689.28</v>
      </c>
      <c r="J149" s="451">
        <f>IFERROR(VLOOKUP($C149,五险!$B:$Z,MATCH("失业(0.7%)",五险!$B$5:$Z$5,0),0),0)</f>
        <v>30.16</v>
      </c>
      <c r="K149" s="451">
        <f>IFERROR(VLOOKUP($C149,五险!$B:$Z,MATCH("医疗(8.7%)",五险!$B$5:$Z$5,0),0),0)</f>
        <v>350.35</v>
      </c>
      <c r="L149" s="451">
        <f>IFERROR(VLOOKUP($C149,五险!$B:$Z,MATCH("工伤(1.2%)",五险!$B$5:$Z$5,0),0),0)</f>
        <v>90.47</v>
      </c>
      <c r="M149" s="451">
        <f>_xlfn.XLOOKUP($C149,公积金!$B:$B,公积金!$K:$K,0)</f>
        <v>0</v>
      </c>
      <c r="N149" s="455">
        <f ca="1" t="shared" si="39"/>
        <v>8161.8</v>
      </c>
      <c r="O149" s="454"/>
      <c r="AA149" t="str">
        <f>_xlfn.XLOOKUP(C149,[6]按姓名汇总!$C:$C,[6]按姓名汇总!$C:$C)</f>
        <v>李力争</v>
      </c>
    </row>
    <row r="150" customHeight="1" spans="1:27">
      <c r="A150" s="450">
        <f>IF(C150="","",COUNTA($C$3:C150))</f>
        <v>148</v>
      </c>
      <c r="B150" s="450" t="s">
        <v>185</v>
      </c>
      <c r="C150" s="450" t="s">
        <v>199</v>
      </c>
      <c r="D150" s="451" t="s">
        <v>192</v>
      </c>
      <c r="E150" s="451" t="s">
        <v>21</v>
      </c>
      <c r="F150" s="451" t="str">
        <f ca="1" t="shared" si="40"/>
        <v>湖南诚展</v>
      </c>
      <c r="G150" s="452" t="str">
        <f ca="1" t="array" ref="G150">IFERROR(LOOKUP(1,0/COUNTIF(INDIRECT({"荣昌工资表科室人员","荣昌工资表研发人员","荣昌工资表销售人员","荣昌工资表一线员工","荣昌工资表小时工","劳务公司工资表小时工","劳务公司工资表同工同酬"}&amp;"!$C:$C"),$C150)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50" s="451">
        <f ca="1" t="shared" si="41"/>
        <v>5995.02</v>
      </c>
      <c r="I150" s="451">
        <f>IFERROR(VLOOKUP($C150,五险!$B:$Z,MATCH("养老(16%)",五险!$B$5:$Z$5,0),0),0)</f>
        <v>689.28</v>
      </c>
      <c r="J150" s="451">
        <f>IFERROR(VLOOKUP($C150,五险!$B:$Z,MATCH("失业(0.7%)",五险!$B$5:$Z$5,0),0),0)</f>
        <v>30.16</v>
      </c>
      <c r="K150" s="451">
        <f>IFERROR(VLOOKUP($C150,五险!$B:$Z,MATCH("医疗(8.7%)",五险!$B$5:$Z$5,0),0),0)</f>
        <v>350.35</v>
      </c>
      <c r="L150" s="451">
        <f>IFERROR(VLOOKUP($C150,五险!$B:$Z,MATCH("工伤(1.2%)",五险!$B$5:$Z$5,0),0),0)</f>
        <v>90.47</v>
      </c>
      <c r="M150" s="451">
        <f>_xlfn.XLOOKUP($C150,公积金!$B:$B,公积金!$K:$K,0)</f>
        <v>0</v>
      </c>
      <c r="N150" s="455">
        <f ca="1" t="shared" si="39"/>
        <v>7155.28</v>
      </c>
      <c r="O150" s="454"/>
      <c r="AA150" t="str">
        <f>_xlfn.XLOOKUP(C150,[6]按姓名汇总!$C:$C,[6]按姓名汇总!$C:$C)</f>
        <v>唐亮</v>
      </c>
    </row>
    <row r="151" customHeight="1" spans="1:27">
      <c r="A151" s="450">
        <f>IF(C151="","",COUNTA($C$3:C151))</f>
        <v>149</v>
      </c>
      <c r="B151" s="450" t="s">
        <v>185</v>
      </c>
      <c r="C151" s="450" t="s">
        <v>200</v>
      </c>
      <c r="D151" s="451" t="s">
        <v>192</v>
      </c>
      <c r="E151" s="451" t="s">
        <v>21</v>
      </c>
      <c r="F151" s="451" t="str">
        <f ca="1" t="shared" si="40"/>
        <v>湖南诚展</v>
      </c>
      <c r="G151" s="452" t="str">
        <f ca="1" t="array" ref="G151">IFERROR(LOOKUP(1,0/COUNTIF(INDIRECT({"荣昌工资表科室人员","荣昌工资表研发人员","荣昌工资表销售人员","荣昌工资表一线员工","荣昌工资表小时工","劳务公司工资表小时工","劳务公司工资表同工同酬"}&amp;"!$C:$C"),$C151)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51" s="451">
        <f ca="1" t="shared" si="41"/>
        <v>6547.69</v>
      </c>
      <c r="I151" s="451">
        <f>IFERROR(VLOOKUP($C151,五险!$B:$Z,MATCH("养老(16%)",五险!$B$5:$Z$5,0),0),0)</f>
        <v>689.28</v>
      </c>
      <c r="J151" s="451">
        <f>IFERROR(VLOOKUP($C151,五险!$B:$Z,MATCH("失业(0.7%)",五险!$B$5:$Z$5,0),0),0)</f>
        <v>30.16</v>
      </c>
      <c r="K151" s="451">
        <f>IFERROR(VLOOKUP($C151,五险!$B:$Z,MATCH("医疗(8.7%)",五险!$B$5:$Z$5,0),0),0)</f>
        <v>350.35</v>
      </c>
      <c r="L151" s="451">
        <f>IFERROR(VLOOKUP($C151,五险!$B:$Z,MATCH("工伤(1.2%)",五险!$B$5:$Z$5,0),0),0)</f>
        <v>90.47</v>
      </c>
      <c r="M151" s="451">
        <f>_xlfn.XLOOKUP($C151,公积金!$B:$B,公积金!$K:$K,0)</f>
        <v>0</v>
      </c>
      <c r="N151" s="455">
        <f ca="1" t="shared" si="39"/>
        <v>7707.95</v>
      </c>
      <c r="O151" s="454"/>
      <c r="AA151" t="str">
        <f>_xlfn.XLOOKUP(C151,[6]按姓名汇总!$C:$C,[6]按姓名汇总!$C:$C)</f>
        <v>罗向锋</v>
      </c>
    </row>
    <row r="152" customHeight="1" spans="1:27">
      <c r="A152" s="450">
        <f>IF(C152="","",COUNTA($C$3:C152))</f>
        <v>150</v>
      </c>
      <c r="B152" s="450" t="s">
        <v>185</v>
      </c>
      <c r="C152" s="450" t="s">
        <v>201</v>
      </c>
      <c r="D152" s="451" t="s">
        <v>192</v>
      </c>
      <c r="E152" s="451" t="s">
        <v>21</v>
      </c>
      <c r="F152" s="451" t="str">
        <f ca="1" t="shared" si="40"/>
        <v>湖南诚展</v>
      </c>
      <c r="G152" s="452" t="str">
        <f ca="1" t="array" ref="G152">IFERROR(LOOKUP(1,0/COUNTIF(INDIRECT({"荣昌工资表科室人员","荣昌工资表研发人员","荣昌工资表销售人员","荣昌工资表一线员工","荣昌工资表小时工","劳务公司工资表小时工","劳务公司工资表同工同酬"}&amp;"!$C:$C"),$C152)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52" s="451">
        <f ca="1" t="shared" si="41"/>
        <v>5830.28</v>
      </c>
      <c r="I152" s="451">
        <f>IFERROR(VLOOKUP($C152,五险!$B:$Z,MATCH("养老(16%)",五险!$B$5:$Z$5,0),0),0)</f>
        <v>689.28</v>
      </c>
      <c r="J152" s="451">
        <f>IFERROR(VLOOKUP($C152,五险!$B:$Z,MATCH("失业(0.7%)",五险!$B$5:$Z$5,0),0),0)</f>
        <v>30.16</v>
      </c>
      <c r="K152" s="451">
        <f>IFERROR(VLOOKUP($C152,五险!$B:$Z,MATCH("医疗(8.7%)",五险!$B$5:$Z$5,0),0),0)</f>
        <v>350.35</v>
      </c>
      <c r="L152" s="451">
        <f>IFERROR(VLOOKUP($C152,五险!$B:$Z,MATCH("工伤(1.2%)",五险!$B$5:$Z$5,0),0),0)</f>
        <v>90.47</v>
      </c>
      <c r="M152" s="451">
        <f>_xlfn.XLOOKUP($C152,公积金!$B:$B,公积金!$K:$K,0)</f>
        <v>0</v>
      </c>
      <c r="N152" s="455">
        <f ca="1" t="shared" si="39"/>
        <v>6990.54</v>
      </c>
      <c r="O152" s="454"/>
      <c r="AA152" t="str">
        <f>_xlfn.XLOOKUP(C152,[6]按姓名汇总!$C:$C,[6]按姓名汇总!$C:$C)</f>
        <v>谭金祥</v>
      </c>
    </row>
    <row r="153" customHeight="1" spans="1:27">
      <c r="A153" s="450">
        <f>IF(C153="","",COUNTA($C$3:C153))</f>
        <v>151</v>
      </c>
      <c r="B153" s="450" t="s">
        <v>185</v>
      </c>
      <c r="C153" s="450" t="s">
        <v>202</v>
      </c>
      <c r="D153" s="451" t="s">
        <v>192</v>
      </c>
      <c r="E153" s="451" t="s">
        <v>21</v>
      </c>
      <c r="F153" s="451" t="str">
        <f ca="1" t="shared" si="40"/>
        <v>湖南诚展</v>
      </c>
      <c r="G153" s="452" t="str">
        <f ca="1" t="array" ref="G153">IFERROR(LOOKUP(1,0/COUNTIF(INDIRECT({"荣昌工资表科室人员","荣昌工资表研发人员","荣昌工资表销售人员","荣昌工资表一线员工","荣昌工资表小时工","劳务公司工资表小时工","劳务公司工资表同工同酬"}&amp;"!$C:$C"),$C153)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53" s="451">
        <f ca="1" t="shared" si="41"/>
        <v>3669.66</v>
      </c>
      <c r="I153" s="451">
        <f>IFERROR(VLOOKUP($C153,五险!$B:$Z,MATCH("养老(16%)",五险!$B$5:$Z$5,0),0),0)</f>
        <v>689.28</v>
      </c>
      <c r="J153" s="451">
        <f>IFERROR(VLOOKUP($C153,五险!$B:$Z,MATCH("失业(0.7%)",五险!$B$5:$Z$5,0),0),0)</f>
        <v>30.16</v>
      </c>
      <c r="K153" s="451">
        <f>IFERROR(VLOOKUP($C153,五险!$B:$Z,MATCH("医疗(8.7%)",五险!$B$5:$Z$5,0),0),0)</f>
        <v>350.35</v>
      </c>
      <c r="L153" s="451">
        <f>IFERROR(VLOOKUP($C153,五险!$B:$Z,MATCH("工伤(1.2%)",五险!$B$5:$Z$5,0),0),0)</f>
        <v>90.47</v>
      </c>
      <c r="M153" s="451">
        <f>_xlfn.XLOOKUP($C153,公积金!$B:$B,公积金!$K:$K,0)</f>
        <v>0</v>
      </c>
      <c r="N153" s="455">
        <f ca="1" t="shared" si="39"/>
        <v>4829.92</v>
      </c>
      <c r="O153" s="454"/>
      <c r="AA153" t="str">
        <f>_xlfn.XLOOKUP(C153,[6]按姓名汇总!$C:$C,[6]按姓名汇总!$C:$C)</f>
        <v>王子先</v>
      </c>
    </row>
    <row r="154" customHeight="1" spans="1:27">
      <c r="A154" s="450">
        <f>IF(C154="","",COUNTA($C$3:C154))</f>
        <v>152</v>
      </c>
      <c r="B154" s="450" t="s">
        <v>185</v>
      </c>
      <c r="C154" s="450" t="s">
        <v>203</v>
      </c>
      <c r="D154" s="451" t="s">
        <v>192</v>
      </c>
      <c r="E154" s="451" t="s">
        <v>21</v>
      </c>
      <c r="F154" s="451" t="str">
        <f ca="1" t="shared" si="40"/>
        <v>湖南诚展</v>
      </c>
      <c r="G154" s="452" t="str">
        <f ca="1" t="array" ref="G154">IFERROR(LOOKUP(1,0/COUNTIF(INDIRECT({"荣昌工资表科室人员","荣昌工资表研发人员","荣昌工资表销售人员","荣昌工资表一线员工","荣昌工资表小时工","劳务公司工资表小时工","劳务公司工资表同工同酬"}&amp;"!$C:$C"),$C154)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54" s="451">
        <f ca="1" t="shared" si="41"/>
        <v>3827.96</v>
      </c>
      <c r="I154" s="451">
        <f>IFERROR(VLOOKUP($C154,五险!$B:$Z,MATCH("养老(16%)",五险!$B$5:$Z$5,0),0),0)</f>
        <v>689.28</v>
      </c>
      <c r="J154" s="451">
        <f>IFERROR(VLOOKUP($C154,五险!$B:$Z,MATCH("失业(0.7%)",五险!$B$5:$Z$5,0),0),0)</f>
        <v>30.16</v>
      </c>
      <c r="K154" s="451">
        <f>IFERROR(VLOOKUP($C154,五险!$B:$Z,MATCH("医疗(8.7%)",五险!$B$5:$Z$5,0),0),0)</f>
        <v>350.35</v>
      </c>
      <c r="L154" s="451">
        <f>IFERROR(VLOOKUP($C154,五险!$B:$Z,MATCH("工伤(1.2%)",五险!$B$5:$Z$5,0),0),0)</f>
        <v>90.47</v>
      </c>
      <c r="M154" s="451">
        <f>_xlfn.XLOOKUP($C154,公积金!$B:$B,公积金!$K:$K,0)</f>
        <v>0</v>
      </c>
      <c r="N154" s="455">
        <f ca="1" t="shared" si="39"/>
        <v>4988.22</v>
      </c>
      <c r="O154" s="454"/>
      <c r="AA154" t="str">
        <f>_xlfn.XLOOKUP(C154,[6]按姓名汇总!$C:$C,[6]按姓名汇总!$C:$C)</f>
        <v>赵琦</v>
      </c>
    </row>
    <row r="155" customHeight="1" spans="1:27">
      <c r="A155" s="450">
        <f>IF(C155="","",COUNTA($C$3:C155))</f>
        <v>153</v>
      </c>
      <c r="B155" s="450" t="s">
        <v>185</v>
      </c>
      <c r="C155" s="450" t="s">
        <v>204</v>
      </c>
      <c r="D155" s="451" t="s">
        <v>192</v>
      </c>
      <c r="E155" s="451" t="s">
        <v>21</v>
      </c>
      <c r="F155" s="451" t="str">
        <f ca="1" t="shared" si="40"/>
        <v>湖南诚展</v>
      </c>
      <c r="G155" s="452" t="str">
        <f ca="1" t="array" ref="G155">IFERROR(LOOKUP(1,0/COUNTIF(INDIRECT({"荣昌工资表科室人员","荣昌工资表研发人员","荣昌工资表销售人员","荣昌工资表一线员工","荣昌工资表小时工","劳务公司工资表小时工","劳务公司工资表同工同酬"}&amp;"!$C:$C"),$C155)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55" s="451">
        <f ca="1" t="shared" si="41"/>
        <v>1471.86</v>
      </c>
      <c r="I155" s="451">
        <f>IFERROR(VLOOKUP($C155,五险!$B:$Z,MATCH("养老(16%)",五险!$B$5:$Z$5,0),0),0)</f>
        <v>689.28</v>
      </c>
      <c r="J155" s="451">
        <f>IFERROR(VLOOKUP($C155,五险!$B:$Z,MATCH("失业(0.7%)",五险!$B$5:$Z$5,0),0),0)</f>
        <v>30.16</v>
      </c>
      <c r="K155" s="451">
        <f>IFERROR(VLOOKUP($C155,五险!$B:$Z,MATCH("医疗(8.7%)",五险!$B$5:$Z$5,0),0),0)</f>
        <v>350.35</v>
      </c>
      <c r="L155" s="451">
        <f>IFERROR(VLOOKUP($C155,五险!$B:$Z,MATCH("工伤(1.2%)",五险!$B$5:$Z$5,0),0),0)</f>
        <v>90.47</v>
      </c>
      <c r="M155" s="451">
        <f>_xlfn.XLOOKUP($C155,公积金!$B:$B,公积金!$K:$K,0)</f>
        <v>0</v>
      </c>
      <c r="N155" s="455">
        <f ca="1" t="shared" si="39"/>
        <v>2632.12</v>
      </c>
      <c r="O155" s="454"/>
      <c r="AA155" t="str">
        <f>_xlfn.XLOOKUP(C155,[6]按姓名汇总!$C:$C,[6]按姓名汇总!$C:$C)</f>
        <v>凌勤凡</v>
      </c>
    </row>
    <row r="156" customHeight="1" spans="1:27">
      <c r="A156" s="450">
        <f>IF(C156="","",COUNTA($C$3:C156))</f>
        <v>154</v>
      </c>
      <c r="B156" s="450" t="s">
        <v>185</v>
      </c>
      <c r="C156" s="450" t="s">
        <v>205</v>
      </c>
      <c r="D156" s="451" t="s">
        <v>192</v>
      </c>
      <c r="E156" s="451" t="s">
        <v>21</v>
      </c>
      <c r="F156" s="451">
        <f ca="1" t="shared" si="40"/>
        <v>0</v>
      </c>
      <c r="G156" s="452" t="str">
        <f ca="1" t="array" ref="G156">IFERROR(LOOKUP(1,0/COUNTIF(INDIRECT({"荣昌工资表科室人员","荣昌工资表研发人员","荣昌工资表销售人员","荣昌工资表一线员工","荣昌工资表小时工","劳务公司工资表小时工","劳务公司工资表同工同酬"}&amp;"!$C:$C"),$C156),{"荣昌工资表科室人员","荣昌工资表研发人员","荣昌工资表销售人员","荣昌工资表一线员工","荣昌工资表小时工","劳务公司工资表小时工","劳务公司工资表同工同酬"}),"")</f>
        <v/>
      </c>
      <c r="H156" s="451">
        <f ca="1" t="shared" si="41"/>
        <v>0</v>
      </c>
      <c r="I156" s="451">
        <f>IFERROR(VLOOKUP($C156,五险!$B:$Z,MATCH("养老(16%)",五险!$B$5:$Z$5,0),0),0)</f>
        <v>0</v>
      </c>
      <c r="J156" s="451">
        <f>IFERROR(VLOOKUP($C156,五险!$B:$Z,MATCH("失业(0.7%)",五险!$B$5:$Z$5,0),0),0)</f>
        <v>0</v>
      </c>
      <c r="K156" s="451">
        <f>IFERROR(VLOOKUP($C156,五险!$B:$Z,MATCH("医疗(8.7%)",五险!$B$5:$Z$5,0),0),0)</f>
        <v>0</v>
      </c>
      <c r="L156" s="451">
        <f>IFERROR(VLOOKUP($C156,五险!$B:$Z,MATCH("工伤(1.2%)",五险!$B$5:$Z$5,0),0),0)</f>
        <v>0</v>
      </c>
      <c r="M156" s="451">
        <f>_xlfn.XLOOKUP($C156,公积金!$B:$B,公积金!$K:$K,0)</f>
        <v>0</v>
      </c>
      <c r="N156" s="455">
        <f ca="1" t="shared" si="39"/>
        <v>0</v>
      </c>
      <c r="O156" s="454"/>
      <c r="AA156" t="str">
        <f>_xlfn.XLOOKUP(C156,[6]按姓名汇总!$C:$C,[6]按姓名汇总!$C:$C)</f>
        <v>袁亮</v>
      </c>
    </row>
    <row r="157" customHeight="1" spans="1:27">
      <c r="A157" s="450">
        <f>IF(C157="","",COUNTA($C$3:C157))</f>
        <v>155</v>
      </c>
      <c r="B157" s="450" t="s">
        <v>185</v>
      </c>
      <c r="C157" s="450" t="s">
        <v>206</v>
      </c>
      <c r="D157" s="451" t="s">
        <v>192</v>
      </c>
      <c r="E157" s="451" t="s">
        <v>21</v>
      </c>
      <c r="F157" s="451" t="str">
        <f ca="1" t="shared" si="40"/>
        <v>湘潭思泉</v>
      </c>
      <c r="G157" s="452" t="str">
        <f ca="1" t="array" ref="G157">IFERROR(LOOKUP(1,0/COUNTIF(INDIRECT({"荣昌工资表科室人员","荣昌工资表研发人员","荣昌工资表销售人员","荣昌工资表一线员工","荣昌工资表小时工","劳务公司工资表小时工","劳务公司工资表同工同酬"}&amp;"!$C:$C"),$C157)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57" s="451">
        <f ca="1" t="shared" si="41"/>
        <v>2899.58</v>
      </c>
      <c r="I157" s="451">
        <f>IFERROR(VLOOKUP($C157,五险!$B:$Z,MATCH("养老(16%)",五险!$B$5:$Z$5,0),0),0)</f>
        <v>689.3</v>
      </c>
      <c r="J157" s="451">
        <f>IFERROR(VLOOKUP($C157,五险!$B:$Z,MATCH("失业(0.7%)",五险!$B$5:$Z$5,0),0),0)</f>
        <v>30.16</v>
      </c>
      <c r="K157" s="451">
        <f>IFERROR(VLOOKUP($C157,五险!$B:$Z,MATCH("医疗(8.7%)",五险!$B$5:$Z$5,0),0),0)</f>
        <v>374.8</v>
      </c>
      <c r="L157" s="451">
        <f>IFERROR(VLOOKUP($C157,五险!$B:$Z,MATCH("工伤(1.2%)",五险!$B$5:$Z$5,0),0),0)</f>
        <v>51.7</v>
      </c>
      <c r="M157" s="451">
        <f>_xlfn.XLOOKUP($C157,公积金!$B:$B,公积金!$K:$K,0)</f>
        <v>0</v>
      </c>
      <c r="N157" s="455">
        <f ca="1" t="shared" si="39"/>
        <v>4045.54</v>
      </c>
      <c r="O157" s="454"/>
      <c r="AA157" t="str">
        <f>_xlfn.XLOOKUP(C157,[6]按姓名汇总!$C:$C,[6]按姓名汇总!$C:$C)</f>
        <v>袁登宇</v>
      </c>
    </row>
    <row r="158" customHeight="1" spans="1:27">
      <c r="A158" s="450">
        <f>IF(C158="","",COUNTA($C$3:C158))</f>
        <v>156</v>
      </c>
      <c r="B158" s="450" t="s">
        <v>185</v>
      </c>
      <c r="C158" s="450" t="s">
        <v>207</v>
      </c>
      <c r="D158" s="451" t="s">
        <v>192</v>
      </c>
      <c r="E158" s="451" t="s">
        <v>21</v>
      </c>
      <c r="F158" s="451">
        <f ca="1" t="shared" si="40"/>
        <v>0</v>
      </c>
      <c r="G158" s="452" t="str">
        <f ca="1" t="array" ref="G158">IFERROR(LOOKUP(1,0/COUNTIF(INDIRECT({"荣昌工资表科室人员","荣昌工资表研发人员","荣昌工资表销售人员","荣昌工资表一线员工","荣昌工资表小时工","劳务公司工资表小时工","劳务公司工资表同工同酬"}&amp;"!$C:$C"),$C158),{"荣昌工资表科室人员","荣昌工资表研发人员","荣昌工资表销售人员","荣昌工资表一线员工","荣昌工资表小时工","劳务公司工资表小时工","劳务公司工资表同工同酬"}),"")</f>
        <v/>
      </c>
      <c r="H158" s="451">
        <f ca="1" t="shared" si="41"/>
        <v>0</v>
      </c>
      <c r="I158" s="451">
        <f>IFERROR(VLOOKUP($C158,五险!$B:$Z,MATCH("养老(16%)",五险!$B$5:$Z$5,0),0),0)</f>
        <v>0</v>
      </c>
      <c r="J158" s="451">
        <f>IFERROR(VLOOKUP($C158,五险!$B:$Z,MATCH("失业(0.7%)",五险!$B$5:$Z$5,0),0),0)</f>
        <v>0</v>
      </c>
      <c r="K158" s="451">
        <f>IFERROR(VLOOKUP($C158,五险!$B:$Z,MATCH("医疗(8.7%)",五险!$B$5:$Z$5,0),0),0)</f>
        <v>0</v>
      </c>
      <c r="L158" s="451">
        <f>IFERROR(VLOOKUP($C158,五险!$B:$Z,MATCH("工伤(1.2%)",五险!$B$5:$Z$5,0),0),0)</f>
        <v>0</v>
      </c>
      <c r="M158" s="451">
        <f>_xlfn.XLOOKUP($C158,公积金!$B:$B,公积金!$K:$K,0)</f>
        <v>0</v>
      </c>
      <c r="N158" s="455">
        <f ca="1" t="shared" si="39"/>
        <v>0</v>
      </c>
      <c r="O158" s="454"/>
      <c r="AA158" t="str">
        <f>_xlfn.XLOOKUP(C158,[6]按姓名汇总!$C:$C,[6]按姓名汇总!$C:$C)</f>
        <v>贺振杰</v>
      </c>
    </row>
    <row r="159" customHeight="1" spans="1:27">
      <c r="A159" s="450">
        <f>IF(C159="","",COUNTA($C$3:C159))</f>
        <v>157</v>
      </c>
      <c r="B159" s="450" t="s">
        <v>185</v>
      </c>
      <c r="C159" s="450" t="s">
        <v>208</v>
      </c>
      <c r="D159" s="451" t="s">
        <v>192</v>
      </c>
      <c r="E159" s="451" t="s">
        <v>21</v>
      </c>
      <c r="F159" s="451">
        <f ca="1" t="shared" si="40"/>
        <v>0</v>
      </c>
      <c r="G159" s="452" t="str">
        <f ca="1" t="array" ref="G159">IFERROR(LOOKUP(1,0/COUNTIF(INDIRECT({"荣昌工资表科室人员","荣昌工资表研发人员","荣昌工资表销售人员","荣昌工资表一线员工","荣昌工资表小时工","劳务公司工资表小时工","劳务公司工资表同工同酬"}&amp;"!$C:$C"),$C159),{"荣昌工资表科室人员","荣昌工资表研发人员","荣昌工资表销售人员","荣昌工资表一线员工","荣昌工资表小时工","劳务公司工资表小时工","劳务公司工资表同工同酬"}),"")</f>
        <v/>
      </c>
      <c r="H159" s="451">
        <f ca="1" t="shared" si="41"/>
        <v>0</v>
      </c>
      <c r="I159" s="451">
        <f>IFERROR(VLOOKUP($C159,五险!$B:$Z,MATCH("养老(16%)",五险!$B$5:$Z$5,0),0),0)</f>
        <v>0</v>
      </c>
      <c r="J159" s="451">
        <f>IFERROR(VLOOKUP($C159,五险!$B:$Z,MATCH("失业(0.7%)",五险!$B$5:$Z$5,0),0),0)</f>
        <v>0</v>
      </c>
      <c r="K159" s="451">
        <f>IFERROR(VLOOKUP($C159,五险!$B:$Z,MATCH("医疗(8.7%)",五险!$B$5:$Z$5,0),0),0)</f>
        <v>0</v>
      </c>
      <c r="L159" s="451">
        <f>IFERROR(VLOOKUP($C159,五险!$B:$Z,MATCH("工伤(1.2%)",五险!$B$5:$Z$5,0),0),0)</f>
        <v>0</v>
      </c>
      <c r="M159" s="451">
        <f>_xlfn.XLOOKUP($C159,公积金!$B:$B,公积金!$K:$K,0)</f>
        <v>0</v>
      </c>
      <c r="N159" s="455">
        <f ca="1" t="shared" si="39"/>
        <v>0</v>
      </c>
      <c r="O159" s="454"/>
      <c r="AA159" t="str">
        <f>_xlfn.XLOOKUP(C159,[6]按姓名汇总!$C:$C,[6]按姓名汇总!$C:$C)</f>
        <v>欧晨鹰</v>
      </c>
    </row>
    <row r="160" customHeight="1" spans="1:27">
      <c r="A160" s="450">
        <f>IF(C160="","",COUNTA($C$3:C160))</f>
        <v>158</v>
      </c>
      <c r="B160" s="450" t="s">
        <v>185</v>
      </c>
      <c r="C160" s="450" t="s">
        <v>209</v>
      </c>
      <c r="D160" s="451" t="s">
        <v>192</v>
      </c>
      <c r="E160" s="451" t="s">
        <v>21</v>
      </c>
      <c r="F160" s="451">
        <f ca="1" t="shared" si="40"/>
        <v>0</v>
      </c>
      <c r="G160" s="452" t="str">
        <f ca="1" t="array" ref="G160">IFERROR(LOOKUP(1,0/COUNTIF(INDIRECT({"荣昌工资表科室人员","荣昌工资表研发人员","荣昌工资表销售人员","荣昌工资表一线员工","荣昌工资表小时工","劳务公司工资表小时工","劳务公司工资表同工同酬"}&amp;"!$C:$C"),$C160),{"荣昌工资表科室人员","荣昌工资表研发人员","荣昌工资表销售人员","荣昌工资表一线员工","荣昌工资表小时工","劳务公司工资表小时工","劳务公司工资表同工同酬"}),"")</f>
        <v/>
      </c>
      <c r="H160" s="451">
        <f ca="1" t="shared" si="41"/>
        <v>0</v>
      </c>
      <c r="I160" s="451">
        <f>IFERROR(VLOOKUP($C160,五险!$B:$Z,MATCH("养老(16%)",五险!$B$5:$Z$5,0),0),0)</f>
        <v>0</v>
      </c>
      <c r="J160" s="451">
        <f>IFERROR(VLOOKUP($C160,五险!$B:$Z,MATCH("失业(0.7%)",五险!$B$5:$Z$5,0),0),0)</f>
        <v>0</v>
      </c>
      <c r="K160" s="451">
        <f>IFERROR(VLOOKUP($C160,五险!$B:$Z,MATCH("医疗(8.7%)",五险!$B$5:$Z$5,0),0),0)</f>
        <v>0</v>
      </c>
      <c r="L160" s="451">
        <f>IFERROR(VLOOKUP($C160,五险!$B:$Z,MATCH("工伤(1.2%)",五险!$B$5:$Z$5,0),0),0)</f>
        <v>0</v>
      </c>
      <c r="M160" s="451">
        <f>_xlfn.XLOOKUP($C160,公积金!$B:$B,公积金!$K:$K,0)</f>
        <v>0</v>
      </c>
      <c r="N160" s="455">
        <f ca="1" t="shared" si="39"/>
        <v>0</v>
      </c>
      <c r="O160" s="454"/>
      <c r="AA160" t="str">
        <f>_xlfn.XLOOKUP(C160,[6]按姓名汇总!$C:$C,[6]按姓名汇总!$C:$C)</f>
        <v>黄金容</v>
      </c>
    </row>
    <row r="161" customHeight="1" spans="1:27">
      <c r="A161" s="450">
        <f>IF(C161="","",COUNTA($C$3:C161))</f>
        <v>159</v>
      </c>
      <c r="B161" s="450" t="s">
        <v>185</v>
      </c>
      <c r="C161" s="450" t="s">
        <v>210</v>
      </c>
      <c r="D161" s="451" t="s">
        <v>192</v>
      </c>
      <c r="E161" s="451" t="s">
        <v>21</v>
      </c>
      <c r="F161" s="451">
        <f ca="1" t="shared" si="40"/>
        <v>0</v>
      </c>
      <c r="G161" s="452" t="str">
        <f ca="1" t="array" ref="G161">IFERROR(LOOKUP(1,0/COUNTIF(INDIRECT({"荣昌工资表科室人员","荣昌工资表研发人员","荣昌工资表销售人员","荣昌工资表一线员工","荣昌工资表小时工","劳务公司工资表小时工","劳务公司工资表同工同酬"}&amp;"!$C:$C"),$C161),{"荣昌工资表科室人员","荣昌工资表研发人员","荣昌工资表销售人员","荣昌工资表一线员工","荣昌工资表小时工","劳务公司工资表小时工","劳务公司工资表同工同酬"}),"")</f>
        <v/>
      </c>
      <c r="H161" s="451">
        <f ca="1" t="shared" si="41"/>
        <v>0</v>
      </c>
      <c r="I161" s="451">
        <f>IFERROR(VLOOKUP($C161,五险!$B:$Z,MATCH("养老(16%)",五险!$B$5:$Z$5,0),0),0)</f>
        <v>0</v>
      </c>
      <c r="J161" s="451">
        <f>IFERROR(VLOOKUP($C161,五险!$B:$Z,MATCH("失业(0.7%)",五险!$B$5:$Z$5,0),0),0)</f>
        <v>0</v>
      </c>
      <c r="K161" s="451">
        <f>IFERROR(VLOOKUP($C161,五险!$B:$Z,MATCH("医疗(8.7%)",五险!$B$5:$Z$5,0),0),0)</f>
        <v>0</v>
      </c>
      <c r="L161" s="451">
        <f>IFERROR(VLOOKUP($C161,五险!$B:$Z,MATCH("工伤(1.2%)",五险!$B$5:$Z$5,0),0),0)</f>
        <v>0</v>
      </c>
      <c r="M161" s="451">
        <f>_xlfn.XLOOKUP($C161,公积金!$B:$B,公积金!$K:$K,0)</f>
        <v>0</v>
      </c>
      <c r="N161" s="455">
        <f ca="1" t="shared" si="39"/>
        <v>0</v>
      </c>
      <c r="O161" s="454"/>
      <c r="AA161" t="str">
        <f>_xlfn.XLOOKUP(C161,[6]按姓名汇总!$C:$C,[6]按姓名汇总!$C:$C)</f>
        <v>谢波</v>
      </c>
    </row>
    <row r="162" customHeight="1" spans="1:27">
      <c r="A162" s="450">
        <f>IF(C162="","",COUNTA($C$3:C162))</f>
        <v>160</v>
      </c>
      <c r="B162" s="450" t="s">
        <v>185</v>
      </c>
      <c r="C162" s="450" t="s">
        <v>211</v>
      </c>
      <c r="D162" s="451" t="s">
        <v>192</v>
      </c>
      <c r="E162" s="451" t="s">
        <v>21</v>
      </c>
      <c r="F162" s="451">
        <f ca="1" t="shared" si="40"/>
        <v>0</v>
      </c>
      <c r="G162" s="452" t="str">
        <f ca="1" t="array" ref="G162">IFERROR(LOOKUP(1,0/COUNTIF(INDIRECT({"荣昌工资表科室人员","荣昌工资表研发人员","荣昌工资表销售人员","荣昌工资表一线员工","荣昌工资表小时工","劳务公司工资表小时工","劳务公司工资表同工同酬"}&amp;"!$C:$C"),$C162),{"荣昌工资表科室人员","荣昌工资表研发人员","荣昌工资表销售人员","荣昌工资表一线员工","荣昌工资表小时工","劳务公司工资表小时工","劳务公司工资表同工同酬"}),"")</f>
        <v/>
      </c>
      <c r="H162" s="451">
        <f ca="1" t="shared" si="41"/>
        <v>0</v>
      </c>
      <c r="I162" s="451">
        <f>IFERROR(VLOOKUP($C162,五险!$B:$Z,MATCH("养老(16%)",五险!$B$5:$Z$5,0),0),0)</f>
        <v>0</v>
      </c>
      <c r="J162" s="451">
        <f>IFERROR(VLOOKUP($C162,五险!$B:$Z,MATCH("失业(0.7%)",五险!$B$5:$Z$5,0),0),0)</f>
        <v>0</v>
      </c>
      <c r="K162" s="451">
        <f>IFERROR(VLOOKUP($C162,五险!$B:$Z,MATCH("医疗(8.7%)",五险!$B$5:$Z$5,0),0),0)</f>
        <v>0</v>
      </c>
      <c r="L162" s="451">
        <f>IFERROR(VLOOKUP($C162,五险!$B:$Z,MATCH("工伤(1.2%)",五险!$B$5:$Z$5,0),0),0)</f>
        <v>0</v>
      </c>
      <c r="M162" s="451">
        <f>_xlfn.XLOOKUP($C162,公积金!$B:$B,公积金!$K:$K,0)</f>
        <v>0</v>
      </c>
      <c r="N162" s="455">
        <f ca="1" t="shared" si="39"/>
        <v>0</v>
      </c>
      <c r="O162" s="454"/>
      <c r="AA162" t="str">
        <f>_xlfn.XLOOKUP(C162,[6]按姓名汇总!$C:$C,[6]按姓名汇总!$C:$C)</f>
        <v>马华亮</v>
      </c>
    </row>
    <row r="163" customHeight="1" spans="1:27">
      <c r="A163" s="450">
        <f>IF(C163="","",COUNTA($C$3:C163))</f>
        <v>161</v>
      </c>
      <c r="B163" s="450" t="s">
        <v>185</v>
      </c>
      <c r="C163" s="450" t="s">
        <v>212</v>
      </c>
      <c r="D163" s="451" t="s">
        <v>192</v>
      </c>
      <c r="E163" s="451" t="s">
        <v>21</v>
      </c>
      <c r="F163" s="451" t="str">
        <f ca="1" t="shared" si="40"/>
        <v>湖南诚展</v>
      </c>
      <c r="G163" s="452" t="str">
        <f ca="1" t="array" ref="G163">IFERROR(LOOKUP(1,0/COUNTIF(INDIRECT({"荣昌工资表科室人员","荣昌工资表研发人员","荣昌工资表销售人员","荣昌工资表一线员工","荣昌工资表小时工","劳务公司工资表小时工","劳务公司工资表同工同酬"}&amp;"!$C:$C"),$C163)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3" s="451">
        <f ca="1" t="shared" si="41"/>
        <v>6692.4</v>
      </c>
      <c r="I163" s="451">
        <f>IFERROR(VLOOKUP($C163,五险!$B:$Z,MATCH("养老(16%)",五险!$B$5:$Z$5,0),0),0)</f>
        <v>689.28</v>
      </c>
      <c r="J163" s="451">
        <f>IFERROR(VLOOKUP($C163,五险!$B:$Z,MATCH("失业(0.7%)",五险!$B$5:$Z$5,0),0),0)</f>
        <v>30.16</v>
      </c>
      <c r="K163" s="451">
        <f>IFERROR(VLOOKUP($C163,五险!$B:$Z,MATCH("医疗(8.7%)",五险!$B$5:$Z$5,0),0),0)</f>
        <v>350.35</v>
      </c>
      <c r="L163" s="451">
        <f>IFERROR(VLOOKUP($C163,五险!$B:$Z,MATCH("工伤(1.2%)",五险!$B$5:$Z$5,0),0),0)</f>
        <v>90.47</v>
      </c>
      <c r="M163" s="451">
        <f>_xlfn.XLOOKUP($C163,公积金!$B:$B,公积金!$K:$K,0)</f>
        <v>0</v>
      </c>
      <c r="N163" s="455">
        <f ca="1" t="shared" si="39"/>
        <v>7852.66</v>
      </c>
      <c r="O163" s="454"/>
      <c r="AA163" t="str">
        <f>_xlfn.XLOOKUP(C163,[6]按姓名汇总!$C:$C,[6]按姓名汇总!$C:$C)</f>
        <v>齐康杰</v>
      </c>
    </row>
    <row r="164" customHeight="1" spans="1:27">
      <c r="A164" s="450">
        <f>IF(C164="","",COUNTA($C$3:C164))</f>
        <v>162</v>
      </c>
      <c r="B164" s="450" t="s">
        <v>185</v>
      </c>
      <c r="C164" s="450" t="s">
        <v>213</v>
      </c>
      <c r="D164" s="451" t="s">
        <v>192</v>
      </c>
      <c r="E164" s="451" t="s">
        <v>21</v>
      </c>
      <c r="F164" s="451" t="str">
        <f ca="1" t="shared" si="40"/>
        <v>湖南诚展</v>
      </c>
      <c r="G164" s="452" t="str">
        <f ca="1" t="array" ref="G164">IFERROR(LOOKUP(1,0/COUNTIF(INDIRECT({"荣昌工资表科室人员","荣昌工资表研发人员","荣昌工资表销售人员","荣昌工资表一线员工","荣昌工资表小时工","劳务公司工资表小时工","劳务公司工资表同工同酬"}&amp;"!$C:$C"),$C164)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4" s="451">
        <f ca="1" t="shared" si="41"/>
        <v>1680.5</v>
      </c>
      <c r="I164" s="451">
        <f>IFERROR(VLOOKUP($C164,五险!$B:$Z,MATCH("养老(16%)",五险!$B$5:$Z$5,0),0),0)</f>
        <v>689.28</v>
      </c>
      <c r="J164" s="451">
        <f>IFERROR(VLOOKUP($C164,五险!$B:$Z,MATCH("失业(0.7%)",五险!$B$5:$Z$5,0),0),0)</f>
        <v>30.16</v>
      </c>
      <c r="K164" s="451">
        <f>IFERROR(VLOOKUP($C164,五险!$B:$Z,MATCH("医疗(8.7%)",五险!$B$5:$Z$5,0),0),0)</f>
        <v>350.35</v>
      </c>
      <c r="L164" s="451">
        <f>IFERROR(VLOOKUP($C164,五险!$B:$Z,MATCH("工伤(1.2%)",五险!$B$5:$Z$5,0),0),0)</f>
        <v>90.47</v>
      </c>
      <c r="M164" s="451">
        <f>_xlfn.XLOOKUP($C164,公积金!$B:$B,公积金!$K:$K,0)</f>
        <v>0</v>
      </c>
      <c r="N164" s="455">
        <f ca="1" t="shared" si="39"/>
        <v>2840.76</v>
      </c>
      <c r="O164" s="454"/>
      <c r="AA164" t="str">
        <f>_xlfn.XLOOKUP(C164,[6]按姓名汇总!$C:$C,[6]按姓名汇总!$C:$C)</f>
        <v>黄希</v>
      </c>
    </row>
    <row r="165" customHeight="1" spans="1:27">
      <c r="A165" s="450">
        <f>IF(C165="","",COUNTA($C$3:C165))</f>
        <v>163</v>
      </c>
      <c r="B165" s="450" t="s">
        <v>185</v>
      </c>
      <c r="C165" s="450" t="s">
        <v>214</v>
      </c>
      <c r="D165" s="451" t="s">
        <v>192</v>
      </c>
      <c r="E165" s="451" t="s">
        <v>21</v>
      </c>
      <c r="F165" s="451" t="str">
        <f ca="1" t="shared" si="40"/>
        <v>湖南诚展</v>
      </c>
      <c r="G165" s="452" t="str">
        <f ca="1" t="array" ref="G165">IFERROR(LOOKUP(1,0/COUNTIF(INDIRECT({"荣昌工资表科室人员","荣昌工资表研发人员","荣昌工资表销售人员","荣昌工资表一线员工","荣昌工资表小时工","劳务公司工资表小时工","劳务公司工资表同工同酬"}&amp;"!$C:$C"),$C165)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5" s="451">
        <f ca="1" t="shared" si="41"/>
        <v>5880.02</v>
      </c>
      <c r="I165" s="451">
        <f>IFERROR(VLOOKUP($C165,五险!$B:$Z,MATCH("养老(16%)",五险!$B$5:$Z$5,0),0),0)</f>
        <v>689.28</v>
      </c>
      <c r="J165" s="451">
        <f>IFERROR(VLOOKUP($C165,五险!$B:$Z,MATCH("失业(0.7%)",五险!$B$5:$Z$5,0),0),0)</f>
        <v>30.16</v>
      </c>
      <c r="K165" s="451">
        <f>IFERROR(VLOOKUP($C165,五险!$B:$Z,MATCH("医疗(8.7%)",五险!$B$5:$Z$5,0),0),0)</f>
        <v>350.35</v>
      </c>
      <c r="L165" s="451">
        <f>IFERROR(VLOOKUP($C165,五险!$B:$Z,MATCH("工伤(1.2%)",五险!$B$5:$Z$5,0),0),0)</f>
        <v>90.47</v>
      </c>
      <c r="M165" s="451">
        <f>_xlfn.XLOOKUP($C165,公积金!$B:$B,公积金!$K:$K,0)</f>
        <v>0</v>
      </c>
      <c r="N165" s="455">
        <f ca="1" t="shared" si="39"/>
        <v>7040.28</v>
      </c>
      <c r="O165" s="454"/>
      <c r="AA165" t="str">
        <f>_xlfn.XLOOKUP(C165,[6]按姓名汇总!$C:$C,[6]按姓名汇总!$C:$C)</f>
        <v>李水平</v>
      </c>
    </row>
    <row r="166" customHeight="1" spans="1:27">
      <c r="A166" s="450">
        <f>IF(C166="","",COUNTA($C$3:C166))</f>
        <v>164</v>
      </c>
      <c r="B166" s="450" t="s">
        <v>185</v>
      </c>
      <c r="C166" s="450" t="s">
        <v>215</v>
      </c>
      <c r="D166" s="451" t="s">
        <v>192</v>
      </c>
      <c r="E166" s="451" t="s">
        <v>21</v>
      </c>
      <c r="F166" s="451">
        <f ca="1" t="shared" si="40"/>
        <v>0</v>
      </c>
      <c r="G166" s="452" t="str">
        <f ca="1" t="array" ref="G166">IFERROR(LOOKUP(1,0/COUNTIF(INDIRECT({"荣昌工资表科室人员","荣昌工资表研发人员","荣昌工资表销售人员","荣昌工资表一线员工","荣昌工资表小时工","劳务公司工资表小时工","劳务公司工资表同工同酬"}&amp;"!$C:$C"),$C166),{"荣昌工资表科室人员","荣昌工资表研发人员","荣昌工资表销售人员","荣昌工资表一线员工","荣昌工资表小时工","劳务公司工资表小时工","劳务公司工资表同工同酬"}),"")</f>
        <v/>
      </c>
      <c r="H166" s="451">
        <f ca="1" t="shared" si="41"/>
        <v>0</v>
      </c>
      <c r="I166" s="451">
        <f>IFERROR(VLOOKUP($C166,五险!$B:$Z,MATCH("养老(16%)",五险!$B$5:$Z$5,0),0),0)</f>
        <v>0</v>
      </c>
      <c r="J166" s="451">
        <f>IFERROR(VLOOKUP($C166,五险!$B:$Z,MATCH("失业(0.7%)",五险!$B$5:$Z$5,0),0),0)</f>
        <v>0</v>
      </c>
      <c r="K166" s="451">
        <f>IFERROR(VLOOKUP($C166,五险!$B:$Z,MATCH("医疗(8.7%)",五险!$B$5:$Z$5,0),0),0)</f>
        <v>0</v>
      </c>
      <c r="L166" s="451">
        <f>IFERROR(VLOOKUP($C166,五险!$B:$Z,MATCH("工伤(1.2%)",五险!$B$5:$Z$5,0),0),0)</f>
        <v>0</v>
      </c>
      <c r="M166" s="451">
        <f>_xlfn.XLOOKUP($C166,公积金!$B:$B,公积金!$K:$K,0)</f>
        <v>0</v>
      </c>
      <c r="N166" s="455">
        <f ca="1" t="shared" si="39"/>
        <v>0</v>
      </c>
      <c r="O166" s="454"/>
      <c r="AA166" t="str">
        <f>_xlfn.XLOOKUP(C166,[6]按姓名汇总!$C:$C,[6]按姓名汇总!$C:$C)</f>
        <v>宋娟</v>
      </c>
    </row>
    <row r="167" customHeight="1" spans="1:27">
      <c r="A167" s="450">
        <f>IF(C167="","",COUNTA($C$3:C167))</f>
        <v>165</v>
      </c>
      <c r="B167" s="450" t="s">
        <v>185</v>
      </c>
      <c r="C167" s="450" t="s">
        <v>216</v>
      </c>
      <c r="D167" s="451" t="s">
        <v>192</v>
      </c>
      <c r="E167" s="451" t="s">
        <v>21</v>
      </c>
      <c r="F167" s="451" t="str">
        <f ca="1" t="shared" si="40"/>
        <v>湖南诚展</v>
      </c>
      <c r="G167" s="452" t="str">
        <f ca="1" t="array" ref="G167">IFERROR(LOOKUP(1,0/COUNTIF(INDIRECT({"荣昌工资表科室人员","荣昌工资表研发人员","荣昌工资表销售人员","荣昌工资表一线员工","荣昌工资表小时工","劳务公司工资表小时工","劳务公司工资表同工同酬"}&amp;"!$C:$C"),$C167)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7" s="451">
        <f ca="1" t="shared" si="41"/>
        <v>3871.2</v>
      </c>
      <c r="I167" s="451">
        <f>IFERROR(VLOOKUP($C167,五险!$B:$Z,MATCH("养老(16%)",五险!$B$5:$Z$5,0),0),0)</f>
        <v>689.28</v>
      </c>
      <c r="J167" s="451">
        <f>IFERROR(VLOOKUP($C167,五险!$B:$Z,MATCH("失业(0.7%)",五险!$B$5:$Z$5,0),0),0)</f>
        <v>30.16</v>
      </c>
      <c r="K167" s="451">
        <f>IFERROR(VLOOKUP($C167,五险!$B:$Z,MATCH("医疗(8.7%)",五险!$B$5:$Z$5,0),0),0)</f>
        <v>350.35</v>
      </c>
      <c r="L167" s="451">
        <f>IFERROR(VLOOKUP($C167,五险!$B:$Z,MATCH("工伤(1.2%)",五险!$B$5:$Z$5,0),0),0)</f>
        <v>90.47</v>
      </c>
      <c r="M167" s="451">
        <f>_xlfn.XLOOKUP($C167,公积金!$B:$B,公积金!$K:$K,0)</f>
        <v>0</v>
      </c>
      <c r="N167" s="455">
        <f ca="1" t="shared" si="39"/>
        <v>5031.46</v>
      </c>
      <c r="O167" s="454"/>
      <c r="AA167" t="str">
        <f>_xlfn.XLOOKUP(C167,[6]按姓名汇总!$C:$C,[6]按姓名汇总!$C:$C)</f>
        <v>吴明贵</v>
      </c>
    </row>
    <row r="168" customHeight="1" spans="1:27">
      <c r="A168" s="450">
        <f>IF(C168="","",COUNTA($C$3:C168))</f>
        <v>166</v>
      </c>
      <c r="B168" s="450" t="s">
        <v>185</v>
      </c>
      <c r="C168" s="450" t="s">
        <v>217</v>
      </c>
      <c r="D168" s="451" t="s">
        <v>192</v>
      </c>
      <c r="E168" s="451" t="s">
        <v>21</v>
      </c>
      <c r="F168" s="451" t="str">
        <f ca="1" t="shared" si="40"/>
        <v>湘潭思泉</v>
      </c>
      <c r="G168" s="452" t="str">
        <f ca="1" t="array" ref="G168">IFERROR(LOOKUP(1,0/COUNTIF(INDIRECT({"荣昌工资表科室人员","荣昌工资表研发人员","荣昌工资表销售人员","荣昌工资表一线员工","荣昌工资表小时工","劳务公司工资表小时工","劳务公司工资表同工同酬"}&amp;"!$C:$C"),$C168)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8" s="451">
        <f ca="1" t="shared" si="41"/>
        <v>6208.08</v>
      </c>
      <c r="I168" s="451">
        <f>IFERROR(VLOOKUP($C168,五险!$B:$Z,MATCH("养老(16%)",五险!$B$5:$Z$5,0),0),0)</f>
        <v>689.3</v>
      </c>
      <c r="J168" s="451">
        <f>IFERROR(VLOOKUP($C168,五险!$B:$Z,MATCH("失业(0.7%)",五险!$B$5:$Z$5,0),0),0)</f>
        <v>30.16</v>
      </c>
      <c r="K168" s="451">
        <f>IFERROR(VLOOKUP($C168,五险!$B:$Z,MATCH("医疗(8.7%)",五险!$B$5:$Z$5,0),0),0)</f>
        <v>374.8</v>
      </c>
      <c r="L168" s="451">
        <f>IFERROR(VLOOKUP($C168,五险!$B:$Z,MATCH("工伤(1.2%)",五险!$B$5:$Z$5,0),0),0)</f>
        <v>51.7</v>
      </c>
      <c r="M168" s="451">
        <f>_xlfn.XLOOKUP($C168,公积金!$B:$B,公积金!$K:$K,0)</f>
        <v>0</v>
      </c>
      <c r="N168" s="455">
        <f ca="1" t="shared" si="39"/>
        <v>7354.04</v>
      </c>
      <c r="O168" s="454"/>
      <c r="AA168" t="str">
        <f>_xlfn.XLOOKUP(C168,[6]按姓名汇总!$C:$C,[6]按姓名汇总!$C:$C)</f>
        <v>刘俊杰</v>
      </c>
    </row>
    <row r="169" customHeight="1" spans="1:27">
      <c r="A169" s="450">
        <f>IF(C169="","",COUNTA($C$3:C169))</f>
        <v>167</v>
      </c>
      <c r="B169" s="450" t="s">
        <v>185</v>
      </c>
      <c r="C169" s="450" t="s">
        <v>218</v>
      </c>
      <c r="D169" s="451" t="s">
        <v>192</v>
      </c>
      <c r="E169" s="451" t="s">
        <v>21</v>
      </c>
      <c r="F169" s="451" t="str">
        <f ca="1" t="shared" si="40"/>
        <v>湘潭思泉</v>
      </c>
      <c r="G169" s="452" t="str">
        <f ca="1" t="array" ref="G169">IFERROR(LOOKUP(1,0/COUNTIF(INDIRECT({"荣昌工资表科室人员","荣昌工资表研发人员","荣昌工资表销售人员","荣昌工资表一线员工","荣昌工资表小时工","劳务公司工资表小时工","劳务公司工资表同工同酬"}&amp;"!$C:$C"),$C169)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9" s="451">
        <f ca="1" t="shared" si="41"/>
        <v>7032.46</v>
      </c>
      <c r="I169" s="451">
        <f>IFERROR(VLOOKUP($C169,五险!$B:$Z,MATCH("养老(16%)",五险!$B$5:$Z$5,0),0),0)</f>
        <v>689.3</v>
      </c>
      <c r="J169" s="451">
        <f>IFERROR(VLOOKUP($C169,五险!$B:$Z,MATCH("失业(0.7%)",五险!$B$5:$Z$5,0),0),0)</f>
        <v>30.16</v>
      </c>
      <c r="K169" s="451">
        <f>IFERROR(VLOOKUP($C169,五险!$B:$Z,MATCH("医疗(8.7%)",五险!$B$5:$Z$5,0),0),0)</f>
        <v>374.8</v>
      </c>
      <c r="L169" s="451">
        <f>IFERROR(VLOOKUP($C169,五险!$B:$Z,MATCH("工伤(1.2%)",五险!$B$5:$Z$5,0),0),0)</f>
        <v>51.7</v>
      </c>
      <c r="M169" s="451">
        <f>_xlfn.XLOOKUP($C169,公积金!$B:$B,公积金!$K:$K,0)</f>
        <v>0</v>
      </c>
      <c r="N169" s="455">
        <f ca="1" t="shared" si="39"/>
        <v>8178.42</v>
      </c>
      <c r="O169" s="454"/>
      <c r="AA169" t="str">
        <f>_xlfn.XLOOKUP(C169,[6]按姓名汇总!$C:$C,[6]按姓名汇总!$C:$C)</f>
        <v>瞿芬</v>
      </c>
    </row>
    <row r="170" customHeight="1" spans="1:27">
      <c r="A170" s="450">
        <f>IF(C170="","",COUNTA($C$3:C170))</f>
        <v>168</v>
      </c>
      <c r="B170" s="450" t="s">
        <v>185</v>
      </c>
      <c r="C170" s="450" t="s">
        <v>219</v>
      </c>
      <c r="D170" s="451" t="s">
        <v>192</v>
      </c>
      <c r="E170" s="451" t="s">
        <v>21</v>
      </c>
      <c r="F170" s="451" t="str">
        <f ca="1" t="shared" si="40"/>
        <v>湘潭思泉</v>
      </c>
      <c r="G170" s="452" t="str">
        <f ca="1" t="array" ref="G170">IFERROR(LOOKUP(1,0/COUNTIF(INDIRECT({"荣昌工资表科室人员","荣昌工资表研发人员","荣昌工资表销售人员","荣昌工资表一线员工","荣昌工资表小时工","劳务公司工资表小时工","劳务公司工资表同工同酬"}&amp;"!$C:$C"),$C170)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0" s="451">
        <f ca="1" t="shared" si="41"/>
        <v>6199.25</v>
      </c>
      <c r="I170" s="451">
        <f>IFERROR(VLOOKUP($C170,五险!$B:$Z,MATCH("养老(16%)",五险!$B$5:$Z$5,0),0),0)</f>
        <v>689.3</v>
      </c>
      <c r="J170" s="451">
        <f>IFERROR(VLOOKUP($C170,五险!$B:$Z,MATCH("失业(0.7%)",五险!$B$5:$Z$5,0),0),0)</f>
        <v>30.16</v>
      </c>
      <c r="K170" s="451">
        <f>IFERROR(VLOOKUP($C170,五险!$B:$Z,MATCH("医疗(8.7%)",五险!$B$5:$Z$5,0),0),0)</f>
        <v>374.8</v>
      </c>
      <c r="L170" s="451">
        <f>IFERROR(VLOOKUP($C170,五险!$B:$Z,MATCH("工伤(1.2%)",五险!$B$5:$Z$5,0),0),0)</f>
        <v>51.7</v>
      </c>
      <c r="M170" s="451">
        <f>_xlfn.XLOOKUP($C170,公积金!$B:$B,公积金!$K:$K,0)</f>
        <v>0</v>
      </c>
      <c r="N170" s="455">
        <f ca="1" t="shared" si="39"/>
        <v>7345.21</v>
      </c>
      <c r="O170" s="454"/>
      <c r="AA170" t="str">
        <f>_xlfn.XLOOKUP(C170,[6]按姓名汇总!$C:$C,[6]按姓名汇总!$C:$C)</f>
        <v>瞿欢</v>
      </c>
    </row>
    <row r="171" customHeight="1" spans="1:27">
      <c r="A171" s="450">
        <f>IF(C171="","",COUNTA($C$3:C171))</f>
        <v>169</v>
      </c>
      <c r="B171" s="450" t="s">
        <v>185</v>
      </c>
      <c r="C171" s="450" t="s">
        <v>220</v>
      </c>
      <c r="D171" s="451" t="s">
        <v>192</v>
      </c>
      <c r="E171" s="451" t="s">
        <v>21</v>
      </c>
      <c r="F171" s="451" t="str">
        <f ca="1" t="shared" si="40"/>
        <v>湘潭思泉</v>
      </c>
      <c r="G171" s="452" t="str">
        <f ca="1" t="array" ref="G171">IFERROR(LOOKUP(1,0/COUNTIF(INDIRECT({"荣昌工资表科室人员","荣昌工资表研发人员","荣昌工资表销售人员","荣昌工资表一线员工","荣昌工资表小时工","劳务公司工资表小时工","劳务公司工资表同工同酬"}&amp;"!$C:$C"),$C171)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1" s="451">
        <f ca="1" t="shared" si="41"/>
        <v>6335.63</v>
      </c>
      <c r="I171" s="451">
        <f>IFERROR(VLOOKUP($C171,五险!$B:$Z,MATCH("养老(16%)",五险!$B$5:$Z$5,0),0),0)</f>
        <v>689.3</v>
      </c>
      <c r="J171" s="451">
        <f>IFERROR(VLOOKUP($C171,五险!$B:$Z,MATCH("失业(0.7%)",五险!$B$5:$Z$5,0),0),0)</f>
        <v>30.16</v>
      </c>
      <c r="K171" s="451">
        <f>IFERROR(VLOOKUP($C171,五险!$B:$Z,MATCH("医疗(8.7%)",五险!$B$5:$Z$5,0),0),0)</f>
        <v>374.8</v>
      </c>
      <c r="L171" s="451">
        <f>IFERROR(VLOOKUP($C171,五险!$B:$Z,MATCH("工伤(1.2%)",五险!$B$5:$Z$5,0),0),0)</f>
        <v>51.7</v>
      </c>
      <c r="M171" s="451">
        <f>_xlfn.XLOOKUP($C171,公积金!$B:$B,公积金!$K:$K,0)</f>
        <v>0</v>
      </c>
      <c r="N171" s="455">
        <f ca="1" t="shared" si="39"/>
        <v>7481.59</v>
      </c>
      <c r="O171" s="454"/>
      <c r="AA171" t="str">
        <f>_xlfn.XLOOKUP(C171,[6]按姓名汇总!$C:$C,[6]按姓名汇总!$C:$C)</f>
        <v>彭智勇</v>
      </c>
    </row>
    <row r="172" customHeight="1" spans="1:27">
      <c r="A172" s="450">
        <f>IF(C172="","",COUNTA($C$3:C172))</f>
        <v>170</v>
      </c>
      <c r="B172" s="450" t="s">
        <v>185</v>
      </c>
      <c r="C172" s="450" t="s">
        <v>221</v>
      </c>
      <c r="D172" s="451" t="s">
        <v>192</v>
      </c>
      <c r="E172" s="451" t="s">
        <v>21</v>
      </c>
      <c r="F172" s="451">
        <f ca="1" t="shared" si="40"/>
        <v>0</v>
      </c>
      <c r="G172" s="452" t="str">
        <f ca="1" t="array" ref="G172">IFERROR(LOOKUP(1,0/COUNTIF(INDIRECT({"荣昌工资表科室人员","荣昌工资表研发人员","荣昌工资表销售人员","荣昌工资表一线员工","荣昌工资表小时工","劳务公司工资表小时工","劳务公司工资表同工同酬"}&amp;"!$C:$C"),$C172),{"荣昌工资表科室人员","荣昌工资表研发人员","荣昌工资表销售人员","荣昌工资表一线员工","荣昌工资表小时工","劳务公司工资表小时工","劳务公司工资表同工同酬"}),"")</f>
        <v/>
      </c>
      <c r="H172" s="451">
        <f ca="1" t="shared" si="41"/>
        <v>0</v>
      </c>
      <c r="I172" s="451">
        <f>IFERROR(VLOOKUP($C172,五险!$B:$Z,MATCH("养老(16%)",五险!$B$5:$Z$5,0),0),0)</f>
        <v>0</v>
      </c>
      <c r="J172" s="451">
        <f>IFERROR(VLOOKUP($C172,五险!$B:$Z,MATCH("失业(0.7%)",五险!$B$5:$Z$5,0),0),0)</f>
        <v>0</v>
      </c>
      <c r="K172" s="451">
        <f>IFERROR(VLOOKUP($C172,五险!$B:$Z,MATCH("医疗(8.7%)",五险!$B$5:$Z$5,0),0),0)</f>
        <v>0</v>
      </c>
      <c r="L172" s="451">
        <f>IFERROR(VLOOKUP($C172,五险!$B:$Z,MATCH("工伤(1.2%)",五险!$B$5:$Z$5,0),0),0)</f>
        <v>0</v>
      </c>
      <c r="M172" s="451">
        <f>_xlfn.XLOOKUP($C172,公积金!$B:$B,公积金!$K:$K,0)</f>
        <v>0</v>
      </c>
      <c r="N172" s="455">
        <f ca="1" t="shared" si="39"/>
        <v>0</v>
      </c>
      <c r="O172" s="454"/>
      <c r="AA172" t="str">
        <f>_xlfn.XLOOKUP(C172,[6]按姓名汇总!$C:$C,[6]按姓名汇总!$C:$C)</f>
        <v>张伟</v>
      </c>
    </row>
    <row r="173" customHeight="1" spans="1:27">
      <c r="A173" s="450">
        <f>IF(C173="","",COUNTA($C$3:C173))</f>
        <v>171</v>
      </c>
      <c r="B173" s="450" t="s">
        <v>185</v>
      </c>
      <c r="C173" s="450" t="s">
        <v>222</v>
      </c>
      <c r="D173" s="451" t="s">
        <v>192</v>
      </c>
      <c r="E173" s="451" t="s">
        <v>21</v>
      </c>
      <c r="F173" s="451" t="str">
        <f ca="1" t="shared" si="40"/>
        <v>东方人才</v>
      </c>
      <c r="G173" s="452" t="str">
        <f ca="1" t="array" ref="G173">IFERROR(LOOKUP(1,0/COUNTIF(INDIRECT({"荣昌工资表科室人员","荣昌工资表研发人员","荣昌工资表销售人员","荣昌工资表一线员工","荣昌工资表小时工","劳务公司工资表小时工","劳务公司工资表同工同酬"}&amp;"!$C:$C"),$C173)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3" s="451">
        <f ca="1" t="shared" si="41"/>
        <v>5998.26</v>
      </c>
      <c r="I173" s="451">
        <f>IFERROR(VLOOKUP($C173,五险!$B:$Z,MATCH("养老(16%)",五险!$B$5:$Z$5,0),0),0)</f>
        <v>689.28</v>
      </c>
      <c r="J173" s="451">
        <f>IFERROR(VLOOKUP($C173,五险!$B:$Z,MATCH("失业(0.7%)",五险!$B$5:$Z$5,0),0),0)</f>
        <v>30.156</v>
      </c>
      <c r="K173" s="451">
        <f>IFERROR(VLOOKUP($C173,五险!$B:$Z,MATCH("医疗(8.7%)",五险!$B$5:$Z$5,0),0),0)</f>
        <v>350.349</v>
      </c>
      <c r="L173" s="451">
        <f>IFERROR(VLOOKUP($C173,五险!$B:$Z,MATCH("工伤(1.2%)",五险!$B$5:$Z$5,0),0),0)</f>
        <v>51.696</v>
      </c>
      <c r="M173" s="451">
        <f>_xlfn.XLOOKUP($C173,公积金!$B:$B,公积金!$K:$K,0)</f>
        <v>0</v>
      </c>
      <c r="N173" s="455">
        <f ca="1" t="shared" si="39"/>
        <v>7119.741</v>
      </c>
      <c r="O173" s="454"/>
      <c r="AA173" t="str">
        <f>_xlfn.XLOOKUP(C173,[6]按姓名汇总!$C:$C,[6]按姓名汇总!$C:$C)</f>
        <v>周孝勇</v>
      </c>
    </row>
    <row r="174" customHeight="1" spans="1:27">
      <c r="A174" s="450">
        <f>IF(C174="","",COUNTA($C$3:C174))</f>
        <v>172</v>
      </c>
      <c r="B174" s="450" t="s">
        <v>185</v>
      </c>
      <c r="C174" s="450" t="s">
        <v>223</v>
      </c>
      <c r="D174" s="451" t="s">
        <v>192</v>
      </c>
      <c r="E174" s="451" t="s">
        <v>21</v>
      </c>
      <c r="F174" s="451">
        <f ca="1" t="shared" si="40"/>
        <v>0</v>
      </c>
      <c r="G174" s="452" t="str">
        <f ca="1" t="array" ref="G174">IFERROR(LOOKUP(1,0/COUNTIF(INDIRECT({"荣昌工资表科室人员","荣昌工资表研发人员","荣昌工资表销售人员","荣昌工资表一线员工","荣昌工资表小时工","劳务公司工资表小时工","劳务公司工资表同工同酬"}&amp;"!$C:$C"),$C174),{"荣昌工资表科室人员","荣昌工资表研发人员","荣昌工资表销售人员","荣昌工资表一线员工","荣昌工资表小时工","劳务公司工资表小时工","劳务公司工资表同工同酬"}),"")</f>
        <v/>
      </c>
      <c r="H174" s="451">
        <f ca="1" t="shared" si="41"/>
        <v>0</v>
      </c>
      <c r="I174" s="451">
        <f>IFERROR(VLOOKUP($C174,五险!$B:$Z,MATCH("养老(16%)",五险!$B$5:$Z$5,0),0),0)</f>
        <v>0</v>
      </c>
      <c r="J174" s="451">
        <f>IFERROR(VLOOKUP($C174,五险!$B:$Z,MATCH("失业(0.7%)",五险!$B$5:$Z$5,0),0),0)</f>
        <v>0</v>
      </c>
      <c r="K174" s="451">
        <f>IFERROR(VLOOKUP($C174,五险!$B:$Z,MATCH("医疗(8.7%)",五险!$B$5:$Z$5,0),0),0)</f>
        <v>0</v>
      </c>
      <c r="L174" s="451">
        <f>IFERROR(VLOOKUP($C174,五险!$B:$Z,MATCH("工伤(1.2%)",五险!$B$5:$Z$5,0),0),0)</f>
        <v>0</v>
      </c>
      <c r="M174" s="451">
        <f>_xlfn.XLOOKUP($C174,公积金!$B:$B,公积金!$K:$K,0)</f>
        <v>0</v>
      </c>
      <c r="N174" s="455">
        <f ca="1" t="shared" si="39"/>
        <v>0</v>
      </c>
      <c r="O174" s="454"/>
      <c r="AA174" t="str">
        <f>_xlfn.XLOOKUP(C174,[6]按姓名汇总!$C:$C,[6]按姓名汇总!$C:$C)</f>
        <v>谭智</v>
      </c>
    </row>
    <row r="175" customHeight="1" spans="1:27">
      <c r="A175" s="450">
        <f>IF(C175="","",COUNTA($C$3:C175))</f>
        <v>173</v>
      </c>
      <c r="B175" s="450" t="s">
        <v>185</v>
      </c>
      <c r="C175" s="450" t="s">
        <v>224</v>
      </c>
      <c r="D175" s="451" t="s">
        <v>192</v>
      </c>
      <c r="E175" s="451" t="s">
        <v>21</v>
      </c>
      <c r="F175" s="451">
        <f ca="1" t="shared" si="40"/>
        <v>0</v>
      </c>
      <c r="G175" s="452" t="str">
        <f ca="1" t="array" ref="G175">IFERROR(LOOKUP(1,0/COUNTIF(INDIRECT({"荣昌工资表科室人员","荣昌工资表研发人员","荣昌工资表销售人员","荣昌工资表一线员工","荣昌工资表小时工","劳务公司工资表小时工","劳务公司工资表同工同酬"}&amp;"!$C:$C"),$C175),{"荣昌工资表科室人员","荣昌工资表研发人员","荣昌工资表销售人员","荣昌工资表一线员工","荣昌工资表小时工","劳务公司工资表小时工","劳务公司工资表同工同酬"}),"")</f>
        <v/>
      </c>
      <c r="H175" s="451">
        <f ca="1" t="shared" si="41"/>
        <v>0</v>
      </c>
      <c r="I175" s="451">
        <f>IFERROR(VLOOKUP($C175,五险!$B:$Z,MATCH("养老(16%)",五险!$B$5:$Z$5,0),0),0)</f>
        <v>0</v>
      </c>
      <c r="J175" s="451">
        <f>IFERROR(VLOOKUP($C175,五险!$B:$Z,MATCH("失业(0.7%)",五险!$B$5:$Z$5,0),0),0)</f>
        <v>0</v>
      </c>
      <c r="K175" s="451">
        <f>IFERROR(VLOOKUP($C175,五险!$B:$Z,MATCH("医疗(8.7%)",五险!$B$5:$Z$5,0),0),0)</f>
        <v>0</v>
      </c>
      <c r="L175" s="451">
        <f>IFERROR(VLOOKUP($C175,五险!$B:$Z,MATCH("工伤(1.2%)",五险!$B$5:$Z$5,0),0),0)</f>
        <v>0</v>
      </c>
      <c r="M175" s="451">
        <f>_xlfn.XLOOKUP($C175,公积金!$B:$B,公积金!$K:$K,0)</f>
        <v>0</v>
      </c>
      <c r="N175" s="455">
        <f ca="1" t="shared" si="39"/>
        <v>0</v>
      </c>
      <c r="O175" s="454"/>
      <c r="AA175" t="str">
        <f>_xlfn.XLOOKUP(C175,[6]按姓名汇总!$C:$C,[6]按姓名汇总!$C:$C)</f>
        <v>罗杰</v>
      </c>
    </row>
    <row r="176" customHeight="1" spans="1:27">
      <c r="A176" s="450">
        <f>IF(C176="","",COUNTA($C$3:C176))</f>
        <v>174</v>
      </c>
      <c r="B176" s="450" t="s">
        <v>185</v>
      </c>
      <c r="C176" s="450" t="s">
        <v>225</v>
      </c>
      <c r="D176" s="451" t="s">
        <v>192</v>
      </c>
      <c r="E176" s="451" t="s">
        <v>21</v>
      </c>
      <c r="F176" s="451">
        <f ca="1" t="shared" si="40"/>
        <v>0</v>
      </c>
      <c r="G176" s="452" t="str">
        <f ca="1" t="array" ref="G176">IFERROR(LOOKUP(1,0/COUNTIF(INDIRECT({"荣昌工资表科室人员","荣昌工资表研发人员","荣昌工资表销售人员","荣昌工资表一线员工","荣昌工资表小时工","劳务公司工资表小时工","劳务公司工资表同工同酬"}&amp;"!$C:$C"),$C176),{"荣昌工资表科室人员","荣昌工资表研发人员","荣昌工资表销售人员","荣昌工资表一线员工","荣昌工资表小时工","劳务公司工资表小时工","劳务公司工资表同工同酬"}),"")</f>
        <v/>
      </c>
      <c r="H176" s="451">
        <f ca="1" t="shared" si="41"/>
        <v>0</v>
      </c>
      <c r="I176" s="451">
        <f>IFERROR(VLOOKUP($C176,五险!$B:$Z,MATCH("养老(16%)",五险!$B$5:$Z$5,0),0),0)</f>
        <v>0</v>
      </c>
      <c r="J176" s="451">
        <f>IFERROR(VLOOKUP($C176,五险!$B:$Z,MATCH("失业(0.7%)",五险!$B$5:$Z$5,0),0),0)</f>
        <v>0</v>
      </c>
      <c r="K176" s="451">
        <f>IFERROR(VLOOKUP($C176,五险!$B:$Z,MATCH("医疗(8.7%)",五险!$B$5:$Z$5,0),0),0)</f>
        <v>0</v>
      </c>
      <c r="L176" s="451">
        <f>IFERROR(VLOOKUP($C176,五险!$B:$Z,MATCH("工伤(1.2%)",五险!$B$5:$Z$5,0),0),0)</f>
        <v>0</v>
      </c>
      <c r="M176" s="451">
        <f>_xlfn.XLOOKUP($C176,公积金!$B:$B,公积金!$K:$K,0)</f>
        <v>0</v>
      </c>
      <c r="N176" s="455">
        <f ca="1" t="shared" si="39"/>
        <v>0</v>
      </c>
      <c r="O176" s="454"/>
      <c r="AA176" t="str">
        <f>_xlfn.XLOOKUP(C176,[6]按姓名汇总!$C:$C,[6]按姓名汇总!$C:$C)</f>
        <v>王朝辉</v>
      </c>
    </row>
    <row r="177" customHeight="1" spans="1:27">
      <c r="A177" s="450">
        <f>IF(C177="","",COUNTA($C$3:C177))</f>
        <v>175</v>
      </c>
      <c r="B177" s="450" t="s">
        <v>185</v>
      </c>
      <c r="C177" s="450" t="s">
        <v>226</v>
      </c>
      <c r="D177" s="451" t="s">
        <v>192</v>
      </c>
      <c r="E177" s="451" t="s">
        <v>21</v>
      </c>
      <c r="F177" s="451" t="str">
        <f ca="1" t="shared" si="40"/>
        <v>湘潭思泉</v>
      </c>
      <c r="G177" s="452" t="str">
        <f ca="1" t="array" ref="G177">IFERROR(LOOKUP(1,0/COUNTIF(INDIRECT({"荣昌工资表科室人员","荣昌工资表研发人员","荣昌工资表销售人员","荣昌工资表一线员工","荣昌工资表小时工","劳务公司工资表小时工","劳务公司工资表同工同酬"}&amp;"!$C:$C"),$C177)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7" s="451">
        <f ca="1" t="shared" si="41"/>
        <v>5571.02</v>
      </c>
      <c r="I177" s="451">
        <f>IFERROR(VLOOKUP($C177,五险!$B:$Z,MATCH("养老(16%)",五险!$B$5:$Z$5,0),0),0)</f>
        <v>689.3</v>
      </c>
      <c r="J177" s="451">
        <f>IFERROR(VLOOKUP($C177,五险!$B:$Z,MATCH("失业(0.7%)",五险!$B$5:$Z$5,0),0),0)</f>
        <v>30.16</v>
      </c>
      <c r="K177" s="451">
        <f>IFERROR(VLOOKUP($C177,五险!$B:$Z,MATCH("医疗(8.7%)",五险!$B$5:$Z$5,0),0),0)</f>
        <v>374.8</v>
      </c>
      <c r="L177" s="451">
        <f>IFERROR(VLOOKUP($C177,五险!$B:$Z,MATCH("工伤(1.2%)",五险!$B$5:$Z$5,0),0),0)</f>
        <v>51.7</v>
      </c>
      <c r="M177" s="451">
        <f>_xlfn.XLOOKUP($C177,公积金!$B:$B,公积金!$K:$K,0)</f>
        <v>0</v>
      </c>
      <c r="N177" s="455">
        <f ca="1" t="shared" si="39"/>
        <v>6716.98</v>
      </c>
      <c r="O177" s="454"/>
      <c r="AA177" t="str">
        <f>_xlfn.XLOOKUP(C177,[6]按姓名汇总!$C:$C,[6]按姓名汇总!$C:$C)</f>
        <v>冯新宇</v>
      </c>
    </row>
    <row r="178" customHeight="1" spans="1:27">
      <c r="A178" s="450">
        <f>IF(C178="","",COUNTA($C$3:C178))</f>
        <v>176</v>
      </c>
      <c r="B178" s="450" t="s">
        <v>185</v>
      </c>
      <c r="C178" s="450" t="s">
        <v>227</v>
      </c>
      <c r="D178" s="451" t="s">
        <v>192</v>
      </c>
      <c r="E178" s="451" t="s">
        <v>21</v>
      </c>
      <c r="F178" s="451">
        <f ca="1" t="shared" si="40"/>
        <v>0</v>
      </c>
      <c r="G178" s="452" t="str">
        <f ca="1" t="array" ref="G178">IFERROR(LOOKUP(1,0/COUNTIF(INDIRECT({"荣昌工资表科室人员","荣昌工资表研发人员","荣昌工资表销售人员","荣昌工资表一线员工","荣昌工资表小时工","劳务公司工资表小时工","劳务公司工资表同工同酬"}&amp;"!$C:$C"),$C178),{"荣昌工资表科室人员","荣昌工资表研发人员","荣昌工资表销售人员","荣昌工资表一线员工","荣昌工资表小时工","劳务公司工资表小时工","劳务公司工资表同工同酬"}),"")</f>
        <v/>
      </c>
      <c r="H178" s="451">
        <f ca="1" t="shared" si="41"/>
        <v>0</v>
      </c>
      <c r="I178" s="451">
        <f>IFERROR(VLOOKUP($C178,五险!$B:$Z,MATCH("养老(16%)",五险!$B$5:$Z$5,0),0),0)</f>
        <v>0</v>
      </c>
      <c r="J178" s="451">
        <f>IFERROR(VLOOKUP($C178,五险!$B:$Z,MATCH("失业(0.7%)",五险!$B$5:$Z$5,0),0),0)</f>
        <v>0</v>
      </c>
      <c r="K178" s="451">
        <f>IFERROR(VLOOKUP($C178,五险!$B:$Z,MATCH("医疗(8.7%)",五险!$B$5:$Z$5,0),0),0)</f>
        <v>0</v>
      </c>
      <c r="L178" s="451">
        <f>IFERROR(VLOOKUP($C178,五险!$B:$Z,MATCH("工伤(1.2%)",五险!$B$5:$Z$5,0),0),0)</f>
        <v>0</v>
      </c>
      <c r="M178" s="451">
        <f>_xlfn.XLOOKUP($C178,公积金!$B:$B,公积金!$K:$K,0)</f>
        <v>0</v>
      </c>
      <c r="N178" s="455">
        <f ca="1" t="shared" si="39"/>
        <v>0</v>
      </c>
      <c r="O178" s="454"/>
      <c r="AA178" t="str">
        <f>_xlfn.XLOOKUP(C178,[6]按姓名汇总!$C:$C,[6]按姓名汇总!$C:$C)</f>
        <v>曲福贵</v>
      </c>
    </row>
    <row r="179" customHeight="1" spans="1:27">
      <c r="A179" s="450">
        <f>IF(C179="","",COUNTA($C$3:C179))</f>
        <v>177</v>
      </c>
      <c r="B179" s="450" t="s">
        <v>185</v>
      </c>
      <c r="C179" s="450" t="s">
        <v>228</v>
      </c>
      <c r="D179" s="451" t="s">
        <v>192</v>
      </c>
      <c r="E179" s="451" t="s">
        <v>21</v>
      </c>
      <c r="F179" s="451">
        <f ca="1" t="shared" si="40"/>
        <v>0</v>
      </c>
      <c r="G179" s="452" t="str">
        <f ca="1" t="array" ref="G179">IFERROR(LOOKUP(1,0/COUNTIF(INDIRECT({"荣昌工资表科室人员","荣昌工资表研发人员","荣昌工资表销售人员","荣昌工资表一线员工","荣昌工资表小时工","劳务公司工资表小时工","劳务公司工资表同工同酬"}&amp;"!$C:$C"),$C179),{"荣昌工资表科室人员","荣昌工资表研发人员","荣昌工资表销售人员","荣昌工资表一线员工","荣昌工资表小时工","劳务公司工资表小时工","劳务公司工资表同工同酬"}),"")</f>
        <v/>
      </c>
      <c r="H179" s="451">
        <f ca="1" t="shared" si="41"/>
        <v>0</v>
      </c>
      <c r="I179" s="451">
        <f>IFERROR(VLOOKUP($C179,五险!$B:$Z,MATCH("养老(16%)",五险!$B$5:$Z$5,0),0),0)</f>
        <v>0</v>
      </c>
      <c r="J179" s="451">
        <f>IFERROR(VLOOKUP($C179,五险!$B:$Z,MATCH("失业(0.7%)",五险!$B$5:$Z$5,0),0),0)</f>
        <v>0</v>
      </c>
      <c r="K179" s="451">
        <f>IFERROR(VLOOKUP($C179,五险!$B:$Z,MATCH("医疗(8.7%)",五险!$B$5:$Z$5,0),0),0)</f>
        <v>0</v>
      </c>
      <c r="L179" s="451">
        <f>IFERROR(VLOOKUP($C179,五险!$B:$Z,MATCH("工伤(1.2%)",五险!$B$5:$Z$5,0),0),0)</f>
        <v>0</v>
      </c>
      <c r="M179" s="451">
        <f>_xlfn.XLOOKUP($C179,公积金!$B:$B,公积金!$K:$K,0)</f>
        <v>0</v>
      </c>
      <c r="N179" s="455">
        <f ca="1" t="shared" si="39"/>
        <v>0</v>
      </c>
      <c r="O179" s="454"/>
      <c r="AA179" t="str">
        <f>_xlfn.XLOOKUP(C179,[6]按姓名汇总!$C:$C,[6]按姓名汇总!$C:$C)</f>
        <v>左鑫</v>
      </c>
    </row>
    <row r="180" customHeight="1" spans="1:27">
      <c r="A180" s="450">
        <f>IF(C180="","",COUNTA($C$3:C180))</f>
        <v>178</v>
      </c>
      <c r="B180" s="450" t="s">
        <v>185</v>
      </c>
      <c r="C180" s="450" t="s">
        <v>229</v>
      </c>
      <c r="D180" s="451" t="s">
        <v>192</v>
      </c>
      <c r="E180" s="451" t="s">
        <v>21</v>
      </c>
      <c r="F180" s="451">
        <f ca="1" t="shared" si="40"/>
        <v>0</v>
      </c>
      <c r="G180" s="452" t="str">
        <f ca="1" t="array" ref="G180">IFERROR(LOOKUP(1,0/COUNTIF(INDIRECT({"荣昌工资表科室人员","荣昌工资表研发人员","荣昌工资表销售人员","荣昌工资表一线员工","荣昌工资表小时工","劳务公司工资表小时工","劳务公司工资表同工同酬"}&amp;"!$C:$C"),$C180),{"荣昌工资表科室人员","荣昌工资表研发人员","荣昌工资表销售人员","荣昌工资表一线员工","荣昌工资表小时工","劳务公司工资表小时工","劳务公司工资表同工同酬"}),"")</f>
        <v/>
      </c>
      <c r="H180" s="451">
        <f ca="1" t="shared" si="41"/>
        <v>0</v>
      </c>
      <c r="I180" s="451">
        <f>IFERROR(VLOOKUP($C180,五险!$B:$Z,MATCH("养老(16%)",五险!$B$5:$Z$5,0),0),0)</f>
        <v>0</v>
      </c>
      <c r="J180" s="451">
        <f>IFERROR(VLOOKUP($C180,五险!$B:$Z,MATCH("失业(0.7%)",五险!$B$5:$Z$5,0),0),0)</f>
        <v>0</v>
      </c>
      <c r="K180" s="451">
        <f>IFERROR(VLOOKUP($C180,五险!$B:$Z,MATCH("医疗(8.7%)",五险!$B$5:$Z$5,0),0),0)</f>
        <v>0</v>
      </c>
      <c r="L180" s="451">
        <f>IFERROR(VLOOKUP($C180,五险!$B:$Z,MATCH("工伤(1.2%)",五险!$B$5:$Z$5,0),0),0)</f>
        <v>0</v>
      </c>
      <c r="M180" s="451">
        <f>_xlfn.XLOOKUP($C180,公积金!$B:$B,公积金!$K:$K,0)</f>
        <v>0</v>
      </c>
      <c r="N180" s="455">
        <f ca="1" t="shared" si="39"/>
        <v>0</v>
      </c>
      <c r="O180" s="454"/>
      <c r="AA180" t="str">
        <f>_xlfn.XLOOKUP(C180,[6]按姓名汇总!$C:$C,[6]按姓名汇总!$C:$C)</f>
        <v>罗双贵</v>
      </c>
    </row>
    <row r="181" customHeight="1" spans="1:27">
      <c r="A181" s="450">
        <f>IF(C181="","",COUNTA($C$3:C181))</f>
        <v>179</v>
      </c>
      <c r="B181" s="450" t="s">
        <v>185</v>
      </c>
      <c r="C181" s="450" t="s">
        <v>230</v>
      </c>
      <c r="D181" s="451" t="s">
        <v>192</v>
      </c>
      <c r="E181" s="451" t="s">
        <v>21</v>
      </c>
      <c r="F181" s="451" t="str">
        <f ca="1" t="shared" si="40"/>
        <v>湘潭思泉</v>
      </c>
      <c r="G181" s="452" t="str">
        <f ca="1" t="array" ref="G181">IFERROR(LOOKUP(1,0/COUNTIF(INDIRECT({"荣昌工资表科室人员","荣昌工资表研发人员","荣昌工资表销售人员","荣昌工资表一线员工","荣昌工资表小时工","劳务公司工资表小时工","劳务公司工资表同工同酬"}&amp;"!$C:$C"),$C181)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81" s="451">
        <f ca="1" t="shared" si="41"/>
        <v>5570.02</v>
      </c>
      <c r="I181" s="451">
        <f>IFERROR(VLOOKUP($C181,五险!$B:$Z,MATCH("养老(16%)",五险!$B$5:$Z$5,0),0),0)</f>
        <v>689.3</v>
      </c>
      <c r="J181" s="451">
        <f>IFERROR(VLOOKUP($C181,五险!$B:$Z,MATCH("失业(0.7%)",五险!$B$5:$Z$5,0),0),0)</f>
        <v>30.16</v>
      </c>
      <c r="K181" s="451">
        <f>IFERROR(VLOOKUP($C181,五险!$B:$Z,MATCH("医疗(8.7%)",五险!$B$5:$Z$5,0),0),0)</f>
        <v>374.8</v>
      </c>
      <c r="L181" s="451">
        <f>IFERROR(VLOOKUP($C181,五险!$B:$Z,MATCH("工伤(1.2%)",五险!$B$5:$Z$5,0),0),0)</f>
        <v>51.7</v>
      </c>
      <c r="M181" s="451">
        <f>_xlfn.XLOOKUP($C181,公积金!$B:$B,公积金!$K:$K,0)</f>
        <v>0</v>
      </c>
      <c r="N181" s="455">
        <f ca="1" t="shared" si="39"/>
        <v>6715.98</v>
      </c>
      <c r="O181" s="454"/>
      <c r="AA181" t="str">
        <f>_xlfn.XLOOKUP(C181,[6]按姓名汇总!$C:$C,[6]按姓名汇总!$C:$C)</f>
        <v>游围广</v>
      </c>
    </row>
    <row r="182" customHeight="1" spans="1:27">
      <c r="A182" s="450">
        <f>IF(C182="","",COUNTA($C$3:C182))</f>
        <v>180</v>
      </c>
      <c r="B182" s="450" t="s">
        <v>185</v>
      </c>
      <c r="C182" s="450" t="s">
        <v>231</v>
      </c>
      <c r="D182" s="451" t="s">
        <v>192</v>
      </c>
      <c r="E182" s="451" t="s">
        <v>21</v>
      </c>
      <c r="F182" s="451">
        <f ca="1" t="shared" si="40"/>
        <v>0</v>
      </c>
      <c r="G182" s="452" t="str">
        <f ca="1" t="array" ref="G182">IFERROR(LOOKUP(1,0/COUNTIF(INDIRECT({"荣昌工资表科室人员","荣昌工资表研发人员","荣昌工资表销售人员","荣昌工资表一线员工","荣昌工资表小时工","劳务公司工资表小时工","劳务公司工资表同工同酬"}&amp;"!$C:$C"),$C182),{"荣昌工资表科室人员","荣昌工资表研发人员","荣昌工资表销售人员","荣昌工资表一线员工","荣昌工资表小时工","劳务公司工资表小时工","劳务公司工资表同工同酬"}),"")</f>
        <v/>
      </c>
      <c r="H182" s="451">
        <f ca="1" t="shared" si="41"/>
        <v>0</v>
      </c>
      <c r="I182" s="451">
        <f>IFERROR(VLOOKUP($C182,五险!$B:$Z,MATCH("养老(16%)",五险!$B$5:$Z$5,0),0),0)</f>
        <v>0</v>
      </c>
      <c r="J182" s="451">
        <f>IFERROR(VLOOKUP($C182,五险!$B:$Z,MATCH("失业(0.7%)",五险!$B$5:$Z$5,0),0),0)</f>
        <v>0</v>
      </c>
      <c r="K182" s="451">
        <f>IFERROR(VLOOKUP($C182,五险!$B:$Z,MATCH("医疗(8.7%)",五险!$B$5:$Z$5,0),0),0)</f>
        <v>0</v>
      </c>
      <c r="L182" s="451">
        <f>IFERROR(VLOOKUP($C182,五险!$B:$Z,MATCH("工伤(1.2%)",五险!$B$5:$Z$5,0),0),0)</f>
        <v>0</v>
      </c>
      <c r="M182" s="451">
        <f>_xlfn.XLOOKUP($C182,公积金!$B:$B,公积金!$K:$K,0)</f>
        <v>0</v>
      </c>
      <c r="N182" s="455">
        <f ca="1" t="shared" si="39"/>
        <v>0</v>
      </c>
      <c r="O182" s="454"/>
      <c r="AA182" t="str">
        <f>_xlfn.XLOOKUP(C182,[6]按姓名汇总!$C:$C,[6]按姓名汇总!$C:$C)</f>
        <v>左金亿</v>
      </c>
    </row>
    <row r="183" customHeight="1" spans="1:27">
      <c r="A183" s="450">
        <f>IF(C183="","",COUNTA($C$3:C183))</f>
        <v>181</v>
      </c>
      <c r="B183" s="450" t="s">
        <v>185</v>
      </c>
      <c r="C183" s="450" t="s">
        <v>232</v>
      </c>
      <c r="D183" s="451" t="s">
        <v>192</v>
      </c>
      <c r="E183" s="451" t="s">
        <v>21</v>
      </c>
      <c r="F183" s="451" t="str">
        <f ca="1" t="shared" si="40"/>
        <v>湖南诚展</v>
      </c>
      <c r="G183" s="452" t="str">
        <f ca="1" t="array" ref="G183">IFERROR(LOOKUP(1,0/COUNTIF(INDIRECT({"荣昌工资表科室人员","荣昌工资表研发人员","荣昌工资表销售人员","荣昌工资表一线员工","荣昌工资表小时工","劳务公司工资表小时工","劳务公司工资表同工同酬"}&amp;"!$C:$C"),$C183)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83" s="451">
        <f ca="1" t="shared" si="41"/>
        <v>5985.3</v>
      </c>
      <c r="I183" s="451">
        <f>IFERROR(VLOOKUP($C183,五险!$B:$Z,MATCH("养老(16%)",五险!$B$5:$Z$5,0),0),0)</f>
        <v>689.28</v>
      </c>
      <c r="J183" s="451">
        <f>IFERROR(VLOOKUP($C183,五险!$B:$Z,MATCH("失业(0.7%)",五险!$B$5:$Z$5,0),0),0)</f>
        <v>30.16</v>
      </c>
      <c r="K183" s="451">
        <f>IFERROR(VLOOKUP($C183,五险!$B:$Z,MATCH("医疗(8.7%)",五险!$B$5:$Z$5,0),0),0)</f>
        <v>350.35</v>
      </c>
      <c r="L183" s="451">
        <f>IFERROR(VLOOKUP($C183,五险!$B:$Z,MATCH("工伤(1.2%)",五险!$B$5:$Z$5,0),0),0)</f>
        <v>90.47</v>
      </c>
      <c r="M183" s="451">
        <f>_xlfn.XLOOKUP($C183,公积金!$B:$B,公积金!$K:$K,0)</f>
        <v>0</v>
      </c>
      <c r="N183" s="455">
        <f ca="1" t="shared" si="39"/>
        <v>7145.56</v>
      </c>
      <c r="O183" s="454"/>
      <c r="AA183" t="str">
        <f>_xlfn.XLOOKUP(C183,[6]按姓名汇总!$C:$C,[6]按姓名汇总!$C:$C)</f>
        <v>马战</v>
      </c>
    </row>
    <row r="184" customHeight="1" spans="1:27">
      <c r="A184" s="450">
        <f>IF(C184="","",COUNTA($C$3:C184))</f>
        <v>182</v>
      </c>
      <c r="B184" s="450" t="s">
        <v>185</v>
      </c>
      <c r="C184" s="450" t="s">
        <v>233</v>
      </c>
      <c r="D184" s="451" t="s">
        <v>192</v>
      </c>
      <c r="E184" s="451" t="s">
        <v>21</v>
      </c>
      <c r="F184" s="451" t="str">
        <f ca="1" t="shared" ref="F184:F225" si="42">IFERROR(VLOOKUP($C184,INDIRECT($G184&amp;"!C:Z"),MATCH("劳务公司",INDIRECT($G184&amp;"!C3:Z3"),0),0),0)</f>
        <v>湘潭思泉</v>
      </c>
      <c r="G184" s="452" t="str">
        <f ca="1" t="array" ref="G184">IFERROR(LOOKUP(1,0/COUNTIF(INDIRECT({"荣昌工资表科室人员","荣昌工资表研发人员","荣昌工资表销售人员","荣昌工资表一线员工","荣昌工资表小时工","劳务公司工资表小时工","劳务公司工资表同工同酬"}&amp;"!$C:$C"),$C184)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84" s="451">
        <f ca="1" t="shared" ref="H184:H225" si="43">IFERROR(VLOOKUP($C184,INDIRECT($G184&amp;"!C:Z"),MATCH("应发工资",INDIRECT($G184&amp;"!C3:Z3"),0),0),0)</f>
        <v>5813.28</v>
      </c>
      <c r="I184" s="451">
        <f>IFERROR(VLOOKUP($C184,五险!$B:$Z,MATCH("养老(16%)",五险!$B$5:$Z$5,0),0),0)</f>
        <v>689.3</v>
      </c>
      <c r="J184" s="451">
        <f>IFERROR(VLOOKUP($C184,五险!$B:$Z,MATCH("失业(0.7%)",五险!$B$5:$Z$5,0),0),0)</f>
        <v>30.16</v>
      </c>
      <c r="K184" s="451">
        <f>IFERROR(VLOOKUP($C184,五险!$B:$Z,MATCH("医疗(8.7%)",五险!$B$5:$Z$5,0),0),0)</f>
        <v>374.8</v>
      </c>
      <c r="L184" s="451">
        <f>IFERROR(VLOOKUP($C184,五险!$B:$Z,MATCH("工伤(1.2%)",五险!$B$5:$Z$5,0),0),0)</f>
        <v>51.7</v>
      </c>
      <c r="M184" s="451">
        <f>_xlfn.XLOOKUP($C184,公积金!$B:$B,公积金!$K:$K,0)</f>
        <v>0</v>
      </c>
      <c r="N184" s="455">
        <f ca="1" t="shared" si="39"/>
        <v>6959.24</v>
      </c>
      <c r="O184" s="454"/>
      <c r="AA184" t="str">
        <f>_xlfn.XLOOKUP(C184,[6]按姓名汇总!$C:$C,[6]按姓名汇总!$C:$C)</f>
        <v>曾选泽</v>
      </c>
    </row>
    <row r="185" customHeight="1" spans="1:27">
      <c r="A185" s="450">
        <f>IF(C185="","",COUNTA($C$3:C185))</f>
        <v>183</v>
      </c>
      <c r="B185" s="450" t="s">
        <v>185</v>
      </c>
      <c r="C185" s="450" t="s">
        <v>234</v>
      </c>
      <c r="D185" s="451" t="s">
        <v>192</v>
      </c>
      <c r="E185" s="451" t="s">
        <v>21</v>
      </c>
      <c r="F185" s="451">
        <f ca="1" t="shared" si="42"/>
        <v>0</v>
      </c>
      <c r="G185" s="452" t="str">
        <f ca="1" t="array" ref="G185">IFERROR(LOOKUP(1,0/COUNTIF(INDIRECT({"荣昌工资表科室人员","荣昌工资表研发人员","荣昌工资表销售人员","荣昌工资表一线员工","荣昌工资表小时工","劳务公司工资表小时工","劳务公司工资表同工同酬"}&amp;"!$C:$C"),$C185),{"荣昌工资表科室人员","荣昌工资表研发人员","荣昌工资表销售人员","荣昌工资表一线员工","荣昌工资表小时工","劳务公司工资表小时工","劳务公司工资表同工同酬"}),"")</f>
        <v/>
      </c>
      <c r="H185" s="451">
        <f ca="1" t="shared" si="43"/>
        <v>0</v>
      </c>
      <c r="I185" s="451">
        <f>IFERROR(VLOOKUP($C185,五险!$B:$Z,MATCH("养老(16%)",五险!$B$5:$Z$5,0),0),0)</f>
        <v>0</v>
      </c>
      <c r="J185" s="451">
        <f>IFERROR(VLOOKUP($C185,五险!$B:$Z,MATCH("失业(0.7%)",五险!$B$5:$Z$5,0),0),0)</f>
        <v>0</v>
      </c>
      <c r="K185" s="451">
        <f>IFERROR(VLOOKUP($C185,五险!$B:$Z,MATCH("医疗(8.7%)",五险!$B$5:$Z$5,0),0),0)</f>
        <v>0</v>
      </c>
      <c r="L185" s="451">
        <f>IFERROR(VLOOKUP($C185,五险!$B:$Z,MATCH("工伤(1.2%)",五险!$B$5:$Z$5,0),0),0)</f>
        <v>0</v>
      </c>
      <c r="M185" s="451">
        <f>_xlfn.XLOOKUP($C185,公积金!$B:$B,公积金!$K:$K,0)</f>
        <v>0</v>
      </c>
      <c r="N185" s="455">
        <f ca="1" t="shared" si="39"/>
        <v>0</v>
      </c>
      <c r="O185" s="454"/>
      <c r="AA185" t="str">
        <f>_xlfn.XLOOKUP(C185,[6]按姓名汇总!$C:$C,[6]按姓名汇总!$C:$C)</f>
        <v>张建伟</v>
      </c>
    </row>
    <row r="186" customHeight="1" spans="1:27">
      <c r="A186" s="450">
        <f>IF(C186="","",COUNTA($C$3:C186))</f>
        <v>184</v>
      </c>
      <c r="B186" s="450" t="s">
        <v>185</v>
      </c>
      <c r="C186" s="450" t="s">
        <v>235</v>
      </c>
      <c r="D186" s="451" t="s">
        <v>192</v>
      </c>
      <c r="E186" s="451" t="s">
        <v>21</v>
      </c>
      <c r="F186" s="451" t="str">
        <f ca="1" t="shared" si="42"/>
        <v>湖南诚展</v>
      </c>
      <c r="G186" s="452" t="str">
        <f ca="1" t="array" ref="G186">IFERROR(LOOKUP(1,0/COUNTIF(INDIRECT({"荣昌工资表科室人员","荣昌工资表研发人员","荣昌工资表销售人员","荣昌工资表一线员工","荣昌工资表小时工","劳务公司工资表小时工","劳务公司工资表同工同酬"}&amp;"!$C:$C"),$C186)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86" s="451">
        <f ca="1" t="shared" si="43"/>
        <v>891.55</v>
      </c>
      <c r="I186" s="451">
        <f>IFERROR(VLOOKUP($C186,五险!$B:$Z,MATCH("养老(16%)",五险!$B$5:$Z$5,0),0),0)</f>
        <v>689.28</v>
      </c>
      <c r="J186" s="451">
        <f>IFERROR(VLOOKUP($C186,五险!$B:$Z,MATCH("失业(0.7%)",五险!$B$5:$Z$5,0),0),0)</f>
        <v>30.16</v>
      </c>
      <c r="K186" s="451">
        <f>IFERROR(VLOOKUP($C186,五险!$B:$Z,MATCH("医疗(8.7%)",五险!$B$5:$Z$5,0),0),0)</f>
        <v>350.35</v>
      </c>
      <c r="L186" s="451">
        <f>IFERROR(VLOOKUP($C186,五险!$B:$Z,MATCH("工伤(1.2%)",五险!$B$5:$Z$5,0),0),0)</f>
        <v>90.47</v>
      </c>
      <c r="M186" s="451">
        <f>_xlfn.XLOOKUP($C186,公积金!$B:$B,公积金!$K:$K,0)</f>
        <v>0</v>
      </c>
      <c r="N186" s="455">
        <f ca="1" t="shared" si="39"/>
        <v>2051.81</v>
      </c>
      <c r="O186" s="454"/>
      <c r="AA186" t="str">
        <f>_xlfn.XLOOKUP(C186,[6]按姓名汇总!$C:$C,[6]按姓名汇总!$C:$C)</f>
        <v>林新龙</v>
      </c>
    </row>
    <row r="187" customHeight="1" spans="1:27">
      <c r="A187" s="450">
        <f>IF(C187="","",COUNTA($C$3:C187))</f>
        <v>185</v>
      </c>
      <c r="B187" s="450" t="s">
        <v>185</v>
      </c>
      <c r="C187" s="450" t="s">
        <v>236</v>
      </c>
      <c r="D187" s="451" t="s">
        <v>192</v>
      </c>
      <c r="E187" s="451" t="s">
        <v>21</v>
      </c>
      <c r="F187" s="451" t="str">
        <f ca="1" t="shared" si="42"/>
        <v>湘潭思泉</v>
      </c>
      <c r="G187" s="452" t="str">
        <f ca="1" t="array" ref="G187">IFERROR(LOOKUP(1,0/COUNTIF(INDIRECT({"荣昌工资表科室人员","荣昌工资表研发人员","荣昌工资表销售人员","荣昌工资表一线员工","荣昌工资表小时工","劳务公司工资表小时工","劳务公司工资表同工同酬"}&amp;"!$C:$C"),$C187)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87" s="451">
        <f ca="1" t="shared" si="43"/>
        <v>5825.11</v>
      </c>
      <c r="I187" s="451">
        <f>IFERROR(VLOOKUP($C187,五险!$B:$Z,MATCH("养老(16%)",五险!$B$5:$Z$5,0),0),0)</f>
        <v>689.3</v>
      </c>
      <c r="J187" s="451">
        <f>IFERROR(VLOOKUP($C187,五险!$B:$Z,MATCH("失业(0.7%)",五险!$B$5:$Z$5,0),0),0)</f>
        <v>30.16</v>
      </c>
      <c r="K187" s="451">
        <f>IFERROR(VLOOKUP($C187,五险!$B:$Z,MATCH("医疗(8.7%)",五险!$B$5:$Z$5,0),0),0)</f>
        <v>374.8</v>
      </c>
      <c r="L187" s="451">
        <f>IFERROR(VLOOKUP($C187,五险!$B:$Z,MATCH("工伤(1.2%)",五险!$B$5:$Z$5,0),0),0)</f>
        <v>51.7</v>
      </c>
      <c r="M187" s="451">
        <f>_xlfn.XLOOKUP($C187,公积金!$B:$B,公积金!$K:$K,0)</f>
        <v>0</v>
      </c>
      <c r="N187" s="455">
        <f ca="1" t="shared" si="39"/>
        <v>6971.07</v>
      </c>
      <c r="O187" s="454"/>
      <c r="AA187" t="str">
        <f>_xlfn.XLOOKUP(C187,[6]按姓名汇总!$C:$C,[6]按姓名汇总!$C:$C)</f>
        <v>卫伟伟</v>
      </c>
    </row>
    <row r="188" customHeight="1" spans="1:27">
      <c r="A188" s="450">
        <f>IF(C188="","",COUNTA($C$3:C188))</f>
        <v>186</v>
      </c>
      <c r="B188" s="450" t="s">
        <v>185</v>
      </c>
      <c r="C188" s="450" t="s">
        <v>237</v>
      </c>
      <c r="D188" s="451" t="s">
        <v>192</v>
      </c>
      <c r="E188" s="451" t="s">
        <v>21</v>
      </c>
      <c r="F188" s="451" t="str">
        <f ca="1" t="shared" si="42"/>
        <v>湖南诚展</v>
      </c>
      <c r="G188" s="452" t="str">
        <f ca="1" t="array" ref="G188">IFERROR(LOOKUP(1,0/COUNTIF(INDIRECT({"荣昌工资表科室人员","荣昌工资表研发人员","荣昌工资表销售人员","荣昌工资表一线员工","荣昌工资表小时工","劳务公司工资表小时工","劳务公司工资表同工同酬"}&amp;"!$C:$C"),$C188)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88" s="451">
        <f ca="1" t="shared" si="43"/>
        <v>3587.33</v>
      </c>
      <c r="I188" s="451">
        <f>IFERROR(VLOOKUP($C188,五险!$B:$Z,MATCH("养老(16%)",五险!$B$5:$Z$5,0),0),0)</f>
        <v>689.28</v>
      </c>
      <c r="J188" s="451">
        <f>IFERROR(VLOOKUP($C188,五险!$B:$Z,MATCH("失业(0.7%)",五险!$B$5:$Z$5,0),0),0)</f>
        <v>30.16</v>
      </c>
      <c r="K188" s="451">
        <f>IFERROR(VLOOKUP($C188,五险!$B:$Z,MATCH("医疗(8.7%)",五险!$B$5:$Z$5,0),0),0)</f>
        <v>350.35</v>
      </c>
      <c r="L188" s="451">
        <f>IFERROR(VLOOKUP($C188,五险!$B:$Z,MATCH("工伤(1.2%)",五险!$B$5:$Z$5,0),0),0)</f>
        <v>90.47</v>
      </c>
      <c r="M188" s="451">
        <f>_xlfn.XLOOKUP($C188,公积金!$B:$B,公积金!$K:$K,0)</f>
        <v>0</v>
      </c>
      <c r="N188" s="455">
        <f ca="1" t="shared" si="39"/>
        <v>4747.59</v>
      </c>
      <c r="O188" s="454"/>
      <c r="AA188" t="str">
        <f>_xlfn.XLOOKUP(C188,[6]按姓名汇总!$C:$C,[6]按姓名汇总!$C:$C)</f>
        <v>唐锋</v>
      </c>
    </row>
    <row r="189" customHeight="1" spans="1:27">
      <c r="A189" s="450">
        <f>IF(C189="","",COUNTA($C$3:C189))</f>
        <v>187</v>
      </c>
      <c r="B189" s="450" t="s">
        <v>185</v>
      </c>
      <c r="C189" s="450" t="s">
        <v>238</v>
      </c>
      <c r="D189" s="451" t="s">
        <v>192</v>
      </c>
      <c r="E189" s="451" t="s">
        <v>21</v>
      </c>
      <c r="F189" s="451" t="str">
        <f ca="1" t="shared" si="42"/>
        <v>湖南诚展</v>
      </c>
      <c r="G189" s="452" t="str">
        <f ca="1" t="array" ref="G189">IFERROR(LOOKUP(1,0/COUNTIF(INDIRECT({"荣昌工资表科室人员","荣昌工资表研发人员","荣昌工资表销售人员","荣昌工资表一线员工","荣昌工资表小时工","劳务公司工资表小时工","劳务公司工资表同工同酬"}&amp;"!$C:$C"),$C189)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89" s="451">
        <f ca="1" t="shared" si="43"/>
        <v>4733.25</v>
      </c>
      <c r="I189" s="451">
        <f>IFERROR(VLOOKUP($C189,五险!$B:$Z,MATCH("养老(16%)",五险!$B$5:$Z$5,0),0),0)</f>
        <v>689.28</v>
      </c>
      <c r="J189" s="451">
        <f>IFERROR(VLOOKUP($C189,五险!$B:$Z,MATCH("失业(0.7%)",五险!$B$5:$Z$5,0),0),0)</f>
        <v>30.16</v>
      </c>
      <c r="K189" s="451">
        <f>IFERROR(VLOOKUP($C189,五险!$B:$Z,MATCH("医疗(8.7%)",五险!$B$5:$Z$5,0),0),0)</f>
        <v>350.35</v>
      </c>
      <c r="L189" s="451">
        <f>IFERROR(VLOOKUP($C189,五险!$B:$Z,MATCH("工伤(1.2%)",五险!$B$5:$Z$5,0),0),0)</f>
        <v>90.47</v>
      </c>
      <c r="M189" s="451">
        <f>_xlfn.XLOOKUP($C189,公积金!$B:$B,公积金!$K:$K,0)</f>
        <v>0</v>
      </c>
      <c r="N189" s="455">
        <f ca="1" t="shared" si="39"/>
        <v>5893.51</v>
      </c>
      <c r="O189" s="454"/>
      <c r="AA189" t="str">
        <f>_xlfn.XLOOKUP(C189,[6]按姓名汇总!$C:$C,[6]按姓名汇总!$C:$C)</f>
        <v>刘红勇</v>
      </c>
    </row>
    <row r="190" customHeight="1" spans="1:27">
      <c r="A190" s="450">
        <f>IF(C190="","",COUNTA($C$3:C190))</f>
        <v>188</v>
      </c>
      <c r="B190" s="450" t="s">
        <v>185</v>
      </c>
      <c r="C190" s="450" t="s">
        <v>239</v>
      </c>
      <c r="D190" s="451" t="s">
        <v>192</v>
      </c>
      <c r="E190" s="451" t="s">
        <v>21</v>
      </c>
      <c r="F190" s="451">
        <f ca="1" t="shared" si="42"/>
        <v>0</v>
      </c>
      <c r="G190" s="452" t="str">
        <f ca="1" t="array" ref="G190">IFERROR(LOOKUP(1,0/COUNTIF(INDIRECT({"荣昌工资表科室人员","荣昌工资表研发人员","荣昌工资表销售人员","荣昌工资表一线员工","荣昌工资表小时工","劳务公司工资表小时工","劳务公司工资表同工同酬"}&amp;"!$C:$C"),$C190),{"荣昌工资表科室人员","荣昌工资表研发人员","荣昌工资表销售人员","荣昌工资表一线员工","荣昌工资表小时工","劳务公司工资表小时工","劳务公司工资表同工同酬"}),"")</f>
        <v/>
      </c>
      <c r="H190" s="451">
        <f ca="1" t="shared" si="43"/>
        <v>0</v>
      </c>
      <c r="I190" s="451">
        <f>IFERROR(VLOOKUP($C190,五险!$B:$Z,MATCH("养老(16%)",五险!$B$5:$Z$5,0),0),0)</f>
        <v>0</v>
      </c>
      <c r="J190" s="451">
        <f>IFERROR(VLOOKUP($C190,五险!$B:$Z,MATCH("失业(0.7%)",五险!$B$5:$Z$5,0),0),0)</f>
        <v>0</v>
      </c>
      <c r="K190" s="451">
        <f>IFERROR(VLOOKUP($C190,五险!$B:$Z,MATCH("医疗(8.7%)",五险!$B$5:$Z$5,0),0),0)</f>
        <v>0</v>
      </c>
      <c r="L190" s="451">
        <f>IFERROR(VLOOKUP($C190,五险!$B:$Z,MATCH("工伤(1.2%)",五险!$B$5:$Z$5,0),0),0)</f>
        <v>0</v>
      </c>
      <c r="M190" s="451">
        <f>_xlfn.XLOOKUP($C190,公积金!$B:$B,公积金!$K:$K,0)</f>
        <v>0</v>
      </c>
      <c r="N190" s="455">
        <f ca="1" t="shared" si="39"/>
        <v>0</v>
      </c>
      <c r="O190" s="454"/>
      <c r="AA190" t="str">
        <f>_xlfn.XLOOKUP(C190,[6]按姓名汇总!$C:$C,[6]按姓名汇总!$C:$C)</f>
        <v>周忠有</v>
      </c>
    </row>
    <row r="191" customHeight="1" spans="1:27">
      <c r="A191" s="450">
        <f>IF(C191="","",COUNTA($C$3:C191))</f>
        <v>189</v>
      </c>
      <c r="B191" s="450" t="s">
        <v>185</v>
      </c>
      <c r="C191" s="450" t="s">
        <v>240</v>
      </c>
      <c r="D191" s="451" t="s">
        <v>192</v>
      </c>
      <c r="E191" s="451" t="s">
        <v>21</v>
      </c>
      <c r="F191" s="451" t="str">
        <f ca="1" t="shared" si="42"/>
        <v>湘潭思泉</v>
      </c>
      <c r="G191" s="452" t="str">
        <f ca="1" t="array" ref="G191">IFERROR(LOOKUP(1,0/COUNTIF(INDIRECT({"荣昌工资表科室人员","荣昌工资表研发人员","荣昌工资表销售人员","荣昌工资表一线员工","荣昌工资表小时工","劳务公司工资表小时工","劳务公司工资表同工同酬"}&amp;"!$C:$C"),$C191)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91" s="451">
        <f ca="1" t="shared" si="43"/>
        <v>4509.46</v>
      </c>
      <c r="I191" s="451">
        <f>IFERROR(VLOOKUP($C191,五险!$B:$Z,MATCH("养老(16%)",五险!$B$5:$Z$5,0),0),0)</f>
        <v>0</v>
      </c>
      <c r="J191" s="451">
        <f>IFERROR(VLOOKUP($C191,五险!$B:$Z,MATCH("失业(0.7%)",五险!$B$5:$Z$5,0),0),0)</f>
        <v>0</v>
      </c>
      <c r="K191" s="451">
        <f>IFERROR(VLOOKUP($C191,五险!$B:$Z,MATCH("医疗(8.7%)",五险!$B$5:$Z$5,0),0),0)</f>
        <v>0</v>
      </c>
      <c r="L191" s="451">
        <f>IFERROR(VLOOKUP($C191,五险!$B:$Z,MATCH("工伤(1.2%)",五险!$B$5:$Z$5,0),0),0)</f>
        <v>0</v>
      </c>
      <c r="M191" s="451">
        <f>_xlfn.XLOOKUP($C191,公积金!$B:$B,公积金!$K:$K,0)</f>
        <v>0</v>
      </c>
      <c r="N191" s="455">
        <f ca="1" t="shared" si="39"/>
        <v>4509.46</v>
      </c>
      <c r="O191" s="454"/>
      <c r="AA191" t="str">
        <f>_xlfn.XLOOKUP(C191,[6]按姓名汇总!$C:$C,[6]按姓名汇总!$C:$C)</f>
        <v>谢宗伏</v>
      </c>
    </row>
    <row r="192" customHeight="1" spans="1:27">
      <c r="A192" s="450">
        <f>IF(C192="","",COUNTA($C$3:C192))</f>
        <v>190</v>
      </c>
      <c r="B192" s="450" t="s">
        <v>185</v>
      </c>
      <c r="C192" s="450" t="s">
        <v>241</v>
      </c>
      <c r="D192" s="451" t="s">
        <v>192</v>
      </c>
      <c r="E192" s="451" t="s">
        <v>21</v>
      </c>
      <c r="F192" s="451" t="str">
        <f ca="1" t="shared" si="42"/>
        <v>湖南诚展</v>
      </c>
      <c r="G192" s="452" t="str">
        <f ca="1" t="array" ref="G192">IFERROR(LOOKUP(1,0/COUNTIF(INDIRECT({"荣昌工资表科室人员","荣昌工资表研发人员","荣昌工资表销售人员","荣昌工资表一线员工","荣昌工资表小时工","劳务公司工资表小时工","劳务公司工资表同工同酬"}&amp;"!$C:$C"),$C192)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92" s="451">
        <f ca="1" t="shared" si="43"/>
        <v>5205.67</v>
      </c>
      <c r="I192" s="451">
        <f>IFERROR(VLOOKUP($C192,五险!$B:$Z,MATCH("养老(16%)",五险!$B$5:$Z$5,0),0),0)</f>
        <v>689.28</v>
      </c>
      <c r="J192" s="451">
        <f>IFERROR(VLOOKUP($C192,五险!$B:$Z,MATCH("失业(0.7%)",五险!$B$5:$Z$5,0),0),0)</f>
        <v>30.16</v>
      </c>
      <c r="K192" s="451">
        <f>IFERROR(VLOOKUP($C192,五险!$B:$Z,MATCH("医疗(8.7%)",五险!$B$5:$Z$5,0),0),0)</f>
        <v>350.35</v>
      </c>
      <c r="L192" s="451">
        <f>IFERROR(VLOOKUP($C192,五险!$B:$Z,MATCH("工伤(1.2%)",五险!$B$5:$Z$5,0),0),0)</f>
        <v>90.47</v>
      </c>
      <c r="M192" s="451">
        <f>_xlfn.XLOOKUP($C192,公积金!$B:$B,公积金!$K:$K,0)</f>
        <v>0</v>
      </c>
      <c r="N192" s="455">
        <f ca="1" t="shared" si="39"/>
        <v>6365.93</v>
      </c>
      <c r="O192" s="454"/>
      <c r="AA192" t="str">
        <f>_xlfn.XLOOKUP(C192,[6]按姓名汇总!$C:$C,[6]按姓名汇总!$C:$C)</f>
        <v>刘顺新</v>
      </c>
    </row>
    <row r="193" customHeight="1" spans="1:27">
      <c r="A193" s="450">
        <f>IF(C193="","",COUNTA($C$3:C193))</f>
        <v>191</v>
      </c>
      <c r="B193" s="450" t="s">
        <v>185</v>
      </c>
      <c r="C193" s="450" t="s">
        <v>242</v>
      </c>
      <c r="D193" s="451" t="s">
        <v>192</v>
      </c>
      <c r="E193" s="451" t="s">
        <v>21</v>
      </c>
      <c r="F193" s="451">
        <f ca="1" t="shared" si="42"/>
        <v>0</v>
      </c>
      <c r="G193" s="452" t="str">
        <f ca="1" t="array" ref="G193">IFERROR(LOOKUP(1,0/COUNTIF(INDIRECT({"荣昌工资表科室人员","荣昌工资表研发人员","荣昌工资表销售人员","荣昌工资表一线员工","荣昌工资表小时工","劳务公司工资表小时工","劳务公司工资表同工同酬"}&amp;"!$C:$C"),$C193),{"荣昌工资表科室人员","荣昌工资表研发人员","荣昌工资表销售人员","荣昌工资表一线员工","荣昌工资表小时工","劳务公司工资表小时工","劳务公司工资表同工同酬"}),"")</f>
        <v/>
      </c>
      <c r="H193" s="451">
        <f ca="1" t="shared" si="43"/>
        <v>0</v>
      </c>
      <c r="I193" s="451">
        <f>IFERROR(VLOOKUP($C193,五险!$B:$Z,MATCH("养老(16%)",五险!$B$5:$Z$5,0),0),0)</f>
        <v>0</v>
      </c>
      <c r="J193" s="451">
        <f>IFERROR(VLOOKUP($C193,五险!$B:$Z,MATCH("失业(0.7%)",五险!$B$5:$Z$5,0),0),0)</f>
        <v>0</v>
      </c>
      <c r="K193" s="451">
        <f>IFERROR(VLOOKUP($C193,五险!$B:$Z,MATCH("医疗(8.7%)",五险!$B$5:$Z$5,0),0),0)</f>
        <v>0</v>
      </c>
      <c r="L193" s="451">
        <f>IFERROR(VLOOKUP($C193,五险!$B:$Z,MATCH("工伤(1.2%)",五险!$B$5:$Z$5,0),0),0)</f>
        <v>0</v>
      </c>
      <c r="M193" s="451">
        <f>_xlfn.XLOOKUP($C193,公积金!$B:$B,公积金!$K:$K,0)</f>
        <v>0</v>
      </c>
      <c r="N193" s="455">
        <f ca="1" t="shared" si="39"/>
        <v>0</v>
      </c>
      <c r="O193" s="454"/>
      <c r="AA193" t="str">
        <f>_xlfn.XLOOKUP(C193,[6]按姓名汇总!$C:$C,[6]按姓名汇总!$C:$C)</f>
        <v>廖益家</v>
      </c>
    </row>
    <row r="194" customHeight="1" spans="1:27">
      <c r="A194" s="450">
        <f>IF(C194="","",COUNTA($C$3:C194))</f>
        <v>192</v>
      </c>
      <c r="B194" s="450" t="s">
        <v>185</v>
      </c>
      <c r="C194" s="450" t="s">
        <v>243</v>
      </c>
      <c r="D194" s="451" t="s">
        <v>192</v>
      </c>
      <c r="E194" s="451" t="s">
        <v>21</v>
      </c>
      <c r="F194" s="451">
        <f ca="1" t="shared" si="42"/>
        <v>0</v>
      </c>
      <c r="G194" s="452" t="str">
        <f ca="1" t="array" ref="G194">IFERROR(LOOKUP(1,0/COUNTIF(INDIRECT({"荣昌工资表科室人员","荣昌工资表研发人员","荣昌工资表销售人员","荣昌工资表一线员工","荣昌工资表小时工","劳务公司工资表小时工","劳务公司工资表同工同酬"}&amp;"!$C:$C"),$C194),{"荣昌工资表科室人员","荣昌工资表研发人员","荣昌工资表销售人员","荣昌工资表一线员工","荣昌工资表小时工","劳务公司工资表小时工","劳务公司工资表同工同酬"}),"")</f>
        <v/>
      </c>
      <c r="H194" s="451">
        <f ca="1" t="shared" si="43"/>
        <v>0</v>
      </c>
      <c r="I194" s="451">
        <f>IFERROR(VLOOKUP($C194,五险!$B:$Z,MATCH("养老(16%)",五险!$B$5:$Z$5,0),0),0)</f>
        <v>0</v>
      </c>
      <c r="J194" s="451">
        <f>IFERROR(VLOOKUP($C194,五险!$B:$Z,MATCH("失业(0.7%)",五险!$B$5:$Z$5,0),0),0)</f>
        <v>0</v>
      </c>
      <c r="K194" s="451">
        <f>IFERROR(VLOOKUP($C194,五险!$B:$Z,MATCH("医疗(8.7%)",五险!$B$5:$Z$5,0),0),0)</f>
        <v>0</v>
      </c>
      <c r="L194" s="451">
        <f>IFERROR(VLOOKUP($C194,五险!$B:$Z,MATCH("工伤(1.2%)",五险!$B$5:$Z$5,0),0),0)</f>
        <v>0</v>
      </c>
      <c r="M194" s="451">
        <f>_xlfn.XLOOKUP($C194,公积金!$B:$B,公积金!$K:$K,0)</f>
        <v>0</v>
      </c>
      <c r="N194" s="455">
        <f ca="1" t="shared" si="39"/>
        <v>0</v>
      </c>
      <c r="O194" s="454"/>
      <c r="AA194" t="str">
        <f>_xlfn.XLOOKUP(C194,[6]按姓名汇总!$C:$C,[6]按姓名汇总!$C:$C)</f>
        <v>殷杜</v>
      </c>
    </row>
    <row r="195" customHeight="1" spans="1:27">
      <c r="A195" s="450">
        <f>IF(C195="","",COUNTA($C$3:C195))</f>
        <v>193</v>
      </c>
      <c r="B195" s="450" t="s">
        <v>185</v>
      </c>
      <c r="C195" s="450" t="s">
        <v>244</v>
      </c>
      <c r="D195" s="451" t="s">
        <v>192</v>
      </c>
      <c r="E195" s="451" t="s">
        <v>21</v>
      </c>
      <c r="F195" s="451">
        <f ca="1" t="shared" si="42"/>
        <v>0</v>
      </c>
      <c r="G195" s="452" t="str">
        <f ca="1" t="array" ref="G195">IFERROR(LOOKUP(1,0/COUNTIF(INDIRECT({"荣昌工资表科室人员","荣昌工资表研发人员","荣昌工资表销售人员","荣昌工资表一线员工","荣昌工资表小时工","劳务公司工资表小时工","劳务公司工资表同工同酬"}&amp;"!$C:$C"),$C195),{"荣昌工资表科室人员","荣昌工资表研发人员","荣昌工资表销售人员","荣昌工资表一线员工","荣昌工资表小时工","劳务公司工资表小时工","劳务公司工资表同工同酬"}),"")</f>
        <v/>
      </c>
      <c r="H195" s="451">
        <f ca="1" t="shared" si="43"/>
        <v>0</v>
      </c>
      <c r="I195" s="451">
        <f>IFERROR(VLOOKUP($C195,五险!$B:$Z,MATCH("养老(16%)",五险!$B$5:$Z$5,0),0),0)</f>
        <v>0</v>
      </c>
      <c r="J195" s="451">
        <f>IFERROR(VLOOKUP($C195,五险!$B:$Z,MATCH("失业(0.7%)",五险!$B$5:$Z$5,0),0),0)</f>
        <v>0</v>
      </c>
      <c r="K195" s="451">
        <f>IFERROR(VLOOKUP($C195,五险!$B:$Z,MATCH("医疗(8.7%)",五险!$B$5:$Z$5,0),0),0)</f>
        <v>0</v>
      </c>
      <c r="L195" s="451">
        <f>IFERROR(VLOOKUP($C195,五险!$B:$Z,MATCH("工伤(1.2%)",五险!$B$5:$Z$5,0),0),0)</f>
        <v>0</v>
      </c>
      <c r="M195" s="451">
        <f>_xlfn.XLOOKUP($C195,公积金!$B:$B,公积金!$K:$K,0)</f>
        <v>0</v>
      </c>
      <c r="N195" s="455">
        <f ca="1" t="shared" si="39"/>
        <v>0</v>
      </c>
      <c r="O195" s="454"/>
      <c r="AA195" t="str">
        <f>_xlfn.XLOOKUP(C195,[6]按姓名汇总!$C:$C,[6]按姓名汇总!$C:$C)</f>
        <v>王洋</v>
      </c>
    </row>
    <row r="196" customHeight="1" spans="1:27">
      <c r="A196" s="450">
        <f>IF(C196="","",COUNTA($C$3:C196))</f>
        <v>194</v>
      </c>
      <c r="B196" s="450" t="s">
        <v>185</v>
      </c>
      <c r="C196" s="450" t="s">
        <v>245</v>
      </c>
      <c r="D196" s="451" t="s">
        <v>192</v>
      </c>
      <c r="E196" s="451" t="s">
        <v>21</v>
      </c>
      <c r="F196" s="451">
        <f ca="1" t="shared" si="42"/>
        <v>0</v>
      </c>
      <c r="G196" s="452" t="str">
        <f ca="1" t="array" ref="G196">IFERROR(LOOKUP(1,0/COUNTIF(INDIRECT({"荣昌工资表科室人员","荣昌工资表研发人员","荣昌工资表销售人员","荣昌工资表一线员工","荣昌工资表小时工","劳务公司工资表小时工","劳务公司工资表同工同酬"}&amp;"!$C:$C"),$C196),{"荣昌工资表科室人员","荣昌工资表研发人员","荣昌工资表销售人员","荣昌工资表一线员工","荣昌工资表小时工","劳务公司工资表小时工","劳务公司工资表同工同酬"}),"")</f>
        <v/>
      </c>
      <c r="H196" s="451">
        <f ca="1" t="shared" si="43"/>
        <v>0</v>
      </c>
      <c r="I196" s="451">
        <f>IFERROR(VLOOKUP($C196,五险!$B:$Z,MATCH("养老(16%)",五险!$B$5:$Z$5,0),0),0)</f>
        <v>0</v>
      </c>
      <c r="J196" s="451">
        <f>IFERROR(VLOOKUP($C196,五险!$B:$Z,MATCH("失业(0.7%)",五险!$B$5:$Z$5,0),0),0)</f>
        <v>0</v>
      </c>
      <c r="K196" s="451">
        <f>IFERROR(VLOOKUP($C196,五险!$B:$Z,MATCH("医疗(8.7%)",五险!$B$5:$Z$5,0),0),0)</f>
        <v>0</v>
      </c>
      <c r="L196" s="451">
        <f>IFERROR(VLOOKUP($C196,五险!$B:$Z,MATCH("工伤(1.2%)",五险!$B$5:$Z$5,0),0),0)</f>
        <v>0</v>
      </c>
      <c r="M196" s="451">
        <f>_xlfn.XLOOKUP($C196,公积金!$B:$B,公积金!$K:$K,0)</f>
        <v>0</v>
      </c>
      <c r="N196" s="455">
        <f ca="1" t="shared" ref="N196:N218" si="44">SUM(H196:M196)</f>
        <v>0</v>
      </c>
      <c r="O196" s="454"/>
      <c r="AA196" t="str">
        <f>_xlfn.XLOOKUP(C196,[6]按姓名汇总!$C:$C,[6]按姓名汇总!$C:$C)</f>
        <v>喻英杰</v>
      </c>
    </row>
    <row r="197" customHeight="1" spans="1:27">
      <c r="A197" s="450">
        <f>IF(C197="","",COUNTA($C$3:C197))</f>
        <v>195</v>
      </c>
      <c r="B197" s="450" t="s">
        <v>185</v>
      </c>
      <c r="C197" s="450" t="s">
        <v>246</v>
      </c>
      <c r="D197" s="451" t="s">
        <v>192</v>
      </c>
      <c r="E197" s="451" t="s">
        <v>21</v>
      </c>
      <c r="F197" s="451">
        <f ca="1" t="shared" si="42"/>
        <v>0</v>
      </c>
      <c r="G197" s="452" t="str">
        <f ca="1" t="array" ref="G197">IFERROR(LOOKUP(1,0/COUNTIF(INDIRECT({"荣昌工资表科室人员","荣昌工资表研发人员","荣昌工资表销售人员","荣昌工资表一线员工","荣昌工资表小时工","劳务公司工资表小时工","劳务公司工资表同工同酬"}&amp;"!$C:$C"),$C197),{"荣昌工资表科室人员","荣昌工资表研发人员","荣昌工资表销售人员","荣昌工资表一线员工","荣昌工资表小时工","劳务公司工资表小时工","劳务公司工资表同工同酬"}),"")</f>
        <v/>
      </c>
      <c r="H197" s="451">
        <f ca="1" t="shared" si="43"/>
        <v>0</v>
      </c>
      <c r="I197" s="451">
        <f>IFERROR(VLOOKUP($C197,五险!$B:$Z,MATCH("养老(16%)",五险!$B$5:$Z$5,0),0),0)</f>
        <v>0</v>
      </c>
      <c r="J197" s="451">
        <f>IFERROR(VLOOKUP($C197,五险!$B:$Z,MATCH("失业(0.7%)",五险!$B$5:$Z$5,0),0),0)</f>
        <v>0</v>
      </c>
      <c r="K197" s="451">
        <f>IFERROR(VLOOKUP($C197,五险!$B:$Z,MATCH("医疗(8.7%)",五险!$B$5:$Z$5,0),0),0)</f>
        <v>0</v>
      </c>
      <c r="L197" s="451">
        <f>IFERROR(VLOOKUP($C197,五险!$B:$Z,MATCH("工伤(1.2%)",五险!$B$5:$Z$5,0),0),0)</f>
        <v>0</v>
      </c>
      <c r="M197" s="451">
        <f>_xlfn.XLOOKUP($C197,公积金!$B:$B,公积金!$K:$K,0)</f>
        <v>0</v>
      </c>
      <c r="N197" s="455">
        <f ca="1" t="shared" si="44"/>
        <v>0</v>
      </c>
      <c r="O197" s="454"/>
      <c r="AA197" t="str">
        <f>_xlfn.XLOOKUP(C197,[6]按姓名汇总!$C:$C,[6]按姓名汇总!$C:$C)</f>
        <v>尹桑声</v>
      </c>
    </row>
    <row r="198" customHeight="1" spans="1:27">
      <c r="A198" s="450">
        <f>IF(C198="","",COUNTA($C$3:C198))</f>
        <v>196</v>
      </c>
      <c r="B198" s="450" t="s">
        <v>185</v>
      </c>
      <c r="C198" s="450" t="s">
        <v>247</v>
      </c>
      <c r="D198" s="451" t="s">
        <v>192</v>
      </c>
      <c r="E198" s="451" t="s">
        <v>21</v>
      </c>
      <c r="F198" s="451">
        <f ca="1" t="shared" si="42"/>
        <v>0</v>
      </c>
      <c r="G198" s="452" t="str">
        <f ca="1" t="array" ref="G198">IFERROR(LOOKUP(1,0/COUNTIF(INDIRECT({"荣昌工资表科室人员","荣昌工资表研发人员","荣昌工资表销售人员","荣昌工资表一线员工","荣昌工资表小时工","劳务公司工资表小时工","劳务公司工资表同工同酬"}&amp;"!$C:$C"),$C198),{"荣昌工资表科室人员","荣昌工资表研发人员","荣昌工资表销售人员","荣昌工资表一线员工","荣昌工资表小时工","劳务公司工资表小时工","劳务公司工资表同工同酬"}),"")</f>
        <v/>
      </c>
      <c r="H198" s="451">
        <f ca="1" t="shared" si="43"/>
        <v>0</v>
      </c>
      <c r="I198" s="451">
        <f>IFERROR(VLOOKUP($C198,五险!$B:$Z,MATCH("养老(16%)",五险!$B$5:$Z$5,0),0),0)</f>
        <v>0</v>
      </c>
      <c r="J198" s="451">
        <f>IFERROR(VLOOKUP($C198,五险!$B:$Z,MATCH("失业(0.7%)",五险!$B$5:$Z$5,0),0),0)</f>
        <v>0</v>
      </c>
      <c r="K198" s="451">
        <f>IFERROR(VLOOKUP($C198,五险!$B:$Z,MATCH("医疗(8.7%)",五险!$B$5:$Z$5,0),0),0)</f>
        <v>0</v>
      </c>
      <c r="L198" s="451">
        <f>IFERROR(VLOOKUP($C198,五险!$B:$Z,MATCH("工伤(1.2%)",五险!$B$5:$Z$5,0),0),0)</f>
        <v>0</v>
      </c>
      <c r="M198" s="451">
        <f>_xlfn.XLOOKUP($C198,公积金!$B:$B,公积金!$K:$K,0)</f>
        <v>0</v>
      </c>
      <c r="N198" s="455">
        <f ca="1" t="shared" si="44"/>
        <v>0</v>
      </c>
      <c r="O198" s="454"/>
      <c r="AA198" t="str">
        <f>_xlfn.XLOOKUP(C198,[6]按姓名汇总!$C:$C,[6]按姓名汇总!$C:$C)</f>
        <v>杨倩</v>
      </c>
    </row>
    <row r="199" customHeight="1" spans="1:27">
      <c r="A199" s="450">
        <f>IF(C199="","",COUNTA($C$3:C199))</f>
        <v>197</v>
      </c>
      <c r="B199" s="450" t="s">
        <v>185</v>
      </c>
      <c r="C199" s="450" t="s">
        <v>248</v>
      </c>
      <c r="D199" s="451" t="s">
        <v>192</v>
      </c>
      <c r="E199" s="451" t="s">
        <v>21</v>
      </c>
      <c r="F199" s="451">
        <f ca="1" t="shared" si="42"/>
        <v>0</v>
      </c>
      <c r="G199" s="452" t="str">
        <f ca="1" t="array" ref="G199">IFERROR(LOOKUP(1,0/COUNTIF(INDIRECT({"荣昌工资表科室人员","荣昌工资表研发人员","荣昌工资表销售人员","荣昌工资表一线员工","荣昌工资表小时工","劳务公司工资表小时工","劳务公司工资表同工同酬"}&amp;"!$C:$C"),$C199),{"荣昌工资表科室人员","荣昌工资表研发人员","荣昌工资表销售人员","荣昌工资表一线员工","荣昌工资表小时工","劳务公司工资表小时工","劳务公司工资表同工同酬"}),"")</f>
        <v/>
      </c>
      <c r="H199" s="451">
        <f ca="1" t="shared" si="43"/>
        <v>0</v>
      </c>
      <c r="I199" s="451">
        <f>IFERROR(VLOOKUP($C199,五险!$B:$Z,MATCH("养老(16%)",五险!$B$5:$Z$5,0),0),0)</f>
        <v>0</v>
      </c>
      <c r="J199" s="451">
        <f>IFERROR(VLOOKUP($C199,五险!$B:$Z,MATCH("失业(0.7%)",五险!$B$5:$Z$5,0),0),0)</f>
        <v>0</v>
      </c>
      <c r="K199" s="451">
        <f>IFERROR(VLOOKUP($C199,五险!$B:$Z,MATCH("医疗(8.7%)",五险!$B$5:$Z$5,0),0),0)</f>
        <v>0</v>
      </c>
      <c r="L199" s="451">
        <f>IFERROR(VLOOKUP($C199,五险!$B:$Z,MATCH("工伤(1.2%)",五险!$B$5:$Z$5,0),0),0)</f>
        <v>0</v>
      </c>
      <c r="M199" s="451">
        <f>_xlfn.XLOOKUP($C199,公积金!$B:$B,公积金!$K:$K,0)</f>
        <v>0</v>
      </c>
      <c r="N199" s="455">
        <f ca="1" t="shared" si="44"/>
        <v>0</v>
      </c>
      <c r="O199" s="454"/>
      <c r="AA199" t="str">
        <f>_xlfn.XLOOKUP(C199,[6]按姓名汇总!$C:$C,[6]按姓名汇总!$C:$C)</f>
        <v>田志国</v>
      </c>
    </row>
    <row r="200" customHeight="1" spans="1:27">
      <c r="A200" s="450">
        <f>IF(C200="","",COUNTA($C$3:C200))</f>
        <v>198</v>
      </c>
      <c r="B200" s="450" t="s">
        <v>185</v>
      </c>
      <c r="C200" s="450" t="s">
        <v>249</v>
      </c>
      <c r="D200" s="451" t="s">
        <v>192</v>
      </c>
      <c r="E200" s="451" t="s">
        <v>21</v>
      </c>
      <c r="F200" s="451">
        <f ca="1" t="shared" si="42"/>
        <v>0</v>
      </c>
      <c r="G200" s="452" t="str">
        <f ca="1" t="array" ref="G200">IFERROR(LOOKUP(1,0/COUNTIF(INDIRECT({"荣昌工资表科室人员","荣昌工资表研发人员","荣昌工资表销售人员","荣昌工资表一线员工","荣昌工资表小时工","劳务公司工资表小时工","劳务公司工资表同工同酬"}&amp;"!$C:$C"),$C200),{"荣昌工资表科室人员","荣昌工资表研发人员","荣昌工资表销售人员","荣昌工资表一线员工","荣昌工资表小时工","劳务公司工资表小时工","劳务公司工资表同工同酬"}),"")</f>
        <v/>
      </c>
      <c r="H200" s="451">
        <f ca="1" t="shared" si="43"/>
        <v>0</v>
      </c>
      <c r="I200" s="451">
        <f>IFERROR(VLOOKUP($C200,五险!$B:$Z,MATCH("养老(16%)",五险!$B$5:$Z$5,0),0),0)</f>
        <v>0</v>
      </c>
      <c r="J200" s="451">
        <f>IFERROR(VLOOKUP($C200,五险!$B:$Z,MATCH("失业(0.7%)",五险!$B$5:$Z$5,0),0),0)</f>
        <v>0</v>
      </c>
      <c r="K200" s="451">
        <f>IFERROR(VLOOKUP($C200,五险!$B:$Z,MATCH("医疗(8.7%)",五险!$B$5:$Z$5,0),0),0)</f>
        <v>0</v>
      </c>
      <c r="L200" s="451">
        <f>IFERROR(VLOOKUP($C200,五险!$B:$Z,MATCH("工伤(1.2%)",五险!$B$5:$Z$5,0),0),0)</f>
        <v>0</v>
      </c>
      <c r="M200" s="451">
        <f>_xlfn.XLOOKUP($C200,公积金!$B:$B,公积金!$K:$K,0)</f>
        <v>0</v>
      </c>
      <c r="N200" s="455">
        <f ca="1" t="shared" si="44"/>
        <v>0</v>
      </c>
      <c r="O200" s="454"/>
      <c r="AA200" t="str">
        <f>_xlfn.XLOOKUP(C200,[6]按姓名汇总!$C:$C,[6]按姓名汇总!$C:$C)</f>
        <v>尹水英</v>
      </c>
    </row>
    <row r="201" customHeight="1" spans="1:27">
      <c r="A201" s="450">
        <f>IF(C201="","",COUNTA($C$3:C201))</f>
        <v>199</v>
      </c>
      <c r="B201" s="450" t="s">
        <v>185</v>
      </c>
      <c r="C201" s="450" t="s">
        <v>250</v>
      </c>
      <c r="D201" s="451" t="s">
        <v>192</v>
      </c>
      <c r="E201" s="451" t="s">
        <v>21</v>
      </c>
      <c r="F201" s="451">
        <f ca="1" t="shared" si="42"/>
        <v>0</v>
      </c>
      <c r="G201" s="452" t="str">
        <f ca="1" t="array" ref="G201">IFERROR(LOOKUP(1,0/COUNTIF(INDIRECT({"荣昌工资表科室人员","荣昌工资表研发人员","荣昌工资表销售人员","荣昌工资表一线员工","荣昌工资表小时工","劳务公司工资表小时工","劳务公司工资表同工同酬"}&amp;"!$C:$C"),$C201),{"荣昌工资表科室人员","荣昌工资表研发人员","荣昌工资表销售人员","荣昌工资表一线员工","荣昌工资表小时工","劳务公司工资表小时工","劳务公司工资表同工同酬"}),"")</f>
        <v/>
      </c>
      <c r="H201" s="451">
        <f ca="1" t="shared" si="43"/>
        <v>0</v>
      </c>
      <c r="I201" s="451">
        <f>IFERROR(VLOOKUP($C201,五险!$B:$Z,MATCH("养老(16%)",五险!$B$5:$Z$5,0),0),0)</f>
        <v>0</v>
      </c>
      <c r="J201" s="451">
        <f>IFERROR(VLOOKUP($C201,五险!$B:$Z,MATCH("失业(0.7%)",五险!$B$5:$Z$5,0),0),0)</f>
        <v>0</v>
      </c>
      <c r="K201" s="451">
        <f>IFERROR(VLOOKUP($C201,五险!$B:$Z,MATCH("医疗(8.7%)",五险!$B$5:$Z$5,0),0),0)</f>
        <v>0</v>
      </c>
      <c r="L201" s="451">
        <f>IFERROR(VLOOKUP($C201,五险!$B:$Z,MATCH("工伤(1.2%)",五险!$B$5:$Z$5,0),0),0)</f>
        <v>0</v>
      </c>
      <c r="M201" s="451">
        <f>_xlfn.XLOOKUP($C201,公积金!$B:$B,公积金!$K:$K,0)</f>
        <v>0</v>
      </c>
      <c r="N201" s="455">
        <f ca="1" t="shared" si="44"/>
        <v>0</v>
      </c>
      <c r="O201" s="454"/>
      <c r="AA201" t="str">
        <f>_xlfn.XLOOKUP(C201,[6]按姓名汇总!$C:$C,[6]按姓名汇总!$C:$C)</f>
        <v>王碧祥</v>
      </c>
    </row>
    <row r="202" customHeight="1" spans="1:27">
      <c r="A202" s="450">
        <f>IF(C202="","",COUNTA($C$3:C202))</f>
        <v>200</v>
      </c>
      <c r="B202" s="450" t="s">
        <v>185</v>
      </c>
      <c r="C202" s="450" t="s">
        <v>251</v>
      </c>
      <c r="D202" s="451" t="s">
        <v>192</v>
      </c>
      <c r="E202" s="451" t="s">
        <v>21</v>
      </c>
      <c r="F202" s="451">
        <f ca="1" t="shared" si="42"/>
        <v>0</v>
      </c>
      <c r="G202" s="452" t="str">
        <f ca="1" t="array" ref="G202">IFERROR(LOOKUP(1,0/COUNTIF(INDIRECT({"荣昌工资表科室人员","荣昌工资表研发人员","荣昌工资表销售人员","荣昌工资表一线员工","荣昌工资表小时工","劳务公司工资表小时工","劳务公司工资表同工同酬"}&amp;"!$C:$C"),$C202),{"荣昌工资表科室人员","荣昌工资表研发人员","荣昌工资表销售人员","荣昌工资表一线员工","荣昌工资表小时工","劳务公司工资表小时工","劳务公司工资表同工同酬"}),"")</f>
        <v/>
      </c>
      <c r="H202" s="451">
        <f ca="1" t="shared" si="43"/>
        <v>0</v>
      </c>
      <c r="I202" s="451">
        <f>IFERROR(VLOOKUP($C202,五险!$B:$Z,MATCH("养老(16%)",五险!$B$5:$Z$5,0),0),0)</f>
        <v>0</v>
      </c>
      <c r="J202" s="451">
        <f>IFERROR(VLOOKUP($C202,五险!$B:$Z,MATCH("失业(0.7%)",五险!$B$5:$Z$5,0),0),0)</f>
        <v>0</v>
      </c>
      <c r="K202" s="451">
        <f>IFERROR(VLOOKUP($C202,五险!$B:$Z,MATCH("医疗(8.7%)",五险!$B$5:$Z$5,0),0),0)</f>
        <v>0</v>
      </c>
      <c r="L202" s="451">
        <f>IFERROR(VLOOKUP($C202,五险!$B:$Z,MATCH("工伤(1.2%)",五险!$B$5:$Z$5,0),0),0)</f>
        <v>0</v>
      </c>
      <c r="M202" s="451">
        <f>_xlfn.XLOOKUP($C202,公积金!$B:$B,公积金!$K:$K,0)</f>
        <v>0</v>
      </c>
      <c r="N202" s="455">
        <f ca="1" t="shared" si="44"/>
        <v>0</v>
      </c>
      <c r="O202" s="454"/>
      <c r="AA202" t="str">
        <f>_xlfn.XLOOKUP(C202,[6]按姓名汇总!$C:$C,[6]按姓名汇总!$C:$C)</f>
        <v>唐标</v>
      </c>
    </row>
    <row r="203" customHeight="1" spans="1:27">
      <c r="A203" s="450">
        <f>IF(C203="","",COUNTA($C$3:C203))</f>
        <v>201</v>
      </c>
      <c r="B203" s="450" t="s">
        <v>185</v>
      </c>
      <c r="C203" s="450" t="s">
        <v>252</v>
      </c>
      <c r="D203" s="451" t="s">
        <v>192</v>
      </c>
      <c r="E203" s="451" t="s">
        <v>21</v>
      </c>
      <c r="F203" s="451">
        <f ca="1" t="shared" si="42"/>
        <v>0</v>
      </c>
      <c r="G203" s="452" t="str">
        <f ca="1" t="array" ref="G203">IFERROR(LOOKUP(1,0/COUNTIF(INDIRECT({"荣昌工资表科室人员","荣昌工资表研发人员","荣昌工资表销售人员","荣昌工资表一线员工","荣昌工资表小时工","劳务公司工资表小时工","劳务公司工资表同工同酬"}&amp;"!$C:$C"),$C203),{"荣昌工资表科室人员","荣昌工资表研发人员","荣昌工资表销售人员","荣昌工资表一线员工","荣昌工资表小时工","劳务公司工资表小时工","劳务公司工资表同工同酬"}),"")</f>
        <v/>
      </c>
      <c r="H203" s="451">
        <f ca="1" t="shared" si="43"/>
        <v>0</v>
      </c>
      <c r="I203" s="451">
        <f>IFERROR(VLOOKUP($C203,五险!$B:$Z,MATCH("养老(16%)",五险!$B$5:$Z$5,0),0),0)</f>
        <v>0</v>
      </c>
      <c r="J203" s="451">
        <f>IFERROR(VLOOKUP($C203,五险!$B:$Z,MATCH("失业(0.7%)",五险!$B$5:$Z$5,0),0),0)</f>
        <v>0</v>
      </c>
      <c r="K203" s="451">
        <f>IFERROR(VLOOKUP($C203,五险!$B:$Z,MATCH("医疗(8.7%)",五险!$B$5:$Z$5,0),0),0)</f>
        <v>0</v>
      </c>
      <c r="L203" s="451">
        <f>IFERROR(VLOOKUP($C203,五险!$B:$Z,MATCH("工伤(1.2%)",五险!$B$5:$Z$5,0),0),0)</f>
        <v>0</v>
      </c>
      <c r="M203" s="451">
        <f>_xlfn.XLOOKUP($C203,公积金!$B:$B,公积金!$K:$K,0)</f>
        <v>0</v>
      </c>
      <c r="N203" s="455">
        <f ca="1" t="shared" si="44"/>
        <v>0</v>
      </c>
      <c r="O203" s="454"/>
      <c r="AA203" t="str">
        <f>_xlfn.XLOOKUP(C203,[6]按姓名汇总!$C:$C,[6]按姓名汇总!$C:$C)</f>
        <v>谭剑</v>
      </c>
    </row>
    <row r="204" customHeight="1" spans="1:27">
      <c r="A204" s="450">
        <f>IF(C204="","",COUNTA($C$3:C204))</f>
        <v>202</v>
      </c>
      <c r="B204" s="450" t="s">
        <v>185</v>
      </c>
      <c r="C204" s="450" t="s">
        <v>253</v>
      </c>
      <c r="D204" s="451" t="s">
        <v>192</v>
      </c>
      <c r="E204" s="451" t="s">
        <v>21</v>
      </c>
      <c r="F204" s="451">
        <f ca="1" t="shared" si="42"/>
        <v>0</v>
      </c>
      <c r="G204" s="452" t="str">
        <f ca="1" t="array" ref="G204">IFERROR(LOOKUP(1,0/COUNTIF(INDIRECT({"荣昌工资表科室人员","荣昌工资表研发人员","荣昌工资表销售人员","荣昌工资表一线员工","荣昌工资表小时工","劳务公司工资表小时工","劳务公司工资表同工同酬"}&amp;"!$C:$C"),$C204),{"荣昌工资表科室人员","荣昌工资表研发人员","荣昌工资表销售人员","荣昌工资表一线员工","荣昌工资表小时工","劳务公司工资表小时工","劳务公司工资表同工同酬"}),"")</f>
        <v/>
      </c>
      <c r="H204" s="451">
        <f ca="1" t="shared" si="43"/>
        <v>0</v>
      </c>
      <c r="I204" s="451">
        <f>IFERROR(VLOOKUP($C204,五险!$B:$Z,MATCH("养老(16%)",五险!$B$5:$Z$5,0),0),0)</f>
        <v>0</v>
      </c>
      <c r="J204" s="451">
        <f>IFERROR(VLOOKUP($C204,五险!$B:$Z,MATCH("失业(0.7%)",五险!$B$5:$Z$5,0),0),0)</f>
        <v>0</v>
      </c>
      <c r="K204" s="451">
        <f>IFERROR(VLOOKUP($C204,五险!$B:$Z,MATCH("医疗(8.7%)",五险!$B$5:$Z$5,0),0),0)</f>
        <v>0</v>
      </c>
      <c r="L204" s="451">
        <f>IFERROR(VLOOKUP($C204,五险!$B:$Z,MATCH("工伤(1.2%)",五险!$B$5:$Z$5,0),0),0)</f>
        <v>0</v>
      </c>
      <c r="M204" s="451">
        <f>_xlfn.XLOOKUP($C204,公积金!$B:$B,公积金!$K:$K,0)</f>
        <v>0</v>
      </c>
      <c r="N204" s="455">
        <f ca="1" t="shared" si="44"/>
        <v>0</v>
      </c>
      <c r="O204" s="454"/>
      <c r="AA204" t="str">
        <f>_xlfn.XLOOKUP(C204,[6]按姓名汇总!$C:$C,[6]按姓名汇总!$C:$C)</f>
        <v>李全省</v>
      </c>
    </row>
    <row r="205" customHeight="1" spans="1:27">
      <c r="A205" s="450">
        <f>IF(C205="","",COUNTA($C$3:C205))</f>
        <v>203</v>
      </c>
      <c r="B205" s="450" t="s">
        <v>185</v>
      </c>
      <c r="C205" s="450" t="s">
        <v>254</v>
      </c>
      <c r="D205" s="451" t="s">
        <v>255</v>
      </c>
      <c r="E205" s="451" t="s">
        <v>22</v>
      </c>
      <c r="F205" s="451">
        <f ca="1" t="shared" si="42"/>
        <v>0</v>
      </c>
      <c r="G205" s="452" t="str">
        <f ca="1" t="array" ref="G205">IFERROR(LOOKUP(1,0/COUNTIF(INDIRECT({"荣昌工资表科室人员","荣昌工资表研发人员","荣昌工资表销售人员","荣昌工资表一线员工","荣昌工资表小时工","劳务公司工资表小时工","劳务公司工资表同工同酬"}&amp;"!$C:$C"),$C205),{"荣昌工资表科室人员","荣昌工资表研发人员","荣昌工资表销售人员","荣昌工资表一线员工","荣昌工资表小时工","劳务公司工资表小时工","劳务公司工资表同工同酬"}),"")</f>
        <v/>
      </c>
      <c r="H205" s="451">
        <f ca="1" t="shared" si="43"/>
        <v>0</v>
      </c>
      <c r="I205" s="451">
        <f>IFERROR(VLOOKUP($C205,五险!$B:$Z,MATCH("养老(16%)",五险!$B$5:$Z$5,0),0),0)</f>
        <v>0</v>
      </c>
      <c r="J205" s="451">
        <f>IFERROR(VLOOKUP($C205,五险!$B:$Z,MATCH("失业(0.7%)",五险!$B$5:$Z$5,0),0),0)</f>
        <v>0</v>
      </c>
      <c r="K205" s="451">
        <f>IFERROR(VLOOKUP($C205,五险!$B:$Z,MATCH("医疗(8.7%)",五险!$B$5:$Z$5,0),0),0)</f>
        <v>0</v>
      </c>
      <c r="L205" s="451">
        <f>IFERROR(VLOOKUP($C205,五险!$B:$Z,MATCH("工伤(1.2%)",五险!$B$5:$Z$5,0),0),0)</f>
        <v>0</v>
      </c>
      <c r="M205" s="451">
        <f>_xlfn.XLOOKUP($C205,公积金!$B:$B,公积金!$K:$K,0)</f>
        <v>0</v>
      </c>
      <c r="N205" s="455">
        <f ca="1" t="shared" si="44"/>
        <v>0</v>
      </c>
      <c r="O205" s="454"/>
      <c r="AA205" t="str">
        <f>_xlfn.XLOOKUP(C205,[6]按姓名汇总!$C:$C,[6]按姓名汇总!$C:$C)</f>
        <v>彭畅畅</v>
      </c>
    </row>
    <row r="206" customHeight="1" spans="1:27">
      <c r="A206" s="450">
        <f>IF(C206="","",COUNTA($C$3:C206))</f>
        <v>204</v>
      </c>
      <c r="B206" s="450" t="s">
        <v>185</v>
      </c>
      <c r="C206" s="450" t="s">
        <v>256</v>
      </c>
      <c r="D206" s="451" t="s">
        <v>257</v>
      </c>
      <c r="E206" s="451" t="s">
        <v>22</v>
      </c>
      <c r="F206" s="451" t="str">
        <f ca="1" t="shared" si="42"/>
        <v>湖南诚展</v>
      </c>
      <c r="G206" s="452" t="str">
        <f ca="1" t="array" ref="G206">IFERROR(LOOKUP(1,0/COUNTIF(INDIRECT({"荣昌工资表科室人员","荣昌工资表研发人员","荣昌工资表销售人员","荣昌工资表一线员工","荣昌工资表小时工","劳务公司工资表小时工","劳务公司工资表同工同酬"}&amp;"!$C:$C"),$C206)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206" s="451">
        <f ca="1" t="shared" si="43"/>
        <v>7058.02</v>
      </c>
      <c r="I206" s="451">
        <f>IFERROR(VLOOKUP($C206,五险!$B:$Z,MATCH("养老(16%)",五险!$B$5:$Z$5,0),0),0)</f>
        <v>689.28</v>
      </c>
      <c r="J206" s="451">
        <f>IFERROR(VLOOKUP($C206,五险!$B:$Z,MATCH("失业(0.7%)",五险!$B$5:$Z$5,0),0),0)</f>
        <v>30.16</v>
      </c>
      <c r="K206" s="451">
        <f>IFERROR(VLOOKUP($C206,五险!$B:$Z,MATCH("医疗(8.7%)",五险!$B$5:$Z$5,0),0),0)</f>
        <v>350.35</v>
      </c>
      <c r="L206" s="451">
        <f>IFERROR(VLOOKUP($C206,五险!$B:$Z,MATCH("工伤(1.2%)",五险!$B$5:$Z$5,0),0),0)</f>
        <v>90.47</v>
      </c>
      <c r="M206" s="451">
        <f>_xlfn.XLOOKUP($C206,公积金!$B:$B,公积金!$K:$K,0)</f>
        <v>0</v>
      </c>
      <c r="N206" s="455">
        <f ca="1" t="shared" si="44"/>
        <v>8218.28</v>
      </c>
      <c r="O206" s="454"/>
      <c r="AA206" t="str">
        <f>_xlfn.XLOOKUP(C206,[6]按姓名汇总!$C:$C,[6]按姓名汇总!$C:$C)</f>
        <v>李需</v>
      </c>
    </row>
    <row r="207" customHeight="1" spans="1:27">
      <c r="A207" s="450">
        <f>IF(C207="","",COUNTA($C$3:C207))</f>
        <v>205</v>
      </c>
      <c r="B207" s="450" t="s">
        <v>185</v>
      </c>
      <c r="C207" s="450" t="s">
        <v>258</v>
      </c>
      <c r="D207" s="451" t="s">
        <v>259</v>
      </c>
      <c r="E207" s="451" t="s">
        <v>20</v>
      </c>
      <c r="F207" s="451">
        <f ca="1" t="shared" si="42"/>
        <v>0</v>
      </c>
      <c r="G207" s="452" t="str">
        <f ca="1" t="array" ref="G207">IFERROR(LOOKUP(1,0/COUNTIF(INDIRECT({"荣昌工资表科室人员","荣昌工资表研发人员","荣昌工资表销售人员","荣昌工资表一线员工","荣昌工资表小时工","劳务公司工资表小时工","劳务公司工资表同工同酬"}&amp;"!$C:$C"),$C207),{"荣昌工资表科室人员","荣昌工资表研发人员","荣昌工资表销售人员","荣昌工资表一线员工","荣昌工资表小时工","劳务公司工资表小时工","劳务公司工资表同工同酬"}),"")</f>
        <v/>
      </c>
      <c r="H207" s="451">
        <f ca="1" t="shared" si="43"/>
        <v>0</v>
      </c>
      <c r="I207" s="451">
        <f>IFERROR(VLOOKUP($C207,五险!$B:$Z,MATCH("养老(16%)",五险!$B$5:$Z$5,0),0),0)</f>
        <v>0</v>
      </c>
      <c r="J207" s="451">
        <f>IFERROR(VLOOKUP($C207,五险!$B:$Z,MATCH("失业(0.7%)",五险!$B$5:$Z$5,0),0),0)</f>
        <v>0</v>
      </c>
      <c r="K207" s="451">
        <f>IFERROR(VLOOKUP($C207,五险!$B:$Z,MATCH("医疗(8.7%)",五险!$B$5:$Z$5,0),0),0)</f>
        <v>0</v>
      </c>
      <c r="L207" s="451">
        <f>IFERROR(VLOOKUP($C207,五险!$B:$Z,MATCH("工伤(1.2%)",五险!$B$5:$Z$5,0),0),0)</f>
        <v>0</v>
      </c>
      <c r="M207" s="451">
        <f>_xlfn.XLOOKUP($C207,公积金!$B:$B,公积金!$K:$K,0)</f>
        <v>0</v>
      </c>
      <c r="N207" s="455">
        <f ca="1" t="shared" si="44"/>
        <v>0</v>
      </c>
      <c r="O207" s="454"/>
      <c r="AA207" t="str">
        <f>_xlfn.XLOOKUP(C207,[6]按姓名汇总!$C:$C,[6]按姓名汇总!$C:$C)</f>
        <v>蔡归仓</v>
      </c>
    </row>
    <row r="208" customHeight="1" spans="1:27">
      <c r="A208" s="450">
        <f>IF(C208="","",COUNTA($C$3:C208))</f>
        <v>206</v>
      </c>
      <c r="B208" s="450" t="s">
        <v>185</v>
      </c>
      <c r="C208" s="450" t="s">
        <v>260</v>
      </c>
      <c r="D208" s="451" t="s">
        <v>261</v>
      </c>
      <c r="E208" s="451" t="s">
        <v>20</v>
      </c>
      <c r="F208" s="451">
        <f ca="1" t="shared" si="42"/>
        <v>0</v>
      </c>
      <c r="G208" s="452" t="str">
        <f ca="1" t="array" ref="G208">IFERROR(LOOKUP(1,0/COUNTIF(INDIRECT({"荣昌工资表科室人员","荣昌工资表研发人员","荣昌工资表销售人员","荣昌工资表一线员工","荣昌工资表小时工","劳务公司工资表小时工","劳务公司工资表同工同酬"}&amp;"!$C:$C"),$C208),{"荣昌工资表科室人员","荣昌工资表研发人员","荣昌工资表销售人员","荣昌工资表一线员工","荣昌工资表小时工","劳务公司工资表小时工","劳务公司工资表同工同酬"}),"")</f>
        <v/>
      </c>
      <c r="H208" s="451">
        <f ca="1" t="shared" si="43"/>
        <v>0</v>
      </c>
      <c r="I208" s="451">
        <f>IFERROR(VLOOKUP($C208,五险!$B:$Z,MATCH("养老(16%)",五险!$B$5:$Z$5,0),0),0)</f>
        <v>0</v>
      </c>
      <c r="J208" s="451">
        <f>IFERROR(VLOOKUP($C208,五险!$B:$Z,MATCH("失业(0.7%)",五险!$B$5:$Z$5,0),0),0)</f>
        <v>0</v>
      </c>
      <c r="K208" s="451">
        <f>IFERROR(VLOOKUP($C208,五险!$B:$Z,MATCH("医疗(8.7%)",五险!$B$5:$Z$5,0),0),0)</f>
        <v>0</v>
      </c>
      <c r="L208" s="451">
        <f>IFERROR(VLOOKUP($C208,五险!$B:$Z,MATCH("工伤(1.2%)",五险!$B$5:$Z$5,0),0),0)</f>
        <v>0</v>
      </c>
      <c r="M208" s="451">
        <f>_xlfn.XLOOKUP($C208,公积金!$B:$B,公积金!$K:$K,0)</f>
        <v>0</v>
      </c>
      <c r="N208" s="455">
        <f ca="1" t="shared" si="44"/>
        <v>0</v>
      </c>
      <c r="O208" s="454"/>
      <c r="AA208" t="str">
        <f>_xlfn.XLOOKUP(C208,[6]按姓名汇总!$C:$C,[6]按姓名汇总!$C:$C)</f>
        <v>黄杰</v>
      </c>
    </row>
    <row r="209" customHeight="1" spans="1:27">
      <c r="A209" s="450">
        <f>IF(C209="","",COUNTA($C$3:C209))</f>
        <v>207</v>
      </c>
      <c r="B209" s="450" t="s">
        <v>185</v>
      </c>
      <c r="C209" s="450" t="s">
        <v>262</v>
      </c>
      <c r="D209" s="451" t="s">
        <v>192</v>
      </c>
      <c r="E209" s="451" t="s">
        <v>21</v>
      </c>
      <c r="F209" s="451">
        <f ca="1" t="shared" si="42"/>
        <v>0</v>
      </c>
      <c r="G209" s="452" t="str">
        <f ca="1" t="array" ref="G209">IFERROR(LOOKUP(1,0/COUNTIF(INDIRECT({"荣昌工资表科室人员","荣昌工资表研发人员","荣昌工资表销售人员","荣昌工资表一线员工","荣昌工资表小时工","劳务公司工资表小时工","劳务公司工资表同工同酬"}&amp;"!$C:$C"),$C209),{"荣昌工资表科室人员","荣昌工资表研发人员","荣昌工资表销售人员","荣昌工资表一线员工","荣昌工资表小时工","劳务公司工资表小时工","劳务公司工资表同工同酬"}),"")</f>
        <v/>
      </c>
      <c r="H209" s="451">
        <f ca="1" t="shared" si="43"/>
        <v>0</v>
      </c>
      <c r="I209" s="451">
        <f>IFERROR(VLOOKUP($C209,五险!$B:$Z,MATCH("养老(16%)",五险!$B$5:$Z$5,0),0),0)</f>
        <v>0</v>
      </c>
      <c r="J209" s="451">
        <f>IFERROR(VLOOKUP($C209,五险!$B:$Z,MATCH("失业(0.7%)",五险!$B$5:$Z$5,0),0),0)</f>
        <v>0</v>
      </c>
      <c r="K209" s="451">
        <f>IFERROR(VLOOKUP($C209,五险!$B:$Z,MATCH("医疗(8.7%)",五险!$B$5:$Z$5,0),0),0)</f>
        <v>0</v>
      </c>
      <c r="L209" s="451">
        <f>IFERROR(VLOOKUP($C209,五险!$B:$Z,MATCH("工伤(1.2%)",五险!$B$5:$Z$5,0),0),0)</f>
        <v>0</v>
      </c>
      <c r="M209" s="451">
        <f>_xlfn.XLOOKUP($C209,公积金!$B:$B,公积金!$K:$K,0)</f>
        <v>0</v>
      </c>
      <c r="N209" s="455">
        <f ca="1" t="shared" si="44"/>
        <v>0</v>
      </c>
      <c r="O209" s="454"/>
      <c r="AA209" t="str">
        <f>_xlfn.XLOOKUP(C209,[6]按姓名汇总!$C:$C,[6]按姓名汇总!$C:$C)</f>
        <v>谭杰</v>
      </c>
    </row>
    <row r="210" customHeight="1" spans="1:27">
      <c r="A210" s="450">
        <f>IF(C210="","",COUNTA($C$3:C210))</f>
        <v>208</v>
      </c>
      <c r="B210" s="450" t="s">
        <v>185</v>
      </c>
      <c r="C210" s="450" t="s">
        <v>263</v>
      </c>
      <c r="D210" s="451" t="s">
        <v>192</v>
      </c>
      <c r="E210" s="451" t="s">
        <v>21</v>
      </c>
      <c r="F210" s="451">
        <f ca="1" t="shared" si="42"/>
        <v>0</v>
      </c>
      <c r="G210" s="452" t="str">
        <f ca="1" t="array" ref="G210">IFERROR(LOOKUP(1,0/COUNTIF(INDIRECT({"荣昌工资表科室人员","荣昌工资表研发人员","荣昌工资表销售人员","荣昌工资表一线员工","荣昌工资表小时工","劳务公司工资表小时工","劳务公司工资表同工同酬"}&amp;"!$C:$C"),$C210),{"荣昌工资表科室人员","荣昌工资表研发人员","荣昌工资表销售人员","荣昌工资表一线员工","荣昌工资表小时工","劳务公司工资表小时工","劳务公司工资表同工同酬"}),"")</f>
        <v/>
      </c>
      <c r="H210" s="451">
        <f ca="1" t="shared" si="43"/>
        <v>0</v>
      </c>
      <c r="I210" s="451">
        <f>IFERROR(VLOOKUP($C210,五险!$B:$Z,MATCH("养老(16%)",五险!$B$5:$Z$5,0),0),0)</f>
        <v>0</v>
      </c>
      <c r="J210" s="451">
        <f>IFERROR(VLOOKUP($C210,五险!$B:$Z,MATCH("失业(0.7%)",五险!$B$5:$Z$5,0),0),0)</f>
        <v>0</v>
      </c>
      <c r="K210" s="451">
        <f>IFERROR(VLOOKUP($C210,五险!$B:$Z,MATCH("医疗(8.7%)",五险!$B$5:$Z$5,0),0),0)</f>
        <v>0</v>
      </c>
      <c r="L210" s="451">
        <f>IFERROR(VLOOKUP($C210,五险!$B:$Z,MATCH("工伤(1.2%)",五险!$B$5:$Z$5,0),0),0)</f>
        <v>0</v>
      </c>
      <c r="M210" s="451">
        <f>_xlfn.XLOOKUP($C210,公积金!$B:$B,公积金!$K:$K,0)</f>
        <v>0</v>
      </c>
      <c r="N210" s="455">
        <f ca="1" t="shared" si="44"/>
        <v>0</v>
      </c>
      <c r="O210" s="454"/>
      <c r="AA210" t="str">
        <f>_xlfn.XLOOKUP(C210,[6]按姓名汇总!$C:$C,[6]按姓名汇总!$C:$C)</f>
        <v>马博</v>
      </c>
    </row>
    <row r="211" customHeight="1" spans="1:27">
      <c r="A211" s="450">
        <f>IF(C211="","",COUNTA($C$3:C211))</f>
        <v>209</v>
      </c>
      <c r="B211" s="450" t="s">
        <v>185</v>
      </c>
      <c r="C211" s="450" t="s">
        <v>264</v>
      </c>
      <c r="D211" s="451" t="s">
        <v>192</v>
      </c>
      <c r="E211" s="451" t="s">
        <v>21</v>
      </c>
      <c r="F211" s="451">
        <f ca="1" t="shared" si="42"/>
        <v>0</v>
      </c>
      <c r="G211" s="452" t="str">
        <f ca="1" t="array" ref="G211">IFERROR(LOOKUP(1,0/COUNTIF(INDIRECT({"荣昌工资表科室人员","荣昌工资表研发人员","荣昌工资表销售人员","荣昌工资表一线员工","荣昌工资表小时工","劳务公司工资表小时工","劳务公司工资表同工同酬"}&amp;"!$C:$C"),$C211),{"荣昌工资表科室人员","荣昌工资表研发人员","荣昌工资表销售人员","荣昌工资表一线员工","荣昌工资表小时工","劳务公司工资表小时工","劳务公司工资表同工同酬"}),"")</f>
        <v/>
      </c>
      <c r="H211" s="451">
        <f ca="1" t="shared" si="43"/>
        <v>0</v>
      </c>
      <c r="I211" s="451">
        <f>IFERROR(VLOOKUP($C211,五险!$B:$Z,MATCH("养老(16%)",五险!$B$5:$Z$5,0),0),0)</f>
        <v>0</v>
      </c>
      <c r="J211" s="451">
        <f>IFERROR(VLOOKUP($C211,五险!$B:$Z,MATCH("失业(0.7%)",五险!$B$5:$Z$5,0),0),0)</f>
        <v>0</v>
      </c>
      <c r="K211" s="451">
        <f>IFERROR(VLOOKUP($C211,五险!$B:$Z,MATCH("医疗(8.7%)",五险!$B$5:$Z$5,0),0),0)</f>
        <v>0</v>
      </c>
      <c r="L211" s="451">
        <f>IFERROR(VLOOKUP($C211,五险!$B:$Z,MATCH("工伤(1.2%)",五险!$B$5:$Z$5,0),0),0)</f>
        <v>0</v>
      </c>
      <c r="M211" s="451">
        <f>_xlfn.XLOOKUP($C211,公积金!$B:$B,公积金!$K:$K,0)</f>
        <v>0</v>
      </c>
      <c r="N211" s="455">
        <f ca="1" t="shared" si="44"/>
        <v>0</v>
      </c>
      <c r="O211" s="454"/>
      <c r="AA211" t="str">
        <f>_xlfn.XLOOKUP(C211,[6]按姓名汇总!$C:$C,[6]按姓名汇总!$C:$C)</f>
        <v>彭烈</v>
      </c>
    </row>
    <row r="212" customHeight="1" spans="1:27">
      <c r="A212" s="450">
        <f>IF(C212="","",COUNTA($C$3:C212))</f>
        <v>210</v>
      </c>
      <c r="B212" s="450" t="s">
        <v>185</v>
      </c>
      <c r="C212" s="450" t="s">
        <v>265</v>
      </c>
      <c r="D212" s="451" t="s">
        <v>192</v>
      </c>
      <c r="E212" s="451" t="s">
        <v>21</v>
      </c>
      <c r="F212" s="453" t="s">
        <v>35</v>
      </c>
      <c r="G212" s="452" t="str">
        <f ca="1" t="array" ref="G212">IFERROR(LOOKUP(1,0/COUNTIF(INDIRECT({"荣昌工资表科室人员","荣昌工资表研发人员","荣昌工资表销售人员","荣昌工资表一线员工","荣昌工资表小时工","劳务公司工资表小时工","劳务公司工资表同工同酬"}&amp;"!$C:$C"),$C212),{"荣昌工资表科室人员","荣昌工资表研发人员","荣昌工资表销售人员","荣昌工资表一线员工","荣昌工资表小时工","劳务公司工资表小时工","劳务公司工资表同工同酬"}),"")</f>
        <v/>
      </c>
      <c r="H212" s="451">
        <f ca="1" t="shared" si="43"/>
        <v>0</v>
      </c>
      <c r="I212" s="451">
        <f>IFERROR(VLOOKUP($C212,五险!$B:$Z,MATCH("养老(16%)",五险!$B$5:$Z$5,0),0),0)</f>
        <v>0</v>
      </c>
      <c r="J212" s="451">
        <f>IFERROR(VLOOKUP($C212,五险!$B:$Z,MATCH("失业(0.7%)",五险!$B$5:$Z$5,0),0),0)</f>
        <v>0</v>
      </c>
      <c r="K212" s="451">
        <f>IFERROR(VLOOKUP($C212,五险!$B:$Z,MATCH("医疗(8.7%)",五险!$B$5:$Z$5,0),0),0)</f>
        <v>0</v>
      </c>
      <c r="L212" s="451">
        <f>IFERROR(VLOOKUP($C212,五险!$B:$Z,MATCH("工伤(1.2%)",五险!$B$5:$Z$5,0),0),0)</f>
        <v>0</v>
      </c>
      <c r="M212" s="451">
        <f>_xlfn.XLOOKUP($C212,公积金!$B:$B,公积金!$K:$K,0)</f>
        <v>0</v>
      </c>
      <c r="N212" s="455">
        <f ca="1" t="shared" si="44"/>
        <v>0</v>
      </c>
      <c r="O212" s="454"/>
      <c r="AA212" t="str">
        <f>_xlfn.XLOOKUP(C212,[6]按姓名汇总!$C:$C,[6]按姓名汇总!$C:$C)</f>
        <v>陶万敏</v>
      </c>
    </row>
    <row r="213" customHeight="1" spans="1:27">
      <c r="A213" s="450">
        <f>IF(C213="","",COUNTA($C$3:C213))</f>
        <v>211</v>
      </c>
      <c r="B213" s="450" t="s">
        <v>185</v>
      </c>
      <c r="C213" s="450" t="s">
        <v>266</v>
      </c>
      <c r="D213" s="451" t="s">
        <v>192</v>
      </c>
      <c r="E213" s="451" t="s">
        <v>21</v>
      </c>
      <c r="F213" s="453" t="s">
        <v>35</v>
      </c>
      <c r="G213" s="452" t="str">
        <f ca="1" t="array" ref="G213">IFERROR(LOOKUP(1,0/COUNTIF(INDIRECT({"荣昌工资表科室人员","荣昌工资表研发人员","荣昌工资表销售人员","荣昌工资表一线员工","荣昌工资表小时工","劳务公司工资表小时工","劳务公司工资表同工同酬"}&amp;"!$C:$C"),$C213),{"荣昌工资表科室人员","荣昌工资表研发人员","荣昌工资表销售人员","荣昌工资表一线员工","荣昌工资表小时工","劳务公司工资表小时工","劳务公司工资表同工同酬"}),"")</f>
        <v/>
      </c>
      <c r="H213" s="451">
        <f ca="1" t="shared" si="43"/>
        <v>0</v>
      </c>
      <c r="I213" s="451">
        <f>IFERROR(VLOOKUP($C213,五险!$B:$Z,MATCH("养老(16%)",五险!$B$5:$Z$5,0),0),0)</f>
        <v>0</v>
      </c>
      <c r="J213" s="451">
        <f>IFERROR(VLOOKUP($C213,五险!$B:$Z,MATCH("失业(0.7%)",五险!$B$5:$Z$5,0),0),0)</f>
        <v>0</v>
      </c>
      <c r="K213" s="451">
        <f>IFERROR(VLOOKUP($C213,五险!$B:$Z,MATCH("医疗(8.7%)",五险!$B$5:$Z$5,0),0),0)</f>
        <v>0</v>
      </c>
      <c r="L213" s="451">
        <f>IFERROR(VLOOKUP($C213,五险!$B:$Z,MATCH("工伤(1.2%)",五险!$B$5:$Z$5,0),0),0)</f>
        <v>0</v>
      </c>
      <c r="M213" s="451">
        <f>_xlfn.XLOOKUP($C213,公积金!$B:$B,公积金!$K:$K,0)</f>
        <v>0</v>
      </c>
      <c r="N213" s="455">
        <f ca="1" t="shared" si="44"/>
        <v>0</v>
      </c>
      <c r="O213" s="454"/>
      <c r="AA213" t="str">
        <f>_xlfn.XLOOKUP(C213,[6]按姓名汇总!$C:$C,[6]按姓名汇总!$C:$C)</f>
        <v>易柳</v>
      </c>
    </row>
    <row r="214" customHeight="1" spans="1:27">
      <c r="A214" s="450">
        <f>IF(C214="","",COUNTA($C$3:C214))</f>
        <v>212</v>
      </c>
      <c r="B214" s="450" t="s">
        <v>185</v>
      </c>
      <c r="C214" s="450" t="s">
        <v>267</v>
      </c>
      <c r="D214" s="451" t="s">
        <v>192</v>
      </c>
      <c r="E214" s="451" t="s">
        <v>21</v>
      </c>
      <c r="F214" s="453" t="s">
        <v>37</v>
      </c>
      <c r="G214" s="452" t="str">
        <f ca="1" t="array" ref="G214">IFERROR(LOOKUP(1,0/COUNTIF(INDIRECT({"荣昌工资表科室人员","荣昌工资表研发人员","荣昌工资表销售人员","荣昌工资表一线员工","荣昌工资表小时工","劳务公司工资表小时工","劳务公司工资表同工同酬"}&amp;"!$C:$C"),$C214),{"荣昌工资表科室人员","荣昌工资表研发人员","荣昌工资表销售人员","荣昌工资表一线员工","荣昌工资表小时工","劳务公司工资表小时工","劳务公司工资表同工同酬"}),"")</f>
        <v/>
      </c>
      <c r="H214" s="451">
        <f ca="1" t="shared" si="43"/>
        <v>0</v>
      </c>
      <c r="I214" s="451">
        <f>IFERROR(VLOOKUP($C214,五险!$B:$Z,MATCH("养老(16%)",五险!$B$5:$Z$5,0),0),0)</f>
        <v>0</v>
      </c>
      <c r="J214" s="451">
        <f>IFERROR(VLOOKUP($C214,五险!$B:$Z,MATCH("失业(0.7%)",五险!$B$5:$Z$5,0),0),0)</f>
        <v>0</v>
      </c>
      <c r="K214" s="451">
        <f>IFERROR(VLOOKUP($C214,五险!$B:$Z,MATCH("医疗(8.7%)",五险!$B$5:$Z$5,0),0),0)</f>
        <v>0</v>
      </c>
      <c r="L214" s="451">
        <f>IFERROR(VLOOKUP($C214,五险!$B:$Z,MATCH("工伤(1.2%)",五险!$B$5:$Z$5,0),0),0)</f>
        <v>0</v>
      </c>
      <c r="M214" s="451">
        <f>_xlfn.XLOOKUP($C214,公积金!$B:$B,公积金!$K:$K,0)</f>
        <v>0</v>
      </c>
      <c r="N214" s="455">
        <f ca="1" t="shared" si="44"/>
        <v>0</v>
      </c>
      <c r="O214" s="454"/>
      <c r="AA214" t="str">
        <f>_xlfn.XLOOKUP(C214,[6]按姓名汇总!$C:$C,[6]按姓名汇总!$C:$C)</f>
        <v>刘拥军</v>
      </c>
    </row>
    <row r="215" customHeight="1" spans="1:15">
      <c r="A215" s="450"/>
      <c r="B215" s="450"/>
      <c r="C215" s="450"/>
      <c r="D215" s="451"/>
      <c r="E215" s="451"/>
      <c r="F215" s="451"/>
      <c r="G215" s="452"/>
      <c r="H215" s="451"/>
      <c r="I215" s="451"/>
      <c r="J215" s="451"/>
      <c r="K215" s="451"/>
      <c r="L215" s="451"/>
      <c r="M215" s="451"/>
      <c r="N215" s="455">
        <f t="shared" si="44"/>
        <v>0</v>
      </c>
      <c r="O215" s="454"/>
    </row>
    <row r="216" customHeight="1" spans="1:15">
      <c r="A216" s="450" t="str">
        <f>IF(C216="","",COUNTA($C$3:C216))</f>
        <v/>
      </c>
      <c r="B216" s="450"/>
      <c r="C216" s="450"/>
      <c r="D216" s="451"/>
      <c r="E216" s="451"/>
      <c r="F216" s="451">
        <f ca="1" t="shared" ref="F216:F232" si="45">IFERROR(VLOOKUP($C216,INDIRECT($G216&amp;"!C:Z"),MATCH("劳务公司",INDIRECT($G216&amp;"!C3:Z3"),0),0),0)</f>
        <v>0</v>
      </c>
      <c r="G216" s="452" t="str">
        <f ca="1" t="array" ref="G216">IFERROR(LOOKUP(1,0/COUNTIF(INDIRECT({"荣昌工资表科室人员","荣昌工资表研发人员","荣昌工资表销售人员","荣昌工资表一线员工","荣昌工资表小时工","劳务公司工资表小时工","劳务公司工资表同工同酬"}&amp;"!$C:$C"),$C216),{"荣昌工资表科室人员","荣昌工资表研发人员","荣昌工资表销售人员","荣昌工资表一线员工","荣昌工资表小时工","劳务公司工资表小时工","劳务公司工资表同工同酬"}),"")</f>
        <v/>
      </c>
      <c r="H216" s="451">
        <f ca="1">IFERROR(VLOOKUP($C216,INDIRECT($G216&amp;"!C:Z"),MATCH("应发工资",INDIRECT($G216&amp;"!C3:Z3"),0),0),0)</f>
        <v>0</v>
      </c>
      <c r="I216" s="451">
        <f>IFERROR(VLOOKUP($C216,五险!$B:$U,MATCH("养老(16%)",五险!$B$5:$U$5,0),0),0)</f>
        <v>0</v>
      </c>
      <c r="J216" s="451">
        <f>IFERROR(VLOOKUP($C216,五险!$B:$U,MATCH("失业(0.7%)",五险!$B$5:$U$5,0),0),0)</f>
        <v>0</v>
      </c>
      <c r="K216" s="451">
        <f>IFERROR(VLOOKUP($C216,五险!$B:$U,MATCH("医疗(8.7%)",五险!$B$5:$U$5,0),0),0)</f>
        <v>0</v>
      </c>
      <c r="L216" s="451">
        <f>IFERROR(VLOOKUP($C216,五险!$B:$U,MATCH("工伤(1.2%)",五险!$B$5:$U$5,0),0),0)</f>
        <v>0</v>
      </c>
      <c r="M216" s="451">
        <f>_xlfn.XLOOKUP($C216,公积金!$B:$B,公积金!$K:$K,0)</f>
        <v>0</v>
      </c>
      <c r="N216" s="455">
        <f ca="1" t="shared" si="44"/>
        <v>0</v>
      </c>
      <c r="O216" s="454"/>
    </row>
    <row r="217" customHeight="1" spans="1:15">
      <c r="A217" s="450" t="str">
        <f>IF(C217="","",COUNTA($C$3:C217))</f>
        <v/>
      </c>
      <c r="B217" s="450"/>
      <c r="C217" s="450"/>
      <c r="D217" s="450"/>
      <c r="E217" s="450"/>
      <c r="F217" s="451">
        <f ca="1" t="shared" si="45"/>
        <v>0</v>
      </c>
      <c r="G217" s="451"/>
      <c r="H217" s="451">
        <f ca="1">IFERROR(VLOOKUP($C217,INDIRECT($G217&amp;"!C:Z"),MATCH("应发工资",INDIRECT($G217&amp;"!C3:Z3"),0),0),0)</f>
        <v>0</v>
      </c>
      <c r="I217" s="451">
        <f>IFERROR(VLOOKUP($C217,五险!$B:$U,MATCH("养老(16%)",五险!$B$5:$U$5,0),0),0)</f>
        <v>0</v>
      </c>
      <c r="J217" s="451">
        <f>IFERROR(VLOOKUP($C217,五险!$B:$U,MATCH("失业(0.7%)",五险!$B$5:$U$5,0),0),0)</f>
        <v>0</v>
      </c>
      <c r="K217" s="451">
        <f>IFERROR(VLOOKUP($C217,五险!$B:$U,MATCH("医疗(8.7%)",五险!$B$5:$U$5,0),0),0)</f>
        <v>0</v>
      </c>
      <c r="L217" s="451">
        <f>IFERROR(VLOOKUP($C217,五险!$B:$U,MATCH("工伤(1.2%)",五险!$B$5:$U$5,0),0),0)</f>
        <v>0</v>
      </c>
      <c r="M217" s="451">
        <f>_xlfn.XLOOKUP($C217,公积金!$B:$B,公积金!$K:$K,0)</f>
        <v>0</v>
      </c>
      <c r="N217" s="455">
        <f ca="1" t="shared" si="44"/>
        <v>0</v>
      </c>
      <c r="O217" s="454"/>
    </row>
    <row r="218" customHeight="1" spans="1:15">
      <c r="A218" s="450">
        <f>IF(C218="","",COUNTA($C$3:C218))</f>
        <v>213</v>
      </c>
      <c r="B218" s="450"/>
      <c r="C218" s="450" t="s">
        <v>268</v>
      </c>
      <c r="D218" s="450"/>
      <c r="E218" s="450"/>
      <c r="F218" s="450"/>
      <c r="G218" s="450"/>
      <c r="H218" s="311" t="e">
        <f>VLOOKUP("合计",五险!B:U,MATCH("服务费",五险!$B$5:$U$5,0),0)</f>
        <v>#N/A</v>
      </c>
      <c r="I218" s="450"/>
      <c r="J218" s="450"/>
      <c r="K218" s="450"/>
      <c r="L218" s="450"/>
      <c r="M218" s="450"/>
      <c r="N218" s="455" t="e">
        <f t="shared" si="44"/>
        <v>#N/A</v>
      </c>
      <c r="O218" s="454"/>
    </row>
    <row r="219" customHeight="1" spans="1:16">
      <c r="A219" s="450">
        <f>IF(C219="","",COUNTA($C$3:C219))</f>
        <v>214</v>
      </c>
      <c r="B219" s="450"/>
      <c r="C219" s="450" t="s">
        <v>14</v>
      </c>
      <c r="D219" s="450"/>
      <c r="E219" s="450"/>
      <c r="F219" s="450"/>
      <c r="G219" s="450"/>
      <c r="H219" s="462" t="e">
        <f ca="1" t="shared" ref="H219:M219" si="46">SUM(H3:H218)</f>
        <v>#N/A</v>
      </c>
      <c r="I219" s="462">
        <f t="shared" si="46"/>
        <v>93304.5199999999</v>
      </c>
      <c r="J219" s="462">
        <f t="shared" si="46"/>
        <v>4082.38199999999</v>
      </c>
      <c r="K219" s="462">
        <f t="shared" si="46"/>
        <v>50847.668</v>
      </c>
      <c r="L219" s="462">
        <f t="shared" si="46"/>
        <v>10459.102</v>
      </c>
      <c r="M219" s="462">
        <f t="shared" si="46"/>
        <v>12303</v>
      </c>
      <c r="N219" s="465" t="e">
        <f ca="1">ROUND(SUM(N3:N218),2)</f>
        <v>#N/A</v>
      </c>
      <c r="O219" s="454"/>
      <c r="P219" s="430" t="e">
        <f ca="1">ROUND(N219,2)=ROUND(SUM(H219:M219),2)</f>
        <v>#N/A</v>
      </c>
    </row>
    <row r="220" customHeight="1" spans="1:15">
      <c r="A220" s="450">
        <f>IF(C220="","",COUNTA($C$3:C220))</f>
        <v>215</v>
      </c>
      <c r="B220" s="450"/>
      <c r="C220" s="450" t="s">
        <v>14</v>
      </c>
      <c r="D220" s="450" t="s">
        <v>269</v>
      </c>
      <c r="E220" s="450"/>
      <c r="F220" s="450"/>
      <c r="G220" s="450" t="s">
        <v>270</v>
      </c>
      <c r="H220" s="463">
        <f ca="1">IFERROR(VLOOKUP(C220,INDIRECT(G220&amp;"!C$4:Z$500"),MATCH("应发工资",INDIRECT(G220&amp;"!C3:Z3"),0),0),0)</f>
        <v>128094.9</v>
      </c>
      <c r="I220" s="463">
        <f>IFERROR(VLOOKUP($C220,五险!$B:$Z,MATCH("养老(16%)",五险!$B$5:$Z$5,0),0),0)</f>
        <v>0</v>
      </c>
      <c r="J220" s="463">
        <f>IFERROR(VLOOKUP($C220,五险!$B:$Z,MATCH("失业(0.7%)",五险!$B$5:$Z$5,0),0),0)</f>
        <v>0</v>
      </c>
      <c r="K220" s="463">
        <f>IFERROR(VLOOKUP($C220,五险!$B:$Z,MATCH("医疗(8.7%)",五险!$B$5:$Z$5,0),0),0)</f>
        <v>0</v>
      </c>
      <c r="L220" s="463">
        <f>IFERROR(VLOOKUP($C220,五险!$B:$Z,MATCH("工伤(1.2%)",五险!$B$5:$Z$5,0),0),0)</f>
        <v>0</v>
      </c>
      <c r="M220" s="462">
        <f>_xlfn.XLOOKUP($C220,公积金!$B:$B,公积金!$K:$K)</f>
        <v>12303</v>
      </c>
      <c r="N220" s="466">
        <f ca="1" t="shared" ref="N220:N226" si="47">ROUND(SUM(H220:M220),2)</f>
        <v>140397.9</v>
      </c>
      <c r="O220" s="454"/>
    </row>
    <row r="221" customHeight="1" spans="1:15">
      <c r="A221" s="450">
        <f>IF(C221="","",COUNTA($C$3:C221))</f>
        <v>216</v>
      </c>
      <c r="B221" s="450"/>
      <c r="C221" s="450" t="s">
        <v>14</v>
      </c>
      <c r="D221" s="450" t="s">
        <v>271</v>
      </c>
      <c r="E221" s="450"/>
      <c r="F221" s="450"/>
      <c r="G221" s="450" t="s">
        <v>272</v>
      </c>
      <c r="H221" s="451">
        <f ca="1" t="shared" ref="H221:H226" si="48">IFERROR(VLOOKUP(C221,INDIRECT(G221&amp;"!C$4:Z$500"),MATCH("应发工资",INDIRECT(G221&amp;"!C3:Z3"),0),0),0)</f>
        <v>0</v>
      </c>
      <c r="I221" s="467"/>
      <c r="J221" s="467"/>
      <c r="K221" s="467"/>
      <c r="L221" s="467"/>
      <c r="M221" s="467"/>
      <c r="N221" s="466">
        <f ca="1" t="shared" si="47"/>
        <v>0</v>
      </c>
      <c r="O221" s="454"/>
    </row>
    <row r="222" customHeight="1" spans="1:15">
      <c r="A222" s="450">
        <f>IF(C222="","",COUNTA($C$3:C222))</f>
        <v>217</v>
      </c>
      <c r="B222" s="450"/>
      <c r="C222" s="450" t="s">
        <v>14</v>
      </c>
      <c r="D222" s="450" t="s">
        <v>273</v>
      </c>
      <c r="E222" s="450"/>
      <c r="F222" s="450"/>
      <c r="G222" s="450" t="s">
        <v>274</v>
      </c>
      <c r="H222" s="451">
        <f ca="1" t="shared" si="48"/>
        <v>294195.56</v>
      </c>
      <c r="I222" s="467"/>
      <c r="J222" s="467"/>
      <c r="K222" s="467"/>
      <c r="L222" s="467"/>
      <c r="M222" s="467"/>
      <c r="N222" s="466">
        <f ca="1" t="shared" si="47"/>
        <v>294195.56</v>
      </c>
      <c r="O222" s="454"/>
    </row>
    <row r="223" customHeight="1" spans="1:15">
      <c r="A223" s="450">
        <f>IF(C223="","",COUNTA($C$3:C223))</f>
        <v>218</v>
      </c>
      <c r="B223" s="450"/>
      <c r="C223" s="450" t="s">
        <v>14</v>
      </c>
      <c r="D223" s="450" t="s">
        <v>275</v>
      </c>
      <c r="E223" s="450"/>
      <c r="F223" s="450"/>
      <c r="G223" s="450" t="s">
        <v>276</v>
      </c>
      <c r="H223" s="451">
        <f ca="1" t="shared" si="48"/>
        <v>38828.52</v>
      </c>
      <c r="I223" s="467"/>
      <c r="J223" s="467"/>
      <c r="K223" s="467"/>
      <c r="L223" s="467"/>
      <c r="M223" s="467"/>
      <c r="N223" s="466">
        <f ca="1" t="shared" si="47"/>
        <v>38828.52</v>
      </c>
      <c r="O223" s="454"/>
    </row>
    <row r="224" customHeight="1" spans="1:15">
      <c r="A224" s="450">
        <f>IF(C224="","",COUNTA($C$3:C224))</f>
        <v>219</v>
      </c>
      <c r="B224" s="450"/>
      <c r="C224" s="450" t="s">
        <v>14</v>
      </c>
      <c r="D224" s="450" t="s">
        <v>140</v>
      </c>
      <c r="E224" s="450"/>
      <c r="F224" s="450"/>
      <c r="G224" s="450" t="s">
        <v>277</v>
      </c>
      <c r="H224" s="451">
        <f ca="1" t="shared" si="48"/>
        <v>0</v>
      </c>
      <c r="I224" s="467"/>
      <c r="J224" s="467"/>
      <c r="K224" s="467"/>
      <c r="L224" s="467"/>
      <c r="M224" s="467"/>
      <c r="N224" s="466">
        <f ca="1" t="shared" si="47"/>
        <v>0</v>
      </c>
      <c r="O224" s="454"/>
    </row>
    <row r="225" customHeight="1" spans="1:15">
      <c r="A225" s="450">
        <f>IF(C225="","",COUNTA($C$3:C225))</f>
        <v>220</v>
      </c>
      <c r="B225" s="450"/>
      <c r="C225" s="450" t="s">
        <v>14</v>
      </c>
      <c r="D225" s="450" t="s">
        <v>185</v>
      </c>
      <c r="E225" s="450"/>
      <c r="F225" s="450"/>
      <c r="G225" s="450" t="s">
        <v>278</v>
      </c>
      <c r="H225" s="451">
        <f ca="1" t="shared" si="48"/>
        <v>504542.5</v>
      </c>
      <c r="I225" s="467"/>
      <c r="J225" s="467"/>
      <c r="K225" s="467"/>
      <c r="L225" s="467"/>
      <c r="M225" s="467"/>
      <c r="N225" s="466">
        <f ca="1" t="shared" si="47"/>
        <v>504542.5</v>
      </c>
      <c r="O225" s="454"/>
    </row>
    <row r="226" customHeight="1" spans="1:15">
      <c r="A226" s="450">
        <f>IF(C226="","",COUNTA($C$3:C226))</f>
        <v>221</v>
      </c>
      <c r="B226" s="450"/>
      <c r="C226" s="450" t="s">
        <v>14</v>
      </c>
      <c r="D226" s="450" t="s">
        <v>143</v>
      </c>
      <c r="E226" s="450"/>
      <c r="F226" s="450"/>
      <c r="G226" s="450" t="s">
        <v>279</v>
      </c>
      <c r="H226" s="451">
        <f ca="1" t="shared" si="48"/>
        <v>0</v>
      </c>
      <c r="I226" s="467"/>
      <c r="J226" s="467"/>
      <c r="K226" s="467"/>
      <c r="L226" s="467"/>
      <c r="M226" s="467"/>
      <c r="N226" s="466">
        <f ca="1" t="shared" si="47"/>
        <v>0</v>
      </c>
      <c r="O226" s="454"/>
    </row>
    <row r="227" customHeight="1" spans="1:15">
      <c r="A227" s="450" t="str">
        <f>IF(C227="","",COUNTA($C$3:C227))</f>
        <v/>
      </c>
      <c r="B227" s="450"/>
      <c r="C227" s="450"/>
      <c r="D227" s="450"/>
      <c r="E227" s="450"/>
      <c r="F227" s="450"/>
      <c r="G227" s="450"/>
      <c r="H227" s="464" t="e">
        <f ca="1">IF(H219-H218=SUM(H220:H226),TRUE,H219-H218-SUM(H220:H226))</f>
        <v>#N/A</v>
      </c>
      <c r="I227" s="464">
        <f>I219-I220-I221-I222-I223</f>
        <v>93304.5199999999</v>
      </c>
      <c r="J227" s="464">
        <f>J219-J220-J221-J222-J223</f>
        <v>4082.38199999999</v>
      </c>
      <c r="K227" s="464">
        <f>K219-K220-K221-K222-K223</f>
        <v>50847.668</v>
      </c>
      <c r="L227" s="464">
        <f>L219-L220-L221-L222-L223</f>
        <v>10459.102</v>
      </c>
      <c r="M227" s="464">
        <f>M219-M220-M221-M222-M223</f>
        <v>0</v>
      </c>
      <c r="N227" s="464" t="e">
        <f ca="1">IF(N219-N218=SUM(N220:N226),TRUE,N219-N218-SUM(N220:N226))</f>
        <v>#N/A</v>
      </c>
      <c r="O227" s="454"/>
    </row>
    <row r="228" customHeight="1" spans="15:15">
      <c r="O228" s="454"/>
    </row>
    <row r="229" customHeight="1" spans="15:15">
      <c r="O229" s="454"/>
    </row>
    <row r="230" customHeight="1" spans="3:15">
      <c r="C230" s="450"/>
      <c r="O230" s="454"/>
    </row>
    <row r="231" customHeight="1" spans="3:15">
      <c r="C231" s="450"/>
      <c r="O231" s="454"/>
    </row>
    <row r="232" customHeight="1" spans="3:15">
      <c r="C232" s="450"/>
      <c r="O232" s="454"/>
    </row>
    <row r="233" customHeight="1" spans="15:15">
      <c r="O233" s="454"/>
    </row>
    <row r="234" customHeight="1" spans="15:15">
      <c r="O234" s="454"/>
    </row>
    <row r="235" customHeight="1" spans="15:15">
      <c r="O235" s="454"/>
    </row>
    <row r="236" customHeight="1" spans="15:15">
      <c r="O236" s="454"/>
    </row>
    <row r="237" customHeight="1" spans="15:15">
      <c r="O237" s="454"/>
    </row>
    <row r="238" customHeight="1" spans="15:15">
      <c r="O238" s="454"/>
    </row>
    <row r="239" customHeight="1" spans="15:15">
      <c r="O239" s="454"/>
    </row>
    <row r="240" customHeight="1" spans="15:15">
      <c r="O240" s="454"/>
    </row>
    <row r="241" customHeight="1" spans="15:15">
      <c r="O241" s="454"/>
    </row>
    <row r="242" customHeight="1" spans="15:15">
      <c r="O242" s="454"/>
    </row>
    <row r="243" customHeight="1" spans="15:15">
      <c r="O243" s="454"/>
    </row>
    <row r="244" customHeight="1" spans="15:15">
      <c r="O244" s="454"/>
    </row>
    <row r="245" customHeight="1" spans="15:15">
      <c r="O245" s="454"/>
    </row>
    <row r="246" customHeight="1" spans="15:15">
      <c r="O246" s="454"/>
    </row>
    <row r="247" customHeight="1" spans="15:15">
      <c r="O247" s="454"/>
    </row>
    <row r="248" customHeight="1" spans="15:15">
      <c r="O248" s="454"/>
    </row>
    <row r="249" customHeight="1" spans="15:15">
      <c r="O249" s="454"/>
    </row>
    <row r="250" customHeight="1" spans="15:15">
      <c r="O250" s="454"/>
    </row>
    <row r="251" customHeight="1" spans="15:15">
      <c r="O251" s="454"/>
    </row>
    <row r="252" customHeight="1" spans="15:15">
      <c r="O252" s="454"/>
    </row>
    <row r="253" customHeight="1" spans="15:15">
      <c r="O253" s="454"/>
    </row>
    <row r="254" customHeight="1" spans="15:15">
      <c r="O254" s="454"/>
    </row>
    <row r="255" customHeight="1" spans="15:15">
      <c r="O255" s="454"/>
    </row>
    <row r="256" customHeight="1" spans="15:15">
      <c r="O256" s="454"/>
    </row>
    <row r="257" customHeight="1" spans="15:15">
      <c r="O257" s="454"/>
    </row>
    <row r="258" customHeight="1" spans="15:15">
      <c r="O258" s="454"/>
    </row>
    <row r="259" customHeight="1" spans="15:15">
      <c r="O259" s="454"/>
    </row>
    <row r="260" customHeight="1" spans="15:15">
      <c r="O260" s="454"/>
    </row>
    <row r="261" customHeight="1" spans="15:15">
      <c r="O261" s="454"/>
    </row>
    <row r="262" customHeight="1" spans="15:15">
      <c r="O262" s="454"/>
    </row>
    <row r="263" customHeight="1" spans="15:15">
      <c r="O263" s="454"/>
    </row>
    <row r="264" customHeight="1" spans="15:15">
      <c r="O264" s="454"/>
    </row>
    <row r="265" customHeight="1" spans="15:15">
      <c r="O265" s="454"/>
    </row>
    <row r="266" customHeight="1" spans="15:15">
      <c r="O266" s="454"/>
    </row>
    <row r="267" customHeight="1" spans="15:15">
      <c r="O267" s="454"/>
    </row>
    <row r="268" customHeight="1" spans="15:15">
      <c r="O268" s="454"/>
    </row>
    <row r="269" customHeight="1" spans="15:15">
      <c r="O269" s="454"/>
    </row>
    <row r="270" customHeight="1" spans="15:15">
      <c r="O270" s="454"/>
    </row>
    <row r="271" customHeight="1" spans="15:15">
      <c r="O271" s="454"/>
    </row>
    <row r="272" customHeight="1" spans="15:15">
      <c r="O272" s="454"/>
    </row>
    <row r="273" customHeight="1" spans="15:15">
      <c r="O273" s="454"/>
    </row>
    <row r="274" customHeight="1" spans="15:15">
      <c r="O274" s="454"/>
    </row>
    <row r="275" customHeight="1" spans="15:15">
      <c r="O275" s="454"/>
    </row>
    <row r="276" customHeight="1" spans="15:15">
      <c r="O276" s="454"/>
    </row>
    <row r="277" customHeight="1" spans="15:15">
      <c r="O277" s="454"/>
    </row>
  </sheetData>
  <autoFilter ref="A1:AA277">
    <extLst/>
  </autoFilter>
  <mergeCells count="9">
    <mergeCell ref="H1:N1"/>
    <mergeCell ref="P1:Z1"/>
    <mergeCell ref="A1:A2"/>
    <mergeCell ref="B1:B2"/>
    <mergeCell ref="C1:C2"/>
    <mergeCell ref="D1:D2"/>
    <mergeCell ref="E1:E2"/>
    <mergeCell ref="F1:F2"/>
    <mergeCell ref="G1:G2"/>
  </mergeCells>
  <conditionalFormatting sqref="C30">
    <cfRule type="duplicateValues" dxfId="0" priority="11"/>
    <cfRule type="duplicateValues" dxfId="0" priority="10"/>
  </conditionalFormatting>
  <conditionalFormatting sqref="C96">
    <cfRule type="duplicateValues" dxfId="0" priority="4"/>
    <cfRule type="duplicateValues" dxfId="0" priority="5"/>
    <cfRule type="duplicateValues" dxfId="0" priority="6"/>
    <cfRule type="duplicateValues" dxfId="0" priority="7"/>
  </conditionalFormatting>
  <conditionalFormatting sqref="C230:C232">
    <cfRule type="duplicateValues" dxfId="0" priority="1"/>
    <cfRule type="duplicateValues" dxfId="0" priority="2"/>
    <cfRule type="duplicateValues" dxfId="0" priority="3"/>
  </conditionalFormatting>
  <conditionalFormatting sqref="C1:C95 C97:C1048576">
    <cfRule type="duplicateValues" dxfId="0" priority="8"/>
  </conditionalFormatting>
  <conditionalFormatting sqref="C1:C2 C217:C227">
    <cfRule type="duplicateValues" dxfId="0" priority="15"/>
  </conditionalFormatting>
  <conditionalFormatting sqref="C1:C95 C97:C227">
    <cfRule type="duplicateValues" dxfId="0" priority="9"/>
  </conditionalFormatting>
  <conditionalFormatting sqref="C3:C29 C31:C95 C97:C216">
    <cfRule type="duplicateValues" dxfId="0" priority="12"/>
  </conditionalFormatting>
  <conditionalFormatting sqref="C3:C7 C9:C26 C32:C95 C97:C216">
    <cfRule type="duplicateValues" dxfId="0" priority="14"/>
  </conditionalFormatting>
  <conditionalFormatting sqref="C27:C29 C31">
    <cfRule type="duplicateValues" dxfId="0" priority="13"/>
  </conditionalFormatting>
  <pageMargins left="0.75" right="0.75" top="1" bottom="1" header="0.5" footer="0.5"/>
  <pageSetup paperSize="9" orientation="portrait"/>
  <headerFooter/>
  <ignoredErrors>
    <ignoredError sqref="Y25 X15:Y15 Y5 Q25:W25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 tint="0.6"/>
  </sheetPr>
  <dimension ref="A1:XFD354"/>
  <sheetViews>
    <sheetView zoomScale="80" zoomScaleNormal="80" workbookViewId="0">
      <pane xSplit="5" ySplit="5" topLeftCell="H228" activePane="bottomRight" state="frozen"/>
      <selection/>
      <selection pane="topRight"/>
      <selection pane="bottomLeft"/>
      <selection pane="bottomRight" activeCell="W251" sqref="W251:X254"/>
    </sheetView>
  </sheetViews>
  <sheetFormatPr defaultColWidth="9" defaultRowHeight="14.25"/>
  <cols>
    <col min="1" max="1" width="7.875" customWidth="1"/>
    <col min="2" max="2" width="7.125" customWidth="1"/>
    <col min="3" max="3" width="4.125" customWidth="1"/>
    <col min="4" max="4" width="20.375" customWidth="1"/>
    <col min="5" max="5" width="14.5" customWidth="1"/>
    <col min="6" max="9" width="9.25" customWidth="1"/>
    <col min="10" max="13" width="9.375" customWidth="1"/>
    <col min="14" max="14" width="9" customWidth="1"/>
    <col min="15" max="15" width="9.375" customWidth="1"/>
    <col min="16" max="16" width="10.375" customWidth="1"/>
    <col min="17" max="17" width="8.625" customWidth="1"/>
    <col min="18" max="18" width="7.625" customWidth="1"/>
    <col min="19" max="19" width="9.375" customWidth="1"/>
    <col min="20" max="20" width="7.625" customWidth="1"/>
    <col min="21" max="21" width="10.375" customWidth="1"/>
    <col min="22" max="22" width="7.625" customWidth="1"/>
    <col min="23" max="23" width="10.125" customWidth="1"/>
    <col min="24" max="25" width="7.625" customWidth="1"/>
    <col min="26" max="26" width="12.125" customWidth="1"/>
    <col min="27" max="28" width="10.375" customWidth="1"/>
    <col min="29" max="29" width="7.625" customWidth="1"/>
    <col min="30" max="30" width="8.375" customWidth="1"/>
    <col min="31" max="31" width="7.625" customWidth="1"/>
    <col min="32" max="32" width="9.375" customWidth="1"/>
    <col min="33" max="33" width="7.625" customWidth="1"/>
    <col min="34" max="34" width="10.125" customWidth="1"/>
    <col min="35" max="35" width="12.875" customWidth="1"/>
    <col min="36" max="36" width="10.375" customWidth="1"/>
    <col min="37" max="37" width="11.5" customWidth="1"/>
    <col min="38" max="38" width="7.625" customWidth="1"/>
    <col min="39" max="39" width="11.875" style="28"/>
    <col min="40" max="40" width="8.375" style="29" customWidth="1"/>
    <col min="41" max="41" width="11.875" style="29"/>
    <col min="42" max="42" width="11.875"/>
    <col min="43" max="43" width="12.625"/>
    <col min="44" max="44" width="15.9333333333333" style="32" customWidth="1"/>
    <col min="45" max="46" width="9" style="28"/>
    <col min="50" max="50" width="10.125"/>
  </cols>
  <sheetData>
    <row r="1" s="28" customFormat="1" ht="22.5" spans="1:16384">
      <c r="A1" s="33" t="s">
        <v>577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N1" s="30"/>
      <c r="AO1" s="29"/>
      <c r="AP1"/>
      <c r="AQ1"/>
      <c r="AR1" s="32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customFormat="1" ht="22.5" spans="1:51">
      <c r="A2" s="33"/>
      <c r="B2" s="35">
        <v>1</v>
      </c>
      <c r="C2" s="35">
        <v>2</v>
      </c>
      <c r="D2" s="35">
        <v>3</v>
      </c>
      <c r="E2" s="35">
        <v>4</v>
      </c>
      <c r="F2" s="35">
        <v>5</v>
      </c>
      <c r="G2" s="35">
        <v>6</v>
      </c>
      <c r="H2" s="35">
        <v>7</v>
      </c>
      <c r="I2" s="35">
        <v>8</v>
      </c>
      <c r="J2" s="35">
        <v>9</v>
      </c>
      <c r="K2" s="35">
        <v>10</v>
      </c>
      <c r="L2" s="35">
        <v>11</v>
      </c>
      <c r="M2" s="35">
        <v>12</v>
      </c>
      <c r="N2" s="35">
        <v>13</v>
      </c>
      <c r="O2" s="35">
        <v>14</v>
      </c>
      <c r="P2" s="35">
        <v>15</v>
      </c>
      <c r="Q2" s="35">
        <v>16</v>
      </c>
      <c r="R2" s="35">
        <v>17</v>
      </c>
      <c r="S2" s="35">
        <v>18</v>
      </c>
      <c r="T2" s="35">
        <v>19</v>
      </c>
      <c r="U2" s="35">
        <v>20</v>
      </c>
      <c r="V2" s="35">
        <v>21</v>
      </c>
      <c r="W2" s="35">
        <v>22</v>
      </c>
      <c r="X2" s="35">
        <v>23</v>
      </c>
      <c r="Y2" s="35">
        <v>24</v>
      </c>
      <c r="Z2" s="35">
        <v>25</v>
      </c>
      <c r="AA2" s="35">
        <v>26</v>
      </c>
      <c r="AB2" s="35">
        <v>27</v>
      </c>
      <c r="AC2" s="35">
        <v>28</v>
      </c>
      <c r="AD2" s="35">
        <v>29</v>
      </c>
      <c r="AE2" s="35">
        <v>30</v>
      </c>
      <c r="AF2" s="35">
        <v>31</v>
      </c>
      <c r="AG2" s="35">
        <v>32</v>
      </c>
      <c r="AH2" s="35">
        <v>33</v>
      </c>
      <c r="AI2" s="35">
        <v>34</v>
      </c>
      <c r="AJ2" s="35">
        <v>35</v>
      </c>
      <c r="AK2" s="35">
        <v>36</v>
      </c>
      <c r="AL2" s="35">
        <v>37</v>
      </c>
      <c r="AM2" s="35">
        <v>38</v>
      </c>
      <c r="AN2" s="35">
        <v>39</v>
      </c>
      <c r="AO2" s="35">
        <v>40</v>
      </c>
      <c r="AP2" s="35">
        <v>41</v>
      </c>
      <c r="AQ2" s="35">
        <v>42</v>
      </c>
      <c r="AR2" s="74"/>
      <c r="AS2" s="29"/>
      <c r="AT2" s="75"/>
      <c r="AW2" s="74"/>
      <c r="AX2" s="29"/>
      <c r="AY2" s="75"/>
    </row>
    <row r="3" s="28" customFormat="1" ht="22.5" spans="1:16384">
      <c r="A3" s="36" t="s">
        <v>0</v>
      </c>
      <c r="B3" s="37" t="s">
        <v>2</v>
      </c>
      <c r="C3" s="37" t="s">
        <v>578</v>
      </c>
      <c r="D3" s="37" t="s">
        <v>333</v>
      </c>
      <c r="E3" s="38" t="s">
        <v>579</v>
      </c>
      <c r="F3" s="37" t="s">
        <v>580</v>
      </c>
      <c r="G3" s="37"/>
      <c r="H3" s="37"/>
      <c r="I3" s="37"/>
      <c r="J3" s="37"/>
      <c r="K3" s="37"/>
      <c r="L3" s="37"/>
      <c r="M3" s="37"/>
      <c r="N3" s="37"/>
      <c r="O3" s="37"/>
      <c r="P3" s="37" t="s">
        <v>581</v>
      </c>
      <c r="Q3" s="37"/>
      <c r="R3" s="37"/>
      <c r="S3" s="37"/>
      <c r="T3" s="37"/>
      <c r="U3" s="37"/>
      <c r="V3" s="37"/>
      <c r="W3" s="37"/>
      <c r="X3" s="37"/>
      <c r="Y3" s="37"/>
      <c r="Z3" s="37" t="s">
        <v>582</v>
      </c>
      <c r="AA3" s="37" t="s">
        <v>583</v>
      </c>
      <c r="AB3" s="38" t="s">
        <v>584</v>
      </c>
      <c r="AC3" s="38"/>
      <c r="AD3" s="38"/>
      <c r="AE3" s="38"/>
      <c r="AF3" s="38"/>
      <c r="AG3" s="38"/>
      <c r="AH3" s="38"/>
      <c r="AI3" s="37" t="s">
        <v>585</v>
      </c>
      <c r="AJ3" s="37" t="s">
        <v>586</v>
      </c>
      <c r="AK3" s="37" t="s">
        <v>587</v>
      </c>
      <c r="AL3" s="37" t="s">
        <v>286</v>
      </c>
      <c r="AN3" s="67">
        <v>45</v>
      </c>
      <c r="AO3" s="29"/>
      <c r="AP3" t="s">
        <v>588</v>
      </c>
      <c r="AQ3"/>
      <c r="AR3" s="32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28" customFormat="1" spans="1:16384">
      <c r="A4" s="39"/>
      <c r="B4" s="40"/>
      <c r="C4" s="40"/>
      <c r="D4" s="40"/>
      <c r="E4" s="41"/>
      <c r="F4" s="40" t="s">
        <v>589</v>
      </c>
      <c r="G4" s="40"/>
      <c r="H4" s="40"/>
      <c r="I4" s="40"/>
      <c r="J4" s="40" t="s">
        <v>590</v>
      </c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1"/>
      <c r="AC4" s="41"/>
      <c r="AD4" s="41"/>
      <c r="AE4" s="41"/>
      <c r="AF4" s="41"/>
      <c r="AG4" s="41"/>
      <c r="AH4" s="41"/>
      <c r="AI4" s="40"/>
      <c r="AJ4" s="40"/>
      <c r="AK4" s="40"/>
      <c r="AL4" s="40"/>
      <c r="AN4" s="68"/>
      <c r="AO4" s="29"/>
      <c r="AP4"/>
      <c r="AQ4"/>
      <c r="AR4" s="32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28" customFormat="1" ht="24" spans="1:16384">
      <c r="A5" s="39"/>
      <c r="B5" s="40"/>
      <c r="C5" s="40"/>
      <c r="D5" s="40"/>
      <c r="E5" s="41"/>
      <c r="F5" s="40" t="s">
        <v>591</v>
      </c>
      <c r="G5" s="40" t="s">
        <v>592</v>
      </c>
      <c r="H5" s="40" t="s">
        <v>593</v>
      </c>
      <c r="I5" s="40" t="s">
        <v>594</v>
      </c>
      <c r="J5" s="40" t="s">
        <v>591</v>
      </c>
      <c r="K5" s="40" t="s">
        <v>592</v>
      </c>
      <c r="L5" s="40" t="s">
        <v>593</v>
      </c>
      <c r="M5" s="58" t="s">
        <v>595</v>
      </c>
      <c r="N5" s="58"/>
      <c r="O5" s="58" t="s">
        <v>268</v>
      </c>
      <c r="P5" s="40" t="s">
        <v>596</v>
      </c>
      <c r="Q5" s="62" t="s">
        <v>597</v>
      </c>
      <c r="R5" s="62" t="s">
        <v>598</v>
      </c>
      <c r="S5" s="40" t="s">
        <v>599</v>
      </c>
      <c r="T5" s="62" t="s">
        <v>600</v>
      </c>
      <c r="U5" s="40" t="s">
        <v>601</v>
      </c>
      <c r="V5" s="62" t="s">
        <v>602</v>
      </c>
      <c r="W5" s="40" t="s">
        <v>603</v>
      </c>
      <c r="X5" s="62" t="s">
        <v>604</v>
      </c>
      <c r="Y5" s="37" t="s">
        <v>605</v>
      </c>
      <c r="Z5" s="40"/>
      <c r="AA5" s="40"/>
      <c r="AB5" s="40" t="s">
        <v>606</v>
      </c>
      <c r="AC5" s="62" t="s">
        <v>607</v>
      </c>
      <c r="AD5" s="40" t="s">
        <v>599</v>
      </c>
      <c r="AE5" s="62" t="s">
        <v>608</v>
      </c>
      <c r="AF5" s="40" t="s">
        <v>609</v>
      </c>
      <c r="AG5" s="62" t="s">
        <v>610</v>
      </c>
      <c r="AH5" s="37" t="s">
        <v>611</v>
      </c>
      <c r="AI5" s="40"/>
      <c r="AJ5" s="40"/>
      <c r="AK5" s="40"/>
      <c r="AL5" s="40"/>
      <c r="AN5" s="69"/>
      <c r="AO5" s="29"/>
      <c r="AP5"/>
      <c r="AQ5"/>
      <c r="AR5" s="32" t="s">
        <v>434</v>
      </c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customFormat="1" spans="1:46">
      <c r="A6" s="42">
        <f t="shared" ref="A6:A57" si="0">ROW()-5</f>
        <v>1</v>
      </c>
      <c r="B6" s="43" t="s">
        <v>53</v>
      </c>
      <c r="C6" s="43" t="s">
        <v>612</v>
      </c>
      <c r="D6" s="44" t="s">
        <v>544</v>
      </c>
      <c r="E6" s="45">
        <v>42064</v>
      </c>
      <c r="F6" s="43">
        <v>8960</v>
      </c>
      <c r="G6" s="43">
        <v>8960</v>
      </c>
      <c r="H6" s="43">
        <v>8960</v>
      </c>
      <c r="I6" s="43">
        <v>8960</v>
      </c>
      <c r="J6" s="43"/>
      <c r="K6" s="43"/>
      <c r="L6" s="43"/>
      <c r="M6" s="43"/>
      <c r="N6" s="43"/>
      <c r="O6" s="43"/>
      <c r="P6" s="43">
        <f t="shared" ref="P6:P57" si="1">ROUND(F6*16%,2)</f>
        <v>1433.6</v>
      </c>
      <c r="Q6" s="43"/>
      <c r="R6" s="43"/>
      <c r="S6" s="43">
        <f t="shared" ref="S6:S57" si="2">ROUND(G6*0.7%,2)</f>
        <v>62.72</v>
      </c>
      <c r="T6" s="43"/>
      <c r="U6" s="43">
        <f t="shared" ref="U6:U57" si="3">ROUND(H6*8.7%,2)</f>
        <v>779.52</v>
      </c>
      <c r="V6" s="43"/>
      <c r="W6" s="43">
        <f t="shared" ref="W6:W57" si="4">ROUND(I6*1.2%,2)</f>
        <v>107.52</v>
      </c>
      <c r="X6" s="43"/>
      <c r="Y6" s="37"/>
      <c r="Z6" s="43"/>
      <c r="AA6" s="43">
        <f t="shared" ref="AA6:AA57" si="5">SUM(P6:Z6)</f>
        <v>2383.36</v>
      </c>
      <c r="AB6" s="43">
        <f t="shared" ref="AB6:AB57" si="6">ROUND(F6*8%,2)</f>
        <v>716.8</v>
      </c>
      <c r="AC6" s="43"/>
      <c r="AD6" s="43">
        <f t="shared" ref="AD6:AD57" si="7">ROUND(G6*0.3%,2)</f>
        <v>26.88</v>
      </c>
      <c r="AE6" s="43"/>
      <c r="AF6" s="50">
        <f t="shared" ref="AF6:AF57" si="8">ROUND(H6*2%,2)</f>
        <v>179.2</v>
      </c>
      <c r="AG6" s="43"/>
      <c r="AH6" s="37"/>
      <c r="AI6" s="43">
        <v>15</v>
      </c>
      <c r="AJ6" s="43">
        <f t="shared" ref="AJ6:AJ57" si="9">SUM(AB6:AI6)</f>
        <v>937.88</v>
      </c>
      <c r="AK6" s="43">
        <f t="shared" ref="AK6:AK57" si="10">AA6+AJ6</f>
        <v>3321.24</v>
      </c>
      <c r="AL6" s="43"/>
      <c r="AM6" s="28" t="s">
        <v>576</v>
      </c>
      <c r="AN6" s="70" t="str">
        <f ca="1">VLOOKUP(B6,'[9]6月月报7.8'!$B$4:$CN$700,49,0)</f>
        <v>4302110000666494</v>
      </c>
      <c r="AO6" s="29" t="str">
        <f ca="1">VLOOKUP(B6,'[9]6月月报7.8'!$B$4:$CN$700,51,0)</f>
        <v>合同工</v>
      </c>
      <c r="AP6">
        <f>VLOOKUP(B6,'[13]25.6月定稿'!$B$3:$CH$600,5,0)</f>
        <v>21.5</v>
      </c>
      <c r="AQ6">
        <f>VLOOKUP(B6,'[13]25.6月定稿'!$B$3:$CH$600,22,0)</f>
        <v>0</v>
      </c>
      <c r="AR6" s="32" t="e">
        <f>_xlfn.XLOOKUP(A6,[12]汇总!B:B,[12]汇总!B:B)</f>
        <v>#N/A</v>
      </c>
      <c r="AS6" s="28"/>
      <c r="AT6" s="28" t="str">
        <f>VLOOKUP(B6,[8]一线员工!$C$3:$CM$600,1,0)</f>
        <v>曹蜜</v>
      </c>
    </row>
    <row r="7" customFormat="1" spans="1:46">
      <c r="A7" s="42">
        <f t="shared" si="0"/>
        <v>2</v>
      </c>
      <c r="B7" s="43" t="s">
        <v>29</v>
      </c>
      <c r="C7" s="43" t="s">
        <v>613</v>
      </c>
      <c r="D7" s="44" t="s">
        <v>614</v>
      </c>
      <c r="E7" s="45">
        <v>42064</v>
      </c>
      <c r="F7" s="43">
        <v>5160</v>
      </c>
      <c r="G7" s="43">
        <v>5160</v>
      </c>
      <c r="H7" s="43">
        <v>5160</v>
      </c>
      <c r="I7" s="43">
        <v>5160</v>
      </c>
      <c r="J7" s="43"/>
      <c r="K7" s="43"/>
      <c r="L7" s="43"/>
      <c r="M7" s="43"/>
      <c r="N7" s="43"/>
      <c r="O7" s="43"/>
      <c r="P7" s="43">
        <f t="shared" si="1"/>
        <v>825.6</v>
      </c>
      <c r="Q7" s="43"/>
      <c r="R7" s="43"/>
      <c r="S7" s="43">
        <f t="shared" si="2"/>
        <v>36.12</v>
      </c>
      <c r="T7" s="43"/>
      <c r="U7" s="43">
        <f t="shared" si="3"/>
        <v>448.92</v>
      </c>
      <c r="V7" s="43"/>
      <c r="W7" s="43">
        <f t="shared" si="4"/>
        <v>61.92</v>
      </c>
      <c r="X7" s="43"/>
      <c r="Y7" s="43"/>
      <c r="Z7" s="43"/>
      <c r="AA7" s="43">
        <f t="shared" si="5"/>
        <v>1372.56</v>
      </c>
      <c r="AB7" s="43">
        <f t="shared" si="6"/>
        <v>412.8</v>
      </c>
      <c r="AC7" s="43"/>
      <c r="AD7" s="43">
        <f t="shared" si="7"/>
        <v>15.48</v>
      </c>
      <c r="AE7" s="43"/>
      <c r="AF7" s="43">
        <f t="shared" si="8"/>
        <v>103.2</v>
      </c>
      <c r="AG7" s="43"/>
      <c r="AH7" s="43"/>
      <c r="AI7" s="43">
        <v>15</v>
      </c>
      <c r="AJ7" s="43">
        <f t="shared" si="9"/>
        <v>546.48</v>
      </c>
      <c r="AK7" s="43">
        <f t="shared" si="10"/>
        <v>1919.04</v>
      </c>
      <c r="AL7" s="43"/>
      <c r="AM7" s="28" t="s">
        <v>576</v>
      </c>
      <c r="AN7" s="70" t="str">
        <f ca="1">VLOOKUP(B7,'[9]6月月报7.8'!$B$4:$CN$700,49,0)</f>
        <v>4302110000666488</v>
      </c>
      <c r="AO7" s="29" t="str">
        <f ca="1">VLOOKUP(B7,'[9]6月月报7.8'!$B$4:$CN$700,51,0)</f>
        <v>合同工</v>
      </c>
      <c r="AP7">
        <f>VLOOKUP(B7,'[13]25.6月定稿'!$B$3:$CH$600,5,0)</f>
        <v>22</v>
      </c>
      <c r="AQ7">
        <f>VLOOKUP(B7,'[13]25.6月定稿'!$B$3:$CH$600,22,0)</f>
        <v>0</v>
      </c>
      <c r="AR7" s="32" t="e">
        <f>_xlfn.XLOOKUP(A7,[12]汇总!B:B,[12]汇总!B:B)</f>
        <v>#N/A</v>
      </c>
      <c r="AS7" s="28"/>
      <c r="AT7" s="28" t="str">
        <f>VLOOKUP(B7,[8]一线员工!$C$3:$CM$600,1,0)</f>
        <v>刘心</v>
      </c>
    </row>
    <row r="8" customFormat="1" spans="1:46">
      <c r="A8" s="42">
        <f t="shared" si="0"/>
        <v>3</v>
      </c>
      <c r="B8" s="43" t="s">
        <v>26</v>
      </c>
      <c r="C8" s="43" t="s">
        <v>612</v>
      </c>
      <c r="D8" s="44" t="s">
        <v>615</v>
      </c>
      <c r="E8" s="45">
        <v>42125</v>
      </c>
      <c r="F8" s="43">
        <v>0</v>
      </c>
      <c r="G8" s="43">
        <v>0</v>
      </c>
      <c r="H8" s="43">
        <v>13000</v>
      </c>
      <c r="I8" s="43">
        <v>0</v>
      </c>
      <c r="J8" s="43"/>
      <c r="K8" s="43"/>
      <c r="L8" s="43"/>
      <c r="M8" s="43"/>
      <c r="N8" s="43"/>
      <c r="O8" s="43"/>
      <c r="P8" s="43">
        <f t="shared" si="1"/>
        <v>0</v>
      </c>
      <c r="Q8" s="43"/>
      <c r="R8" s="43"/>
      <c r="S8" s="43">
        <f t="shared" si="2"/>
        <v>0</v>
      </c>
      <c r="T8" s="43"/>
      <c r="U8" s="43">
        <f t="shared" si="3"/>
        <v>1131</v>
      </c>
      <c r="V8" s="43"/>
      <c r="W8" s="43">
        <f t="shared" si="4"/>
        <v>0</v>
      </c>
      <c r="X8" s="43"/>
      <c r="Y8" s="43"/>
      <c r="Z8" s="43"/>
      <c r="AA8" s="43">
        <f t="shared" si="5"/>
        <v>1131</v>
      </c>
      <c r="AB8" s="43">
        <f t="shared" si="6"/>
        <v>0</v>
      </c>
      <c r="AC8" s="43"/>
      <c r="AD8" s="43">
        <f t="shared" si="7"/>
        <v>0</v>
      </c>
      <c r="AE8" s="43"/>
      <c r="AF8" s="43">
        <f t="shared" si="8"/>
        <v>260</v>
      </c>
      <c r="AG8" s="43"/>
      <c r="AH8" s="43"/>
      <c r="AI8" s="43">
        <v>15</v>
      </c>
      <c r="AJ8" s="43">
        <f t="shared" si="9"/>
        <v>275</v>
      </c>
      <c r="AK8" s="43">
        <f t="shared" si="10"/>
        <v>1406</v>
      </c>
      <c r="AL8" s="44"/>
      <c r="AM8" s="28" t="s">
        <v>576</v>
      </c>
      <c r="AN8" s="70" t="str">
        <f ca="1">VLOOKUP(B8,'[9]6月月报7.8'!$B$4:$CN$700,49,0)</f>
        <v>4302110000710323</v>
      </c>
      <c r="AO8" s="29" t="str">
        <f ca="1">VLOOKUP(B8,'[9]6月月报7.8'!$B$4:$CN$700,51,0)</f>
        <v>合同工</v>
      </c>
      <c r="AP8">
        <f>VLOOKUP(B8,'[13]25.6月定稿'!$B$3:$CH$600,5,0)</f>
        <v>24</v>
      </c>
      <c r="AQ8">
        <f>VLOOKUP(B8,'[13]25.6月定稿'!$B$3:$CH$600,22,0)</f>
        <v>0</v>
      </c>
      <c r="AR8" s="32" t="e">
        <f>_xlfn.XLOOKUP(A8,[12]汇总!B:B,[12]汇总!B:B)</f>
        <v>#N/A</v>
      </c>
      <c r="AS8" s="28"/>
      <c r="AT8" s="28" t="str">
        <f>VLOOKUP(B8,[8]一线员工!$C$3:$CM$600,1,0)</f>
        <v>李开阳</v>
      </c>
    </row>
    <row r="9" customFormat="1" spans="1:46">
      <c r="A9" s="42">
        <f t="shared" si="0"/>
        <v>4</v>
      </c>
      <c r="B9" s="43" t="s">
        <v>44</v>
      </c>
      <c r="C9" s="43" t="s">
        <v>612</v>
      </c>
      <c r="D9" s="44" t="s">
        <v>616</v>
      </c>
      <c r="E9" s="45">
        <v>42125</v>
      </c>
      <c r="F9" s="43">
        <v>7420</v>
      </c>
      <c r="G9" s="43">
        <v>7420</v>
      </c>
      <c r="H9" s="43">
        <v>7420</v>
      </c>
      <c r="I9" s="43">
        <v>7420</v>
      </c>
      <c r="J9" s="43"/>
      <c r="K9" s="43"/>
      <c r="L9" s="43"/>
      <c r="M9" s="43"/>
      <c r="N9" s="43"/>
      <c r="O9" s="43"/>
      <c r="P9" s="43">
        <f t="shared" si="1"/>
        <v>1187.2</v>
      </c>
      <c r="Q9" s="43"/>
      <c r="R9" s="43"/>
      <c r="S9" s="43">
        <f t="shared" si="2"/>
        <v>51.94</v>
      </c>
      <c r="T9" s="43"/>
      <c r="U9" s="43">
        <f t="shared" si="3"/>
        <v>645.54</v>
      </c>
      <c r="V9" s="43"/>
      <c r="W9" s="43">
        <f t="shared" si="4"/>
        <v>89.04</v>
      </c>
      <c r="X9" s="43"/>
      <c r="Y9" s="43"/>
      <c r="Z9" s="43"/>
      <c r="AA9" s="43">
        <f t="shared" si="5"/>
        <v>1973.72</v>
      </c>
      <c r="AB9" s="43">
        <f t="shared" si="6"/>
        <v>593.6</v>
      </c>
      <c r="AC9" s="43"/>
      <c r="AD9" s="43">
        <f t="shared" si="7"/>
        <v>22.26</v>
      </c>
      <c r="AE9" s="43"/>
      <c r="AF9" s="43">
        <f t="shared" si="8"/>
        <v>148.4</v>
      </c>
      <c r="AG9" s="43"/>
      <c r="AH9" s="43"/>
      <c r="AI9" s="43">
        <v>15</v>
      </c>
      <c r="AJ9" s="43">
        <f t="shared" si="9"/>
        <v>779.26</v>
      </c>
      <c r="AK9" s="43">
        <f t="shared" si="10"/>
        <v>2752.98</v>
      </c>
      <c r="AL9" s="43"/>
      <c r="AM9" s="28" t="s">
        <v>576</v>
      </c>
      <c r="AN9" s="70" t="str">
        <f ca="1">VLOOKUP(B9,'[9]6月月报7.8'!$B$4:$CN$700,49,0)</f>
        <v>4302110000667450</v>
      </c>
      <c r="AO9" s="29" t="str">
        <f ca="1">VLOOKUP(B9,'[9]6月月报7.8'!$B$4:$CN$700,51,0)</f>
        <v>合同工</v>
      </c>
      <c r="AP9">
        <f>VLOOKUP(B9,'[13]25.6月定稿'!$B$3:$CH$600,5,0)</f>
        <v>20</v>
      </c>
      <c r="AQ9">
        <f>VLOOKUP(B9,'[13]25.6月定稿'!$B$3:$CH$600,22,0)</f>
        <v>0</v>
      </c>
      <c r="AR9" s="32" t="e">
        <f>_xlfn.XLOOKUP(A9,[12]汇总!B:B,[12]汇总!B:B)</f>
        <v>#N/A</v>
      </c>
      <c r="AS9" s="28"/>
      <c r="AT9" s="28" t="str">
        <f>VLOOKUP(B9,[8]一线员工!$C$3:$CM$600,1,0)</f>
        <v>马英</v>
      </c>
    </row>
    <row r="10" customFormat="1" spans="1:46">
      <c r="A10" s="42">
        <f t="shared" si="0"/>
        <v>5</v>
      </c>
      <c r="B10" s="43" t="s">
        <v>33</v>
      </c>
      <c r="C10" s="43" t="s">
        <v>613</v>
      </c>
      <c r="D10" s="44" t="s">
        <v>617</v>
      </c>
      <c r="E10" s="45">
        <v>42125</v>
      </c>
      <c r="F10" s="43">
        <v>6280</v>
      </c>
      <c r="G10" s="43">
        <v>6280</v>
      </c>
      <c r="H10" s="43">
        <v>6280</v>
      </c>
      <c r="I10" s="43">
        <v>6280</v>
      </c>
      <c r="J10" s="43"/>
      <c r="K10" s="43"/>
      <c r="L10" s="43"/>
      <c r="M10" s="43"/>
      <c r="N10" s="43"/>
      <c r="O10" s="43"/>
      <c r="P10" s="43">
        <f t="shared" si="1"/>
        <v>1004.8</v>
      </c>
      <c r="Q10" s="43"/>
      <c r="R10" s="43"/>
      <c r="S10" s="43">
        <f t="shared" si="2"/>
        <v>43.96</v>
      </c>
      <c r="T10" s="43"/>
      <c r="U10" s="43">
        <f t="shared" si="3"/>
        <v>546.36</v>
      </c>
      <c r="V10" s="43"/>
      <c r="W10" s="43">
        <f t="shared" si="4"/>
        <v>75.36</v>
      </c>
      <c r="X10" s="43"/>
      <c r="Y10" s="43"/>
      <c r="Z10" s="43"/>
      <c r="AA10" s="43">
        <f t="shared" si="5"/>
        <v>1670.48</v>
      </c>
      <c r="AB10" s="43">
        <f t="shared" si="6"/>
        <v>502.4</v>
      </c>
      <c r="AC10" s="43"/>
      <c r="AD10" s="43">
        <f t="shared" si="7"/>
        <v>18.84</v>
      </c>
      <c r="AE10" s="43"/>
      <c r="AF10" s="43">
        <f t="shared" si="8"/>
        <v>125.6</v>
      </c>
      <c r="AG10" s="43"/>
      <c r="AH10" s="43"/>
      <c r="AI10" s="43">
        <v>15</v>
      </c>
      <c r="AJ10" s="43">
        <f t="shared" si="9"/>
        <v>661.84</v>
      </c>
      <c r="AK10" s="43">
        <f t="shared" si="10"/>
        <v>2332.32</v>
      </c>
      <c r="AL10" s="43"/>
      <c r="AM10" s="28" t="s">
        <v>576</v>
      </c>
      <c r="AN10" s="70" t="str">
        <f ca="1">VLOOKUP(B10,'[9]6月月报7.8'!$B$4:$CN$700,49,0)</f>
        <v>4302110000667407</v>
      </c>
      <c r="AO10" s="29" t="str">
        <f ca="1">VLOOKUP(B10,'[9]6月月报7.8'!$B$4:$CN$700,51,0)</f>
        <v>合同工</v>
      </c>
      <c r="AP10">
        <f>VLOOKUP(B10,'[13]25.6月定稿'!$B$3:$CH$600,5,0)</f>
        <v>20</v>
      </c>
      <c r="AQ10">
        <f>VLOOKUP(B10,'[13]25.6月定稿'!$B$3:$CH$600,22,0)</f>
        <v>0</v>
      </c>
      <c r="AR10" s="32" t="e">
        <f>_xlfn.XLOOKUP(A10,[12]汇总!B:B,[12]汇总!B:B)</f>
        <v>#N/A</v>
      </c>
      <c r="AS10" s="28"/>
      <c r="AT10" s="28" t="str">
        <f>VLOOKUP(B10,[8]一线员工!$C$3:$CM$600,1,0)</f>
        <v>曾琼</v>
      </c>
    </row>
    <row r="11" customFormat="1" spans="1:46">
      <c r="A11" s="42">
        <f t="shared" si="0"/>
        <v>6</v>
      </c>
      <c r="B11" s="43" t="s">
        <v>56</v>
      </c>
      <c r="C11" s="43" t="s">
        <v>612</v>
      </c>
      <c r="D11" s="44" t="s">
        <v>548</v>
      </c>
      <c r="E11" s="45">
        <v>42156</v>
      </c>
      <c r="F11" s="46">
        <v>4308</v>
      </c>
      <c r="G11" s="46">
        <v>4308</v>
      </c>
      <c r="H11" s="43">
        <v>4308</v>
      </c>
      <c r="I11" s="46">
        <v>4308</v>
      </c>
      <c r="J11" s="43"/>
      <c r="K11" s="43"/>
      <c r="L11" s="43"/>
      <c r="M11" s="43"/>
      <c r="N11" s="43"/>
      <c r="O11" s="43"/>
      <c r="P11" s="43">
        <f t="shared" si="1"/>
        <v>689.28</v>
      </c>
      <c r="Q11" s="43"/>
      <c r="R11" s="43"/>
      <c r="S11" s="43">
        <f t="shared" si="2"/>
        <v>30.16</v>
      </c>
      <c r="T11" s="43"/>
      <c r="U11" s="43">
        <f t="shared" si="3"/>
        <v>374.8</v>
      </c>
      <c r="V11" s="43"/>
      <c r="W11" s="43">
        <f t="shared" si="4"/>
        <v>51.7</v>
      </c>
      <c r="X11" s="43"/>
      <c r="Y11" s="43"/>
      <c r="Z11" s="43"/>
      <c r="AA11" s="43">
        <f t="shared" si="5"/>
        <v>1145.94</v>
      </c>
      <c r="AB11" s="43">
        <f t="shared" si="6"/>
        <v>344.64</v>
      </c>
      <c r="AC11" s="43"/>
      <c r="AD11" s="43">
        <f t="shared" si="7"/>
        <v>12.92</v>
      </c>
      <c r="AE11" s="43"/>
      <c r="AF11" s="43">
        <f t="shared" si="8"/>
        <v>86.16</v>
      </c>
      <c r="AG11" s="43"/>
      <c r="AH11" s="43"/>
      <c r="AI11" s="43">
        <v>15</v>
      </c>
      <c r="AJ11" s="43">
        <f t="shared" si="9"/>
        <v>458.72</v>
      </c>
      <c r="AK11" s="43">
        <f t="shared" si="10"/>
        <v>1604.66</v>
      </c>
      <c r="AL11" s="43"/>
      <c r="AM11" s="28" t="s">
        <v>576</v>
      </c>
      <c r="AN11" s="70" t="str">
        <f ca="1">VLOOKUP(B11,'[9]6月月报7.8'!$B$4:$CN$700,49,0)</f>
        <v>4302110000668112</v>
      </c>
      <c r="AO11" s="29" t="str">
        <f ca="1">VLOOKUP(B11,'[9]6月月报7.8'!$B$4:$CN$700,51,0)</f>
        <v>合同工</v>
      </c>
      <c r="AP11">
        <f>VLOOKUP(B11,'[13]25.6月定稿'!$B$3:$CH$600,5,0)</f>
        <v>28</v>
      </c>
      <c r="AQ11">
        <f>VLOOKUP(B11,'[13]25.6月定稿'!$B$3:$CH$600,22,0)</f>
        <v>0</v>
      </c>
      <c r="AR11" s="32" t="e">
        <f>_xlfn.XLOOKUP(A11,[12]汇总!B:B,[12]汇总!B:B)</f>
        <v>#N/A</v>
      </c>
      <c r="AS11" s="28"/>
      <c r="AT11" s="28" t="str">
        <f>VLOOKUP(B11,[8]一线员工!$C$3:$CM$600,1,0)</f>
        <v>赵新辉</v>
      </c>
    </row>
    <row r="12" customFormat="1" spans="1:46">
      <c r="A12" s="42">
        <f t="shared" si="0"/>
        <v>7</v>
      </c>
      <c r="B12" s="43" t="s">
        <v>120</v>
      </c>
      <c r="C12" s="43" t="s">
        <v>612</v>
      </c>
      <c r="D12" s="44" t="s">
        <v>618</v>
      </c>
      <c r="E12" s="45">
        <v>42186</v>
      </c>
      <c r="F12" s="43">
        <v>5740</v>
      </c>
      <c r="G12" s="43">
        <v>5740</v>
      </c>
      <c r="H12" s="43">
        <v>5740</v>
      </c>
      <c r="I12" s="43">
        <v>5740</v>
      </c>
      <c r="J12" s="43"/>
      <c r="K12" s="43"/>
      <c r="L12" s="43"/>
      <c r="M12" s="43"/>
      <c r="N12" s="43"/>
      <c r="O12" s="43"/>
      <c r="P12" s="43">
        <f t="shared" si="1"/>
        <v>918.4</v>
      </c>
      <c r="Q12" s="43"/>
      <c r="R12" s="43"/>
      <c r="S12" s="43">
        <f t="shared" si="2"/>
        <v>40.18</v>
      </c>
      <c r="T12" s="43"/>
      <c r="U12" s="43">
        <f t="shared" si="3"/>
        <v>499.38</v>
      </c>
      <c r="V12" s="43"/>
      <c r="W12" s="43">
        <f t="shared" si="4"/>
        <v>68.88</v>
      </c>
      <c r="X12" s="43"/>
      <c r="Y12" s="43"/>
      <c r="Z12" s="43"/>
      <c r="AA12" s="43">
        <f t="shared" si="5"/>
        <v>1526.84</v>
      </c>
      <c r="AB12" s="43">
        <f t="shared" si="6"/>
        <v>459.2</v>
      </c>
      <c r="AC12" s="43"/>
      <c r="AD12" s="43">
        <f t="shared" si="7"/>
        <v>17.22</v>
      </c>
      <c r="AE12" s="43"/>
      <c r="AF12" s="43">
        <f t="shared" si="8"/>
        <v>114.8</v>
      </c>
      <c r="AG12" s="43"/>
      <c r="AH12" s="43"/>
      <c r="AI12" s="43">
        <v>15</v>
      </c>
      <c r="AJ12" s="43">
        <f t="shared" si="9"/>
        <v>606.22</v>
      </c>
      <c r="AK12" s="43">
        <f t="shared" si="10"/>
        <v>2133.06</v>
      </c>
      <c r="AL12" s="43"/>
      <c r="AM12" s="28" t="s">
        <v>576</v>
      </c>
      <c r="AN12" s="70" t="str">
        <f ca="1">VLOOKUP(B12,'[9]6月月报7.8'!$B$4:$CN$700,49,0)</f>
        <v>4302110000670460</v>
      </c>
      <c r="AO12" s="29" t="str">
        <f ca="1">VLOOKUP(B12,'[9]6月月报7.8'!$B$4:$CN$700,51,0)</f>
        <v>合同工</v>
      </c>
      <c r="AP12">
        <f>VLOOKUP(B12,'[13]25.6月定稿'!$B$3:$CH$600,5,0)</f>
        <v>17.5</v>
      </c>
      <c r="AQ12">
        <f>VLOOKUP(B12,'[13]25.6月定稿'!$B$3:$CH$600,22,0)</f>
        <v>0</v>
      </c>
      <c r="AR12" s="32" t="e">
        <f>_xlfn.XLOOKUP(A12,[12]汇总!B:B,[12]汇总!B:B)</f>
        <v>#N/A</v>
      </c>
      <c r="AS12" s="28"/>
      <c r="AT12" s="28" t="str">
        <f>VLOOKUP(B12,[8]一线员工!$C$3:$CM$600,1,0)</f>
        <v>霍海涛</v>
      </c>
    </row>
    <row r="13" customFormat="1" spans="1:46">
      <c r="A13" s="42">
        <f t="shared" si="0"/>
        <v>8</v>
      </c>
      <c r="B13" s="43" t="s">
        <v>52</v>
      </c>
      <c r="C13" s="43" t="s">
        <v>612</v>
      </c>
      <c r="D13" s="44" t="s">
        <v>543</v>
      </c>
      <c r="E13" s="45">
        <v>42217</v>
      </c>
      <c r="F13" s="43">
        <v>8500</v>
      </c>
      <c r="G13" s="43">
        <v>8500</v>
      </c>
      <c r="H13" s="43">
        <v>8500</v>
      </c>
      <c r="I13" s="43">
        <v>8500</v>
      </c>
      <c r="J13" s="43"/>
      <c r="K13" s="43"/>
      <c r="L13" s="43"/>
      <c r="M13" s="43"/>
      <c r="N13" s="43"/>
      <c r="O13" s="43"/>
      <c r="P13" s="43">
        <f t="shared" si="1"/>
        <v>1360</v>
      </c>
      <c r="Q13" s="43"/>
      <c r="R13" s="43"/>
      <c r="S13" s="43">
        <f t="shared" si="2"/>
        <v>59.5</v>
      </c>
      <c r="T13" s="43"/>
      <c r="U13" s="43">
        <f t="shared" si="3"/>
        <v>739.5</v>
      </c>
      <c r="V13" s="43"/>
      <c r="W13" s="43">
        <f t="shared" si="4"/>
        <v>102</v>
      </c>
      <c r="X13" s="43"/>
      <c r="Y13" s="43"/>
      <c r="Z13" s="43"/>
      <c r="AA13" s="43">
        <f t="shared" si="5"/>
        <v>2261</v>
      </c>
      <c r="AB13" s="43">
        <f t="shared" si="6"/>
        <v>680</v>
      </c>
      <c r="AC13" s="43"/>
      <c r="AD13" s="43">
        <f t="shared" si="7"/>
        <v>25.5</v>
      </c>
      <c r="AE13" s="43"/>
      <c r="AF13" s="43">
        <f t="shared" si="8"/>
        <v>170</v>
      </c>
      <c r="AG13" s="43"/>
      <c r="AH13" s="43"/>
      <c r="AI13" s="43">
        <v>15</v>
      </c>
      <c r="AJ13" s="43">
        <f t="shared" si="9"/>
        <v>890.5</v>
      </c>
      <c r="AK13" s="43">
        <f t="shared" si="10"/>
        <v>3151.5</v>
      </c>
      <c r="AL13" s="43"/>
      <c r="AM13" s="28" t="s">
        <v>576</v>
      </c>
      <c r="AN13" s="70" t="str">
        <f ca="1">VLOOKUP(B13,'[9]6月月报7.8'!$B$4:$CN$700,49,0)</f>
        <v>4302110000669527</v>
      </c>
      <c r="AO13" s="29" t="str">
        <f ca="1">VLOOKUP(B13,'[9]6月月报7.8'!$B$4:$CN$700,51,0)</f>
        <v>合同工</v>
      </c>
      <c r="AP13">
        <f>VLOOKUP(B13,'[13]25.6月定稿'!$B$3:$CH$600,5,0)</f>
        <v>20</v>
      </c>
      <c r="AQ13">
        <f>VLOOKUP(B13,'[13]25.6月定稿'!$B$3:$CH$600,22,0)</f>
        <v>0</v>
      </c>
      <c r="AR13" s="32" t="e">
        <f>_xlfn.XLOOKUP(A13,[12]汇总!B:B,[12]汇总!B:B)</f>
        <v>#N/A</v>
      </c>
      <c r="AS13" s="28"/>
      <c r="AT13" s="28" t="str">
        <f>VLOOKUP(B13,[8]一线员工!$C$3:$CM$600,1,0)</f>
        <v>张海波</v>
      </c>
    </row>
    <row r="14" customFormat="1" spans="1:46">
      <c r="A14" s="42">
        <f t="shared" si="0"/>
        <v>9</v>
      </c>
      <c r="B14" s="43" t="s">
        <v>100</v>
      </c>
      <c r="C14" s="43" t="s">
        <v>612</v>
      </c>
      <c r="D14" s="44" t="s">
        <v>619</v>
      </c>
      <c r="E14" s="45">
        <v>42309</v>
      </c>
      <c r="F14" s="43">
        <v>5580</v>
      </c>
      <c r="G14" s="43">
        <v>5580</v>
      </c>
      <c r="H14" s="43">
        <v>5580</v>
      </c>
      <c r="I14" s="43">
        <v>5580</v>
      </c>
      <c r="J14" s="43"/>
      <c r="K14" s="43"/>
      <c r="L14" s="43"/>
      <c r="M14" s="43"/>
      <c r="N14" s="43"/>
      <c r="O14" s="43"/>
      <c r="P14" s="43">
        <f t="shared" si="1"/>
        <v>892.8</v>
      </c>
      <c r="Q14" s="43"/>
      <c r="R14" s="43"/>
      <c r="S14" s="43">
        <f t="shared" si="2"/>
        <v>39.06</v>
      </c>
      <c r="T14" s="43"/>
      <c r="U14" s="43">
        <f t="shared" si="3"/>
        <v>485.46</v>
      </c>
      <c r="V14" s="43"/>
      <c r="W14" s="43">
        <f t="shared" si="4"/>
        <v>66.96</v>
      </c>
      <c r="X14" s="43"/>
      <c r="Y14" s="43"/>
      <c r="Z14" s="43"/>
      <c r="AA14" s="43">
        <f t="shared" si="5"/>
        <v>1484.28</v>
      </c>
      <c r="AB14" s="43">
        <f t="shared" si="6"/>
        <v>446.4</v>
      </c>
      <c r="AC14" s="43"/>
      <c r="AD14" s="43">
        <f t="shared" si="7"/>
        <v>16.74</v>
      </c>
      <c r="AE14" s="43"/>
      <c r="AF14" s="43">
        <f t="shared" si="8"/>
        <v>111.6</v>
      </c>
      <c r="AG14" s="43"/>
      <c r="AH14" s="43"/>
      <c r="AI14" s="43">
        <v>15</v>
      </c>
      <c r="AJ14" s="43">
        <f t="shared" si="9"/>
        <v>589.74</v>
      </c>
      <c r="AK14" s="43">
        <f t="shared" si="10"/>
        <v>2074.02</v>
      </c>
      <c r="AL14" s="43"/>
      <c r="AM14" s="28" t="s">
        <v>576</v>
      </c>
      <c r="AN14" s="70" t="str">
        <f ca="1">VLOOKUP(B14,'[9]6月月报7.8'!$B$4:$CN$700,49,0)</f>
        <v>4302110000672915</v>
      </c>
      <c r="AO14" s="29" t="str">
        <f ca="1">VLOOKUP(B14,'[9]6月月报7.8'!$B$4:$CN$700,51,0)</f>
        <v>合同工</v>
      </c>
      <c r="AP14">
        <f>VLOOKUP(B14,'[13]25.6月定稿'!$B$3:$CH$600,5,0)</f>
        <v>17.5</v>
      </c>
      <c r="AQ14">
        <f>VLOOKUP(B14,'[13]25.6月定稿'!$B$3:$CH$600,22,0)</f>
        <v>0</v>
      </c>
      <c r="AR14" s="32" t="e">
        <f>_xlfn.XLOOKUP(A14,[12]汇总!B:B,[12]汇总!B:B)</f>
        <v>#N/A</v>
      </c>
      <c r="AS14" s="28"/>
      <c r="AT14" s="28" t="str">
        <f>VLOOKUP(B14,[8]一线员工!$C$3:$CM$600,1,0)</f>
        <v>罗亚南</v>
      </c>
    </row>
    <row r="15" customFormat="1" spans="1:46">
      <c r="A15" s="42">
        <f t="shared" si="0"/>
        <v>10</v>
      </c>
      <c r="B15" s="43" t="s">
        <v>127</v>
      </c>
      <c r="C15" s="43" t="s">
        <v>612</v>
      </c>
      <c r="D15" s="44" t="s">
        <v>620</v>
      </c>
      <c r="E15" s="45">
        <v>42309</v>
      </c>
      <c r="F15" s="43">
        <v>4560</v>
      </c>
      <c r="G15" s="43">
        <v>4560</v>
      </c>
      <c r="H15" s="43">
        <v>4560</v>
      </c>
      <c r="I15" s="43">
        <v>4560</v>
      </c>
      <c r="J15" s="43"/>
      <c r="K15" s="43"/>
      <c r="L15" s="43"/>
      <c r="M15" s="43"/>
      <c r="N15" s="43"/>
      <c r="O15" s="43"/>
      <c r="P15" s="43">
        <f t="shared" si="1"/>
        <v>729.6</v>
      </c>
      <c r="Q15" s="43"/>
      <c r="R15" s="43"/>
      <c r="S15" s="43">
        <f t="shared" si="2"/>
        <v>31.92</v>
      </c>
      <c r="T15" s="43"/>
      <c r="U15" s="43">
        <f t="shared" si="3"/>
        <v>396.72</v>
      </c>
      <c r="V15" s="43"/>
      <c r="W15" s="43">
        <f t="shared" si="4"/>
        <v>54.72</v>
      </c>
      <c r="X15" s="43"/>
      <c r="Y15" s="43"/>
      <c r="Z15" s="43"/>
      <c r="AA15" s="43">
        <f t="shared" si="5"/>
        <v>1212.96</v>
      </c>
      <c r="AB15" s="43">
        <f t="shared" si="6"/>
        <v>364.8</v>
      </c>
      <c r="AC15" s="43"/>
      <c r="AD15" s="43">
        <f t="shared" si="7"/>
        <v>13.68</v>
      </c>
      <c r="AE15" s="43"/>
      <c r="AF15" s="43">
        <f t="shared" si="8"/>
        <v>91.2</v>
      </c>
      <c r="AG15" s="43"/>
      <c r="AH15" s="43"/>
      <c r="AI15" s="43">
        <v>15</v>
      </c>
      <c r="AJ15" s="43">
        <f t="shared" si="9"/>
        <v>484.68</v>
      </c>
      <c r="AK15" s="43">
        <f t="shared" si="10"/>
        <v>1697.64</v>
      </c>
      <c r="AL15" s="43"/>
      <c r="AM15" s="28" t="s">
        <v>576</v>
      </c>
      <c r="AN15" s="70" t="str">
        <f ca="1">VLOOKUP(B15,'[9]6月月报7.8'!$B$4:$CN$700,49,0)</f>
        <v>4302110000672914</v>
      </c>
      <c r="AO15" s="29" t="str">
        <f ca="1">VLOOKUP(B15,'[9]6月月报7.8'!$B$4:$CN$700,51,0)</f>
        <v>合同工</v>
      </c>
      <c r="AP15">
        <f>VLOOKUP(B15,'[13]25.6月定稿'!$B$3:$CH$600,5,0)</f>
        <v>22</v>
      </c>
      <c r="AQ15">
        <f>VLOOKUP(B15,'[13]25.6月定稿'!$B$3:$CH$600,22,0)</f>
        <v>0</v>
      </c>
      <c r="AR15" s="32" t="e">
        <f>_xlfn.XLOOKUP(A15,[12]汇总!B:B,[12]汇总!B:B)</f>
        <v>#N/A</v>
      </c>
      <c r="AS15" s="28"/>
      <c r="AT15" s="28" t="str">
        <f>VLOOKUP(B15,[8]一线员工!$C$3:$CM$600,1,0)</f>
        <v>刘辉兵</v>
      </c>
    </row>
    <row r="16" customFormat="1" spans="1:46">
      <c r="A16" s="42">
        <f t="shared" si="0"/>
        <v>11</v>
      </c>
      <c r="B16" s="43" t="s">
        <v>75</v>
      </c>
      <c r="C16" s="43" t="s">
        <v>612</v>
      </c>
      <c r="D16" s="44" t="s">
        <v>621</v>
      </c>
      <c r="E16" s="45">
        <v>42339</v>
      </c>
      <c r="F16" s="46">
        <v>4308</v>
      </c>
      <c r="G16" s="46">
        <v>4308</v>
      </c>
      <c r="H16" s="43">
        <v>4100</v>
      </c>
      <c r="I16" s="46">
        <v>4308</v>
      </c>
      <c r="J16" s="43"/>
      <c r="K16" s="43"/>
      <c r="L16" s="43"/>
      <c r="M16" s="43"/>
      <c r="N16" s="43"/>
      <c r="O16" s="43"/>
      <c r="P16" s="43">
        <f t="shared" si="1"/>
        <v>689.28</v>
      </c>
      <c r="Q16" s="43"/>
      <c r="R16" s="43"/>
      <c r="S16" s="43">
        <f t="shared" si="2"/>
        <v>30.16</v>
      </c>
      <c r="T16" s="43"/>
      <c r="U16" s="43">
        <f t="shared" si="3"/>
        <v>356.7</v>
      </c>
      <c r="V16" s="43"/>
      <c r="W16" s="43">
        <f t="shared" si="4"/>
        <v>51.7</v>
      </c>
      <c r="X16" s="43"/>
      <c r="Y16" s="43"/>
      <c r="Z16" s="43"/>
      <c r="AA16" s="43">
        <f t="shared" si="5"/>
        <v>1127.84</v>
      </c>
      <c r="AB16" s="43">
        <f t="shared" si="6"/>
        <v>344.64</v>
      </c>
      <c r="AC16" s="43"/>
      <c r="AD16" s="43">
        <f t="shared" si="7"/>
        <v>12.92</v>
      </c>
      <c r="AE16" s="43"/>
      <c r="AF16" s="43">
        <f t="shared" si="8"/>
        <v>82</v>
      </c>
      <c r="AG16" s="43"/>
      <c r="AH16" s="43"/>
      <c r="AI16" s="43">
        <v>15</v>
      </c>
      <c r="AJ16" s="43">
        <f t="shared" si="9"/>
        <v>454.56</v>
      </c>
      <c r="AK16" s="43">
        <f t="shared" si="10"/>
        <v>1582.4</v>
      </c>
      <c r="AL16" s="43"/>
      <c r="AM16" s="28" t="s">
        <v>576</v>
      </c>
      <c r="AN16" s="70" t="str">
        <f ca="1">VLOOKUP(B16,'[9]6月月报7.8'!$B$4:$CN$700,49,0)</f>
        <v>4302110000672907</v>
      </c>
      <c r="AO16" s="29" t="str">
        <f ca="1">VLOOKUP(B16,'[9]6月月报7.8'!$B$4:$CN$700,51,0)</f>
        <v>合同工</v>
      </c>
      <c r="AP16">
        <f>VLOOKUP(B16,'[13]25.6月定稿'!$B$3:$CH$600,5,0)</f>
        <v>25</v>
      </c>
      <c r="AQ16">
        <f>VLOOKUP(B16,'[13]25.6月定稿'!$B$3:$CH$600,22,0)</f>
        <v>0</v>
      </c>
      <c r="AR16" s="32" t="e">
        <f>_xlfn.XLOOKUP(A16,[12]汇总!B:B,[12]汇总!B:B)</f>
        <v>#N/A</v>
      </c>
      <c r="AS16" s="28"/>
      <c r="AT16" s="28" t="str">
        <f>VLOOKUP(B16,[8]一线员工!$C$3:$CM$600,1,0)</f>
        <v>殷胜</v>
      </c>
    </row>
    <row r="17" customFormat="1" spans="1:46">
      <c r="A17" s="42">
        <f t="shared" si="0"/>
        <v>12</v>
      </c>
      <c r="B17" s="43" t="s">
        <v>103</v>
      </c>
      <c r="C17" s="43" t="s">
        <v>612</v>
      </c>
      <c r="D17" s="44" t="s">
        <v>622</v>
      </c>
      <c r="E17" s="45">
        <v>42370</v>
      </c>
      <c r="F17" s="43">
        <v>5000</v>
      </c>
      <c r="G17" s="43">
        <v>5000</v>
      </c>
      <c r="H17" s="43">
        <v>5000</v>
      </c>
      <c r="I17" s="43">
        <v>5000</v>
      </c>
      <c r="J17" s="43"/>
      <c r="K17" s="43"/>
      <c r="L17" s="43"/>
      <c r="M17" s="43"/>
      <c r="N17" s="43"/>
      <c r="O17" s="43"/>
      <c r="P17" s="43">
        <f t="shared" si="1"/>
        <v>800</v>
      </c>
      <c r="Q17" s="43"/>
      <c r="R17" s="43"/>
      <c r="S17" s="43">
        <f t="shared" si="2"/>
        <v>35</v>
      </c>
      <c r="T17" s="43"/>
      <c r="U17" s="43">
        <f t="shared" si="3"/>
        <v>435</v>
      </c>
      <c r="V17" s="43"/>
      <c r="W17" s="43">
        <f t="shared" si="4"/>
        <v>60</v>
      </c>
      <c r="X17" s="43"/>
      <c r="Y17" s="43"/>
      <c r="Z17" s="43"/>
      <c r="AA17" s="43">
        <f t="shared" si="5"/>
        <v>1330</v>
      </c>
      <c r="AB17" s="43">
        <f t="shared" si="6"/>
        <v>400</v>
      </c>
      <c r="AC17" s="43"/>
      <c r="AD17" s="43">
        <f t="shared" si="7"/>
        <v>15</v>
      </c>
      <c r="AE17" s="43"/>
      <c r="AF17" s="43">
        <f t="shared" si="8"/>
        <v>100</v>
      </c>
      <c r="AG17" s="43"/>
      <c r="AH17" s="43"/>
      <c r="AI17" s="43">
        <v>15</v>
      </c>
      <c r="AJ17" s="43">
        <f t="shared" si="9"/>
        <v>530</v>
      </c>
      <c r="AK17" s="43">
        <f t="shared" si="10"/>
        <v>1860</v>
      </c>
      <c r="AL17" s="43"/>
      <c r="AM17" s="28" t="s">
        <v>576</v>
      </c>
      <c r="AN17" s="70" t="str">
        <f ca="1">VLOOKUP(B17,'[9]6月月报7.8'!$B$4:$CN$700,49,0)</f>
        <v>4302110000675603</v>
      </c>
      <c r="AO17" s="29" t="str">
        <f ca="1">VLOOKUP(B17,'[9]6月月报7.8'!$B$4:$CN$700,51,0)</f>
        <v>合同工</v>
      </c>
      <c r="AP17">
        <f>VLOOKUP(B17,'[13]25.6月定稿'!$B$3:$CH$600,5,0)</f>
        <v>18</v>
      </c>
      <c r="AQ17">
        <f>VLOOKUP(B17,'[13]25.6月定稿'!$B$3:$CH$600,22,0)</f>
        <v>0</v>
      </c>
      <c r="AR17" s="32" t="e">
        <f>_xlfn.XLOOKUP(A17,[12]汇总!B:B,[12]汇总!B:B)</f>
        <v>#N/A</v>
      </c>
      <c r="AS17" s="28"/>
      <c r="AT17" s="28" t="str">
        <f>VLOOKUP(B17,[8]一线员工!$C$3:$CM$600,1,0)</f>
        <v>苏超</v>
      </c>
    </row>
    <row r="18" customFormat="1" spans="1:46">
      <c r="A18" s="42">
        <f t="shared" si="0"/>
        <v>13</v>
      </c>
      <c r="B18" s="43" t="s">
        <v>107</v>
      </c>
      <c r="C18" s="43" t="s">
        <v>612</v>
      </c>
      <c r="D18" s="47" t="s">
        <v>623</v>
      </c>
      <c r="E18" s="45">
        <v>42370</v>
      </c>
      <c r="F18" s="43">
        <v>4760</v>
      </c>
      <c r="G18" s="43">
        <v>4760</v>
      </c>
      <c r="H18" s="43">
        <v>4760</v>
      </c>
      <c r="I18" s="43">
        <v>4760</v>
      </c>
      <c r="J18" s="43"/>
      <c r="K18" s="43"/>
      <c r="L18" s="43"/>
      <c r="M18" s="43"/>
      <c r="N18" s="43"/>
      <c r="O18" s="43"/>
      <c r="P18" s="43">
        <f t="shared" si="1"/>
        <v>761.6</v>
      </c>
      <c r="Q18" s="43"/>
      <c r="R18" s="43"/>
      <c r="S18" s="43">
        <f t="shared" si="2"/>
        <v>33.32</v>
      </c>
      <c r="T18" s="43"/>
      <c r="U18" s="43">
        <f t="shared" si="3"/>
        <v>414.12</v>
      </c>
      <c r="V18" s="43"/>
      <c r="W18" s="43">
        <f t="shared" si="4"/>
        <v>57.12</v>
      </c>
      <c r="X18" s="43"/>
      <c r="Y18" s="43"/>
      <c r="Z18" s="43"/>
      <c r="AA18" s="43">
        <f t="shared" si="5"/>
        <v>1266.16</v>
      </c>
      <c r="AB18" s="43">
        <f t="shared" si="6"/>
        <v>380.8</v>
      </c>
      <c r="AC18" s="43"/>
      <c r="AD18" s="43">
        <f t="shared" si="7"/>
        <v>14.28</v>
      </c>
      <c r="AE18" s="43"/>
      <c r="AF18" s="43">
        <f t="shared" si="8"/>
        <v>95.2</v>
      </c>
      <c r="AG18" s="43"/>
      <c r="AH18" s="43"/>
      <c r="AI18" s="43">
        <v>15</v>
      </c>
      <c r="AJ18" s="43">
        <f t="shared" si="9"/>
        <v>505.28</v>
      </c>
      <c r="AK18" s="43">
        <f t="shared" si="10"/>
        <v>1771.44</v>
      </c>
      <c r="AL18" s="43"/>
      <c r="AM18" s="28" t="s">
        <v>576</v>
      </c>
      <c r="AN18" s="70" t="str">
        <f ca="1">VLOOKUP(B18,'[9]6月月报7.8'!$B$4:$CN$700,49,0)</f>
        <v>4302110000675599</v>
      </c>
      <c r="AO18" s="29" t="str">
        <f ca="1">VLOOKUP(B18,'[9]6月月报7.8'!$B$4:$CN$700,51,0)</f>
        <v>合同工</v>
      </c>
      <c r="AP18">
        <f>VLOOKUP(B18,'[13]25.6月定稿'!$B$3:$CH$600,5,0)</f>
        <v>17.5</v>
      </c>
      <c r="AQ18">
        <f>VLOOKUP(B18,'[13]25.6月定稿'!$B$3:$CH$600,22,0)</f>
        <v>0</v>
      </c>
      <c r="AR18" s="32" t="e">
        <f>_xlfn.XLOOKUP(A18,[12]汇总!B:B,[12]汇总!B:B)</f>
        <v>#N/A</v>
      </c>
      <c r="AS18" s="28"/>
      <c r="AT18" s="28" t="str">
        <f>VLOOKUP(B18,[8]一线员工!$C$3:$CM$600,1,0)</f>
        <v>胡荣华</v>
      </c>
    </row>
    <row r="19" customFormat="1" spans="1:46">
      <c r="A19" s="42">
        <f t="shared" si="0"/>
        <v>14</v>
      </c>
      <c r="B19" s="43" t="s">
        <v>55</v>
      </c>
      <c r="C19" s="43" t="s">
        <v>612</v>
      </c>
      <c r="D19" s="47" t="s">
        <v>547</v>
      </c>
      <c r="E19" s="48">
        <v>42401</v>
      </c>
      <c r="F19" s="43">
        <v>4520</v>
      </c>
      <c r="G19" s="43">
        <v>4520</v>
      </c>
      <c r="H19" s="43">
        <v>4520</v>
      </c>
      <c r="I19" s="43">
        <v>4520</v>
      </c>
      <c r="J19" s="43"/>
      <c r="K19" s="43"/>
      <c r="L19" s="43"/>
      <c r="M19" s="43"/>
      <c r="N19" s="43"/>
      <c r="O19" s="43"/>
      <c r="P19" s="43">
        <f t="shared" si="1"/>
        <v>723.2</v>
      </c>
      <c r="Q19" s="43"/>
      <c r="R19" s="43"/>
      <c r="S19" s="43">
        <f t="shared" si="2"/>
        <v>31.64</v>
      </c>
      <c r="T19" s="43"/>
      <c r="U19" s="43">
        <f t="shared" si="3"/>
        <v>393.24</v>
      </c>
      <c r="V19" s="43"/>
      <c r="W19" s="43">
        <f t="shared" si="4"/>
        <v>54.24</v>
      </c>
      <c r="X19" s="43"/>
      <c r="Y19" s="43"/>
      <c r="Z19" s="43"/>
      <c r="AA19" s="43">
        <f t="shared" si="5"/>
        <v>1202.32</v>
      </c>
      <c r="AB19" s="43">
        <f t="shared" si="6"/>
        <v>361.6</v>
      </c>
      <c r="AC19" s="43"/>
      <c r="AD19" s="43">
        <f t="shared" si="7"/>
        <v>13.56</v>
      </c>
      <c r="AE19" s="43"/>
      <c r="AF19" s="43">
        <f t="shared" si="8"/>
        <v>90.4</v>
      </c>
      <c r="AG19" s="43"/>
      <c r="AH19" s="43"/>
      <c r="AI19" s="43">
        <v>15</v>
      </c>
      <c r="AJ19" s="43">
        <f t="shared" si="9"/>
        <v>480.56</v>
      </c>
      <c r="AK19" s="43">
        <f t="shared" si="10"/>
        <v>1682.88</v>
      </c>
      <c r="AL19" s="43"/>
      <c r="AM19" s="28" t="s">
        <v>576</v>
      </c>
      <c r="AN19" s="70" t="str">
        <f ca="1">VLOOKUP(B19,'[9]6月月报7.8'!$B$4:$CN$700,49,0)</f>
        <v>4302110000678022</v>
      </c>
      <c r="AO19" s="29" t="str">
        <f ca="1">VLOOKUP(B19,'[9]6月月报7.8'!$B$4:$CN$700,51,0)</f>
        <v>合同工</v>
      </c>
      <c r="AP19">
        <f>VLOOKUP(B19,'[13]25.6月定稿'!$B$3:$CH$600,5,0)</f>
        <v>23</v>
      </c>
      <c r="AQ19">
        <f>VLOOKUP(B19,'[13]25.6月定稿'!$B$3:$CH$600,22,0)</f>
        <v>0</v>
      </c>
      <c r="AR19" s="32" t="e">
        <f>_xlfn.XLOOKUP(A19,[12]汇总!B:B,[12]汇总!B:B)</f>
        <v>#N/A</v>
      </c>
      <c r="AS19" s="28"/>
      <c r="AT19" s="28" t="str">
        <f>VLOOKUP(B19,[8]一线员工!$C$3:$CM$600,1,0)</f>
        <v>贺王瑜</v>
      </c>
    </row>
    <row r="20" customFormat="1" spans="1:46">
      <c r="A20" s="42">
        <f t="shared" si="0"/>
        <v>15</v>
      </c>
      <c r="B20" s="43" t="s">
        <v>112</v>
      </c>
      <c r="C20" s="43" t="s">
        <v>612</v>
      </c>
      <c r="D20" s="47" t="s">
        <v>624</v>
      </c>
      <c r="E20" s="45">
        <v>42401</v>
      </c>
      <c r="F20" s="43">
        <v>4820</v>
      </c>
      <c r="G20" s="43">
        <v>4820</v>
      </c>
      <c r="H20" s="43">
        <v>4820</v>
      </c>
      <c r="I20" s="43">
        <v>4820</v>
      </c>
      <c r="J20" s="43"/>
      <c r="K20" s="43"/>
      <c r="L20" s="43"/>
      <c r="M20" s="43"/>
      <c r="N20" s="43"/>
      <c r="O20" s="43"/>
      <c r="P20" s="43">
        <f t="shared" si="1"/>
        <v>771.2</v>
      </c>
      <c r="Q20" s="43"/>
      <c r="R20" s="43"/>
      <c r="S20" s="43">
        <f t="shared" si="2"/>
        <v>33.74</v>
      </c>
      <c r="T20" s="43"/>
      <c r="U20" s="43">
        <f t="shared" si="3"/>
        <v>419.34</v>
      </c>
      <c r="V20" s="43"/>
      <c r="W20" s="43">
        <f t="shared" si="4"/>
        <v>57.84</v>
      </c>
      <c r="X20" s="43"/>
      <c r="Y20" s="43"/>
      <c r="Z20" s="43"/>
      <c r="AA20" s="43">
        <f t="shared" si="5"/>
        <v>1282.12</v>
      </c>
      <c r="AB20" s="43">
        <f t="shared" si="6"/>
        <v>385.6</v>
      </c>
      <c r="AC20" s="43"/>
      <c r="AD20" s="43">
        <f t="shared" si="7"/>
        <v>14.46</v>
      </c>
      <c r="AE20" s="43"/>
      <c r="AF20" s="43">
        <f t="shared" si="8"/>
        <v>96.4</v>
      </c>
      <c r="AG20" s="43"/>
      <c r="AH20" s="43"/>
      <c r="AI20" s="43">
        <v>15</v>
      </c>
      <c r="AJ20" s="43">
        <f t="shared" si="9"/>
        <v>511.46</v>
      </c>
      <c r="AK20" s="43">
        <f t="shared" si="10"/>
        <v>1793.58</v>
      </c>
      <c r="AL20" s="43"/>
      <c r="AM20" s="28" t="s">
        <v>576</v>
      </c>
      <c r="AN20" s="70" t="str">
        <f ca="1">VLOOKUP(B20,'[9]6月月报7.8'!$B$4:$CN$700,49,0)</f>
        <v>4302110000675595</v>
      </c>
      <c r="AO20" s="29" t="str">
        <f ca="1">VLOOKUP(B20,'[9]6月月报7.8'!$B$4:$CN$700,51,0)</f>
        <v>合同工</v>
      </c>
      <c r="AP20">
        <f>VLOOKUP(B20,'[13]25.6月定稿'!$B$3:$CH$600,5,0)</f>
        <v>13</v>
      </c>
      <c r="AQ20">
        <f>VLOOKUP(B20,'[13]25.6月定稿'!$B$3:$CH$600,22,0)</f>
        <v>0</v>
      </c>
      <c r="AR20" s="32" t="e">
        <f>_xlfn.XLOOKUP(A20,[12]汇总!B:B,[12]汇总!B:B)</f>
        <v>#N/A</v>
      </c>
      <c r="AS20" s="28"/>
      <c r="AT20" s="28" t="str">
        <f>VLOOKUP(B20,[8]一线员工!$C$3:$CM$600,1,0)</f>
        <v>刘孝其</v>
      </c>
    </row>
    <row r="21" customFormat="1" spans="1:46">
      <c r="A21" s="42">
        <f t="shared" si="0"/>
        <v>16</v>
      </c>
      <c r="B21" s="43" t="s">
        <v>64</v>
      </c>
      <c r="C21" s="43" t="s">
        <v>612</v>
      </c>
      <c r="D21" s="47" t="s">
        <v>625</v>
      </c>
      <c r="E21" s="45">
        <v>42401</v>
      </c>
      <c r="F21" s="46">
        <v>4308</v>
      </c>
      <c r="G21" s="46">
        <v>4308</v>
      </c>
      <c r="H21" s="43">
        <v>4308</v>
      </c>
      <c r="I21" s="46">
        <v>4308</v>
      </c>
      <c r="J21" s="43"/>
      <c r="K21" s="43"/>
      <c r="L21" s="43"/>
      <c r="M21" s="43"/>
      <c r="N21" s="43"/>
      <c r="O21" s="43"/>
      <c r="P21" s="43">
        <f t="shared" si="1"/>
        <v>689.28</v>
      </c>
      <c r="Q21" s="43"/>
      <c r="R21" s="43"/>
      <c r="S21" s="43">
        <f t="shared" si="2"/>
        <v>30.16</v>
      </c>
      <c r="T21" s="43"/>
      <c r="U21" s="43">
        <f t="shared" si="3"/>
        <v>374.8</v>
      </c>
      <c r="V21" s="43"/>
      <c r="W21" s="43">
        <f t="shared" si="4"/>
        <v>51.7</v>
      </c>
      <c r="X21" s="43"/>
      <c r="Y21" s="43"/>
      <c r="Z21" s="43"/>
      <c r="AA21" s="43">
        <f t="shared" si="5"/>
        <v>1145.94</v>
      </c>
      <c r="AB21" s="43">
        <f t="shared" si="6"/>
        <v>344.64</v>
      </c>
      <c r="AC21" s="43"/>
      <c r="AD21" s="43">
        <f t="shared" si="7"/>
        <v>12.92</v>
      </c>
      <c r="AE21" s="43"/>
      <c r="AF21" s="43">
        <f t="shared" si="8"/>
        <v>86.16</v>
      </c>
      <c r="AG21" s="43"/>
      <c r="AH21" s="43"/>
      <c r="AI21" s="43">
        <v>15</v>
      </c>
      <c r="AJ21" s="43">
        <f t="shared" si="9"/>
        <v>458.72</v>
      </c>
      <c r="AK21" s="43">
        <f t="shared" si="10"/>
        <v>1604.66</v>
      </c>
      <c r="AL21" s="43"/>
      <c r="AM21" s="28" t="s">
        <v>576</v>
      </c>
      <c r="AN21" s="70" t="str">
        <f ca="1">VLOOKUP(B21,'[9]6月月报7.8'!$B$4:$CN$700,49,0)</f>
        <v>4302110000678023</v>
      </c>
      <c r="AO21" s="29" t="str">
        <f ca="1">VLOOKUP(B21,'[9]6月月报7.8'!$B$4:$CN$700,51,0)</f>
        <v>合同工</v>
      </c>
      <c r="AP21">
        <f>VLOOKUP(B21,'[13]25.6月定稿'!$B$3:$CH$600,5,0)</f>
        <v>21</v>
      </c>
      <c r="AQ21">
        <f>VLOOKUP(B21,'[13]25.6月定稿'!$B$3:$CH$600,22,0)</f>
        <v>0</v>
      </c>
      <c r="AR21" s="32" t="e">
        <f>_xlfn.XLOOKUP(A21,[12]汇总!B:B,[12]汇总!B:B)</f>
        <v>#N/A</v>
      </c>
      <c r="AS21" s="28"/>
      <c r="AT21" s="28" t="str">
        <f>VLOOKUP(B21,[8]一线员工!$C$3:$CM$600,1,0)</f>
        <v>文洪亮</v>
      </c>
    </row>
    <row r="22" customFormat="1" spans="1:46">
      <c r="A22" s="42">
        <f t="shared" si="0"/>
        <v>17</v>
      </c>
      <c r="B22" s="49" t="s">
        <v>116</v>
      </c>
      <c r="C22" s="43" t="s">
        <v>612</v>
      </c>
      <c r="D22" s="47" t="s">
        <v>626</v>
      </c>
      <c r="E22" s="45">
        <v>42401</v>
      </c>
      <c r="F22" s="43">
        <v>4360</v>
      </c>
      <c r="G22" s="43">
        <v>4360</v>
      </c>
      <c r="H22" s="43">
        <v>4360</v>
      </c>
      <c r="I22" s="43">
        <v>4360</v>
      </c>
      <c r="J22" s="43"/>
      <c r="K22" s="43"/>
      <c r="L22" s="43"/>
      <c r="M22" s="43"/>
      <c r="N22" s="43"/>
      <c r="O22" s="43"/>
      <c r="P22" s="43">
        <f t="shared" si="1"/>
        <v>697.6</v>
      </c>
      <c r="Q22" s="43"/>
      <c r="R22" s="43"/>
      <c r="S22" s="43">
        <f t="shared" si="2"/>
        <v>30.52</v>
      </c>
      <c r="T22" s="43"/>
      <c r="U22" s="43">
        <f t="shared" si="3"/>
        <v>379.32</v>
      </c>
      <c r="V22" s="43"/>
      <c r="W22" s="43">
        <f t="shared" si="4"/>
        <v>52.32</v>
      </c>
      <c r="X22" s="43"/>
      <c r="Y22" s="43"/>
      <c r="Z22" s="43"/>
      <c r="AA22" s="43">
        <f t="shared" si="5"/>
        <v>1159.76</v>
      </c>
      <c r="AB22" s="43">
        <f t="shared" si="6"/>
        <v>348.8</v>
      </c>
      <c r="AC22" s="43"/>
      <c r="AD22" s="43">
        <f t="shared" si="7"/>
        <v>13.08</v>
      </c>
      <c r="AE22" s="43"/>
      <c r="AF22" s="43">
        <f t="shared" si="8"/>
        <v>87.2</v>
      </c>
      <c r="AG22" s="43"/>
      <c r="AH22" s="43"/>
      <c r="AI22" s="43">
        <v>15</v>
      </c>
      <c r="AJ22" s="43">
        <f t="shared" si="9"/>
        <v>464.08</v>
      </c>
      <c r="AK22" s="43">
        <f t="shared" si="10"/>
        <v>1623.84</v>
      </c>
      <c r="AL22" s="43"/>
      <c r="AM22" s="28" t="s">
        <v>576</v>
      </c>
      <c r="AN22" s="70" t="str">
        <f ca="1">VLOOKUP(B22,'[9]6月月报7.8'!$B$4:$CN$700,49,0)</f>
        <v>4302110000675799</v>
      </c>
      <c r="AO22" s="29" t="str">
        <f ca="1">VLOOKUP(B22,'[9]6月月报7.8'!$B$4:$CN$700,51,0)</f>
        <v>合同工</v>
      </c>
      <c r="AP22">
        <f>VLOOKUP(B22,'[13]25.6月定稿'!$B$3:$CH$600,5,0)</f>
        <v>23</v>
      </c>
      <c r="AQ22">
        <f>VLOOKUP(B22,'[13]25.6月定稿'!$B$3:$CH$600,22,0)</f>
        <v>0</v>
      </c>
      <c r="AR22" s="32" t="e">
        <f>_xlfn.XLOOKUP(A22,[12]汇总!B:B,[12]汇总!B:B)</f>
        <v>#N/A</v>
      </c>
      <c r="AS22" s="28"/>
      <c r="AT22" s="28" t="str">
        <f>VLOOKUP(B22,[8]一线员工!$C$3:$CM$600,1,0)</f>
        <v>林虎</v>
      </c>
    </row>
    <row r="23" customFormat="1" spans="1:46">
      <c r="A23" s="42">
        <f t="shared" si="0"/>
        <v>18</v>
      </c>
      <c r="B23" s="43" t="s">
        <v>59</v>
      </c>
      <c r="C23" s="43" t="s">
        <v>612</v>
      </c>
      <c r="D23" s="47" t="s">
        <v>627</v>
      </c>
      <c r="E23" s="45">
        <v>42491</v>
      </c>
      <c r="F23" s="43">
        <v>5680</v>
      </c>
      <c r="G23" s="43">
        <v>5680</v>
      </c>
      <c r="H23" s="43">
        <v>5680</v>
      </c>
      <c r="I23" s="43">
        <v>5680</v>
      </c>
      <c r="J23" s="43"/>
      <c r="K23" s="43"/>
      <c r="L23" s="43"/>
      <c r="M23" s="43"/>
      <c r="N23" s="43"/>
      <c r="O23" s="43"/>
      <c r="P23" s="43">
        <f t="shared" si="1"/>
        <v>908.8</v>
      </c>
      <c r="Q23" s="43"/>
      <c r="R23" s="43"/>
      <c r="S23" s="43">
        <f t="shared" si="2"/>
        <v>39.76</v>
      </c>
      <c r="T23" s="43"/>
      <c r="U23" s="43">
        <f t="shared" si="3"/>
        <v>494.16</v>
      </c>
      <c r="V23" s="43"/>
      <c r="W23" s="43">
        <f t="shared" si="4"/>
        <v>68.16</v>
      </c>
      <c r="X23" s="43"/>
      <c r="Y23" s="43"/>
      <c r="Z23" s="43"/>
      <c r="AA23" s="43">
        <f t="shared" si="5"/>
        <v>1510.88</v>
      </c>
      <c r="AB23" s="43">
        <f t="shared" si="6"/>
        <v>454.4</v>
      </c>
      <c r="AC23" s="43"/>
      <c r="AD23" s="43">
        <f t="shared" si="7"/>
        <v>17.04</v>
      </c>
      <c r="AE23" s="43"/>
      <c r="AF23" s="43">
        <f t="shared" si="8"/>
        <v>113.6</v>
      </c>
      <c r="AG23" s="43"/>
      <c r="AH23" s="43"/>
      <c r="AI23" s="43">
        <v>15</v>
      </c>
      <c r="AJ23" s="43">
        <f t="shared" si="9"/>
        <v>600.04</v>
      </c>
      <c r="AK23" s="43">
        <f t="shared" si="10"/>
        <v>2110.92</v>
      </c>
      <c r="AL23" s="43"/>
      <c r="AM23" s="28" t="s">
        <v>576</v>
      </c>
      <c r="AN23" s="70" t="str">
        <f ca="1">VLOOKUP(B23,'[9]6月月报7.8'!$B$4:$CN$700,49,0)</f>
        <v>4302110000678096</v>
      </c>
      <c r="AO23" s="29" t="str">
        <f ca="1">VLOOKUP(B23,'[9]6月月报7.8'!$B$4:$CN$700,51,0)</f>
        <v>合同工</v>
      </c>
      <c r="AP23">
        <f>VLOOKUP(B23,'[13]25.6月定稿'!$B$3:$CH$600,5,0)</f>
        <v>23</v>
      </c>
      <c r="AQ23">
        <f>VLOOKUP(B23,'[13]25.6月定稿'!$B$3:$CH$600,22,0)</f>
        <v>0</v>
      </c>
      <c r="AR23" s="32" t="e">
        <f>_xlfn.XLOOKUP(A23,[12]汇总!B:B,[12]汇总!B:B)</f>
        <v>#N/A</v>
      </c>
      <c r="AS23" s="28"/>
      <c r="AT23" s="28" t="str">
        <f>VLOOKUP(B23,[8]一线员工!$C$3:$CM$600,1,0)</f>
        <v>范文榜</v>
      </c>
    </row>
    <row r="24" customFormat="1" spans="1:46">
      <c r="A24" s="42">
        <f t="shared" si="0"/>
        <v>19</v>
      </c>
      <c r="B24" s="43" t="s">
        <v>118</v>
      </c>
      <c r="C24" s="43" t="s">
        <v>612</v>
      </c>
      <c r="D24" s="47" t="s">
        <v>628</v>
      </c>
      <c r="E24" s="45">
        <v>42491</v>
      </c>
      <c r="F24" s="43">
        <v>6180</v>
      </c>
      <c r="G24" s="43">
        <v>6180</v>
      </c>
      <c r="H24" s="43">
        <v>6180</v>
      </c>
      <c r="I24" s="43">
        <v>6180</v>
      </c>
      <c r="J24" s="43"/>
      <c r="K24" s="43"/>
      <c r="L24" s="43"/>
      <c r="M24" s="43"/>
      <c r="N24" s="43"/>
      <c r="O24" s="43"/>
      <c r="P24" s="43">
        <f t="shared" si="1"/>
        <v>988.8</v>
      </c>
      <c r="Q24" s="43"/>
      <c r="R24" s="43"/>
      <c r="S24" s="43">
        <f t="shared" si="2"/>
        <v>43.26</v>
      </c>
      <c r="T24" s="43"/>
      <c r="U24" s="43">
        <f t="shared" si="3"/>
        <v>537.66</v>
      </c>
      <c r="V24" s="43"/>
      <c r="W24" s="43">
        <f t="shared" si="4"/>
        <v>74.16</v>
      </c>
      <c r="X24" s="43"/>
      <c r="Y24" s="43"/>
      <c r="Z24" s="43"/>
      <c r="AA24" s="43">
        <f t="shared" si="5"/>
        <v>1643.88</v>
      </c>
      <c r="AB24" s="43">
        <f t="shared" si="6"/>
        <v>494.4</v>
      </c>
      <c r="AC24" s="43"/>
      <c r="AD24" s="43">
        <f t="shared" si="7"/>
        <v>18.54</v>
      </c>
      <c r="AE24" s="43"/>
      <c r="AF24" s="43">
        <f t="shared" si="8"/>
        <v>123.6</v>
      </c>
      <c r="AG24" s="43"/>
      <c r="AH24" s="43"/>
      <c r="AI24" s="43">
        <v>15</v>
      </c>
      <c r="AJ24" s="43">
        <f t="shared" si="9"/>
        <v>651.54</v>
      </c>
      <c r="AK24" s="43">
        <f t="shared" si="10"/>
        <v>2295.42</v>
      </c>
      <c r="AL24" s="43"/>
      <c r="AM24" s="28" t="s">
        <v>576</v>
      </c>
      <c r="AN24" s="70" t="str">
        <f ca="1">VLOOKUP(B24,'[9]6月月报7.8'!$B$4:$CN$700,49,0)</f>
        <v>4302110000678097</v>
      </c>
      <c r="AO24" s="29" t="str">
        <f ca="1">VLOOKUP(B24,'[9]6月月报7.8'!$B$4:$CN$700,51,0)</f>
        <v>合同工</v>
      </c>
      <c r="AP24">
        <f>VLOOKUP(B24,'[13]25.6月定稿'!$B$3:$CH$600,5,0)</f>
        <v>20</v>
      </c>
      <c r="AQ24">
        <f>VLOOKUP(B24,'[13]25.6月定稿'!$B$3:$CH$600,22,0)</f>
        <v>0</v>
      </c>
      <c r="AR24" s="32" t="e">
        <f>_xlfn.XLOOKUP(A24,[12]汇总!B:B,[12]汇总!B:B)</f>
        <v>#N/A</v>
      </c>
      <c r="AS24" s="28"/>
      <c r="AT24" s="28" t="str">
        <f>VLOOKUP(B24,[8]一线员工!$C$3:$CM$600,1,0)</f>
        <v>邹文祥</v>
      </c>
    </row>
    <row r="25" customFormat="1" spans="1:46">
      <c r="A25" s="42">
        <f t="shared" si="0"/>
        <v>20</v>
      </c>
      <c r="B25" s="43" t="s">
        <v>102</v>
      </c>
      <c r="C25" s="43" t="s">
        <v>612</v>
      </c>
      <c r="D25" s="47" t="s">
        <v>629</v>
      </c>
      <c r="E25" s="45">
        <v>42552</v>
      </c>
      <c r="F25" s="43">
        <v>4560</v>
      </c>
      <c r="G25" s="43">
        <v>4560</v>
      </c>
      <c r="H25" s="43">
        <v>4560</v>
      </c>
      <c r="I25" s="43">
        <v>4560</v>
      </c>
      <c r="J25" s="43"/>
      <c r="K25" s="43"/>
      <c r="L25" s="43"/>
      <c r="M25" s="43"/>
      <c r="N25" s="43"/>
      <c r="O25" s="43"/>
      <c r="P25" s="43">
        <f t="shared" si="1"/>
        <v>729.6</v>
      </c>
      <c r="Q25" s="43"/>
      <c r="R25" s="43"/>
      <c r="S25" s="43">
        <f t="shared" si="2"/>
        <v>31.92</v>
      </c>
      <c r="T25" s="43"/>
      <c r="U25" s="43">
        <f t="shared" si="3"/>
        <v>396.72</v>
      </c>
      <c r="V25" s="43"/>
      <c r="W25" s="43">
        <f t="shared" si="4"/>
        <v>54.72</v>
      </c>
      <c r="X25" s="43"/>
      <c r="Y25" s="43"/>
      <c r="Z25" s="43"/>
      <c r="AA25" s="43">
        <f t="shared" si="5"/>
        <v>1212.96</v>
      </c>
      <c r="AB25" s="43">
        <f t="shared" si="6"/>
        <v>364.8</v>
      </c>
      <c r="AC25" s="43"/>
      <c r="AD25" s="43">
        <f t="shared" si="7"/>
        <v>13.68</v>
      </c>
      <c r="AE25" s="43"/>
      <c r="AF25" s="43">
        <f t="shared" si="8"/>
        <v>91.2</v>
      </c>
      <c r="AG25" s="43"/>
      <c r="AH25" s="43"/>
      <c r="AI25" s="43">
        <v>15</v>
      </c>
      <c r="AJ25" s="43">
        <f t="shared" si="9"/>
        <v>484.68</v>
      </c>
      <c r="AK25" s="43">
        <f t="shared" si="10"/>
        <v>1697.64</v>
      </c>
      <c r="AL25" s="43"/>
      <c r="AM25" s="28" t="s">
        <v>576</v>
      </c>
      <c r="AN25" s="70" t="str">
        <f ca="1">VLOOKUP(B25,'[9]6月月报7.8'!$B$4:$CN$700,49,0)</f>
        <v>4302110000679508</v>
      </c>
      <c r="AO25" s="29" t="str">
        <f ca="1">VLOOKUP(B25,'[9]6月月报7.8'!$B$4:$CN$700,51,0)</f>
        <v>合同工</v>
      </c>
      <c r="AP25">
        <f>VLOOKUP(B25,'[13]25.6月定稿'!$B$3:$CH$600,5,0)</f>
        <v>16</v>
      </c>
      <c r="AQ25">
        <f>VLOOKUP(B25,'[13]25.6月定稿'!$B$3:$CH$600,22,0)</f>
        <v>0</v>
      </c>
      <c r="AR25" s="32" t="e">
        <f>_xlfn.XLOOKUP(A25,[12]汇总!B:B,[12]汇总!B:B)</f>
        <v>#N/A</v>
      </c>
      <c r="AS25" s="28"/>
      <c r="AT25" s="28" t="str">
        <f>VLOOKUP(B25,[8]一线员工!$C$3:$CM$600,1,0)</f>
        <v>吴陈</v>
      </c>
    </row>
    <row r="26" customFormat="1" spans="1:46">
      <c r="A26" s="42">
        <f t="shared" si="0"/>
        <v>21</v>
      </c>
      <c r="B26" s="43" t="s">
        <v>81</v>
      </c>
      <c r="C26" s="43" t="s">
        <v>612</v>
      </c>
      <c r="D26" s="47" t="s">
        <v>630</v>
      </c>
      <c r="E26" s="45">
        <v>42583</v>
      </c>
      <c r="F26" s="46">
        <v>4308</v>
      </c>
      <c r="G26" s="46">
        <v>4308</v>
      </c>
      <c r="H26" s="43">
        <v>4308</v>
      </c>
      <c r="I26" s="46">
        <v>4308</v>
      </c>
      <c r="J26" s="43"/>
      <c r="K26" s="43"/>
      <c r="L26" s="43"/>
      <c r="M26" s="43"/>
      <c r="N26" s="43"/>
      <c r="O26" s="43"/>
      <c r="P26" s="43">
        <f t="shared" si="1"/>
        <v>689.28</v>
      </c>
      <c r="Q26" s="43"/>
      <c r="R26" s="43"/>
      <c r="S26" s="43">
        <f t="shared" si="2"/>
        <v>30.16</v>
      </c>
      <c r="T26" s="43"/>
      <c r="U26" s="43">
        <f t="shared" si="3"/>
        <v>374.8</v>
      </c>
      <c r="V26" s="43"/>
      <c r="W26" s="43">
        <f t="shared" si="4"/>
        <v>51.7</v>
      </c>
      <c r="X26" s="43"/>
      <c r="Y26" s="43"/>
      <c r="Z26" s="43"/>
      <c r="AA26" s="43">
        <f t="shared" si="5"/>
        <v>1145.94</v>
      </c>
      <c r="AB26" s="43">
        <f t="shared" si="6"/>
        <v>344.64</v>
      </c>
      <c r="AC26" s="43"/>
      <c r="AD26" s="43">
        <f t="shared" si="7"/>
        <v>12.92</v>
      </c>
      <c r="AE26" s="43"/>
      <c r="AF26" s="43">
        <f t="shared" si="8"/>
        <v>86.16</v>
      </c>
      <c r="AG26" s="43"/>
      <c r="AH26" s="43"/>
      <c r="AI26" s="43">
        <v>15</v>
      </c>
      <c r="AJ26" s="43">
        <f t="shared" si="9"/>
        <v>458.72</v>
      </c>
      <c r="AK26" s="43">
        <f t="shared" si="10"/>
        <v>1604.66</v>
      </c>
      <c r="AL26" s="43"/>
      <c r="AM26" s="28" t="s">
        <v>576</v>
      </c>
      <c r="AN26" s="70" t="str">
        <f ca="1">VLOOKUP(B26,'[9]6月月报7.8'!$B$4:$CN$700,49,0)</f>
        <v>4302110000679346</v>
      </c>
      <c r="AO26" s="29" t="str">
        <f ca="1">VLOOKUP(B26,'[9]6月月报7.8'!$B$4:$CN$700,51,0)</f>
        <v>合同工</v>
      </c>
      <c r="AP26">
        <f>VLOOKUP(B26,'[13]25.6月定稿'!$B$3:$CH$600,5,0)</f>
        <v>28</v>
      </c>
      <c r="AQ26">
        <f>VLOOKUP(B26,'[13]25.6月定稿'!$B$3:$CH$600,22,0)</f>
        <v>0</v>
      </c>
      <c r="AR26" s="32" t="e">
        <f>_xlfn.XLOOKUP(A26,[12]汇总!B:B,[12]汇总!B:B)</f>
        <v>#N/A</v>
      </c>
      <c r="AS26" s="28"/>
      <c r="AT26" s="28" t="str">
        <f>VLOOKUP(B26,[8]一线员工!$C$3:$CM$600,1,0)</f>
        <v>彭健</v>
      </c>
    </row>
    <row r="27" customFormat="1" spans="1:46">
      <c r="A27" s="42">
        <f t="shared" si="0"/>
        <v>22</v>
      </c>
      <c r="B27" s="43" t="s">
        <v>42</v>
      </c>
      <c r="C27" s="43" t="s">
        <v>612</v>
      </c>
      <c r="D27" s="47" t="s">
        <v>631</v>
      </c>
      <c r="E27" s="45">
        <v>42614</v>
      </c>
      <c r="F27" s="43">
        <v>6340</v>
      </c>
      <c r="G27" s="43">
        <v>6340</v>
      </c>
      <c r="H27" s="43">
        <v>6340</v>
      </c>
      <c r="I27" s="43">
        <v>6340</v>
      </c>
      <c r="J27" s="43"/>
      <c r="K27" s="43"/>
      <c r="L27" s="43"/>
      <c r="M27" s="43"/>
      <c r="N27" s="43"/>
      <c r="O27" s="43"/>
      <c r="P27" s="43">
        <f t="shared" si="1"/>
        <v>1014.4</v>
      </c>
      <c r="Q27" s="43"/>
      <c r="R27" s="43"/>
      <c r="S27" s="43">
        <f t="shared" si="2"/>
        <v>44.38</v>
      </c>
      <c r="T27" s="43"/>
      <c r="U27" s="43">
        <f t="shared" si="3"/>
        <v>551.58</v>
      </c>
      <c r="V27" s="43"/>
      <c r="W27" s="43">
        <f t="shared" si="4"/>
        <v>76.08</v>
      </c>
      <c r="X27" s="43"/>
      <c r="Y27" s="43"/>
      <c r="Z27" s="43"/>
      <c r="AA27" s="43">
        <f t="shared" si="5"/>
        <v>1686.44</v>
      </c>
      <c r="AB27" s="43">
        <f t="shared" si="6"/>
        <v>507.2</v>
      </c>
      <c r="AC27" s="43"/>
      <c r="AD27" s="43">
        <f t="shared" si="7"/>
        <v>19.02</v>
      </c>
      <c r="AE27" s="43"/>
      <c r="AF27" s="43">
        <f t="shared" si="8"/>
        <v>126.8</v>
      </c>
      <c r="AG27" s="43"/>
      <c r="AH27" s="43"/>
      <c r="AI27" s="43">
        <v>15</v>
      </c>
      <c r="AJ27" s="43">
        <f t="shared" si="9"/>
        <v>668.02</v>
      </c>
      <c r="AK27" s="43">
        <f t="shared" si="10"/>
        <v>2354.46</v>
      </c>
      <c r="AL27" s="43"/>
      <c r="AM27" s="28" t="s">
        <v>576</v>
      </c>
      <c r="AN27" s="70" t="str">
        <f ca="1">VLOOKUP(B27,'[9]6月月报7.8'!$B$4:$CN$700,49,0)</f>
        <v>4302110000679777</v>
      </c>
      <c r="AO27" s="29" t="str">
        <f ca="1">VLOOKUP(B27,'[9]6月月报7.8'!$B$4:$CN$700,51,0)</f>
        <v>合同工</v>
      </c>
      <c r="AP27">
        <f>VLOOKUP(B27,'[13]25.6月定稿'!$B$3:$CH$600,5,0)</f>
        <v>22</v>
      </c>
      <c r="AQ27">
        <f>VLOOKUP(B27,'[13]25.6月定稿'!$B$3:$CH$600,22,0)</f>
        <v>0</v>
      </c>
      <c r="AR27" s="32" t="e">
        <f>_xlfn.XLOOKUP(A27,[12]汇总!B:B,[12]汇总!B:B)</f>
        <v>#N/A</v>
      </c>
      <c r="AS27" s="28"/>
      <c r="AT27" s="28" t="str">
        <f>VLOOKUP(B27,[8]一线员工!$C$3:$CM$600,1,0)</f>
        <v>何胜春</v>
      </c>
    </row>
    <row r="28" customFormat="1" spans="1:46">
      <c r="A28" s="42">
        <f t="shared" si="0"/>
        <v>23</v>
      </c>
      <c r="B28" s="43" t="s">
        <v>91</v>
      </c>
      <c r="C28" s="43" t="s">
        <v>612</v>
      </c>
      <c r="D28" s="47" t="s">
        <v>632</v>
      </c>
      <c r="E28" s="45">
        <v>42614</v>
      </c>
      <c r="F28" s="43">
        <v>4380</v>
      </c>
      <c r="G28" s="43">
        <v>4380</v>
      </c>
      <c r="H28" s="43">
        <v>4380</v>
      </c>
      <c r="I28" s="43">
        <v>4380</v>
      </c>
      <c r="J28" s="43"/>
      <c r="K28" s="43"/>
      <c r="L28" s="43"/>
      <c r="M28" s="43"/>
      <c r="N28" s="43"/>
      <c r="O28" s="43"/>
      <c r="P28" s="43">
        <f t="shared" si="1"/>
        <v>700.8</v>
      </c>
      <c r="Q28" s="43"/>
      <c r="R28" s="43"/>
      <c r="S28" s="43">
        <f t="shared" si="2"/>
        <v>30.66</v>
      </c>
      <c r="T28" s="43"/>
      <c r="U28" s="43">
        <f t="shared" si="3"/>
        <v>381.06</v>
      </c>
      <c r="V28" s="43"/>
      <c r="W28" s="43">
        <f t="shared" si="4"/>
        <v>52.56</v>
      </c>
      <c r="X28" s="43"/>
      <c r="Y28" s="43"/>
      <c r="Z28" s="43"/>
      <c r="AA28" s="43">
        <f t="shared" si="5"/>
        <v>1165.08</v>
      </c>
      <c r="AB28" s="43">
        <f t="shared" si="6"/>
        <v>350.4</v>
      </c>
      <c r="AC28" s="43"/>
      <c r="AD28" s="43">
        <f t="shared" si="7"/>
        <v>13.14</v>
      </c>
      <c r="AE28" s="43"/>
      <c r="AF28" s="43">
        <f t="shared" si="8"/>
        <v>87.6</v>
      </c>
      <c r="AG28" s="43"/>
      <c r="AH28" s="43"/>
      <c r="AI28" s="43">
        <v>15</v>
      </c>
      <c r="AJ28" s="43">
        <f t="shared" si="9"/>
        <v>466.14</v>
      </c>
      <c r="AK28" s="43">
        <f t="shared" si="10"/>
        <v>1631.22</v>
      </c>
      <c r="AL28" s="43"/>
      <c r="AM28" s="28" t="s">
        <v>576</v>
      </c>
      <c r="AN28" s="70" t="str">
        <f ca="1">VLOOKUP(B28,'[9]6月月报7.8'!$B$4:$CN$700,49,0)</f>
        <v>4302110000681235</v>
      </c>
      <c r="AO28" s="29" t="str">
        <f ca="1">VLOOKUP(B28,'[9]6月月报7.8'!$B$4:$CN$700,51,0)</f>
        <v>合同工</v>
      </c>
      <c r="AP28">
        <f>VLOOKUP(B28,'[13]25.6月定稿'!$B$3:$CH$600,5,0)</f>
        <v>26</v>
      </c>
      <c r="AQ28">
        <f>VLOOKUP(B28,'[13]25.6月定稿'!$B$3:$CH$600,22,0)</f>
        <v>0</v>
      </c>
      <c r="AR28" s="32" t="e">
        <f>_xlfn.XLOOKUP(A28,[12]汇总!B:B,[12]汇总!B:B)</f>
        <v>#N/A</v>
      </c>
      <c r="AS28" s="28"/>
      <c r="AT28" s="28" t="str">
        <f>VLOOKUP(B28,[8]一线员工!$C$3:$CM$600,1,0)</f>
        <v>冉景斌</v>
      </c>
    </row>
    <row r="29" customFormat="1" spans="1:46">
      <c r="A29" s="42">
        <f t="shared" si="0"/>
        <v>24</v>
      </c>
      <c r="B29" s="43" t="s">
        <v>110</v>
      </c>
      <c r="C29" s="43" t="s">
        <v>612</v>
      </c>
      <c r="D29" s="47" t="s">
        <v>633</v>
      </c>
      <c r="E29" s="45">
        <v>42644</v>
      </c>
      <c r="F29" s="43">
        <v>4460</v>
      </c>
      <c r="G29" s="43">
        <v>4460</v>
      </c>
      <c r="H29" s="43">
        <v>4460</v>
      </c>
      <c r="I29" s="43">
        <v>4460</v>
      </c>
      <c r="J29" s="43"/>
      <c r="K29" s="43"/>
      <c r="L29" s="43"/>
      <c r="M29" s="43"/>
      <c r="N29" s="43"/>
      <c r="O29" s="43"/>
      <c r="P29" s="43">
        <f t="shared" si="1"/>
        <v>713.6</v>
      </c>
      <c r="Q29" s="43"/>
      <c r="R29" s="43"/>
      <c r="S29" s="43">
        <f t="shared" si="2"/>
        <v>31.22</v>
      </c>
      <c r="T29" s="43"/>
      <c r="U29" s="43">
        <f t="shared" si="3"/>
        <v>388.02</v>
      </c>
      <c r="V29" s="43"/>
      <c r="W29" s="43">
        <f t="shared" si="4"/>
        <v>53.52</v>
      </c>
      <c r="X29" s="43"/>
      <c r="Y29" s="43"/>
      <c r="Z29" s="43"/>
      <c r="AA29" s="43">
        <f t="shared" si="5"/>
        <v>1186.36</v>
      </c>
      <c r="AB29" s="43">
        <f t="shared" si="6"/>
        <v>356.8</v>
      </c>
      <c r="AC29" s="43"/>
      <c r="AD29" s="43">
        <f t="shared" si="7"/>
        <v>13.38</v>
      </c>
      <c r="AE29" s="43"/>
      <c r="AF29" s="43">
        <f t="shared" si="8"/>
        <v>89.2</v>
      </c>
      <c r="AG29" s="43"/>
      <c r="AH29" s="43"/>
      <c r="AI29" s="43">
        <v>15</v>
      </c>
      <c r="AJ29" s="43">
        <f t="shared" si="9"/>
        <v>474.38</v>
      </c>
      <c r="AK29" s="43">
        <f t="shared" si="10"/>
        <v>1660.74</v>
      </c>
      <c r="AL29" s="43"/>
      <c r="AM29" s="28" t="s">
        <v>576</v>
      </c>
      <c r="AN29" s="70" t="str">
        <f ca="1">VLOOKUP(B29,'[9]6月月报7.8'!$B$4:$CN$700,49,0)</f>
        <v>4302110000680998</v>
      </c>
      <c r="AO29" s="29" t="str">
        <f ca="1">VLOOKUP(B29,'[9]6月月报7.8'!$B$4:$CN$700,51,0)</f>
        <v>合同工</v>
      </c>
      <c r="AP29">
        <f>VLOOKUP(B29,'[13]25.6月定稿'!$B$3:$CH$600,5,0)</f>
        <v>16.5</v>
      </c>
      <c r="AQ29">
        <f>VLOOKUP(B29,'[13]25.6月定稿'!$B$3:$CH$600,22,0)</f>
        <v>0</v>
      </c>
      <c r="AR29" s="32" t="e">
        <f>_xlfn.XLOOKUP(A29,[12]汇总!B:B,[12]汇总!B:B)</f>
        <v>#N/A</v>
      </c>
      <c r="AS29" s="28"/>
      <c r="AT29" s="28" t="str">
        <f>VLOOKUP(B29,[8]一线员工!$C$3:$CM$600,1,0)</f>
        <v>邓日顺</v>
      </c>
    </row>
    <row r="30" customFormat="1" spans="1:46">
      <c r="A30" s="42">
        <f t="shared" si="0"/>
        <v>25</v>
      </c>
      <c r="B30" s="43" t="s">
        <v>79</v>
      </c>
      <c r="C30" s="43" t="s">
        <v>612</v>
      </c>
      <c r="D30" s="47" t="s">
        <v>634</v>
      </c>
      <c r="E30" s="45">
        <v>42705</v>
      </c>
      <c r="F30" s="50">
        <v>4308</v>
      </c>
      <c r="G30" s="50">
        <v>4308</v>
      </c>
      <c r="H30" s="50">
        <v>4308</v>
      </c>
      <c r="I30" s="50">
        <v>4308</v>
      </c>
      <c r="J30" s="43"/>
      <c r="K30" s="43"/>
      <c r="L30" s="43"/>
      <c r="M30" s="43"/>
      <c r="N30" s="43"/>
      <c r="O30" s="43"/>
      <c r="P30" s="43">
        <f t="shared" si="1"/>
        <v>689.28</v>
      </c>
      <c r="Q30" s="43"/>
      <c r="R30" s="43"/>
      <c r="S30" s="43">
        <f t="shared" si="2"/>
        <v>30.16</v>
      </c>
      <c r="T30" s="43"/>
      <c r="U30" s="43">
        <f t="shared" si="3"/>
        <v>374.8</v>
      </c>
      <c r="V30" s="43"/>
      <c r="W30" s="43">
        <f t="shared" si="4"/>
        <v>51.7</v>
      </c>
      <c r="X30" s="43"/>
      <c r="Y30" s="43"/>
      <c r="Z30" s="43"/>
      <c r="AA30" s="43">
        <f t="shared" si="5"/>
        <v>1145.94</v>
      </c>
      <c r="AB30" s="43">
        <f t="shared" si="6"/>
        <v>344.64</v>
      </c>
      <c r="AC30" s="43"/>
      <c r="AD30" s="43">
        <f t="shared" si="7"/>
        <v>12.92</v>
      </c>
      <c r="AE30" s="43"/>
      <c r="AF30" s="43">
        <f t="shared" si="8"/>
        <v>86.16</v>
      </c>
      <c r="AG30" s="43"/>
      <c r="AH30" s="43"/>
      <c r="AI30" s="43">
        <v>15</v>
      </c>
      <c r="AJ30" s="43">
        <f t="shared" si="9"/>
        <v>458.72</v>
      </c>
      <c r="AK30" s="43">
        <f t="shared" si="10"/>
        <v>1604.66</v>
      </c>
      <c r="AL30" s="44"/>
      <c r="AM30" s="28" t="s">
        <v>576</v>
      </c>
      <c r="AN30" s="70" t="str">
        <f ca="1">VLOOKUP(B30,'[9]6月月报7.8'!$B$4:$CN$700,49,0)</f>
        <v>4302110000682541</v>
      </c>
      <c r="AO30" s="29" t="str">
        <f ca="1">VLOOKUP(B30,'[9]6月月报7.8'!$B$4:$CN$700,51,0)</f>
        <v>合同工</v>
      </c>
      <c r="AP30">
        <f>VLOOKUP(B30,'[13]25.6月定稿'!$B$3:$CH$600,5,0)</f>
        <v>21</v>
      </c>
      <c r="AQ30">
        <f>VLOOKUP(B30,'[13]25.6月定稿'!$B$3:$CH$600,22,0)</f>
        <v>0</v>
      </c>
      <c r="AR30" s="32" t="e">
        <f>_xlfn.XLOOKUP(A30,[12]汇总!B:B,[12]汇总!B:B)</f>
        <v>#N/A</v>
      </c>
      <c r="AS30" s="28"/>
      <c r="AT30" s="28" t="str">
        <f>VLOOKUP(B30,[8]一线员工!$C$3:$CM$600,1,0)</f>
        <v>齐承平</v>
      </c>
    </row>
    <row r="31" customFormat="1" spans="1:46">
      <c r="A31" s="42">
        <f t="shared" si="0"/>
        <v>26</v>
      </c>
      <c r="B31" s="50" t="s">
        <v>84</v>
      </c>
      <c r="C31" s="43" t="s">
        <v>612</v>
      </c>
      <c r="D31" s="47" t="s">
        <v>635</v>
      </c>
      <c r="E31" s="45">
        <v>42705</v>
      </c>
      <c r="F31" s="50">
        <v>4308</v>
      </c>
      <c r="G31" s="50">
        <v>4308</v>
      </c>
      <c r="H31" s="50">
        <v>4308</v>
      </c>
      <c r="I31" s="50">
        <v>4308</v>
      </c>
      <c r="J31" s="43"/>
      <c r="K31" s="43"/>
      <c r="L31" s="43"/>
      <c r="M31" s="43"/>
      <c r="N31" s="43"/>
      <c r="O31" s="43"/>
      <c r="P31" s="43">
        <f t="shared" si="1"/>
        <v>689.28</v>
      </c>
      <c r="Q31" s="43"/>
      <c r="R31" s="43"/>
      <c r="S31" s="43">
        <f t="shared" si="2"/>
        <v>30.16</v>
      </c>
      <c r="T31" s="43"/>
      <c r="U31" s="43">
        <f t="shared" si="3"/>
        <v>374.8</v>
      </c>
      <c r="V31" s="43"/>
      <c r="W31" s="43">
        <f t="shared" si="4"/>
        <v>51.7</v>
      </c>
      <c r="X31" s="43"/>
      <c r="Y31" s="43"/>
      <c r="Z31" s="43"/>
      <c r="AA31" s="43">
        <f t="shared" si="5"/>
        <v>1145.94</v>
      </c>
      <c r="AB31" s="43">
        <f t="shared" si="6"/>
        <v>344.64</v>
      </c>
      <c r="AC31" s="43"/>
      <c r="AD31" s="43">
        <f t="shared" si="7"/>
        <v>12.92</v>
      </c>
      <c r="AE31" s="43"/>
      <c r="AF31" s="43">
        <f t="shared" si="8"/>
        <v>86.16</v>
      </c>
      <c r="AG31" s="43"/>
      <c r="AH31" s="43"/>
      <c r="AI31" s="43">
        <v>15</v>
      </c>
      <c r="AJ31" s="43">
        <f t="shared" si="9"/>
        <v>458.72</v>
      </c>
      <c r="AK31" s="43">
        <f t="shared" si="10"/>
        <v>1604.66</v>
      </c>
      <c r="AL31" s="44"/>
      <c r="AM31" s="28" t="s">
        <v>576</v>
      </c>
      <c r="AN31" s="70" t="str">
        <f ca="1">VLOOKUP(B31,'[9]6月月报7.8'!$B$4:$CN$700,49,0)</f>
        <v>4302110000682542</v>
      </c>
      <c r="AO31" s="29" t="str">
        <f ca="1">VLOOKUP(B31,'[9]6月月报7.8'!$B$4:$CN$700,51,0)</f>
        <v>合同工</v>
      </c>
      <c r="AP31">
        <f>VLOOKUP(B31,'[13]25.6月定稿'!$B$3:$CH$600,5,0)</f>
        <v>24</v>
      </c>
      <c r="AQ31">
        <f>VLOOKUP(B31,'[13]25.6月定稿'!$B$3:$CH$600,22,0)</f>
        <v>0</v>
      </c>
      <c r="AR31" s="32" t="e">
        <f>_xlfn.XLOOKUP(A31,[12]汇总!B:B,[12]汇总!B:B)</f>
        <v>#N/A</v>
      </c>
      <c r="AS31" s="28"/>
      <c r="AT31" s="28" t="str">
        <f>VLOOKUP(B31,[8]一线员工!$C$3:$CM$600,1,0)</f>
        <v>吴国秋</v>
      </c>
    </row>
    <row r="32" customFormat="1" spans="1:46">
      <c r="A32" s="42">
        <f t="shared" si="0"/>
        <v>27</v>
      </c>
      <c r="B32" s="43" t="s">
        <v>117</v>
      </c>
      <c r="C32" s="43" t="s">
        <v>612</v>
      </c>
      <c r="D32" s="44" t="s">
        <v>636</v>
      </c>
      <c r="E32" s="45">
        <v>42887</v>
      </c>
      <c r="F32" s="43">
        <v>5140</v>
      </c>
      <c r="G32" s="43">
        <v>5140</v>
      </c>
      <c r="H32" s="43">
        <v>5140</v>
      </c>
      <c r="I32" s="43">
        <v>5140</v>
      </c>
      <c r="J32" s="43"/>
      <c r="K32" s="43"/>
      <c r="L32" s="43"/>
      <c r="M32" s="43"/>
      <c r="N32" s="43"/>
      <c r="O32" s="43"/>
      <c r="P32" s="43">
        <f t="shared" si="1"/>
        <v>822.4</v>
      </c>
      <c r="Q32" s="43"/>
      <c r="R32" s="43"/>
      <c r="S32" s="43">
        <f t="shared" si="2"/>
        <v>35.98</v>
      </c>
      <c r="T32" s="43"/>
      <c r="U32" s="43">
        <f t="shared" si="3"/>
        <v>447.18</v>
      </c>
      <c r="V32" s="43"/>
      <c r="W32" s="43">
        <f t="shared" si="4"/>
        <v>61.68</v>
      </c>
      <c r="X32" s="43"/>
      <c r="Y32" s="43"/>
      <c r="Z32" s="43"/>
      <c r="AA32" s="43">
        <f t="shared" si="5"/>
        <v>1367.24</v>
      </c>
      <c r="AB32" s="43">
        <f t="shared" si="6"/>
        <v>411.2</v>
      </c>
      <c r="AC32" s="43"/>
      <c r="AD32" s="43">
        <f t="shared" si="7"/>
        <v>15.42</v>
      </c>
      <c r="AE32" s="43"/>
      <c r="AF32" s="43">
        <f t="shared" si="8"/>
        <v>102.8</v>
      </c>
      <c r="AG32" s="43"/>
      <c r="AH32" s="43"/>
      <c r="AI32" s="43">
        <v>15</v>
      </c>
      <c r="AJ32" s="43">
        <f t="shared" si="9"/>
        <v>544.42</v>
      </c>
      <c r="AK32" s="43">
        <f t="shared" si="10"/>
        <v>1911.66</v>
      </c>
      <c r="AL32" s="43"/>
      <c r="AM32" s="28" t="s">
        <v>576</v>
      </c>
      <c r="AN32" s="70" t="str">
        <f ca="1">VLOOKUP(B32,'[9]6月月报7.8'!$B$4:$CN$700,49,0)</f>
        <v>4302110000689025</v>
      </c>
      <c r="AO32" s="29" t="str">
        <f ca="1">VLOOKUP(B32,'[9]6月月报7.8'!$B$4:$CN$700,51,0)</f>
        <v>合同工</v>
      </c>
      <c r="AP32">
        <f>VLOOKUP(B32,'[13]25.6月定稿'!$B$3:$CH$600,5,0)</f>
        <v>21</v>
      </c>
      <c r="AQ32">
        <f>VLOOKUP(B32,'[13]25.6月定稿'!$B$3:$CH$600,22,0)</f>
        <v>0</v>
      </c>
      <c r="AR32" s="32" t="e">
        <f>_xlfn.XLOOKUP(A32,[12]汇总!B:B,[12]汇总!B:B)</f>
        <v>#N/A</v>
      </c>
      <c r="AS32" s="28"/>
      <c r="AT32" s="28" t="str">
        <f>VLOOKUP(B32,[8]一线员工!$C$3:$CM$600,1,0)</f>
        <v>雍期望</v>
      </c>
    </row>
    <row r="33" customFormat="1" spans="1:46">
      <c r="A33" s="42">
        <f t="shared" si="0"/>
        <v>28</v>
      </c>
      <c r="B33" s="43" t="s">
        <v>31</v>
      </c>
      <c r="C33" s="43" t="s">
        <v>613</v>
      </c>
      <c r="D33" s="44" t="s">
        <v>637</v>
      </c>
      <c r="E33" s="45">
        <v>42979</v>
      </c>
      <c r="F33" s="43">
        <v>5500</v>
      </c>
      <c r="G33" s="43">
        <v>5500</v>
      </c>
      <c r="H33" s="43">
        <v>5500</v>
      </c>
      <c r="I33" s="43">
        <v>5500</v>
      </c>
      <c r="J33" s="43"/>
      <c r="K33" s="43"/>
      <c r="L33" s="43"/>
      <c r="M33" s="43"/>
      <c r="N33" s="43"/>
      <c r="O33" s="43"/>
      <c r="P33" s="43">
        <f t="shared" si="1"/>
        <v>880</v>
      </c>
      <c r="Q33" s="43"/>
      <c r="R33" s="43"/>
      <c r="S33" s="43">
        <f t="shared" si="2"/>
        <v>38.5</v>
      </c>
      <c r="T33" s="43"/>
      <c r="U33" s="43">
        <f t="shared" si="3"/>
        <v>478.5</v>
      </c>
      <c r="V33" s="43"/>
      <c r="W33" s="43">
        <f t="shared" si="4"/>
        <v>66</v>
      </c>
      <c r="X33" s="43"/>
      <c r="Y33" s="43"/>
      <c r="Z33" s="43"/>
      <c r="AA33" s="43">
        <f t="shared" si="5"/>
        <v>1463</v>
      </c>
      <c r="AB33" s="43">
        <f t="shared" si="6"/>
        <v>440</v>
      </c>
      <c r="AC33" s="43"/>
      <c r="AD33" s="43">
        <f t="shared" si="7"/>
        <v>16.5</v>
      </c>
      <c r="AE33" s="43"/>
      <c r="AF33" s="43">
        <f t="shared" si="8"/>
        <v>110</v>
      </c>
      <c r="AG33" s="43"/>
      <c r="AH33" s="43"/>
      <c r="AI33" s="43">
        <v>15</v>
      </c>
      <c r="AJ33" s="43">
        <f t="shared" si="9"/>
        <v>581.5</v>
      </c>
      <c r="AK33" s="43">
        <f t="shared" si="10"/>
        <v>2044.5</v>
      </c>
      <c r="AL33" s="43"/>
      <c r="AM33" s="28" t="s">
        <v>576</v>
      </c>
      <c r="AN33" s="70" t="str">
        <f ca="1">VLOOKUP(B33,'[9]6月月报7.8'!$B$4:$CN$700,49,0)</f>
        <v>4302110000683718</v>
      </c>
      <c r="AO33" s="29" t="str">
        <f ca="1">VLOOKUP(B33,'[9]6月月报7.8'!$B$4:$CN$700,51,0)</f>
        <v>合同工</v>
      </c>
      <c r="AP33">
        <f>VLOOKUP(B33,'[13]25.6月定稿'!$B$3:$CH$600,5,0)</f>
        <v>21</v>
      </c>
      <c r="AQ33">
        <f>VLOOKUP(B33,'[13]25.6月定稿'!$B$3:$CH$600,22,0)</f>
        <v>0</v>
      </c>
      <c r="AR33" s="32" t="e">
        <f>_xlfn.XLOOKUP(A33,[12]汇总!B:B,[12]汇总!B:B)</f>
        <v>#N/A</v>
      </c>
      <c r="AS33" s="28"/>
      <c r="AT33" s="28" t="str">
        <f>VLOOKUP(B33,[8]一线员工!$C$3:$CM$600,1,0)</f>
        <v>易兰</v>
      </c>
    </row>
    <row r="34" customFormat="1" spans="1:46">
      <c r="A34" s="42">
        <f t="shared" si="0"/>
        <v>29</v>
      </c>
      <c r="B34" s="43" t="s">
        <v>126</v>
      </c>
      <c r="C34" s="43" t="s">
        <v>612</v>
      </c>
      <c r="D34" s="44" t="s">
        <v>638</v>
      </c>
      <c r="E34" s="45">
        <v>43101</v>
      </c>
      <c r="F34" s="43">
        <v>5020</v>
      </c>
      <c r="G34" s="43">
        <v>5020</v>
      </c>
      <c r="H34" s="43">
        <v>5020</v>
      </c>
      <c r="I34" s="43">
        <v>5020</v>
      </c>
      <c r="J34" s="43"/>
      <c r="K34" s="43"/>
      <c r="L34" s="43"/>
      <c r="M34" s="43"/>
      <c r="N34" s="43"/>
      <c r="O34" s="43"/>
      <c r="P34" s="43">
        <f t="shared" si="1"/>
        <v>803.2</v>
      </c>
      <c r="Q34" s="43"/>
      <c r="R34" s="43"/>
      <c r="S34" s="43">
        <f t="shared" si="2"/>
        <v>35.14</v>
      </c>
      <c r="T34" s="43"/>
      <c r="U34" s="43">
        <f t="shared" si="3"/>
        <v>436.74</v>
      </c>
      <c r="V34" s="43"/>
      <c r="W34" s="43">
        <f t="shared" si="4"/>
        <v>60.24</v>
      </c>
      <c r="X34" s="43"/>
      <c r="Y34" s="43"/>
      <c r="Z34" s="43"/>
      <c r="AA34" s="43">
        <f t="shared" si="5"/>
        <v>1335.32</v>
      </c>
      <c r="AB34" s="43">
        <f t="shared" si="6"/>
        <v>401.6</v>
      </c>
      <c r="AC34" s="43"/>
      <c r="AD34" s="43">
        <f t="shared" si="7"/>
        <v>15.06</v>
      </c>
      <c r="AE34" s="43"/>
      <c r="AF34" s="43">
        <f t="shared" si="8"/>
        <v>100.4</v>
      </c>
      <c r="AG34" s="43"/>
      <c r="AH34" s="43"/>
      <c r="AI34" s="43">
        <v>15</v>
      </c>
      <c r="AJ34" s="43">
        <f t="shared" si="9"/>
        <v>532.06</v>
      </c>
      <c r="AK34" s="43">
        <f t="shared" si="10"/>
        <v>1867.38</v>
      </c>
      <c r="AL34" s="43"/>
      <c r="AM34" s="28" t="s">
        <v>576</v>
      </c>
      <c r="AN34" s="70" t="str">
        <f ca="1">VLOOKUP(B34,'[9]6月月报7.8'!$B$4:$CN$700,49,0)</f>
        <v>4302110000707112</v>
      </c>
      <c r="AO34" s="29" t="str">
        <f ca="1">VLOOKUP(B34,'[9]6月月报7.8'!$B$4:$CN$700,51,0)</f>
        <v>合同工</v>
      </c>
      <c r="AP34">
        <f>VLOOKUP(B34,'[13]25.6月定稿'!$B$3:$CH$600,5,0)</f>
        <v>28</v>
      </c>
      <c r="AQ34">
        <f>VLOOKUP(B34,'[13]25.6月定稿'!$B$3:$CH$600,22,0)</f>
        <v>0</v>
      </c>
      <c r="AR34" s="32" t="e">
        <f>_xlfn.XLOOKUP(A34,[12]汇总!B:B,[12]汇总!B:B)</f>
        <v>#N/A</v>
      </c>
      <c r="AS34" s="28"/>
      <c r="AT34" s="28" t="str">
        <f>VLOOKUP(B34,[8]一线员工!$C$3:$CM$600,1,0)</f>
        <v>刘志平</v>
      </c>
    </row>
    <row r="35" customFormat="1" spans="1:46">
      <c r="A35" s="42">
        <f t="shared" si="0"/>
        <v>30</v>
      </c>
      <c r="B35" s="43" t="s">
        <v>111</v>
      </c>
      <c r="C35" s="43" t="s">
        <v>612</v>
      </c>
      <c r="D35" s="44" t="s">
        <v>639</v>
      </c>
      <c r="E35" s="45">
        <v>43132</v>
      </c>
      <c r="F35" s="43">
        <v>4540</v>
      </c>
      <c r="G35" s="43">
        <v>4540</v>
      </c>
      <c r="H35" s="43">
        <v>4540</v>
      </c>
      <c r="I35" s="43">
        <v>4540</v>
      </c>
      <c r="J35" s="43"/>
      <c r="K35" s="43"/>
      <c r="L35" s="43"/>
      <c r="M35" s="43"/>
      <c r="N35" s="43"/>
      <c r="O35" s="43"/>
      <c r="P35" s="43">
        <f t="shared" si="1"/>
        <v>726.4</v>
      </c>
      <c r="Q35" s="43"/>
      <c r="R35" s="43"/>
      <c r="S35" s="43">
        <f t="shared" si="2"/>
        <v>31.78</v>
      </c>
      <c r="T35" s="43"/>
      <c r="U35" s="43">
        <f t="shared" si="3"/>
        <v>394.98</v>
      </c>
      <c r="V35" s="43"/>
      <c r="W35" s="43">
        <f t="shared" si="4"/>
        <v>54.48</v>
      </c>
      <c r="X35" s="43"/>
      <c r="Y35" s="43"/>
      <c r="Z35" s="43"/>
      <c r="AA35" s="43">
        <f t="shared" si="5"/>
        <v>1207.64</v>
      </c>
      <c r="AB35" s="43">
        <f t="shared" si="6"/>
        <v>363.2</v>
      </c>
      <c r="AC35" s="43"/>
      <c r="AD35" s="43">
        <f t="shared" si="7"/>
        <v>13.62</v>
      </c>
      <c r="AE35" s="43"/>
      <c r="AF35" s="43">
        <f t="shared" si="8"/>
        <v>90.8</v>
      </c>
      <c r="AG35" s="43"/>
      <c r="AH35" s="43"/>
      <c r="AI35" s="43">
        <v>15</v>
      </c>
      <c r="AJ35" s="43">
        <f t="shared" si="9"/>
        <v>482.62</v>
      </c>
      <c r="AK35" s="43">
        <f t="shared" si="10"/>
        <v>1690.26</v>
      </c>
      <c r="AL35" s="44"/>
      <c r="AM35" s="28" t="s">
        <v>576</v>
      </c>
      <c r="AN35" s="70" t="str">
        <f ca="1">VLOOKUP(B35,'[9]6月月报7.8'!$B$4:$CN$700,49,0)</f>
        <v>4302110000705396</v>
      </c>
      <c r="AO35" s="29" t="str">
        <f ca="1">VLOOKUP(B35,'[9]6月月报7.8'!$B$4:$CN$700,51,0)</f>
        <v>合同工</v>
      </c>
      <c r="AP35">
        <f>VLOOKUP(B35,'[13]25.6月定稿'!$B$3:$CH$600,5,0)</f>
        <v>16</v>
      </c>
      <c r="AQ35">
        <f>VLOOKUP(B35,'[13]25.6月定稿'!$B$3:$CH$600,22,0)</f>
        <v>0</v>
      </c>
      <c r="AR35" s="32" t="e">
        <f>_xlfn.XLOOKUP(A35,[12]汇总!B:B,[12]汇总!B:B)</f>
        <v>#N/A</v>
      </c>
      <c r="AS35" s="28"/>
      <c r="AT35" s="28" t="str">
        <f>VLOOKUP(B35,[8]一线员工!$C$3:$CM$600,1,0)</f>
        <v>李亦斌</v>
      </c>
    </row>
    <row r="36" customFormat="1" spans="1:46">
      <c r="A36" s="42">
        <f t="shared" si="0"/>
        <v>31</v>
      </c>
      <c r="B36" s="43" t="s">
        <v>119</v>
      </c>
      <c r="C36" s="43" t="s">
        <v>612</v>
      </c>
      <c r="D36" s="44" t="s">
        <v>640</v>
      </c>
      <c r="E36" s="45">
        <v>43132</v>
      </c>
      <c r="F36" s="43">
        <v>6320</v>
      </c>
      <c r="G36" s="43">
        <v>6320</v>
      </c>
      <c r="H36" s="43">
        <v>6320</v>
      </c>
      <c r="I36" s="43">
        <v>6320</v>
      </c>
      <c r="J36" s="43"/>
      <c r="K36" s="43"/>
      <c r="L36" s="43"/>
      <c r="M36" s="43"/>
      <c r="N36" s="43"/>
      <c r="O36" s="43"/>
      <c r="P36" s="43">
        <f t="shared" si="1"/>
        <v>1011.2</v>
      </c>
      <c r="Q36" s="43"/>
      <c r="R36" s="43"/>
      <c r="S36" s="43">
        <f t="shared" si="2"/>
        <v>44.24</v>
      </c>
      <c r="T36" s="43"/>
      <c r="U36" s="43">
        <f t="shared" si="3"/>
        <v>549.84</v>
      </c>
      <c r="V36" s="43"/>
      <c r="W36" s="43">
        <f t="shared" si="4"/>
        <v>75.84</v>
      </c>
      <c r="X36" s="43"/>
      <c r="Y36" s="43"/>
      <c r="Z36" s="43"/>
      <c r="AA36" s="43">
        <f t="shared" si="5"/>
        <v>1681.12</v>
      </c>
      <c r="AB36" s="43">
        <f t="shared" si="6"/>
        <v>505.6</v>
      </c>
      <c r="AC36" s="43"/>
      <c r="AD36" s="43">
        <f t="shared" si="7"/>
        <v>18.96</v>
      </c>
      <c r="AE36" s="43"/>
      <c r="AF36" s="43">
        <f t="shared" si="8"/>
        <v>126.4</v>
      </c>
      <c r="AG36" s="43"/>
      <c r="AH36" s="43"/>
      <c r="AI36" s="43">
        <v>15</v>
      </c>
      <c r="AJ36" s="43">
        <f t="shared" si="9"/>
        <v>665.96</v>
      </c>
      <c r="AK36" s="43">
        <f t="shared" si="10"/>
        <v>2347.08</v>
      </c>
      <c r="AL36" s="44"/>
      <c r="AM36" s="28" t="s">
        <v>576</v>
      </c>
      <c r="AN36" s="70" t="str">
        <f ca="1">VLOOKUP(B36,'[9]6月月报7.8'!$B$4:$CN$700,49,0)</f>
        <v>4302110000705401</v>
      </c>
      <c r="AO36" s="29" t="str">
        <f ca="1">VLOOKUP(B36,'[9]6月月报7.8'!$B$4:$CN$700,51,0)</f>
        <v>合同工</v>
      </c>
      <c r="AP36">
        <f>VLOOKUP(B36,'[13]25.6月定稿'!$B$3:$CH$600,5,0)</f>
        <v>21</v>
      </c>
      <c r="AQ36">
        <f>VLOOKUP(B36,'[13]25.6月定稿'!$B$3:$CH$600,22,0)</f>
        <v>0</v>
      </c>
      <c r="AR36" s="32" t="e">
        <f>_xlfn.XLOOKUP(A36,[12]汇总!B:B,[12]汇总!B:B)</f>
        <v>#N/A</v>
      </c>
      <c r="AS36" s="28"/>
      <c r="AT36" s="28" t="str">
        <f>VLOOKUP(B36,[8]一线员工!$C$3:$CM$600,1,0)</f>
        <v>张周</v>
      </c>
    </row>
    <row r="37" customFormat="1" spans="1:46">
      <c r="A37" s="42">
        <f t="shared" si="0"/>
        <v>32</v>
      </c>
      <c r="B37" s="43" t="s">
        <v>46</v>
      </c>
      <c r="C37" s="43" t="s">
        <v>612</v>
      </c>
      <c r="D37" s="47" t="s">
        <v>540</v>
      </c>
      <c r="E37" s="45">
        <v>42583</v>
      </c>
      <c r="F37" s="43">
        <v>13000</v>
      </c>
      <c r="G37" s="43">
        <v>13000</v>
      </c>
      <c r="H37" s="43">
        <v>13000</v>
      </c>
      <c r="I37" s="43">
        <v>13000</v>
      </c>
      <c r="J37" s="43"/>
      <c r="K37" s="43"/>
      <c r="L37" s="43"/>
      <c r="M37" s="43"/>
      <c r="N37" s="43"/>
      <c r="O37" s="43"/>
      <c r="P37" s="43">
        <f t="shared" si="1"/>
        <v>2080</v>
      </c>
      <c r="Q37" s="43"/>
      <c r="R37" s="43"/>
      <c r="S37" s="43">
        <f t="shared" si="2"/>
        <v>91</v>
      </c>
      <c r="T37" s="43"/>
      <c r="U37" s="43">
        <f t="shared" si="3"/>
        <v>1131</v>
      </c>
      <c r="V37" s="43"/>
      <c r="W37" s="43">
        <f t="shared" si="4"/>
        <v>156</v>
      </c>
      <c r="X37" s="43"/>
      <c r="Y37" s="43"/>
      <c r="Z37" s="43"/>
      <c r="AA37" s="43">
        <f t="shared" si="5"/>
        <v>3458</v>
      </c>
      <c r="AB37" s="43">
        <f t="shared" si="6"/>
        <v>1040</v>
      </c>
      <c r="AC37" s="43"/>
      <c r="AD37" s="43">
        <f t="shared" si="7"/>
        <v>39</v>
      </c>
      <c r="AE37" s="43"/>
      <c r="AF37" s="43">
        <f t="shared" si="8"/>
        <v>260</v>
      </c>
      <c r="AG37" s="43"/>
      <c r="AH37" s="43"/>
      <c r="AI37" s="43">
        <v>15</v>
      </c>
      <c r="AJ37" s="43">
        <f t="shared" si="9"/>
        <v>1354</v>
      </c>
      <c r="AK37" s="43">
        <f t="shared" si="10"/>
        <v>4812</v>
      </c>
      <c r="AL37" s="43"/>
      <c r="AM37" s="28" t="s">
        <v>576</v>
      </c>
      <c r="AN37" s="70" t="str">
        <f ca="1">VLOOKUP(B37,'[9]6月月报7.8'!$B$4:$CN$700,49,0)</f>
        <v>4302110000679347</v>
      </c>
      <c r="AO37" s="29" t="str">
        <f ca="1">VLOOKUP(B37,'[9]6月月报7.8'!$B$4:$CN$700,51,0)</f>
        <v>合同工</v>
      </c>
      <c r="AP37">
        <f>VLOOKUP(B37,'[13]25.6月定稿'!$B$3:$CH$600,5,0)</f>
        <v>21</v>
      </c>
      <c r="AQ37">
        <f>VLOOKUP(B37,'[13]25.6月定稿'!$B$3:$CH$600,22,0)</f>
        <v>0</v>
      </c>
      <c r="AR37" s="32" t="e">
        <f>_xlfn.XLOOKUP(A37,[12]汇总!B:B,[12]汇总!B:B)</f>
        <v>#N/A</v>
      </c>
      <c r="AS37" s="28"/>
      <c r="AT37" s="28" t="str">
        <f>VLOOKUP(B37,[8]一线员工!$C$3:$CM$600,1,0)</f>
        <v>卢中华</v>
      </c>
    </row>
    <row r="38" customFormat="1" spans="1:46">
      <c r="A38" s="42">
        <f t="shared" si="0"/>
        <v>33</v>
      </c>
      <c r="B38" s="43" t="s">
        <v>62</v>
      </c>
      <c r="C38" s="43" t="s">
        <v>612</v>
      </c>
      <c r="D38" s="44" t="s">
        <v>641</v>
      </c>
      <c r="E38" s="45">
        <v>43282</v>
      </c>
      <c r="F38" s="43">
        <v>4760</v>
      </c>
      <c r="G38" s="43">
        <v>4760</v>
      </c>
      <c r="H38" s="43">
        <v>4760</v>
      </c>
      <c r="I38" s="43">
        <v>4760</v>
      </c>
      <c r="J38" s="43"/>
      <c r="K38" s="43"/>
      <c r="L38" s="43"/>
      <c r="M38" s="43"/>
      <c r="N38" s="43"/>
      <c r="O38" s="43"/>
      <c r="P38" s="43">
        <f t="shared" si="1"/>
        <v>761.6</v>
      </c>
      <c r="Q38" s="43"/>
      <c r="R38" s="43"/>
      <c r="S38" s="43">
        <f t="shared" si="2"/>
        <v>33.32</v>
      </c>
      <c r="T38" s="43"/>
      <c r="U38" s="43">
        <f t="shared" si="3"/>
        <v>414.12</v>
      </c>
      <c r="V38" s="43"/>
      <c r="W38" s="43">
        <f t="shared" si="4"/>
        <v>57.12</v>
      </c>
      <c r="X38" s="43"/>
      <c r="Y38" s="43"/>
      <c r="Z38" s="43"/>
      <c r="AA38" s="43">
        <f t="shared" si="5"/>
        <v>1266.16</v>
      </c>
      <c r="AB38" s="43">
        <f t="shared" si="6"/>
        <v>380.8</v>
      </c>
      <c r="AC38" s="43"/>
      <c r="AD38" s="43">
        <f t="shared" si="7"/>
        <v>14.28</v>
      </c>
      <c r="AE38" s="43"/>
      <c r="AF38" s="43">
        <f t="shared" si="8"/>
        <v>95.2</v>
      </c>
      <c r="AG38" s="43"/>
      <c r="AH38" s="43"/>
      <c r="AI38" s="43">
        <v>15</v>
      </c>
      <c r="AJ38" s="43">
        <f t="shared" si="9"/>
        <v>505.28</v>
      </c>
      <c r="AK38" s="43">
        <f t="shared" si="10"/>
        <v>1771.44</v>
      </c>
      <c r="AL38" s="43"/>
      <c r="AM38" s="28" t="s">
        <v>576</v>
      </c>
      <c r="AN38" s="70" t="str">
        <f ca="1">VLOOKUP(B38,'[9]6月月报7.8'!$B$4:$CN$700,49,0)</f>
        <v>4302110000711452</v>
      </c>
      <c r="AO38" s="29" t="str">
        <f ca="1">VLOOKUP(B38,'[9]6月月报7.8'!$B$4:$CN$700,51,0)</f>
        <v>合同工</v>
      </c>
      <c r="AP38">
        <f>VLOOKUP(B38,'[13]25.6月定稿'!$B$3:$CH$600,5,0)</f>
        <v>21</v>
      </c>
      <c r="AQ38">
        <f>VLOOKUP(B38,'[13]25.6月定稿'!$B$3:$CH$600,22,0)</f>
        <v>0</v>
      </c>
      <c r="AR38" s="32" t="e">
        <f>_xlfn.XLOOKUP(A38,[12]汇总!B:B,[12]汇总!B:B)</f>
        <v>#N/A</v>
      </c>
      <c r="AS38" s="28"/>
      <c r="AT38" s="28" t="str">
        <f>VLOOKUP(B38,[8]一线员工!$C$3:$CM$600,1,0)</f>
        <v>赵五祥</v>
      </c>
    </row>
    <row r="39" customFormat="1" spans="1:46">
      <c r="A39" s="42">
        <f t="shared" si="0"/>
        <v>34</v>
      </c>
      <c r="B39" s="43" t="s">
        <v>60</v>
      </c>
      <c r="C39" s="43" t="s">
        <v>613</v>
      </c>
      <c r="D39" s="44" t="s">
        <v>642</v>
      </c>
      <c r="E39" s="45">
        <v>43709</v>
      </c>
      <c r="F39" s="43">
        <v>4600</v>
      </c>
      <c r="G39" s="43">
        <v>4600</v>
      </c>
      <c r="H39" s="43">
        <v>4600</v>
      </c>
      <c r="I39" s="43">
        <v>4600</v>
      </c>
      <c r="J39" s="43"/>
      <c r="K39" s="43"/>
      <c r="L39" s="43"/>
      <c r="M39" s="43"/>
      <c r="N39" s="43"/>
      <c r="O39" s="43"/>
      <c r="P39" s="43">
        <f t="shared" si="1"/>
        <v>736</v>
      </c>
      <c r="Q39" s="43"/>
      <c r="R39" s="43"/>
      <c r="S39" s="43">
        <f t="shared" si="2"/>
        <v>32.2</v>
      </c>
      <c r="T39" s="43"/>
      <c r="U39" s="43">
        <f t="shared" si="3"/>
        <v>400.2</v>
      </c>
      <c r="V39" s="43"/>
      <c r="W39" s="43">
        <f t="shared" si="4"/>
        <v>55.2</v>
      </c>
      <c r="X39" s="43"/>
      <c r="Y39" s="43"/>
      <c r="Z39" s="43"/>
      <c r="AA39" s="43">
        <f t="shared" si="5"/>
        <v>1223.6</v>
      </c>
      <c r="AB39" s="43">
        <f t="shared" si="6"/>
        <v>368</v>
      </c>
      <c r="AC39" s="43"/>
      <c r="AD39" s="43">
        <f t="shared" si="7"/>
        <v>13.8</v>
      </c>
      <c r="AE39" s="43"/>
      <c r="AF39" s="43">
        <f t="shared" si="8"/>
        <v>92</v>
      </c>
      <c r="AG39" s="43"/>
      <c r="AH39" s="43"/>
      <c r="AI39" s="43">
        <v>15</v>
      </c>
      <c r="AJ39" s="43">
        <f t="shared" si="9"/>
        <v>488.8</v>
      </c>
      <c r="AK39" s="43">
        <f t="shared" si="10"/>
        <v>1712.4</v>
      </c>
      <c r="AL39" s="43"/>
      <c r="AM39" s="28" t="s">
        <v>576</v>
      </c>
      <c r="AN39" s="70" t="str">
        <f ca="1">VLOOKUP(B39,'[9]6月月报7.8'!$B$4:$CN$700,49,0)</f>
        <v>4302110000740577</v>
      </c>
      <c r="AO39" s="29" t="str">
        <f ca="1">VLOOKUP(B39,'[9]6月月报7.8'!$B$4:$CN$700,51,0)</f>
        <v>合同工</v>
      </c>
      <c r="AP39">
        <f>VLOOKUP(B39,'[13]25.6月定稿'!$B$3:$CH$600,5,0)</f>
        <v>21</v>
      </c>
      <c r="AQ39">
        <f>VLOOKUP(B39,'[13]25.6月定稿'!$B$3:$CH$600,22,0)</f>
        <v>0</v>
      </c>
      <c r="AR39" s="32" t="e">
        <f>_xlfn.XLOOKUP(A39,[12]汇总!B:B,[12]汇总!B:B)</f>
        <v>#N/A</v>
      </c>
      <c r="AS39" s="28"/>
      <c r="AT39" s="28" t="str">
        <f>VLOOKUP(B39,[8]一线员工!$C$3:$CM$600,1,0)</f>
        <v>肖玲</v>
      </c>
    </row>
    <row r="40" customFormat="1" spans="1:46">
      <c r="A40" s="42">
        <f t="shared" si="0"/>
        <v>35</v>
      </c>
      <c r="B40" s="43" t="s">
        <v>48</v>
      </c>
      <c r="C40" s="43" t="s">
        <v>612</v>
      </c>
      <c r="D40" s="44" t="s">
        <v>541</v>
      </c>
      <c r="E40" s="45">
        <v>43800</v>
      </c>
      <c r="F40" s="43">
        <v>4380</v>
      </c>
      <c r="G40" s="43">
        <v>4380</v>
      </c>
      <c r="H40" s="43">
        <v>4380</v>
      </c>
      <c r="I40" s="43">
        <v>4380</v>
      </c>
      <c r="J40" s="43"/>
      <c r="K40" s="43"/>
      <c r="L40" s="43"/>
      <c r="M40" s="43"/>
      <c r="N40" s="43"/>
      <c r="O40" s="43"/>
      <c r="P40" s="43">
        <f t="shared" si="1"/>
        <v>700.8</v>
      </c>
      <c r="Q40" s="43"/>
      <c r="R40" s="43"/>
      <c r="S40" s="43">
        <f t="shared" si="2"/>
        <v>30.66</v>
      </c>
      <c r="T40" s="43"/>
      <c r="U40" s="43">
        <f t="shared" si="3"/>
        <v>381.06</v>
      </c>
      <c r="V40" s="43"/>
      <c r="W40" s="43">
        <f t="shared" si="4"/>
        <v>52.56</v>
      </c>
      <c r="X40" s="43"/>
      <c r="Y40" s="43"/>
      <c r="Z40" s="43"/>
      <c r="AA40" s="43">
        <f t="shared" si="5"/>
        <v>1165.08</v>
      </c>
      <c r="AB40" s="43">
        <f t="shared" si="6"/>
        <v>350.4</v>
      </c>
      <c r="AC40" s="43"/>
      <c r="AD40" s="43">
        <f t="shared" si="7"/>
        <v>13.14</v>
      </c>
      <c r="AE40" s="43"/>
      <c r="AF40" s="43">
        <f t="shared" si="8"/>
        <v>87.6</v>
      </c>
      <c r="AG40" s="43"/>
      <c r="AH40" s="43"/>
      <c r="AI40" s="43">
        <v>15</v>
      </c>
      <c r="AJ40" s="43">
        <f t="shared" si="9"/>
        <v>466.14</v>
      </c>
      <c r="AK40" s="43">
        <f t="shared" si="10"/>
        <v>1631.22</v>
      </c>
      <c r="AL40" s="44"/>
      <c r="AM40" s="28" t="s">
        <v>576</v>
      </c>
      <c r="AN40" s="70" t="str">
        <f ca="1">VLOOKUP(B40,'[9]6月月报7.8'!$B$4:$CN$700,49,0)</f>
        <v>4302110000746428</v>
      </c>
      <c r="AO40" s="29" t="str">
        <f ca="1">VLOOKUP(B40,'[9]6月月报7.8'!$B$4:$CN$700,51,0)</f>
        <v>合同工</v>
      </c>
      <c r="AP40">
        <f>VLOOKUP(B40,'[13]25.6月定稿'!$B$3:$CH$600,5,0)</f>
        <v>20.5</v>
      </c>
      <c r="AQ40">
        <f>VLOOKUP(B40,'[13]25.6月定稿'!$B$3:$CH$600,22,0)</f>
        <v>0</v>
      </c>
      <c r="AR40" s="32" t="e">
        <f>_xlfn.XLOOKUP(A40,[12]汇总!B:B,[12]汇总!B:B)</f>
        <v>#N/A</v>
      </c>
      <c r="AS40" s="28"/>
      <c r="AT40" s="28" t="str">
        <f>VLOOKUP(B40,[8]一线员工!$C$3:$CM$600,1,0)</f>
        <v>伍赤诚</v>
      </c>
    </row>
    <row r="41" customFormat="1" spans="1:46">
      <c r="A41" s="42">
        <f t="shared" si="0"/>
        <v>36</v>
      </c>
      <c r="B41" s="43" t="s">
        <v>108</v>
      </c>
      <c r="C41" s="43" t="s">
        <v>612</v>
      </c>
      <c r="D41" s="44" t="s">
        <v>643</v>
      </c>
      <c r="E41" s="45">
        <v>43800</v>
      </c>
      <c r="F41" s="43">
        <v>4440</v>
      </c>
      <c r="G41" s="43">
        <v>4440</v>
      </c>
      <c r="H41" s="43">
        <v>4440</v>
      </c>
      <c r="I41" s="43">
        <v>4440</v>
      </c>
      <c r="J41" s="43"/>
      <c r="K41" s="43"/>
      <c r="L41" s="43"/>
      <c r="M41" s="43"/>
      <c r="N41" s="43"/>
      <c r="O41" s="43"/>
      <c r="P41" s="43">
        <f t="shared" si="1"/>
        <v>710.4</v>
      </c>
      <c r="Q41" s="43"/>
      <c r="R41" s="43"/>
      <c r="S41" s="43">
        <f t="shared" si="2"/>
        <v>31.08</v>
      </c>
      <c r="T41" s="43"/>
      <c r="U41" s="43">
        <f t="shared" si="3"/>
        <v>386.28</v>
      </c>
      <c r="V41" s="43"/>
      <c r="W41" s="43">
        <f t="shared" si="4"/>
        <v>53.28</v>
      </c>
      <c r="X41" s="43"/>
      <c r="Y41" s="43"/>
      <c r="Z41" s="43"/>
      <c r="AA41" s="43">
        <f t="shared" si="5"/>
        <v>1181.04</v>
      </c>
      <c r="AB41" s="43">
        <f t="shared" si="6"/>
        <v>355.2</v>
      </c>
      <c r="AC41" s="43"/>
      <c r="AD41" s="43">
        <f t="shared" si="7"/>
        <v>13.32</v>
      </c>
      <c r="AE41" s="43"/>
      <c r="AF41" s="43">
        <f t="shared" si="8"/>
        <v>88.8</v>
      </c>
      <c r="AG41" s="43"/>
      <c r="AH41" s="43"/>
      <c r="AI41" s="43">
        <v>15</v>
      </c>
      <c r="AJ41" s="43">
        <f t="shared" si="9"/>
        <v>472.32</v>
      </c>
      <c r="AK41" s="43">
        <f t="shared" si="10"/>
        <v>1653.36</v>
      </c>
      <c r="AL41" s="44"/>
      <c r="AM41" s="28" t="s">
        <v>576</v>
      </c>
      <c r="AN41" s="70" t="str">
        <f ca="1">VLOOKUP(B41,'[9]6月月报7.8'!$B$4:$CN$700,49,0)</f>
        <v>4302110000746570</v>
      </c>
      <c r="AO41" s="29" t="str">
        <f ca="1">VLOOKUP(B41,'[9]6月月报7.8'!$B$4:$CN$700,51,0)</f>
        <v>合同工</v>
      </c>
      <c r="AP41">
        <f>VLOOKUP(B41,'[13]25.6月定稿'!$B$3:$CH$600,5,0)</f>
        <v>15</v>
      </c>
      <c r="AQ41">
        <f>VLOOKUP(B41,'[13]25.6月定稿'!$B$3:$CH$600,22,0)</f>
        <v>0</v>
      </c>
      <c r="AR41" s="32" t="e">
        <f>_xlfn.XLOOKUP(A41,[12]汇总!B:B,[12]汇总!B:B)</f>
        <v>#N/A</v>
      </c>
      <c r="AS41" s="28"/>
      <c r="AT41" s="28" t="str">
        <f>VLOOKUP(B41,[8]一线员工!$C$3:$CM$600,1,0)</f>
        <v>刘文强</v>
      </c>
    </row>
    <row r="42" customFormat="1" spans="1:46">
      <c r="A42" s="42">
        <f t="shared" si="0"/>
        <v>37</v>
      </c>
      <c r="B42" s="43" t="s">
        <v>109</v>
      </c>
      <c r="C42" s="43" t="s">
        <v>612</v>
      </c>
      <c r="D42" s="44" t="s">
        <v>644</v>
      </c>
      <c r="E42" s="45">
        <v>43800</v>
      </c>
      <c r="F42" s="43">
        <v>4440</v>
      </c>
      <c r="G42" s="43">
        <v>4440</v>
      </c>
      <c r="H42" s="43">
        <v>4440</v>
      </c>
      <c r="I42" s="43">
        <v>4440</v>
      </c>
      <c r="J42" s="43"/>
      <c r="K42" s="43"/>
      <c r="L42" s="43"/>
      <c r="M42" s="43"/>
      <c r="N42" s="43"/>
      <c r="O42" s="43"/>
      <c r="P42" s="43">
        <f t="shared" si="1"/>
        <v>710.4</v>
      </c>
      <c r="Q42" s="43"/>
      <c r="R42" s="43"/>
      <c r="S42" s="43">
        <f t="shared" si="2"/>
        <v>31.08</v>
      </c>
      <c r="T42" s="43"/>
      <c r="U42" s="43">
        <f t="shared" si="3"/>
        <v>386.28</v>
      </c>
      <c r="V42" s="43"/>
      <c r="W42" s="43">
        <f t="shared" si="4"/>
        <v>53.28</v>
      </c>
      <c r="X42" s="43"/>
      <c r="Y42" s="43"/>
      <c r="Z42" s="43"/>
      <c r="AA42" s="43">
        <f t="shared" si="5"/>
        <v>1181.04</v>
      </c>
      <c r="AB42" s="43">
        <f t="shared" si="6"/>
        <v>355.2</v>
      </c>
      <c r="AC42" s="43"/>
      <c r="AD42" s="43">
        <f t="shared" si="7"/>
        <v>13.32</v>
      </c>
      <c r="AE42" s="43"/>
      <c r="AF42" s="43">
        <f t="shared" si="8"/>
        <v>88.8</v>
      </c>
      <c r="AG42" s="43"/>
      <c r="AH42" s="43"/>
      <c r="AI42" s="43">
        <v>15</v>
      </c>
      <c r="AJ42" s="43">
        <f t="shared" si="9"/>
        <v>472.32</v>
      </c>
      <c r="AK42" s="43">
        <f t="shared" si="10"/>
        <v>1653.36</v>
      </c>
      <c r="AL42" s="44"/>
      <c r="AM42" s="28" t="s">
        <v>576</v>
      </c>
      <c r="AN42" s="70" t="str">
        <f ca="1">VLOOKUP(B42,'[9]6月月报7.8'!$B$4:$CN$700,49,0)</f>
        <v>4302110000746571</v>
      </c>
      <c r="AO42" s="29" t="str">
        <f ca="1">VLOOKUP(B42,'[9]6月月报7.8'!$B$4:$CN$700,51,0)</f>
        <v>合同工</v>
      </c>
      <c r="AP42">
        <f>VLOOKUP(B42,'[13]25.6月定稿'!$B$3:$CH$600,5,0)</f>
        <v>15</v>
      </c>
      <c r="AQ42">
        <f>VLOOKUP(B42,'[13]25.6月定稿'!$B$3:$CH$600,22,0)</f>
        <v>0</v>
      </c>
      <c r="AR42" s="32" t="e">
        <f>_xlfn.XLOOKUP(A42,[12]汇总!B:B,[12]汇总!B:B)</f>
        <v>#N/A</v>
      </c>
      <c r="AS42" s="28"/>
      <c r="AT42" s="28" t="str">
        <f>VLOOKUP(B42,[8]一线员工!$C$3:$CM$600,1,0)</f>
        <v>刘谦</v>
      </c>
    </row>
    <row r="43" customFormat="1" spans="1:46">
      <c r="A43" s="42">
        <f t="shared" si="0"/>
        <v>38</v>
      </c>
      <c r="B43" s="43" t="s">
        <v>121</v>
      </c>
      <c r="C43" s="43" t="s">
        <v>612</v>
      </c>
      <c r="D43" s="44" t="s">
        <v>645</v>
      </c>
      <c r="E43" s="45">
        <v>43800</v>
      </c>
      <c r="F43" s="43">
        <v>5820</v>
      </c>
      <c r="G43" s="43">
        <v>5820</v>
      </c>
      <c r="H43" s="43">
        <v>5820</v>
      </c>
      <c r="I43" s="43">
        <v>5820</v>
      </c>
      <c r="J43" s="43"/>
      <c r="K43" s="43"/>
      <c r="L43" s="43"/>
      <c r="M43" s="43"/>
      <c r="N43" s="43"/>
      <c r="O43" s="43"/>
      <c r="P43" s="43">
        <f t="shared" si="1"/>
        <v>931.2</v>
      </c>
      <c r="Q43" s="43"/>
      <c r="R43" s="43"/>
      <c r="S43" s="43">
        <f t="shared" si="2"/>
        <v>40.74</v>
      </c>
      <c r="T43" s="43"/>
      <c r="U43" s="43">
        <f t="shared" si="3"/>
        <v>506.34</v>
      </c>
      <c r="V43" s="43"/>
      <c r="W43" s="43">
        <f t="shared" si="4"/>
        <v>69.84</v>
      </c>
      <c r="X43" s="43"/>
      <c r="Y43" s="43"/>
      <c r="Z43" s="43"/>
      <c r="AA43" s="43">
        <f t="shared" si="5"/>
        <v>1548.12</v>
      </c>
      <c r="AB43" s="43">
        <f t="shared" si="6"/>
        <v>465.6</v>
      </c>
      <c r="AC43" s="43"/>
      <c r="AD43" s="43">
        <f t="shared" si="7"/>
        <v>17.46</v>
      </c>
      <c r="AE43" s="43"/>
      <c r="AF43" s="43">
        <f t="shared" si="8"/>
        <v>116.4</v>
      </c>
      <c r="AG43" s="43"/>
      <c r="AH43" s="43"/>
      <c r="AI43" s="43">
        <v>15</v>
      </c>
      <c r="AJ43" s="43">
        <f t="shared" si="9"/>
        <v>614.46</v>
      </c>
      <c r="AK43" s="43">
        <f t="shared" si="10"/>
        <v>2162.58</v>
      </c>
      <c r="AL43" s="44"/>
      <c r="AM43" s="28" t="s">
        <v>576</v>
      </c>
      <c r="AN43" s="70" t="str">
        <f ca="1">VLOOKUP(B43,'[9]6月月报7.8'!$B$4:$CN$700,49,0)</f>
        <v>4302110000746572</v>
      </c>
      <c r="AO43" s="29" t="str">
        <f ca="1">VLOOKUP(B43,'[9]6月月报7.8'!$B$4:$CN$700,51,0)</f>
        <v>合同工</v>
      </c>
      <c r="AP43">
        <f>VLOOKUP(B43,'[13]25.6月定稿'!$B$3:$CH$600,5,0)</f>
        <v>19</v>
      </c>
      <c r="AQ43">
        <f>VLOOKUP(B43,'[13]25.6月定稿'!$B$3:$CH$600,22,0)</f>
        <v>0</v>
      </c>
      <c r="AR43" s="32" t="e">
        <f>_xlfn.XLOOKUP(A43,[12]汇总!B:B,[12]汇总!B:B)</f>
        <v>#N/A</v>
      </c>
      <c r="AS43" s="28"/>
      <c r="AT43" s="28" t="str">
        <f>VLOOKUP(B43,[8]一线员工!$C$3:$CM$600,1,0)</f>
        <v>谭刚</v>
      </c>
    </row>
    <row r="44" customFormat="1" spans="1:46">
      <c r="A44" s="42">
        <f t="shared" si="0"/>
        <v>39</v>
      </c>
      <c r="B44" s="43" t="s">
        <v>123</v>
      </c>
      <c r="C44" s="43" t="s">
        <v>612</v>
      </c>
      <c r="D44" s="44" t="s">
        <v>646</v>
      </c>
      <c r="E44" s="45">
        <v>43800</v>
      </c>
      <c r="F44" s="43">
        <v>6100</v>
      </c>
      <c r="G44" s="43">
        <v>6100</v>
      </c>
      <c r="H44" s="43">
        <v>6100</v>
      </c>
      <c r="I44" s="43">
        <v>6100</v>
      </c>
      <c r="J44" s="43"/>
      <c r="K44" s="43"/>
      <c r="L44" s="43"/>
      <c r="M44" s="43"/>
      <c r="N44" s="43"/>
      <c r="O44" s="43"/>
      <c r="P44" s="43">
        <f t="shared" si="1"/>
        <v>976</v>
      </c>
      <c r="Q44" s="43"/>
      <c r="R44" s="43"/>
      <c r="S44" s="43">
        <f t="shared" si="2"/>
        <v>42.7</v>
      </c>
      <c r="T44" s="43"/>
      <c r="U44" s="43">
        <f t="shared" si="3"/>
        <v>530.7</v>
      </c>
      <c r="V44" s="43"/>
      <c r="W44" s="43">
        <f t="shared" si="4"/>
        <v>73.2</v>
      </c>
      <c r="X44" s="43"/>
      <c r="Y44" s="43"/>
      <c r="Z44" s="43"/>
      <c r="AA44" s="43">
        <f t="shared" si="5"/>
        <v>1622.6</v>
      </c>
      <c r="AB44" s="43">
        <f t="shared" si="6"/>
        <v>488</v>
      </c>
      <c r="AC44" s="43"/>
      <c r="AD44" s="43">
        <f t="shared" si="7"/>
        <v>18.3</v>
      </c>
      <c r="AE44" s="43"/>
      <c r="AF44" s="43">
        <f t="shared" si="8"/>
        <v>122</v>
      </c>
      <c r="AG44" s="43"/>
      <c r="AH44" s="43"/>
      <c r="AI44" s="43">
        <v>15</v>
      </c>
      <c r="AJ44" s="43">
        <f t="shared" si="9"/>
        <v>643.3</v>
      </c>
      <c r="AK44" s="43">
        <f t="shared" si="10"/>
        <v>2265.9</v>
      </c>
      <c r="AL44" s="44"/>
      <c r="AM44" s="28" t="s">
        <v>576</v>
      </c>
      <c r="AN44" s="70" t="str">
        <f ca="1">VLOOKUP(B44,'[9]6月月报7.8'!$B$4:$CN$700,49,0)</f>
        <v>4302110000746573</v>
      </c>
      <c r="AO44" s="29" t="str">
        <f ca="1">VLOOKUP(B44,'[9]6月月报7.8'!$B$4:$CN$700,51,0)</f>
        <v>合同工</v>
      </c>
      <c r="AP44">
        <f>VLOOKUP(B44,'[13]25.6月定稿'!$B$3:$CH$600,5,0)</f>
        <v>18</v>
      </c>
      <c r="AQ44">
        <f>VLOOKUP(B44,'[13]25.6月定稿'!$B$3:$CH$600,22,0)</f>
        <v>0</v>
      </c>
      <c r="AR44" s="32" t="e">
        <f>_xlfn.XLOOKUP(A44,[12]汇总!B:B,[12]汇总!B:B)</f>
        <v>#N/A</v>
      </c>
      <c r="AS44" s="28"/>
      <c r="AT44" s="28" t="str">
        <f>VLOOKUP(B44,[8]一线员工!$C$3:$CM$600,1,0)</f>
        <v>邹明旺</v>
      </c>
    </row>
    <row r="45" customFormat="1" spans="1:46">
      <c r="A45" s="42">
        <f t="shared" si="0"/>
        <v>40</v>
      </c>
      <c r="B45" s="43" t="s">
        <v>90</v>
      </c>
      <c r="C45" s="43" t="s">
        <v>612</v>
      </c>
      <c r="D45" s="44" t="s">
        <v>647</v>
      </c>
      <c r="E45" s="45">
        <v>43800</v>
      </c>
      <c r="F45" s="43">
        <v>4308</v>
      </c>
      <c r="G45" s="43">
        <v>4308</v>
      </c>
      <c r="H45" s="43">
        <v>4308</v>
      </c>
      <c r="I45" s="43">
        <v>4308</v>
      </c>
      <c r="J45" s="43"/>
      <c r="K45" s="43"/>
      <c r="L45" s="43"/>
      <c r="M45" s="43"/>
      <c r="N45" s="43"/>
      <c r="O45" s="43"/>
      <c r="P45" s="43">
        <f t="shared" si="1"/>
        <v>689.28</v>
      </c>
      <c r="Q45" s="43"/>
      <c r="R45" s="43"/>
      <c r="S45" s="43">
        <f t="shared" si="2"/>
        <v>30.16</v>
      </c>
      <c r="T45" s="43"/>
      <c r="U45" s="43">
        <f t="shared" si="3"/>
        <v>374.8</v>
      </c>
      <c r="V45" s="43"/>
      <c r="W45" s="43">
        <f t="shared" si="4"/>
        <v>51.7</v>
      </c>
      <c r="X45" s="43"/>
      <c r="Y45" s="43"/>
      <c r="Z45" s="43"/>
      <c r="AA45" s="43">
        <f t="shared" si="5"/>
        <v>1145.94</v>
      </c>
      <c r="AB45" s="43">
        <f t="shared" si="6"/>
        <v>344.64</v>
      </c>
      <c r="AC45" s="43"/>
      <c r="AD45" s="43">
        <f t="shared" si="7"/>
        <v>12.92</v>
      </c>
      <c r="AE45" s="43"/>
      <c r="AF45" s="43">
        <f t="shared" si="8"/>
        <v>86.16</v>
      </c>
      <c r="AG45" s="43"/>
      <c r="AH45" s="43"/>
      <c r="AI45" s="43">
        <v>15</v>
      </c>
      <c r="AJ45" s="43">
        <f t="shared" si="9"/>
        <v>458.72</v>
      </c>
      <c r="AK45" s="43">
        <f t="shared" si="10"/>
        <v>1604.66</v>
      </c>
      <c r="AL45" s="44"/>
      <c r="AM45" s="28" t="s">
        <v>576</v>
      </c>
      <c r="AN45" s="70" t="str">
        <f ca="1">VLOOKUP(B45,'[9]6月月报7.8'!$B$4:$CN$700,49,0)</f>
        <v>4302110000746574</v>
      </c>
      <c r="AO45" s="29" t="str">
        <f ca="1">VLOOKUP(B45,'[9]6月月报7.8'!$B$4:$CN$700,51,0)</f>
        <v>合同工</v>
      </c>
      <c r="AP45">
        <f>VLOOKUP(B45,'[13]25.6月定稿'!$B$3:$CH$600,5,0)</f>
        <v>27</v>
      </c>
      <c r="AQ45">
        <f>VLOOKUP(B45,'[13]25.6月定稿'!$B$3:$CH$600,22,0)</f>
        <v>0</v>
      </c>
      <c r="AR45" s="32" t="e">
        <f>_xlfn.XLOOKUP(A45,[12]汇总!B:B,[12]汇总!B:B)</f>
        <v>#N/A</v>
      </c>
      <c r="AS45" s="28"/>
      <c r="AT45" s="28" t="str">
        <f>VLOOKUP(B45,[8]一线员工!$C$3:$CM$600,1,0)</f>
        <v>左昌福</v>
      </c>
    </row>
    <row r="46" customFormat="1" spans="1:46">
      <c r="A46" s="42">
        <f t="shared" si="0"/>
        <v>41</v>
      </c>
      <c r="B46" s="43" t="s">
        <v>105</v>
      </c>
      <c r="C46" s="43" t="s">
        <v>612</v>
      </c>
      <c r="D46" s="44" t="s">
        <v>648</v>
      </c>
      <c r="E46" s="45">
        <v>43800</v>
      </c>
      <c r="F46" s="43">
        <v>4360</v>
      </c>
      <c r="G46" s="43">
        <v>4360</v>
      </c>
      <c r="H46" s="43">
        <v>4360</v>
      </c>
      <c r="I46" s="43">
        <v>4360</v>
      </c>
      <c r="J46" s="43"/>
      <c r="K46" s="43"/>
      <c r="L46" s="43"/>
      <c r="M46" s="43"/>
      <c r="N46" s="43"/>
      <c r="O46" s="43"/>
      <c r="P46" s="43">
        <f t="shared" si="1"/>
        <v>697.6</v>
      </c>
      <c r="Q46" s="43"/>
      <c r="R46" s="43"/>
      <c r="S46" s="43">
        <f t="shared" si="2"/>
        <v>30.52</v>
      </c>
      <c r="T46" s="43"/>
      <c r="U46" s="43">
        <f t="shared" si="3"/>
        <v>379.32</v>
      </c>
      <c r="V46" s="43"/>
      <c r="W46" s="43">
        <f t="shared" si="4"/>
        <v>52.32</v>
      </c>
      <c r="X46" s="43"/>
      <c r="Y46" s="43"/>
      <c r="Z46" s="43"/>
      <c r="AA46" s="43">
        <f t="shared" si="5"/>
        <v>1159.76</v>
      </c>
      <c r="AB46" s="43">
        <f t="shared" si="6"/>
        <v>348.8</v>
      </c>
      <c r="AC46" s="43"/>
      <c r="AD46" s="43">
        <f t="shared" si="7"/>
        <v>13.08</v>
      </c>
      <c r="AE46" s="43"/>
      <c r="AF46" s="43">
        <f t="shared" si="8"/>
        <v>87.2</v>
      </c>
      <c r="AG46" s="43"/>
      <c r="AH46" s="43"/>
      <c r="AI46" s="43">
        <v>15</v>
      </c>
      <c r="AJ46" s="43">
        <f t="shared" si="9"/>
        <v>464.08</v>
      </c>
      <c r="AK46" s="43">
        <f t="shared" si="10"/>
        <v>1623.84</v>
      </c>
      <c r="AL46" s="44"/>
      <c r="AM46" s="28" t="s">
        <v>576</v>
      </c>
      <c r="AN46" s="70" t="str">
        <f ca="1">VLOOKUP(B46,'[9]6月月报7.8'!$B$4:$CN$700,49,0)</f>
        <v>4302110000746575</v>
      </c>
      <c r="AO46" s="29" t="str">
        <f ca="1">VLOOKUP(B46,'[9]6月月报7.8'!$B$4:$CN$700,51,0)</f>
        <v>合同工</v>
      </c>
      <c r="AP46">
        <f>VLOOKUP(B46,'[13]25.6月定稿'!$B$3:$CH$600,5,0)</f>
        <v>18</v>
      </c>
      <c r="AQ46">
        <f>VLOOKUP(B46,'[13]25.6月定稿'!$B$3:$CH$600,22,0)</f>
        <v>0</v>
      </c>
      <c r="AR46" s="32" t="e">
        <f>_xlfn.XLOOKUP(A46,[12]汇总!B:B,[12]汇总!B:B)</f>
        <v>#N/A</v>
      </c>
      <c r="AS46" s="28"/>
      <c r="AT46" s="28" t="str">
        <f>VLOOKUP(B46,[8]一线员工!$C$3:$CM$600,1,0)</f>
        <v>欧响亮</v>
      </c>
    </row>
    <row r="47" customFormat="1" spans="1:46">
      <c r="A47" s="42">
        <f t="shared" si="0"/>
        <v>42</v>
      </c>
      <c r="B47" s="51" t="s">
        <v>113</v>
      </c>
      <c r="C47" s="43" t="s">
        <v>612</v>
      </c>
      <c r="D47" s="44" t="s">
        <v>649</v>
      </c>
      <c r="E47" s="45">
        <v>42278</v>
      </c>
      <c r="F47" s="43">
        <v>5260</v>
      </c>
      <c r="G47" s="43">
        <v>5260</v>
      </c>
      <c r="H47" s="43">
        <v>5260</v>
      </c>
      <c r="I47" s="43">
        <v>5260</v>
      </c>
      <c r="J47" s="43"/>
      <c r="K47" s="43"/>
      <c r="L47" s="43"/>
      <c r="M47" s="43"/>
      <c r="N47" s="43"/>
      <c r="O47" s="43"/>
      <c r="P47" s="43">
        <f t="shared" si="1"/>
        <v>841.6</v>
      </c>
      <c r="Q47" s="43"/>
      <c r="R47" s="43"/>
      <c r="S47" s="43">
        <f t="shared" si="2"/>
        <v>36.82</v>
      </c>
      <c r="T47" s="43"/>
      <c r="U47" s="43">
        <f t="shared" si="3"/>
        <v>457.62</v>
      </c>
      <c r="V47" s="43"/>
      <c r="W47" s="43">
        <f t="shared" si="4"/>
        <v>63.12</v>
      </c>
      <c r="X47" s="43"/>
      <c r="Y47" s="43"/>
      <c r="Z47" s="43"/>
      <c r="AA47" s="43">
        <f t="shared" si="5"/>
        <v>1399.16</v>
      </c>
      <c r="AB47" s="43">
        <f t="shared" si="6"/>
        <v>420.8</v>
      </c>
      <c r="AC47" s="43"/>
      <c r="AD47" s="43">
        <f t="shared" si="7"/>
        <v>15.78</v>
      </c>
      <c r="AE47" s="43"/>
      <c r="AF47" s="43">
        <f t="shared" si="8"/>
        <v>105.2</v>
      </c>
      <c r="AG47" s="43"/>
      <c r="AH47" s="43"/>
      <c r="AI47" s="43">
        <v>15</v>
      </c>
      <c r="AJ47" s="43">
        <f t="shared" si="9"/>
        <v>556.78</v>
      </c>
      <c r="AK47" s="43">
        <f t="shared" si="10"/>
        <v>1955.94</v>
      </c>
      <c r="AL47" s="43"/>
      <c r="AM47" s="28" t="s">
        <v>576</v>
      </c>
      <c r="AN47" s="70" t="str">
        <f ca="1">VLOOKUP(B47,'[9]6月月报7.8'!$B$4:$CN$700,49,0)</f>
        <v>4302110000670931</v>
      </c>
      <c r="AO47" s="29" t="str">
        <f ca="1">VLOOKUP(B47,'[9]6月月报7.8'!$B$4:$CN$700,51,0)</f>
        <v>合同工</v>
      </c>
      <c r="AP47">
        <f>VLOOKUP(B47,'[13]25.6月定稿'!$B$3:$CH$600,5,0)</f>
        <v>17</v>
      </c>
      <c r="AQ47">
        <f>VLOOKUP(B47,'[13]25.6月定稿'!$B$3:$CH$600,22,0)</f>
        <v>0</v>
      </c>
      <c r="AR47" s="32" t="e">
        <f>_xlfn.XLOOKUP(A47,[12]汇总!B:B,[12]汇总!B:B)</f>
        <v>#N/A</v>
      </c>
      <c r="AS47" s="28"/>
      <c r="AT47" s="28" t="str">
        <f>VLOOKUP(B47,[8]一线员工!$C$3:$CM$600,1,0)</f>
        <v>罗鹏</v>
      </c>
    </row>
    <row r="48" customFormat="1" spans="1:46">
      <c r="A48" s="42">
        <f t="shared" si="0"/>
        <v>43</v>
      </c>
      <c r="B48" s="43" t="s">
        <v>36</v>
      </c>
      <c r="C48" s="43" t="s">
        <v>612</v>
      </c>
      <c r="D48" s="44" t="s">
        <v>650</v>
      </c>
      <c r="E48" s="45">
        <v>44774</v>
      </c>
      <c r="F48" s="43">
        <v>5700</v>
      </c>
      <c r="G48" s="43">
        <v>5700</v>
      </c>
      <c r="H48" s="43">
        <v>5700</v>
      </c>
      <c r="I48" s="43">
        <v>5700</v>
      </c>
      <c r="J48" s="43"/>
      <c r="K48" s="43"/>
      <c r="L48" s="43"/>
      <c r="M48" s="43"/>
      <c r="N48" s="43"/>
      <c r="O48" s="43"/>
      <c r="P48" s="43">
        <f t="shared" si="1"/>
        <v>912</v>
      </c>
      <c r="Q48" s="43"/>
      <c r="R48" s="43"/>
      <c r="S48" s="43">
        <f t="shared" si="2"/>
        <v>39.9</v>
      </c>
      <c r="T48" s="43"/>
      <c r="U48" s="43">
        <f t="shared" si="3"/>
        <v>495.9</v>
      </c>
      <c r="V48" s="43"/>
      <c r="W48" s="43">
        <f t="shared" si="4"/>
        <v>68.4</v>
      </c>
      <c r="X48" s="43"/>
      <c r="Y48" s="43"/>
      <c r="Z48" s="43"/>
      <c r="AA48" s="43">
        <f t="shared" si="5"/>
        <v>1516.2</v>
      </c>
      <c r="AB48" s="43">
        <f t="shared" si="6"/>
        <v>456</v>
      </c>
      <c r="AC48" s="43"/>
      <c r="AD48" s="43">
        <f t="shared" si="7"/>
        <v>17.1</v>
      </c>
      <c r="AE48" s="43"/>
      <c r="AF48" s="43">
        <f t="shared" si="8"/>
        <v>114</v>
      </c>
      <c r="AG48" s="43"/>
      <c r="AH48" s="43"/>
      <c r="AI48" s="43">
        <v>15</v>
      </c>
      <c r="AJ48" s="43">
        <f t="shared" si="9"/>
        <v>602.1</v>
      </c>
      <c r="AK48" s="43">
        <f t="shared" si="10"/>
        <v>2118.3</v>
      </c>
      <c r="AL48" s="43"/>
      <c r="AM48" s="28" t="s">
        <v>576</v>
      </c>
      <c r="AN48" s="70" t="str">
        <f ca="1">VLOOKUP(B48,'[9]6月月报7.8'!$B$4:$CN$700,49,0)</f>
        <v>4302110000666490</v>
      </c>
      <c r="AO48" s="29" t="str">
        <f ca="1">VLOOKUP(B48,'[9]6月月报7.8'!$B$4:$CN$700,51,0)</f>
        <v>合同工</v>
      </c>
      <c r="AP48">
        <f>VLOOKUP(B48,'[13]25.6月定稿'!$B$3:$CH$600,5,0)</f>
        <v>20</v>
      </c>
      <c r="AQ48">
        <f>VLOOKUP(B48,'[13]25.6月定稿'!$B$3:$CH$600,22,0)</f>
        <v>0</v>
      </c>
      <c r="AR48" s="32" t="e">
        <f>_xlfn.XLOOKUP(A48,[12]汇总!B:B,[12]汇总!B:B)</f>
        <v>#N/A</v>
      </c>
      <c r="AS48" s="28"/>
      <c r="AT48" s="28" t="str">
        <f>VLOOKUP(B48,[8]一线员工!$C$3:$CM$600,1,0)</f>
        <v>刘文向</v>
      </c>
    </row>
    <row r="49" customFormat="1" spans="1:46">
      <c r="A49" s="42">
        <f t="shared" si="0"/>
        <v>44</v>
      </c>
      <c r="B49" s="43" t="s">
        <v>38</v>
      </c>
      <c r="C49" s="43" t="s">
        <v>613</v>
      </c>
      <c r="D49" s="43" t="s">
        <v>651</v>
      </c>
      <c r="E49" s="45">
        <v>44835</v>
      </c>
      <c r="F49" s="43">
        <v>5100</v>
      </c>
      <c r="G49" s="43">
        <v>5100</v>
      </c>
      <c r="H49" s="43">
        <v>5100</v>
      </c>
      <c r="I49" s="43">
        <v>5100</v>
      </c>
      <c r="J49" s="43"/>
      <c r="K49" s="43"/>
      <c r="L49" s="43"/>
      <c r="M49" s="43"/>
      <c r="N49" s="43"/>
      <c r="O49" s="43"/>
      <c r="P49" s="43">
        <f t="shared" si="1"/>
        <v>816</v>
      </c>
      <c r="Q49" s="63"/>
      <c r="R49" s="63"/>
      <c r="S49" s="43">
        <f t="shared" si="2"/>
        <v>35.7</v>
      </c>
      <c r="T49" s="63"/>
      <c r="U49" s="43">
        <f t="shared" si="3"/>
        <v>443.7</v>
      </c>
      <c r="V49" s="43"/>
      <c r="W49" s="43">
        <f t="shared" si="4"/>
        <v>61.2</v>
      </c>
      <c r="X49" s="43"/>
      <c r="Y49" s="43"/>
      <c r="Z49" s="43"/>
      <c r="AA49" s="43">
        <f t="shared" si="5"/>
        <v>1356.6</v>
      </c>
      <c r="AB49" s="43">
        <f t="shared" si="6"/>
        <v>408</v>
      </c>
      <c r="AC49" s="63"/>
      <c r="AD49" s="43">
        <f t="shared" si="7"/>
        <v>15.3</v>
      </c>
      <c r="AE49" s="63"/>
      <c r="AF49" s="43">
        <f t="shared" si="8"/>
        <v>102</v>
      </c>
      <c r="AG49" s="43"/>
      <c r="AH49" s="43"/>
      <c r="AI49" s="43">
        <v>15</v>
      </c>
      <c r="AJ49" s="43">
        <f t="shared" si="9"/>
        <v>540.3</v>
      </c>
      <c r="AK49" s="43">
        <f t="shared" si="10"/>
        <v>1896.9</v>
      </c>
      <c r="AL49" s="43"/>
      <c r="AM49" s="28" t="s">
        <v>576</v>
      </c>
      <c r="AN49" s="70">
        <f ca="1">VLOOKUP(B49,'[9]6月月报7.8'!$B$4:$CN$700,49,0)</f>
        <v>0</v>
      </c>
      <c r="AO49" s="29" t="str">
        <f ca="1">VLOOKUP(B49,'[9]6月月报7.8'!$B$4:$CN$700,51,0)</f>
        <v>合同工</v>
      </c>
      <c r="AP49">
        <f>VLOOKUP(B49,'[13]25.6月定稿'!$B$3:$CH$600,5,0)</f>
        <v>22</v>
      </c>
      <c r="AQ49">
        <f>VLOOKUP(B49,'[13]25.6月定稿'!$B$3:$CH$600,22,0)</f>
        <v>0</v>
      </c>
      <c r="AR49" s="32" t="e">
        <f>_xlfn.XLOOKUP(A49,[12]汇总!B:B,[12]汇总!B:B)</f>
        <v>#N/A</v>
      </c>
      <c r="AS49" s="28"/>
      <c r="AT49" s="28" t="str">
        <f>VLOOKUP(B49,[8]一线员工!$C$3:$CM$600,1,0)</f>
        <v>李晶</v>
      </c>
    </row>
    <row r="50" customFormat="1" spans="1:46">
      <c r="A50" s="42">
        <f t="shared" si="0"/>
        <v>45</v>
      </c>
      <c r="B50" s="43" t="s">
        <v>34</v>
      </c>
      <c r="C50" s="43" t="s">
        <v>612</v>
      </c>
      <c r="D50" s="472" t="s">
        <v>652</v>
      </c>
      <c r="E50" s="45">
        <v>44958</v>
      </c>
      <c r="F50" s="43">
        <v>5800</v>
      </c>
      <c r="G50" s="43">
        <v>5800</v>
      </c>
      <c r="H50" s="43">
        <v>5800</v>
      </c>
      <c r="I50" s="43">
        <v>5800</v>
      </c>
      <c r="J50" s="43"/>
      <c r="K50" s="43"/>
      <c r="L50" s="43"/>
      <c r="M50" s="43"/>
      <c r="N50" s="43"/>
      <c r="O50" s="43"/>
      <c r="P50" s="43">
        <f t="shared" si="1"/>
        <v>928</v>
      </c>
      <c r="Q50" s="63"/>
      <c r="R50" s="63"/>
      <c r="S50" s="43">
        <f t="shared" si="2"/>
        <v>40.6</v>
      </c>
      <c r="T50" s="63"/>
      <c r="U50" s="43">
        <f t="shared" si="3"/>
        <v>504.6</v>
      </c>
      <c r="V50" s="43"/>
      <c r="W50" s="43">
        <f t="shared" si="4"/>
        <v>69.6</v>
      </c>
      <c r="X50" s="43"/>
      <c r="Y50" s="43"/>
      <c r="Z50" s="43"/>
      <c r="AA50" s="43">
        <f t="shared" si="5"/>
        <v>1542.8</v>
      </c>
      <c r="AB50" s="43">
        <f t="shared" si="6"/>
        <v>464</v>
      </c>
      <c r="AC50" s="63"/>
      <c r="AD50" s="43">
        <f t="shared" si="7"/>
        <v>17.4</v>
      </c>
      <c r="AE50" s="63"/>
      <c r="AF50" s="43">
        <f t="shared" si="8"/>
        <v>116</v>
      </c>
      <c r="AG50" s="43"/>
      <c r="AH50" s="43"/>
      <c r="AI50" s="43">
        <v>15</v>
      </c>
      <c r="AJ50" s="43">
        <f t="shared" si="9"/>
        <v>612.4</v>
      </c>
      <c r="AK50" s="43">
        <f t="shared" si="10"/>
        <v>2155.2</v>
      </c>
      <c r="AL50" s="43"/>
      <c r="AM50" s="28" t="s">
        <v>576</v>
      </c>
      <c r="AN50" s="70">
        <f ca="1">VLOOKUP(B50,'[9]6月月报7.8'!$B$4:$CN$700,49,0)</f>
        <v>0</v>
      </c>
      <c r="AO50" s="29" t="str">
        <f ca="1">VLOOKUP(B50,'[9]6月月报7.8'!$B$4:$CN$700,51,0)</f>
        <v>合同工</v>
      </c>
      <c r="AP50">
        <f>VLOOKUP(B50,'[13]25.6月定稿'!$B$3:$CH$600,5,0)</f>
        <v>20</v>
      </c>
      <c r="AQ50">
        <f>VLOOKUP(B50,'[13]25.6月定稿'!$B$3:$CH$600,22,0)</f>
        <v>0</v>
      </c>
      <c r="AR50" s="32" t="e">
        <f>_xlfn.XLOOKUP(A50,[12]汇总!B:B,[12]汇总!B:B)</f>
        <v>#N/A</v>
      </c>
      <c r="AS50" s="28"/>
      <c r="AT50" s="28" t="str">
        <f>VLOOKUP(B50,[8]一线员工!$C$3:$CM$600,1,0)</f>
        <v>陈子豪</v>
      </c>
    </row>
    <row r="51" customFormat="1" spans="1:46">
      <c r="A51" s="42">
        <f t="shared" si="0"/>
        <v>46</v>
      </c>
      <c r="B51" s="43" t="s">
        <v>57</v>
      </c>
      <c r="C51" s="46" t="s">
        <v>613</v>
      </c>
      <c r="D51" s="44" t="s">
        <v>549</v>
      </c>
      <c r="E51" s="52">
        <v>44783</v>
      </c>
      <c r="F51" s="46">
        <v>4308</v>
      </c>
      <c r="G51" s="46">
        <v>4308</v>
      </c>
      <c r="H51" s="46">
        <v>4053</v>
      </c>
      <c r="I51" s="46">
        <v>4308</v>
      </c>
      <c r="J51" s="59"/>
      <c r="K51" s="59"/>
      <c r="L51" s="59"/>
      <c r="M51" s="59"/>
      <c r="N51" s="46"/>
      <c r="O51" s="59"/>
      <c r="P51" s="43">
        <f t="shared" si="1"/>
        <v>689.28</v>
      </c>
      <c r="Q51" s="46"/>
      <c r="R51" s="46"/>
      <c r="S51" s="43">
        <f t="shared" si="2"/>
        <v>30.16</v>
      </c>
      <c r="T51" s="46"/>
      <c r="U51" s="43">
        <f t="shared" si="3"/>
        <v>352.61</v>
      </c>
      <c r="V51" s="46"/>
      <c r="W51" s="43">
        <f t="shared" si="4"/>
        <v>51.7</v>
      </c>
      <c r="X51" s="46"/>
      <c r="Y51" s="59"/>
      <c r="Z51" s="46"/>
      <c r="AA51" s="43">
        <f t="shared" si="5"/>
        <v>1123.75</v>
      </c>
      <c r="AB51" s="43">
        <f t="shared" si="6"/>
        <v>344.64</v>
      </c>
      <c r="AC51" s="46"/>
      <c r="AD51" s="43">
        <f t="shared" si="7"/>
        <v>12.92</v>
      </c>
      <c r="AE51" s="46"/>
      <c r="AF51" s="43">
        <f t="shared" si="8"/>
        <v>81.06</v>
      </c>
      <c r="AG51" s="46"/>
      <c r="AH51" s="59"/>
      <c r="AI51" s="43">
        <v>15</v>
      </c>
      <c r="AJ51" s="43">
        <f t="shared" si="9"/>
        <v>453.62</v>
      </c>
      <c r="AK51" s="43">
        <f t="shared" si="10"/>
        <v>1577.37</v>
      </c>
      <c r="AL51" s="71"/>
      <c r="AM51" s="28" t="s">
        <v>576</v>
      </c>
      <c r="AN51" s="70">
        <f ca="1">VLOOKUP(B51,'[9]6月月报7.8'!$B$4:$CN$700,49,0)</f>
        <v>0</v>
      </c>
      <c r="AO51" s="29" t="str">
        <f ca="1">VLOOKUP(B51,'[9]6月月报7.8'!$B$4:$CN$700,51,0)</f>
        <v>合同工</v>
      </c>
      <c r="AP51">
        <f>VLOOKUP(B51,'[13]25.6月定稿'!$B$3:$CH$600,5,0)</f>
        <v>25</v>
      </c>
      <c r="AQ51">
        <f>VLOOKUP(B51,'[13]25.6月定稿'!$B$3:$CH$600,22,0)</f>
        <v>0</v>
      </c>
      <c r="AR51" s="32" t="e">
        <f>_xlfn.XLOOKUP(A51,[12]汇总!B:B,[12]汇总!B:B)</f>
        <v>#N/A</v>
      </c>
      <c r="AS51" s="28"/>
      <c r="AT51" s="28" t="str">
        <f>VLOOKUP(B51,[8]一线员工!$C$3:$CM$600,1,0)</f>
        <v>肖燕丹</v>
      </c>
    </row>
    <row r="52" customFormat="1" spans="1:46">
      <c r="A52" s="42">
        <f t="shared" si="0"/>
        <v>47</v>
      </c>
      <c r="B52" s="43" t="s">
        <v>137</v>
      </c>
      <c r="C52" s="43" t="s">
        <v>612</v>
      </c>
      <c r="D52" s="473" t="s">
        <v>653</v>
      </c>
      <c r="E52" s="52" t="s">
        <v>654</v>
      </c>
      <c r="F52" s="46">
        <v>4308</v>
      </c>
      <c r="G52" s="46">
        <v>4308</v>
      </c>
      <c r="H52" s="46">
        <v>4308</v>
      </c>
      <c r="I52" s="46">
        <v>4308</v>
      </c>
      <c r="J52" s="59"/>
      <c r="K52" s="59"/>
      <c r="L52" s="59"/>
      <c r="M52" s="59"/>
      <c r="N52" s="46"/>
      <c r="O52" s="59"/>
      <c r="P52" s="43">
        <f t="shared" si="1"/>
        <v>689.28</v>
      </c>
      <c r="Q52" s="46"/>
      <c r="R52" s="46"/>
      <c r="S52" s="43">
        <f t="shared" si="2"/>
        <v>30.16</v>
      </c>
      <c r="T52" s="46"/>
      <c r="U52" s="43">
        <f t="shared" si="3"/>
        <v>374.8</v>
      </c>
      <c r="V52" s="43"/>
      <c r="W52" s="43">
        <f t="shared" si="4"/>
        <v>51.7</v>
      </c>
      <c r="X52" s="43"/>
      <c r="Y52" s="59"/>
      <c r="Z52" s="46"/>
      <c r="AA52" s="43">
        <f t="shared" si="5"/>
        <v>1145.94</v>
      </c>
      <c r="AB52" s="43">
        <f t="shared" si="6"/>
        <v>344.64</v>
      </c>
      <c r="AC52" s="46"/>
      <c r="AD52" s="43">
        <f t="shared" si="7"/>
        <v>12.92</v>
      </c>
      <c r="AE52" s="46"/>
      <c r="AF52" s="43">
        <f t="shared" si="8"/>
        <v>86.16</v>
      </c>
      <c r="AG52" s="46"/>
      <c r="AH52" s="59"/>
      <c r="AI52" s="43">
        <v>15</v>
      </c>
      <c r="AJ52" s="43">
        <f t="shared" si="9"/>
        <v>458.72</v>
      </c>
      <c r="AK52" s="43">
        <f t="shared" si="10"/>
        <v>1604.66</v>
      </c>
      <c r="AL52" s="71"/>
      <c r="AM52" s="28" t="s">
        <v>576</v>
      </c>
      <c r="AN52" s="70">
        <f ca="1">VLOOKUP(B52,'[9]6月月报7.8'!$B$4:$CN$700,49,0)</f>
        <v>0</v>
      </c>
      <c r="AO52" s="29" t="str">
        <f ca="1">VLOOKUP(B52,'[9]6月月报7.8'!$B$4:$CN$700,51,0)</f>
        <v>合同工</v>
      </c>
      <c r="AP52">
        <f>VLOOKUP(B52,'[13]25.6月定稿'!$B$3:$CH$600,5,0)</f>
        <v>21</v>
      </c>
      <c r="AQ52" t="str">
        <f>VLOOKUP(B52,'[13]25.6月定稿'!$B$3:$CH$600,22,0)</f>
        <v>残疾人安置</v>
      </c>
      <c r="AR52" s="32" t="e">
        <f>_xlfn.XLOOKUP(A52,[12]汇总!B:B,[12]汇总!B:B)</f>
        <v>#N/A</v>
      </c>
      <c r="AS52" s="28"/>
      <c r="AT52" s="28" t="str">
        <f>VLOOKUP(B52,[8]一线员工!$C$3:$CM$600,1,0)</f>
        <v>高万</v>
      </c>
    </row>
    <row r="53" customFormat="1" spans="1:46">
      <c r="A53" s="42">
        <f t="shared" si="0"/>
        <v>48</v>
      </c>
      <c r="B53" s="43" t="s">
        <v>80</v>
      </c>
      <c r="C53" s="43" t="s">
        <v>612</v>
      </c>
      <c r="D53" s="473" t="s">
        <v>655</v>
      </c>
      <c r="E53" s="53">
        <v>45658</v>
      </c>
      <c r="F53" s="46">
        <v>4308</v>
      </c>
      <c r="G53" s="46">
        <v>4308</v>
      </c>
      <c r="H53" s="46">
        <v>4027</v>
      </c>
      <c r="I53" s="46">
        <v>4308</v>
      </c>
      <c r="J53" s="59"/>
      <c r="K53" s="59"/>
      <c r="L53" s="59"/>
      <c r="M53" s="59"/>
      <c r="N53" s="46"/>
      <c r="O53" s="59"/>
      <c r="P53" s="43">
        <f t="shared" si="1"/>
        <v>689.28</v>
      </c>
      <c r="Q53" s="46"/>
      <c r="R53" s="46"/>
      <c r="S53" s="43">
        <f t="shared" si="2"/>
        <v>30.16</v>
      </c>
      <c r="T53" s="46"/>
      <c r="U53" s="43">
        <f t="shared" si="3"/>
        <v>350.35</v>
      </c>
      <c r="V53" s="43"/>
      <c r="W53" s="43">
        <f t="shared" si="4"/>
        <v>51.7</v>
      </c>
      <c r="X53" s="43"/>
      <c r="Y53" s="59"/>
      <c r="Z53" s="46"/>
      <c r="AA53" s="43">
        <f t="shared" si="5"/>
        <v>1121.49</v>
      </c>
      <c r="AB53" s="43">
        <f t="shared" si="6"/>
        <v>344.64</v>
      </c>
      <c r="AC53" s="46"/>
      <c r="AD53" s="43">
        <f t="shared" si="7"/>
        <v>12.92</v>
      </c>
      <c r="AE53" s="46"/>
      <c r="AF53" s="43">
        <f t="shared" si="8"/>
        <v>80.54</v>
      </c>
      <c r="AG53" s="46"/>
      <c r="AH53" s="59"/>
      <c r="AI53" s="43">
        <v>15</v>
      </c>
      <c r="AJ53" s="43">
        <f t="shared" si="9"/>
        <v>453.1</v>
      </c>
      <c r="AK53" s="43">
        <f t="shared" si="10"/>
        <v>1574.59</v>
      </c>
      <c r="AL53" s="71"/>
      <c r="AM53" s="28" t="s">
        <v>576</v>
      </c>
      <c r="AN53" s="70">
        <f ca="1">VLOOKUP(B53,'[9]6月月报7.8'!$B$4:$CN$700,49,0)</f>
        <v>0</v>
      </c>
      <c r="AO53" s="29" t="str">
        <f ca="1">VLOOKUP(B53,'[9]6月月报7.8'!$B$4:$CN$700,51,0)</f>
        <v>合同工</v>
      </c>
      <c r="AP53">
        <f>VLOOKUP(B53,'[13]25.6月定稿'!$B$3:$CH$600,5,0)</f>
        <v>29</v>
      </c>
      <c r="AQ53">
        <f>VLOOKUP(B53,'[13]25.6月定稿'!$B$3:$CH$600,22,0)</f>
        <v>0</v>
      </c>
      <c r="AR53" s="32" t="e">
        <f>_xlfn.XLOOKUP(A53,[12]汇总!B:B,[12]汇总!B:B)</f>
        <v>#N/A</v>
      </c>
      <c r="AS53" s="28"/>
      <c r="AT53" s="28" t="str">
        <f>VLOOKUP(B53,[8]一线员工!$C$3:$CM$600,1,0)</f>
        <v>何柒林</v>
      </c>
    </row>
    <row r="54" customFormat="1" spans="1:46">
      <c r="A54" s="42">
        <f t="shared" si="0"/>
        <v>49</v>
      </c>
      <c r="B54" s="43" t="s">
        <v>70</v>
      </c>
      <c r="C54" s="43" t="s">
        <v>612</v>
      </c>
      <c r="D54" s="473" t="s">
        <v>656</v>
      </c>
      <c r="E54" s="53">
        <v>45602</v>
      </c>
      <c r="F54" s="46">
        <v>4308</v>
      </c>
      <c r="G54" s="46">
        <v>4308</v>
      </c>
      <c r="H54" s="46">
        <v>4027</v>
      </c>
      <c r="I54" s="46">
        <v>4308</v>
      </c>
      <c r="J54" s="59"/>
      <c r="K54" s="59"/>
      <c r="L54" s="59"/>
      <c r="M54" s="59"/>
      <c r="N54" s="46"/>
      <c r="O54" s="59"/>
      <c r="P54" s="43">
        <f t="shared" si="1"/>
        <v>689.28</v>
      </c>
      <c r="Q54" s="46"/>
      <c r="R54" s="46"/>
      <c r="S54" s="43">
        <f t="shared" si="2"/>
        <v>30.16</v>
      </c>
      <c r="T54" s="46"/>
      <c r="U54" s="43">
        <f t="shared" si="3"/>
        <v>350.35</v>
      </c>
      <c r="V54" s="43"/>
      <c r="W54" s="43">
        <f t="shared" si="4"/>
        <v>51.7</v>
      </c>
      <c r="X54" s="43"/>
      <c r="Y54" s="59"/>
      <c r="Z54" s="46"/>
      <c r="AA54" s="43">
        <f t="shared" si="5"/>
        <v>1121.49</v>
      </c>
      <c r="AB54" s="43">
        <f t="shared" si="6"/>
        <v>344.64</v>
      </c>
      <c r="AC54" s="46"/>
      <c r="AD54" s="43">
        <f t="shared" si="7"/>
        <v>12.92</v>
      </c>
      <c r="AE54" s="46"/>
      <c r="AF54" s="43">
        <f t="shared" si="8"/>
        <v>80.54</v>
      </c>
      <c r="AG54" s="46"/>
      <c r="AH54" s="59"/>
      <c r="AI54" s="43">
        <v>15</v>
      </c>
      <c r="AJ54" s="43">
        <f t="shared" si="9"/>
        <v>453.1</v>
      </c>
      <c r="AK54" s="43">
        <f t="shared" si="10"/>
        <v>1574.59</v>
      </c>
      <c r="AL54" s="71"/>
      <c r="AM54" s="28" t="s">
        <v>576</v>
      </c>
      <c r="AN54" s="70">
        <f ca="1">VLOOKUP(B54,'[9]6月月报7.8'!$B$4:$CN$700,49,0)</f>
        <v>0</v>
      </c>
      <c r="AO54" s="29">
        <f ca="1">VLOOKUP(B54,'[9]6月月报7.8'!$B$4:$CN$700,51,0)</f>
        <v>0</v>
      </c>
      <c r="AP54">
        <f>VLOOKUP(B54,'[13]25.6月定稿'!$B$3:$CH$600,5,0)</f>
        <v>11</v>
      </c>
      <c r="AQ54" t="str">
        <f>VLOOKUP(B54,'[13]25.6月定稿'!$B$3:$CH$600,22,0)</f>
        <v>2025/06/19号离职</v>
      </c>
      <c r="AR54" s="32" t="e">
        <f>_xlfn.XLOOKUP(A54,[12]汇总!B:B,[12]汇总!B:B)</f>
        <v>#N/A</v>
      </c>
      <c r="AS54" s="28"/>
      <c r="AT54" s="28" t="str">
        <f>VLOOKUP(B54,[8]一线员工!$C$3:$CM$600,1,0)</f>
        <v>谭海波</v>
      </c>
    </row>
    <row r="55" customFormat="1" spans="1:46">
      <c r="A55" s="42">
        <f t="shared" si="0"/>
        <v>50</v>
      </c>
      <c r="B55" s="43" t="s">
        <v>141</v>
      </c>
      <c r="C55" s="46" t="s">
        <v>613</v>
      </c>
      <c r="D55" s="44"/>
      <c r="E55" s="28"/>
      <c r="F55" s="46">
        <v>4308</v>
      </c>
      <c r="G55" s="46">
        <v>4308</v>
      </c>
      <c r="H55" s="46">
        <v>4308</v>
      </c>
      <c r="I55" s="46">
        <v>4308</v>
      </c>
      <c r="J55" s="59"/>
      <c r="K55" s="59"/>
      <c r="L55" s="59"/>
      <c r="M55" s="59"/>
      <c r="N55" s="46"/>
      <c r="O55" s="59"/>
      <c r="P55" s="43">
        <f t="shared" si="1"/>
        <v>689.28</v>
      </c>
      <c r="Q55" s="46"/>
      <c r="R55" s="46"/>
      <c r="S55" s="43">
        <f t="shared" si="2"/>
        <v>30.16</v>
      </c>
      <c r="T55" s="46"/>
      <c r="U55" s="43">
        <f t="shared" si="3"/>
        <v>374.8</v>
      </c>
      <c r="V55" s="43"/>
      <c r="W55" s="43">
        <f t="shared" si="4"/>
        <v>51.7</v>
      </c>
      <c r="X55" s="43"/>
      <c r="Y55" s="59"/>
      <c r="Z55" s="46"/>
      <c r="AA55" s="43">
        <f t="shared" si="5"/>
        <v>1145.94</v>
      </c>
      <c r="AB55" s="43">
        <f t="shared" si="6"/>
        <v>344.64</v>
      </c>
      <c r="AC55" s="46"/>
      <c r="AD55" s="43">
        <f t="shared" si="7"/>
        <v>12.92</v>
      </c>
      <c r="AE55" s="46"/>
      <c r="AF55" s="43">
        <f t="shared" si="8"/>
        <v>86.16</v>
      </c>
      <c r="AG55" s="46"/>
      <c r="AH55" s="59"/>
      <c r="AI55" s="43">
        <v>15</v>
      </c>
      <c r="AJ55" s="43">
        <f t="shared" si="9"/>
        <v>458.72</v>
      </c>
      <c r="AK55" s="43">
        <f t="shared" si="10"/>
        <v>1604.66</v>
      </c>
      <c r="AL55" s="71"/>
      <c r="AM55" s="28" t="s">
        <v>576</v>
      </c>
      <c r="AN55" s="70">
        <f ca="1">VLOOKUP(B55,'[9]6月月报7.8'!$B$4:$CN$700,49,0)</f>
        <v>0</v>
      </c>
      <c r="AO55" s="29">
        <f ca="1">VLOOKUP(B55,'[9]6月月报7.8'!$B$4:$CN$700,51,0)</f>
        <v>0</v>
      </c>
      <c r="AP55">
        <f>VLOOKUP(B55,'[13]25.6月定稿'!$B$3:$CH$600,5,0)</f>
        <v>24</v>
      </c>
      <c r="AQ55" t="str">
        <f>VLOOKUP(B55,'[13]25.6月定稿'!$B$3:$CH$600,22,0)</f>
        <v>2025/06/30号离职</v>
      </c>
      <c r="AR55" s="32" t="e">
        <f>_xlfn.XLOOKUP(A55,[12]汇总!B:B,[12]汇总!B:B)</f>
        <v>#N/A</v>
      </c>
      <c r="AS55" s="28"/>
      <c r="AT55" s="28" t="str">
        <f>VLOOKUP(B55,[8]一线员工!$C$3:$CM$600,1,0)</f>
        <v>罗冰</v>
      </c>
    </row>
    <row r="56" customFormat="1" spans="1:46">
      <c r="A56" s="42">
        <f t="shared" si="0"/>
        <v>51</v>
      </c>
      <c r="B56" s="43" t="s">
        <v>136</v>
      </c>
      <c r="C56" s="46"/>
      <c r="D56" s="44"/>
      <c r="E56" s="28"/>
      <c r="F56" s="46">
        <v>4308</v>
      </c>
      <c r="G56" s="46">
        <v>4308</v>
      </c>
      <c r="H56" s="46">
        <v>4308</v>
      </c>
      <c r="I56" s="46">
        <v>4308</v>
      </c>
      <c r="J56" s="59"/>
      <c r="K56" s="59"/>
      <c r="L56" s="59"/>
      <c r="M56" s="59"/>
      <c r="N56" s="46"/>
      <c r="O56" s="59"/>
      <c r="P56" s="43">
        <f t="shared" si="1"/>
        <v>689.28</v>
      </c>
      <c r="Q56" s="46"/>
      <c r="R56" s="46"/>
      <c r="S56" s="43">
        <f t="shared" si="2"/>
        <v>30.16</v>
      </c>
      <c r="T56" s="46"/>
      <c r="U56" s="43">
        <f t="shared" si="3"/>
        <v>374.8</v>
      </c>
      <c r="V56" s="43"/>
      <c r="W56" s="43">
        <f t="shared" si="4"/>
        <v>51.7</v>
      </c>
      <c r="X56" s="43"/>
      <c r="Y56" s="59"/>
      <c r="Z56" s="46"/>
      <c r="AA56" s="43">
        <f t="shared" si="5"/>
        <v>1145.94</v>
      </c>
      <c r="AB56" s="43">
        <f t="shared" si="6"/>
        <v>344.64</v>
      </c>
      <c r="AC56" s="46"/>
      <c r="AD56" s="43">
        <f t="shared" si="7"/>
        <v>12.92</v>
      </c>
      <c r="AE56" s="46"/>
      <c r="AF56" s="43">
        <f t="shared" si="8"/>
        <v>86.16</v>
      </c>
      <c r="AG56" s="46"/>
      <c r="AH56" s="59"/>
      <c r="AI56" s="43">
        <v>15</v>
      </c>
      <c r="AJ56" s="43">
        <f t="shared" si="9"/>
        <v>458.72</v>
      </c>
      <c r="AK56" s="43">
        <f t="shared" si="10"/>
        <v>1604.66</v>
      </c>
      <c r="AL56" s="71"/>
      <c r="AM56" s="28" t="s">
        <v>576</v>
      </c>
      <c r="AN56" s="70">
        <f ca="1">VLOOKUP(B56,'[9]6月月报7.8'!$B$4:$CN$700,49,0)</f>
        <v>0</v>
      </c>
      <c r="AO56" s="29" t="str">
        <f ca="1">VLOOKUP(B56,'[9]6月月报7.8'!$B$4:$CN$700,51,0)</f>
        <v>合同工</v>
      </c>
      <c r="AP56">
        <f>VLOOKUP(B56,'[13]25.6月定稿'!$B$3:$CH$600,5,0)</f>
        <v>24</v>
      </c>
      <c r="AQ56">
        <f>VLOOKUP(B56,'[13]25.6月定稿'!$B$3:$CH$600,22,0)</f>
        <v>0</v>
      </c>
      <c r="AR56" s="32" t="e">
        <f>_xlfn.XLOOKUP(A56,[12]汇总!B:B,[12]汇总!B:B)</f>
        <v>#N/A</v>
      </c>
      <c r="AS56" s="28"/>
      <c r="AT56" s="28" t="str">
        <f>VLOOKUP(B56,[8]一线员工!$C$3:$CM$600,1,0)</f>
        <v>邹彬彬</v>
      </c>
    </row>
    <row r="57" customFormat="1" spans="1:46">
      <c r="A57" s="42">
        <f t="shared" si="0"/>
        <v>52</v>
      </c>
      <c r="B57" s="43" t="s">
        <v>40</v>
      </c>
      <c r="C57" s="46"/>
      <c r="D57" s="44"/>
      <c r="E57" s="28"/>
      <c r="F57" s="46">
        <v>4308</v>
      </c>
      <c r="G57" s="46">
        <v>4308</v>
      </c>
      <c r="H57" s="46">
        <v>4308</v>
      </c>
      <c r="I57" s="46">
        <v>4308</v>
      </c>
      <c r="J57" s="59"/>
      <c r="K57" s="59"/>
      <c r="L57" s="59"/>
      <c r="M57" s="59"/>
      <c r="N57" s="46"/>
      <c r="O57" s="59"/>
      <c r="P57" s="43">
        <f t="shared" si="1"/>
        <v>689.28</v>
      </c>
      <c r="Q57" s="46"/>
      <c r="R57" s="46"/>
      <c r="S57" s="43">
        <f t="shared" si="2"/>
        <v>30.16</v>
      </c>
      <c r="T57" s="46"/>
      <c r="U57" s="43">
        <f t="shared" si="3"/>
        <v>374.8</v>
      </c>
      <c r="V57" s="43"/>
      <c r="W57" s="43">
        <f t="shared" si="4"/>
        <v>51.7</v>
      </c>
      <c r="X57" s="43"/>
      <c r="Y57" s="59"/>
      <c r="Z57" s="46"/>
      <c r="AA57" s="43">
        <f t="shared" si="5"/>
        <v>1145.94</v>
      </c>
      <c r="AB57" s="43">
        <f t="shared" si="6"/>
        <v>344.64</v>
      </c>
      <c r="AC57" s="46"/>
      <c r="AD57" s="43">
        <f t="shared" si="7"/>
        <v>12.92</v>
      </c>
      <c r="AE57" s="46"/>
      <c r="AF57" s="43">
        <f t="shared" si="8"/>
        <v>86.16</v>
      </c>
      <c r="AG57" s="46"/>
      <c r="AH57" s="59"/>
      <c r="AI57" s="43">
        <v>15</v>
      </c>
      <c r="AJ57" s="43">
        <f t="shared" si="9"/>
        <v>458.72</v>
      </c>
      <c r="AK57" s="43">
        <f t="shared" si="10"/>
        <v>1604.66</v>
      </c>
      <c r="AL57" s="71"/>
      <c r="AM57" s="28" t="s">
        <v>576</v>
      </c>
      <c r="AN57" s="70">
        <f ca="1">VLOOKUP(B57,'[9]6月月报7.8'!$B$4:$CN$700,49,0)</f>
        <v>0</v>
      </c>
      <c r="AO57" s="29" t="str">
        <f ca="1">VLOOKUP(B57,'[9]6月月报7.8'!$B$4:$CN$700,51,0)</f>
        <v>合同工</v>
      </c>
      <c r="AP57">
        <f>VLOOKUP(B57,'[13]25.6月定稿'!$B$3:$CH$600,5,0)</f>
        <v>20.5</v>
      </c>
      <c r="AQ57">
        <f>VLOOKUP(B57,'[13]25.6月定稿'!$B$3:$CH$600,22,0)</f>
        <v>0</v>
      </c>
      <c r="AR57" s="32" t="e">
        <f>_xlfn.XLOOKUP(A57,[12]汇总!B:B,[12]汇总!B:B)</f>
        <v>#N/A</v>
      </c>
      <c r="AS57" s="28"/>
      <c r="AT57" s="28" t="str">
        <f>VLOOKUP(B57,[8]一线员工!$C$3:$CM$600,1,0)</f>
        <v>谭丽平</v>
      </c>
    </row>
    <row r="58" s="28" customFormat="1" spans="1:16384">
      <c r="A58" s="42"/>
      <c r="B58" s="54"/>
      <c r="C58" s="54"/>
      <c r="D58" s="54"/>
      <c r="E58" s="54">
        <f>A57</f>
        <v>52</v>
      </c>
      <c r="F58" s="43"/>
      <c r="G58" s="43"/>
      <c r="H58" s="43"/>
      <c r="I58" s="43"/>
      <c r="J58" s="54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63"/>
      <c r="AK58" s="63"/>
      <c r="AL58" s="43"/>
      <c r="AN58" s="70"/>
      <c r="AO58" s="29"/>
      <c r="AP58"/>
      <c r="AQ58"/>
      <c r="AR58" s="32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="28" customFormat="1" spans="1:16384">
      <c r="A59" s="42"/>
      <c r="B59" s="54"/>
      <c r="C59" s="54"/>
      <c r="D59" s="54"/>
      <c r="E59" s="54">
        <v>0</v>
      </c>
      <c r="F59" s="54"/>
      <c r="G59" s="54"/>
      <c r="H59" s="54"/>
      <c r="I59" s="43"/>
      <c r="J59" s="54"/>
      <c r="K59" s="54"/>
      <c r="L59" s="60"/>
      <c r="M59" s="54"/>
      <c r="N59" s="54"/>
      <c r="O59" s="54"/>
      <c r="P59" s="54"/>
      <c r="Q59" s="54"/>
      <c r="R59" s="54"/>
      <c r="S59" s="43"/>
      <c r="T59" s="43"/>
      <c r="U59" s="43"/>
      <c r="V59" s="43"/>
      <c r="W59" s="43"/>
      <c r="X59" s="54"/>
      <c r="Y59" s="54"/>
      <c r="Z59" s="54"/>
      <c r="AA59" s="54"/>
      <c r="AB59" s="54"/>
      <c r="AC59" s="54"/>
      <c r="AD59" s="65"/>
      <c r="AE59" s="54"/>
      <c r="AF59" s="65"/>
      <c r="AG59" s="54"/>
      <c r="AH59" s="54"/>
      <c r="AI59" s="54"/>
      <c r="AJ59" s="54">
        <v>0</v>
      </c>
      <c r="AK59" s="72"/>
      <c r="AL59" s="54"/>
      <c r="AN59" s="70"/>
      <c r="AO59" s="29"/>
      <c r="AP59"/>
      <c r="AQ59"/>
      <c r="AR59" s="32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="28" customFormat="1" ht="36" spans="1:16384">
      <c r="A60" s="42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>
        <f t="shared" ref="P60:X60" si="11">SUM(P6:P59)</f>
        <v>42856.32</v>
      </c>
      <c r="Q60" s="55">
        <f t="shared" si="11"/>
        <v>0</v>
      </c>
      <c r="R60" s="55">
        <f t="shared" si="11"/>
        <v>0</v>
      </c>
      <c r="S60" s="55">
        <f t="shared" si="11"/>
        <v>1875.02</v>
      </c>
      <c r="T60" s="55">
        <f t="shared" si="11"/>
        <v>0</v>
      </c>
      <c r="U60" s="55">
        <f t="shared" si="11"/>
        <v>24344.99</v>
      </c>
      <c r="V60" s="55">
        <f t="shared" si="11"/>
        <v>0</v>
      </c>
      <c r="W60" s="55">
        <f t="shared" si="11"/>
        <v>3214.28</v>
      </c>
      <c r="X60" s="55">
        <f t="shared" si="11"/>
        <v>0</v>
      </c>
      <c r="Y60" s="55"/>
      <c r="Z60" s="55">
        <f t="shared" ref="Z60:AG60" si="12">SUM(Z6:Z59)</f>
        <v>0</v>
      </c>
      <c r="AA60" s="55">
        <f t="shared" si="12"/>
        <v>72290.61</v>
      </c>
      <c r="AB60" s="66">
        <f t="shared" si="12"/>
        <v>21428.16</v>
      </c>
      <c r="AC60" s="55">
        <f t="shared" si="12"/>
        <v>0</v>
      </c>
      <c r="AD60" s="55">
        <f t="shared" si="12"/>
        <v>803.5</v>
      </c>
      <c r="AE60" s="55">
        <f t="shared" si="12"/>
        <v>0</v>
      </c>
      <c r="AF60" s="55">
        <f t="shared" si="12"/>
        <v>5596.54</v>
      </c>
      <c r="AG60" s="55">
        <f t="shared" si="12"/>
        <v>0</v>
      </c>
      <c r="AH60" s="55"/>
      <c r="AI60" s="55">
        <f t="shared" ref="AI60:AK60" si="13">SUM(AI6:AI59)</f>
        <v>780</v>
      </c>
      <c r="AJ60" s="55">
        <f t="shared" si="13"/>
        <v>28608.2</v>
      </c>
      <c r="AK60" s="55">
        <f t="shared" si="13"/>
        <v>100898.81</v>
      </c>
      <c r="AL60" s="73" t="s">
        <v>657</v>
      </c>
      <c r="AN60" s="70"/>
      <c r="AO60" s="29"/>
      <c r="AP60"/>
      <c r="AQ60"/>
      <c r="AR60" s="32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="28" customFormat="1" spans="1:44">
      <c r="A61" s="42" t="s">
        <v>35</v>
      </c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66"/>
      <c r="AC61" s="55"/>
      <c r="AD61" s="55"/>
      <c r="AE61" s="55"/>
      <c r="AF61" s="55"/>
      <c r="AG61" s="55"/>
      <c r="AH61" s="55"/>
      <c r="AI61" s="55"/>
      <c r="AJ61" s="55"/>
      <c r="AK61" s="55"/>
      <c r="AL61" s="73"/>
      <c r="AN61" s="70"/>
      <c r="AO61" s="29"/>
      <c r="AP61"/>
      <c r="AQ61"/>
      <c r="AR61" s="32"/>
    </row>
    <row r="62" s="28" customFormat="1" spans="1:46">
      <c r="A62" s="42">
        <f t="shared" ref="A62:A109" si="14">ROW()-9</f>
        <v>53</v>
      </c>
      <c r="B62" s="56" t="s">
        <v>191</v>
      </c>
      <c r="C62" s="57" t="s">
        <v>612</v>
      </c>
      <c r="D62" s="474" t="s">
        <v>658</v>
      </c>
      <c r="E62" s="52">
        <v>45573</v>
      </c>
      <c r="F62" s="55"/>
      <c r="G62" s="55"/>
      <c r="H62" s="55"/>
      <c r="I62" s="55"/>
      <c r="J62" s="57">
        <v>4308</v>
      </c>
      <c r="K62" s="57">
        <v>4308</v>
      </c>
      <c r="L62" s="57">
        <v>4027</v>
      </c>
      <c r="M62" s="57">
        <v>4308</v>
      </c>
      <c r="N62" s="55"/>
      <c r="O62" s="57">
        <v>150</v>
      </c>
      <c r="P62" s="61">
        <v>689.28</v>
      </c>
      <c r="Q62" s="55"/>
      <c r="R62" s="55"/>
      <c r="S62" s="57">
        <v>30.16</v>
      </c>
      <c r="T62" s="55"/>
      <c r="U62" s="57">
        <v>350.35</v>
      </c>
      <c r="V62" s="55"/>
      <c r="W62" s="57">
        <v>90.47</v>
      </c>
      <c r="X62" s="64"/>
      <c r="Y62" s="55"/>
      <c r="Z62" s="55"/>
      <c r="AA62" s="57">
        <v>1160.26</v>
      </c>
      <c r="AB62" s="55"/>
      <c r="AC62" s="55"/>
      <c r="AD62" s="55"/>
      <c r="AE62" s="55"/>
      <c r="AF62" s="55"/>
      <c r="AG62" s="55"/>
      <c r="AH62" s="55"/>
      <c r="AI62" s="55"/>
      <c r="AJ62" s="55">
        <f t="shared" ref="AJ62:AJ110" si="15">SUM(AB62:AI62)</f>
        <v>0</v>
      </c>
      <c r="AK62" s="64">
        <v>1160.26</v>
      </c>
      <c r="AL62" s="73"/>
      <c r="AM62" s="28" t="s">
        <v>35</v>
      </c>
      <c r="AN62" s="70">
        <f ca="1">VLOOKUP(B62,'[9]6月月报7.8'!$B$4:$CN$700,49,0)</f>
        <v>0</v>
      </c>
      <c r="AO62" s="29" t="str">
        <f ca="1">VLOOKUP(B62,'[9]6月月报7.8'!$B$4:$CN$700,51,0)</f>
        <v>劳务工</v>
      </c>
      <c r="AP62">
        <f>VLOOKUP(B62,'[13]25.6月定稿'!$B$3:$CH$600,5,0)</f>
        <v>28</v>
      </c>
      <c r="AQ62">
        <f>VLOOKUP(B62,'[13]25.6月定稿'!$B$3:$CH$600,22,0)</f>
        <v>0</v>
      </c>
      <c r="AR62" s="32" t="e">
        <f>_xlfn.XLOOKUP(A62,[12]汇总!B:B,[12]汇总!B:B)</f>
        <v>#N/A</v>
      </c>
      <c r="AT62" s="28" t="str">
        <f>VLOOKUP(B62,[8]一线员工!$C$3:$CM$600,1,0)</f>
        <v>史双宇</v>
      </c>
    </row>
    <row r="63" s="28" customFormat="1" spans="1:46">
      <c r="A63" s="42">
        <f t="shared" si="14"/>
        <v>54</v>
      </c>
      <c r="B63" s="56" t="s">
        <v>193</v>
      </c>
      <c r="C63" s="57" t="s">
        <v>613</v>
      </c>
      <c r="D63" s="474" t="s">
        <v>659</v>
      </c>
      <c r="E63" s="52">
        <v>45579</v>
      </c>
      <c r="F63" s="55"/>
      <c r="G63" s="55"/>
      <c r="H63" s="55"/>
      <c r="I63" s="55"/>
      <c r="J63" s="57">
        <v>4308</v>
      </c>
      <c r="K63" s="57">
        <v>4308</v>
      </c>
      <c r="L63" s="57">
        <v>4027</v>
      </c>
      <c r="M63" s="57">
        <v>4308</v>
      </c>
      <c r="N63" s="55"/>
      <c r="O63" s="57">
        <v>150</v>
      </c>
      <c r="P63" s="61">
        <v>689.28</v>
      </c>
      <c r="Q63" s="55"/>
      <c r="R63" s="55"/>
      <c r="S63" s="57">
        <v>30.16</v>
      </c>
      <c r="T63" s="55"/>
      <c r="U63" s="57">
        <v>350.35</v>
      </c>
      <c r="V63" s="55"/>
      <c r="W63" s="57">
        <v>90.47</v>
      </c>
      <c r="X63" s="64"/>
      <c r="Y63" s="55"/>
      <c r="Z63" s="55"/>
      <c r="AA63" s="57">
        <v>1160.26</v>
      </c>
      <c r="AB63" s="55"/>
      <c r="AC63" s="55"/>
      <c r="AD63" s="55"/>
      <c r="AE63" s="55"/>
      <c r="AF63" s="55"/>
      <c r="AG63" s="55"/>
      <c r="AH63" s="55"/>
      <c r="AI63" s="55"/>
      <c r="AJ63" s="55">
        <f t="shared" si="15"/>
        <v>0</v>
      </c>
      <c r="AK63" s="64">
        <v>1160.26</v>
      </c>
      <c r="AL63" s="73"/>
      <c r="AM63" s="28" t="s">
        <v>35</v>
      </c>
      <c r="AN63" s="70">
        <f ca="1">VLOOKUP(B63,'[9]6月月报7.8'!$B$4:$CN$700,49,0)</f>
        <v>0</v>
      </c>
      <c r="AO63" s="29" t="str">
        <f ca="1">VLOOKUP(B63,'[9]6月月报7.8'!$B$4:$CN$700,51,0)</f>
        <v>劳务工</v>
      </c>
      <c r="AP63">
        <f>VLOOKUP(B63,'[13]25.6月定稿'!$B$3:$CH$600,5,0)</f>
        <v>28</v>
      </c>
      <c r="AQ63">
        <f>VLOOKUP(B63,'[13]25.6月定稿'!$B$3:$CH$600,22,0)</f>
        <v>0</v>
      </c>
      <c r="AR63" s="32" t="e">
        <f>_xlfn.XLOOKUP(A63,[12]汇总!B:B,[12]汇总!B:B)</f>
        <v>#N/A</v>
      </c>
      <c r="AT63" s="28" t="str">
        <f>VLOOKUP(B63,[8]一线员工!$C$3:$CM$600,1,0)</f>
        <v>谢桂华</v>
      </c>
    </row>
    <row r="64" s="28" customFormat="1" spans="1:46">
      <c r="A64" s="42">
        <f t="shared" si="14"/>
        <v>55</v>
      </c>
      <c r="B64" s="56" t="s">
        <v>194</v>
      </c>
      <c r="C64" s="57" t="s">
        <v>613</v>
      </c>
      <c r="D64" s="474" t="s">
        <v>660</v>
      </c>
      <c r="E64" s="52">
        <v>45579</v>
      </c>
      <c r="F64" s="55"/>
      <c r="G64" s="55"/>
      <c r="H64" s="55"/>
      <c r="I64" s="55"/>
      <c r="J64" s="57">
        <v>4308</v>
      </c>
      <c r="K64" s="57">
        <v>4308</v>
      </c>
      <c r="L64" s="57">
        <v>4027</v>
      </c>
      <c r="M64" s="57">
        <v>4308</v>
      </c>
      <c r="N64" s="55"/>
      <c r="O64" s="57">
        <v>150</v>
      </c>
      <c r="P64" s="61">
        <v>689.28</v>
      </c>
      <c r="Q64" s="55"/>
      <c r="R64" s="55"/>
      <c r="S64" s="57">
        <v>30.16</v>
      </c>
      <c r="T64" s="55"/>
      <c r="U64" s="57">
        <v>350.35</v>
      </c>
      <c r="V64" s="55"/>
      <c r="W64" s="57">
        <v>90.47</v>
      </c>
      <c r="X64" s="64"/>
      <c r="Y64" s="55"/>
      <c r="Z64" s="55"/>
      <c r="AA64" s="57">
        <v>1160.26</v>
      </c>
      <c r="AB64" s="55"/>
      <c r="AC64" s="55"/>
      <c r="AD64" s="55"/>
      <c r="AE64" s="55"/>
      <c r="AF64" s="55"/>
      <c r="AG64" s="55"/>
      <c r="AH64" s="55"/>
      <c r="AI64" s="55"/>
      <c r="AJ64" s="55">
        <f t="shared" si="15"/>
        <v>0</v>
      </c>
      <c r="AK64" s="64">
        <v>1160.26</v>
      </c>
      <c r="AL64" s="73"/>
      <c r="AM64" s="28" t="s">
        <v>35</v>
      </c>
      <c r="AN64" s="70">
        <f ca="1">VLOOKUP(B64,'[9]6月月报7.8'!$B$4:$CN$700,49,0)</f>
        <v>0</v>
      </c>
      <c r="AO64" s="29">
        <f ca="1">VLOOKUP(B64,'[9]6月月报7.8'!$B$4:$CN$700,51,0)</f>
        <v>0</v>
      </c>
      <c r="AP64">
        <f>VLOOKUP(B64,'[13]25.6月定稿'!$B$3:$CH$600,5,0)</f>
        <v>18</v>
      </c>
      <c r="AQ64" t="str">
        <f>VLOOKUP(B64,'[13]25.6月定稿'!$B$3:$CH$600,22,0)</f>
        <v>2025/06/22号离职</v>
      </c>
      <c r="AR64" s="32" t="e">
        <f>_xlfn.XLOOKUP(A64,[12]汇总!B:B,[12]汇总!B:B)</f>
        <v>#N/A</v>
      </c>
      <c r="AT64" s="28" t="str">
        <f>VLOOKUP(B64,[8]一线员工!$C$3:$CM$600,1,0)</f>
        <v>董婧雯</v>
      </c>
    </row>
    <row r="65" s="28" customFormat="1" spans="1:46">
      <c r="A65" s="42">
        <f t="shared" si="14"/>
        <v>56</v>
      </c>
      <c r="B65" s="56" t="s">
        <v>144</v>
      </c>
      <c r="C65" s="57" t="s">
        <v>612</v>
      </c>
      <c r="D65" s="474" t="s">
        <v>661</v>
      </c>
      <c r="E65" s="52">
        <v>45587</v>
      </c>
      <c r="F65" s="55"/>
      <c r="G65" s="55"/>
      <c r="H65" s="55"/>
      <c r="I65" s="55"/>
      <c r="J65" s="57">
        <v>4308</v>
      </c>
      <c r="K65" s="57">
        <v>4308</v>
      </c>
      <c r="L65" s="57">
        <v>4027</v>
      </c>
      <c r="M65" s="57">
        <v>4308</v>
      </c>
      <c r="N65" s="55"/>
      <c r="O65" s="57">
        <v>150</v>
      </c>
      <c r="P65" s="61">
        <v>689.28</v>
      </c>
      <c r="Q65" s="55"/>
      <c r="R65" s="55"/>
      <c r="S65" s="57">
        <v>30.16</v>
      </c>
      <c r="T65" s="55"/>
      <c r="U65" s="57">
        <v>350.35</v>
      </c>
      <c r="V65" s="55"/>
      <c r="W65" s="57">
        <v>90.47</v>
      </c>
      <c r="X65" s="64"/>
      <c r="Y65" s="55"/>
      <c r="Z65" s="55"/>
      <c r="AA65" s="57">
        <v>1160.26</v>
      </c>
      <c r="AB65" s="55"/>
      <c r="AC65" s="55"/>
      <c r="AD65" s="55"/>
      <c r="AE65" s="55"/>
      <c r="AF65" s="55"/>
      <c r="AG65" s="55"/>
      <c r="AH65" s="55"/>
      <c r="AI65" s="55"/>
      <c r="AJ65" s="55">
        <f t="shared" si="15"/>
        <v>0</v>
      </c>
      <c r="AK65" s="64">
        <v>1160.26</v>
      </c>
      <c r="AL65" s="73"/>
      <c r="AM65" s="28" t="s">
        <v>35</v>
      </c>
      <c r="AN65" s="70">
        <f ca="1">VLOOKUP(B65,'[9]6月月报7.8'!$B$4:$CN$700,49,0)</f>
        <v>0</v>
      </c>
      <c r="AO65" s="29">
        <f ca="1">VLOOKUP(B65,'[9]6月月报7.8'!$B$4:$CN$700,51,0)</f>
        <v>0</v>
      </c>
      <c r="AP65">
        <f>VLOOKUP(B65,'[13]25.6月定稿'!$B$3:$CH$600,5,0)</f>
        <v>27</v>
      </c>
      <c r="AQ65" t="str">
        <f>VLOOKUP(B65,'[13]25.6月定稿'!$B$3:$CH$600,22,0)</f>
        <v>2025/06/28号离职</v>
      </c>
      <c r="AR65" s="32" t="e">
        <f>_xlfn.XLOOKUP(A65,[12]汇总!B:B,[12]汇总!B:B)</f>
        <v>#N/A</v>
      </c>
      <c r="AT65" s="28" t="str">
        <f>VLOOKUP(B65,[8]一线员工!$C$3:$CM$600,1,0)</f>
        <v>罗熠鹏</v>
      </c>
    </row>
    <row r="66" s="28" customFormat="1" spans="1:46">
      <c r="A66" s="42">
        <f t="shared" si="14"/>
        <v>57</v>
      </c>
      <c r="B66" s="56" t="s">
        <v>195</v>
      </c>
      <c r="C66" s="57" t="s">
        <v>612</v>
      </c>
      <c r="D66" s="474" t="s">
        <v>662</v>
      </c>
      <c r="E66" s="52">
        <v>45587</v>
      </c>
      <c r="F66" s="55"/>
      <c r="G66" s="55"/>
      <c r="H66" s="55"/>
      <c r="I66" s="55"/>
      <c r="J66" s="57">
        <v>4308</v>
      </c>
      <c r="K66" s="57">
        <v>4308</v>
      </c>
      <c r="L66" s="57">
        <v>4027</v>
      </c>
      <c r="M66" s="57">
        <v>4308</v>
      </c>
      <c r="N66" s="55"/>
      <c r="O66" s="57">
        <v>150</v>
      </c>
      <c r="P66" s="61">
        <v>689.28</v>
      </c>
      <c r="Q66" s="55"/>
      <c r="R66" s="55"/>
      <c r="S66" s="57">
        <v>30.16</v>
      </c>
      <c r="T66" s="55"/>
      <c r="U66" s="57">
        <v>350.35</v>
      </c>
      <c r="V66" s="55"/>
      <c r="W66" s="57">
        <v>90.47</v>
      </c>
      <c r="X66" s="64"/>
      <c r="Y66" s="55"/>
      <c r="Z66" s="55"/>
      <c r="AA66" s="57">
        <v>1160.26</v>
      </c>
      <c r="AB66" s="55"/>
      <c r="AC66" s="55"/>
      <c r="AD66" s="55"/>
      <c r="AE66" s="55"/>
      <c r="AF66" s="55"/>
      <c r="AG66" s="55"/>
      <c r="AH66" s="55"/>
      <c r="AI66" s="55"/>
      <c r="AJ66" s="55">
        <f t="shared" si="15"/>
        <v>0</v>
      </c>
      <c r="AK66" s="64">
        <v>1160.26</v>
      </c>
      <c r="AL66" s="73"/>
      <c r="AM66" s="28" t="s">
        <v>35</v>
      </c>
      <c r="AN66" s="70">
        <f ca="1">VLOOKUP(B66,'[9]6月月报7.8'!$B$4:$CN$700,49,0)</f>
        <v>0</v>
      </c>
      <c r="AO66" s="29" t="str">
        <f ca="1">VLOOKUP(B66,'[9]6月月报7.8'!$B$4:$CN$700,51,0)</f>
        <v>劳务工</v>
      </c>
      <c r="AP66">
        <f>VLOOKUP(B66,'[13]25.6月定稿'!$B$3:$CH$600,5,0)</f>
        <v>28</v>
      </c>
      <c r="AQ66">
        <f>VLOOKUP(B66,'[13]25.6月定稿'!$B$3:$CH$600,22,0)</f>
        <v>0</v>
      </c>
      <c r="AR66" s="32" t="e">
        <f>_xlfn.XLOOKUP(A66,[12]汇总!B:B,[12]汇总!B:B)</f>
        <v>#N/A</v>
      </c>
      <c r="AT66" s="28" t="str">
        <f>VLOOKUP(B66,[8]一线员工!$C$3:$CM$600,1,0)</f>
        <v>张忠宝</v>
      </c>
    </row>
    <row r="67" s="28" customFormat="1" spans="1:46">
      <c r="A67" s="42">
        <f t="shared" si="14"/>
        <v>58</v>
      </c>
      <c r="B67" s="56" t="s">
        <v>199</v>
      </c>
      <c r="C67" s="57" t="s">
        <v>612</v>
      </c>
      <c r="D67" s="474" t="s">
        <v>663</v>
      </c>
      <c r="E67" s="52">
        <v>45587</v>
      </c>
      <c r="F67" s="55"/>
      <c r="G67" s="55"/>
      <c r="H67" s="55"/>
      <c r="I67" s="55"/>
      <c r="J67" s="57">
        <v>4308</v>
      </c>
      <c r="K67" s="57">
        <v>4308</v>
      </c>
      <c r="L67" s="57">
        <v>4027</v>
      </c>
      <c r="M67" s="57">
        <v>4308</v>
      </c>
      <c r="N67" s="55"/>
      <c r="O67" s="57">
        <v>150</v>
      </c>
      <c r="P67" s="61">
        <v>689.28</v>
      </c>
      <c r="Q67" s="55"/>
      <c r="R67" s="55"/>
      <c r="S67" s="57">
        <v>30.16</v>
      </c>
      <c r="T67" s="55"/>
      <c r="U67" s="57">
        <v>350.35</v>
      </c>
      <c r="V67" s="55"/>
      <c r="W67" s="57">
        <v>90.47</v>
      </c>
      <c r="X67" s="64"/>
      <c r="Y67" s="55"/>
      <c r="Z67" s="55"/>
      <c r="AA67" s="57">
        <v>1160.26</v>
      </c>
      <c r="AB67" s="55"/>
      <c r="AC67" s="55"/>
      <c r="AD67" s="55"/>
      <c r="AE67" s="55"/>
      <c r="AF67" s="55"/>
      <c r="AG67" s="55"/>
      <c r="AH67" s="55"/>
      <c r="AI67" s="55"/>
      <c r="AJ67" s="55">
        <f t="shared" si="15"/>
        <v>0</v>
      </c>
      <c r="AK67" s="64">
        <v>1160.26</v>
      </c>
      <c r="AL67" s="73"/>
      <c r="AM67" s="28" t="s">
        <v>35</v>
      </c>
      <c r="AN67" s="70">
        <f ca="1">VLOOKUP(B67,'[9]6月月报7.8'!$B$4:$CN$700,49,0)</f>
        <v>0</v>
      </c>
      <c r="AO67" s="29" t="str">
        <f ca="1">VLOOKUP(B67,'[9]6月月报7.8'!$B$4:$CN$700,51,0)</f>
        <v>劳务工</v>
      </c>
      <c r="AP67">
        <f>VLOOKUP(B67,'[13]25.6月定稿'!$B$3:$CH$600,5,0)</f>
        <v>24</v>
      </c>
      <c r="AQ67">
        <f>VLOOKUP(B67,'[13]25.6月定稿'!$B$3:$CH$600,22,0)</f>
        <v>0</v>
      </c>
      <c r="AR67" s="32" t="e">
        <f>_xlfn.XLOOKUP(A67,[12]汇总!B:B,[12]汇总!B:B)</f>
        <v>#N/A</v>
      </c>
      <c r="AT67" s="28" t="str">
        <f>VLOOKUP(B67,[8]一线员工!$C$3:$CM$600,1,0)</f>
        <v>唐亮</v>
      </c>
    </row>
    <row r="68" s="28" customFormat="1" spans="1:46">
      <c r="A68" s="42">
        <f t="shared" si="14"/>
        <v>59</v>
      </c>
      <c r="B68" s="56" t="s">
        <v>256</v>
      </c>
      <c r="C68" s="57" t="s">
        <v>613</v>
      </c>
      <c r="D68" s="474" t="s">
        <v>664</v>
      </c>
      <c r="E68" s="52">
        <v>45591</v>
      </c>
      <c r="F68" s="55"/>
      <c r="G68" s="55"/>
      <c r="H68" s="55"/>
      <c r="I68" s="55"/>
      <c r="J68" s="57">
        <v>4308</v>
      </c>
      <c r="K68" s="57">
        <v>4308</v>
      </c>
      <c r="L68" s="57">
        <v>4027</v>
      </c>
      <c r="M68" s="57">
        <v>4308</v>
      </c>
      <c r="N68" s="55"/>
      <c r="O68" s="57">
        <v>150</v>
      </c>
      <c r="P68" s="61">
        <v>689.28</v>
      </c>
      <c r="Q68" s="55"/>
      <c r="R68" s="55"/>
      <c r="S68" s="57">
        <v>30.16</v>
      </c>
      <c r="T68" s="55"/>
      <c r="U68" s="57">
        <v>350.35</v>
      </c>
      <c r="V68" s="55"/>
      <c r="W68" s="57">
        <v>90.47</v>
      </c>
      <c r="X68" s="64"/>
      <c r="Y68" s="55"/>
      <c r="Z68" s="55"/>
      <c r="AA68" s="57">
        <v>1160.26</v>
      </c>
      <c r="AB68" s="55"/>
      <c r="AC68" s="55"/>
      <c r="AD68" s="55"/>
      <c r="AE68" s="55"/>
      <c r="AF68" s="55"/>
      <c r="AG68" s="55"/>
      <c r="AH68" s="55"/>
      <c r="AI68" s="55"/>
      <c r="AJ68" s="55">
        <f t="shared" si="15"/>
        <v>0</v>
      </c>
      <c r="AK68" s="64">
        <v>1160.26</v>
      </c>
      <c r="AL68" s="73"/>
      <c r="AM68" s="28" t="s">
        <v>35</v>
      </c>
      <c r="AN68" s="70">
        <f ca="1">VLOOKUP(B68,'[9]6月月报7.8'!$B$4:$CN$700,49,0)</f>
        <v>0</v>
      </c>
      <c r="AO68" s="29" t="str">
        <f ca="1">VLOOKUP(B68,'[9]6月月报7.8'!$B$4:$CN$700,51,0)</f>
        <v>劳务工</v>
      </c>
      <c r="AP68">
        <f>VLOOKUP(B68,'[13]25.6月定稿'!$B$3:$CH$600,5,0)</f>
        <v>29</v>
      </c>
      <c r="AQ68">
        <f>VLOOKUP(B68,'[13]25.6月定稿'!$B$3:$CH$600,22,0)</f>
        <v>0</v>
      </c>
      <c r="AR68" s="32" t="e">
        <f>_xlfn.XLOOKUP(A68,[12]汇总!B:B,[12]汇总!B:B)</f>
        <v>#N/A</v>
      </c>
      <c r="AT68" s="28" t="str">
        <f>VLOOKUP(B68,[8]一线员工!$C$3:$CM$600,1,0)</f>
        <v>李需</v>
      </c>
    </row>
    <row r="69" s="28" customFormat="1" spans="1:46">
      <c r="A69" s="42">
        <f t="shared" si="14"/>
        <v>60</v>
      </c>
      <c r="B69" s="56" t="s">
        <v>196</v>
      </c>
      <c r="C69" s="57" t="s">
        <v>612</v>
      </c>
      <c r="D69" s="474" t="s">
        <v>665</v>
      </c>
      <c r="E69" s="52">
        <v>45591</v>
      </c>
      <c r="F69" s="55"/>
      <c r="G69" s="55"/>
      <c r="H69" s="55"/>
      <c r="I69" s="55"/>
      <c r="J69" s="57">
        <v>4308</v>
      </c>
      <c r="K69" s="57">
        <v>4308</v>
      </c>
      <c r="L69" s="57">
        <v>4027</v>
      </c>
      <c r="M69" s="57">
        <v>4308</v>
      </c>
      <c r="N69" s="55"/>
      <c r="O69" s="57">
        <v>150</v>
      </c>
      <c r="P69" s="61">
        <v>689.28</v>
      </c>
      <c r="Q69" s="55"/>
      <c r="R69" s="55"/>
      <c r="S69" s="57">
        <v>30.16</v>
      </c>
      <c r="T69" s="55"/>
      <c r="U69" s="57">
        <v>350.35</v>
      </c>
      <c r="V69" s="55"/>
      <c r="W69" s="57">
        <v>90.47</v>
      </c>
      <c r="X69" s="64"/>
      <c r="Y69" s="55"/>
      <c r="Z69" s="55"/>
      <c r="AA69" s="57">
        <v>1160.26</v>
      </c>
      <c r="AB69" s="55"/>
      <c r="AC69" s="55"/>
      <c r="AD69" s="55"/>
      <c r="AE69" s="55"/>
      <c r="AF69" s="55"/>
      <c r="AG69" s="55"/>
      <c r="AH69" s="55"/>
      <c r="AI69" s="55"/>
      <c r="AJ69" s="55">
        <f t="shared" si="15"/>
        <v>0</v>
      </c>
      <c r="AK69" s="64">
        <v>1160.26</v>
      </c>
      <c r="AL69" s="73"/>
      <c r="AM69" s="28" t="s">
        <v>35</v>
      </c>
      <c r="AN69" s="70">
        <f ca="1">VLOOKUP(B69,'[9]6月月报7.8'!$B$4:$CN$700,49,0)</f>
        <v>0</v>
      </c>
      <c r="AO69" s="29" t="str">
        <f ca="1">VLOOKUP(B69,'[9]6月月报7.8'!$B$4:$CN$700,51,0)</f>
        <v>劳务工</v>
      </c>
      <c r="AP69">
        <f>VLOOKUP(B69,'[13]25.6月定稿'!$B$3:$CH$600,5,0)</f>
        <v>23</v>
      </c>
      <c r="AQ69">
        <f>VLOOKUP(B69,'[13]25.6月定稿'!$B$3:$CH$600,22,0)</f>
        <v>0</v>
      </c>
      <c r="AR69" s="32" t="e">
        <f>_xlfn.XLOOKUP(A69,[12]汇总!B:B,[12]汇总!B:B)</f>
        <v>#N/A</v>
      </c>
      <c r="AT69" s="28" t="str">
        <f>VLOOKUP(B69,[8]一线员工!$C$3:$CM$600,1,0)</f>
        <v>刘湘宇</v>
      </c>
    </row>
    <row r="70" s="28" customFormat="1" spans="1:46">
      <c r="A70" s="42">
        <f t="shared" si="14"/>
        <v>61</v>
      </c>
      <c r="B70" s="56" t="s">
        <v>200</v>
      </c>
      <c r="C70" s="57" t="s">
        <v>612</v>
      </c>
      <c r="D70" s="57" t="s">
        <v>666</v>
      </c>
      <c r="E70" s="52">
        <v>45637</v>
      </c>
      <c r="F70" s="55"/>
      <c r="G70" s="55"/>
      <c r="H70" s="55"/>
      <c r="I70" s="55"/>
      <c r="J70" s="57">
        <v>4308</v>
      </c>
      <c r="K70" s="57">
        <v>4308</v>
      </c>
      <c r="L70" s="57">
        <v>4027</v>
      </c>
      <c r="M70" s="57">
        <v>4308</v>
      </c>
      <c r="N70" s="55"/>
      <c r="O70" s="57">
        <v>150</v>
      </c>
      <c r="P70" s="61">
        <v>689.28</v>
      </c>
      <c r="Q70" s="55"/>
      <c r="R70" s="55"/>
      <c r="S70" s="57">
        <v>30.16</v>
      </c>
      <c r="T70" s="55"/>
      <c r="U70" s="57">
        <v>350.35</v>
      </c>
      <c r="V70" s="55"/>
      <c r="W70" s="57">
        <v>90.47</v>
      </c>
      <c r="X70" s="64"/>
      <c r="Y70" s="55"/>
      <c r="Z70" s="55"/>
      <c r="AA70" s="57">
        <v>1160.26</v>
      </c>
      <c r="AB70" s="55"/>
      <c r="AC70" s="55"/>
      <c r="AD70" s="55"/>
      <c r="AE70" s="55"/>
      <c r="AF70" s="55"/>
      <c r="AG70" s="55"/>
      <c r="AH70" s="55"/>
      <c r="AI70" s="55"/>
      <c r="AJ70" s="55">
        <f t="shared" si="15"/>
        <v>0</v>
      </c>
      <c r="AK70" s="64">
        <v>1160.26</v>
      </c>
      <c r="AL70" s="73"/>
      <c r="AM70" s="28" t="s">
        <v>35</v>
      </c>
      <c r="AN70" s="70">
        <f ca="1">VLOOKUP(B70,'[9]6月月报7.8'!$B$4:$CN$700,49,0)</f>
        <v>0</v>
      </c>
      <c r="AO70" s="29" t="str">
        <f ca="1">VLOOKUP(B70,'[9]6月月报7.8'!$B$4:$CN$700,51,0)</f>
        <v>劳务工</v>
      </c>
      <c r="AP70">
        <f>VLOOKUP(B70,'[13]25.6月定稿'!$B$3:$CH$600,5,0)</f>
        <v>28</v>
      </c>
      <c r="AQ70">
        <f>VLOOKUP(B70,'[13]25.6月定稿'!$B$3:$CH$600,22,0)</f>
        <v>0</v>
      </c>
      <c r="AR70" s="32" t="e">
        <f>_xlfn.XLOOKUP(A70,[12]汇总!B:B,[12]汇总!B:B)</f>
        <v>#N/A</v>
      </c>
      <c r="AT70" s="28" t="str">
        <f>VLOOKUP(B70,[8]一线员工!$C$3:$CM$600,1,0)</f>
        <v>罗向锋</v>
      </c>
    </row>
    <row r="71" s="28" customFormat="1" spans="1:46">
      <c r="A71" s="42">
        <f t="shared" si="14"/>
        <v>62</v>
      </c>
      <c r="B71" s="56" t="s">
        <v>198</v>
      </c>
      <c r="C71" s="57" t="s">
        <v>612</v>
      </c>
      <c r="D71" s="474" t="s">
        <v>667</v>
      </c>
      <c r="E71" s="52">
        <v>45643</v>
      </c>
      <c r="F71" s="55"/>
      <c r="G71" s="55"/>
      <c r="H71" s="55"/>
      <c r="I71" s="55"/>
      <c r="J71" s="57">
        <v>4308</v>
      </c>
      <c r="K71" s="57">
        <v>4308</v>
      </c>
      <c r="L71" s="57">
        <v>4027</v>
      </c>
      <c r="M71" s="57">
        <v>4308</v>
      </c>
      <c r="N71" s="55"/>
      <c r="O71" s="57">
        <v>150</v>
      </c>
      <c r="P71" s="61">
        <v>689.28</v>
      </c>
      <c r="Q71" s="55"/>
      <c r="R71" s="55"/>
      <c r="S71" s="57">
        <v>30.16</v>
      </c>
      <c r="T71" s="55"/>
      <c r="U71" s="57">
        <v>350.35</v>
      </c>
      <c r="V71" s="55"/>
      <c r="W71" s="57">
        <v>90.47</v>
      </c>
      <c r="X71" s="64"/>
      <c r="Y71" s="55"/>
      <c r="Z71" s="55"/>
      <c r="AA71" s="57">
        <v>1160.26</v>
      </c>
      <c r="AB71" s="55"/>
      <c r="AC71" s="55"/>
      <c r="AD71" s="55"/>
      <c r="AE71" s="55"/>
      <c r="AF71" s="55"/>
      <c r="AG71" s="55"/>
      <c r="AH71" s="55"/>
      <c r="AI71" s="55"/>
      <c r="AJ71" s="55">
        <f t="shared" si="15"/>
        <v>0</v>
      </c>
      <c r="AK71" s="64">
        <v>1160.26</v>
      </c>
      <c r="AL71" s="73"/>
      <c r="AM71" s="28" t="s">
        <v>35</v>
      </c>
      <c r="AN71" s="70">
        <f ca="1">VLOOKUP(B71,'[9]6月月报7.8'!$B$4:$CN$700,49,0)</f>
        <v>0</v>
      </c>
      <c r="AO71" s="29" t="str">
        <f ca="1">VLOOKUP(B71,'[9]6月月报7.8'!$B$4:$CN$700,51,0)</f>
        <v>劳务工</v>
      </c>
      <c r="AP71">
        <f>VLOOKUP(B71,'[13]25.6月定稿'!$B$3:$CH$600,5,0)</f>
        <v>28</v>
      </c>
      <c r="AQ71">
        <f>VLOOKUP(B71,'[13]25.6月定稿'!$B$3:$CH$600,22,0)</f>
        <v>0</v>
      </c>
      <c r="AR71" s="32" t="e">
        <f>_xlfn.XLOOKUP(A71,[12]汇总!B:B,[12]汇总!B:B)</f>
        <v>#N/A</v>
      </c>
      <c r="AT71" s="28" t="str">
        <f>VLOOKUP(B71,[8]一线员工!$C$3:$CM$600,1,0)</f>
        <v>李力争</v>
      </c>
    </row>
    <row r="72" s="28" customFormat="1" spans="1:46">
      <c r="A72" s="42">
        <f t="shared" si="14"/>
        <v>63</v>
      </c>
      <c r="B72" s="56" t="s">
        <v>146</v>
      </c>
      <c r="C72" s="57" t="s">
        <v>612</v>
      </c>
      <c r="D72" s="474" t="s">
        <v>668</v>
      </c>
      <c r="E72" s="52">
        <v>45677</v>
      </c>
      <c r="F72" s="55"/>
      <c r="G72" s="55"/>
      <c r="H72" s="55"/>
      <c r="I72" s="55"/>
      <c r="J72" s="57">
        <v>4308</v>
      </c>
      <c r="K72" s="57">
        <v>4308</v>
      </c>
      <c r="L72" s="57">
        <v>4027</v>
      </c>
      <c r="M72" s="57">
        <v>4308</v>
      </c>
      <c r="N72" s="55"/>
      <c r="O72" s="57">
        <v>150</v>
      </c>
      <c r="P72" s="61">
        <v>689.28</v>
      </c>
      <c r="Q72" s="55"/>
      <c r="R72" s="55"/>
      <c r="S72" s="57">
        <v>30.16</v>
      </c>
      <c r="T72" s="55"/>
      <c r="U72" s="57">
        <v>350.35</v>
      </c>
      <c r="V72" s="55"/>
      <c r="W72" s="57">
        <v>90.47</v>
      </c>
      <c r="X72" s="64"/>
      <c r="Y72" s="55"/>
      <c r="Z72" s="55"/>
      <c r="AA72" s="57">
        <v>1160.26</v>
      </c>
      <c r="AB72" s="55"/>
      <c r="AC72" s="55"/>
      <c r="AD72" s="55"/>
      <c r="AE72" s="55"/>
      <c r="AF72" s="55"/>
      <c r="AG72" s="55"/>
      <c r="AH72" s="55"/>
      <c r="AI72" s="55"/>
      <c r="AJ72" s="55">
        <f t="shared" si="15"/>
        <v>0</v>
      </c>
      <c r="AK72" s="64">
        <v>1160.26</v>
      </c>
      <c r="AL72" s="73"/>
      <c r="AM72" s="28" t="s">
        <v>35</v>
      </c>
      <c r="AN72" s="70">
        <f ca="1">VLOOKUP(B72,'[9]6月月报7.8'!$B$4:$CN$700,49,0)</f>
        <v>0</v>
      </c>
      <c r="AO72" s="29" t="str">
        <f ca="1">VLOOKUP(B72,'[9]6月月报7.8'!$B$4:$CN$700,51,0)</f>
        <v>劳务工</v>
      </c>
      <c r="AP72">
        <f>VLOOKUP(B72,'[13]25.6月定稿'!$B$3:$CH$600,5,0)</f>
        <v>26.5</v>
      </c>
      <c r="AQ72">
        <f>VLOOKUP(B72,'[13]25.6月定稿'!$B$3:$CH$600,22,0)</f>
        <v>0</v>
      </c>
      <c r="AR72" s="32" t="e">
        <f>_xlfn.XLOOKUP(A72,[12]汇总!B:B,[12]汇总!B:B)</f>
        <v>#N/A</v>
      </c>
      <c r="AT72" s="28" t="str">
        <f>VLOOKUP(B72,[8]一线员工!$C$3:$CM$600,1,0)</f>
        <v>王明</v>
      </c>
    </row>
    <row r="73" s="28" customFormat="1" spans="1:46">
      <c r="A73" s="42">
        <f t="shared" si="14"/>
        <v>64</v>
      </c>
      <c r="B73" s="56" t="s">
        <v>186</v>
      </c>
      <c r="C73" s="57" t="s">
        <v>612</v>
      </c>
      <c r="D73" s="474" t="s">
        <v>669</v>
      </c>
      <c r="E73" s="52">
        <v>45693</v>
      </c>
      <c r="F73" s="55"/>
      <c r="G73" s="55"/>
      <c r="H73" s="55"/>
      <c r="I73" s="55"/>
      <c r="J73" s="57">
        <v>4308</v>
      </c>
      <c r="K73" s="57">
        <v>4308</v>
      </c>
      <c r="L73" s="57">
        <v>4027</v>
      </c>
      <c r="M73" s="57">
        <v>4308</v>
      </c>
      <c r="N73" s="55"/>
      <c r="O73" s="57">
        <v>150</v>
      </c>
      <c r="P73" s="61">
        <v>689.28</v>
      </c>
      <c r="Q73" s="55"/>
      <c r="R73" s="55"/>
      <c r="S73" s="57">
        <v>30.16</v>
      </c>
      <c r="T73" s="55"/>
      <c r="U73" s="57">
        <v>350.35</v>
      </c>
      <c r="V73" s="55"/>
      <c r="W73" s="57">
        <v>90.47</v>
      </c>
      <c r="X73" s="64"/>
      <c r="Y73" s="55"/>
      <c r="Z73" s="55"/>
      <c r="AA73" s="57">
        <v>1160.26</v>
      </c>
      <c r="AB73" s="55"/>
      <c r="AC73" s="55"/>
      <c r="AD73" s="55"/>
      <c r="AE73" s="55"/>
      <c r="AF73" s="55"/>
      <c r="AG73" s="55"/>
      <c r="AH73" s="55"/>
      <c r="AI73" s="55"/>
      <c r="AJ73" s="55">
        <f t="shared" si="15"/>
        <v>0</v>
      </c>
      <c r="AK73" s="64">
        <v>1160.26</v>
      </c>
      <c r="AL73" s="73"/>
      <c r="AM73" s="28" t="s">
        <v>35</v>
      </c>
      <c r="AN73" s="70">
        <f ca="1">VLOOKUP(B73,'[9]6月月报7.8'!$B$4:$CN$700,49,0)</f>
        <v>0</v>
      </c>
      <c r="AO73" s="29">
        <f ca="1">VLOOKUP(B73,'[9]6月月报7.8'!$B$4:$CN$700,51,0)</f>
        <v>0</v>
      </c>
      <c r="AP73">
        <f>VLOOKUP(B73,'[13]25.6月定稿'!$B$3:$CH$600,5,0)</f>
        <v>14</v>
      </c>
      <c r="AQ73" t="str">
        <f>VLOOKUP(B73,'[13]25.6月定稿'!$B$3:$CH$600,22,0)</f>
        <v>2025/06/18号离职</v>
      </c>
      <c r="AR73" s="32" t="e">
        <f>_xlfn.XLOOKUP(A73,[12]汇总!B:B,[12]汇总!B:B)</f>
        <v>#N/A</v>
      </c>
      <c r="AT73" s="28" t="str">
        <f>VLOOKUP(B73,[8]一线员工!$C$3:$CM$600,1,0)</f>
        <v>殷耀华</v>
      </c>
    </row>
    <row r="74" s="28" customFormat="1" spans="1:46">
      <c r="A74" s="42">
        <f t="shared" si="14"/>
        <v>65</v>
      </c>
      <c r="B74" s="76" t="s">
        <v>142</v>
      </c>
      <c r="C74" s="77" t="s">
        <v>612</v>
      </c>
      <c r="D74" s="475" t="s">
        <v>670</v>
      </c>
      <c r="E74" s="79">
        <v>45699</v>
      </c>
      <c r="F74" s="80"/>
      <c r="G74" s="80"/>
      <c r="H74" s="80"/>
      <c r="I74" s="80"/>
      <c r="J74" s="78"/>
      <c r="K74" s="78"/>
      <c r="L74" s="78"/>
      <c r="M74" s="78"/>
      <c r="N74" s="80"/>
      <c r="O74" s="78">
        <v>150</v>
      </c>
      <c r="P74" s="88"/>
      <c r="Q74" s="80"/>
      <c r="R74" s="80"/>
      <c r="S74" s="78"/>
      <c r="T74" s="80"/>
      <c r="U74" s="78"/>
      <c r="V74" s="80"/>
      <c r="W74" s="78">
        <v>180</v>
      </c>
      <c r="X74" s="91"/>
      <c r="Y74" s="80"/>
      <c r="Z74" s="80"/>
      <c r="AA74" s="78">
        <v>180</v>
      </c>
      <c r="AB74" s="80"/>
      <c r="AC74" s="80"/>
      <c r="AD74" s="80"/>
      <c r="AE74" s="80"/>
      <c r="AF74" s="80"/>
      <c r="AG74" s="80"/>
      <c r="AH74" s="80"/>
      <c r="AI74" s="80"/>
      <c r="AJ74" s="80">
        <f t="shared" si="15"/>
        <v>0</v>
      </c>
      <c r="AK74" s="91">
        <v>180</v>
      </c>
      <c r="AL74" s="94"/>
      <c r="AM74" s="95" t="s">
        <v>35</v>
      </c>
      <c r="AN74" s="96" t="e">
        <f ca="1">VLOOKUP(B74,'[9]6月月报7.8'!$B$4:$CN$700,49,0)</f>
        <v>#N/A</v>
      </c>
      <c r="AO74" s="100" t="e">
        <f ca="1">VLOOKUP(B74,'[9]6月月报7.8'!$B$4:$CN$700,51,0)</f>
        <v>#N/A</v>
      </c>
      <c r="AP74" s="101" t="e">
        <f>VLOOKUP(B74,'[13]25.6月定稿'!$B$3:$CH$600,5,0)</f>
        <v>#N/A</v>
      </c>
      <c r="AQ74" s="101" t="e">
        <f>VLOOKUP(B74,'[13]25.6月定稿'!$B$3:$CH$600,22,0)</f>
        <v>#N/A</v>
      </c>
      <c r="AR74" s="32" t="e">
        <f>_xlfn.XLOOKUP(A74,[12]汇总!B:B,[12]汇总!B:B)</f>
        <v>#N/A</v>
      </c>
      <c r="AT74" s="28" t="e">
        <f>VLOOKUP(B74,[8]一线员工!$C$3:$CM$600,1,0)</f>
        <v>#N/A</v>
      </c>
    </row>
    <row r="75" s="28" customFormat="1" spans="1:46">
      <c r="A75" s="42">
        <f t="shared" si="14"/>
        <v>66</v>
      </c>
      <c r="B75" s="56" t="s">
        <v>201</v>
      </c>
      <c r="C75" s="81" t="s">
        <v>612</v>
      </c>
      <c r="D75" s="474" t="s">
        <v>671</v>
      </c>
      <c r="E75" s="52">
        <v>45703</v>
      </c>
      <c r="F75" s="55"/>
      <c r="G75" s="55"/>
      <c r="H75" s="55"/>
      <c r="I75" s="55"/>
      <c r="J75" s="57">
        <v>4308</v>
      </c>
      <c r="K75" s="57">
        <v>4308</v>
      </c>
      <c r="L75" s="57">
        <v>4027</v>
      </c>
      <c r="M75" s="57">
        <v>4308</v>
      </c>
      <c r="N75" s="55"/>
      <c r="O75" s="57">
        <v>150</v>
      </c>
      <c r="P75" s="61">
        <v>689.28</v>
      </c>
      <c r="Q75" s="55"/>
      <c r="R75" s="55"/>
      <c r="S75" s="57">
        <v>30.16</v>
      </c>
      <c r="T75" s="55"/>
      <c r="U75" s="57">
        <v>350.35</v>
      </c>
      <c r="V75" s="55"/>
      <c r="W75" s="57">
        <v>90.47</v>
      </c>
      <c r="X75" s="64"/>
      <c r="Y75" s="55"/>
      <c r="Z75" s="55"/>
      <c r="AA75" s="57">
        <v>1160.26</v>
      </c>
      <c r="AB75" s="55"/>
      <c r="AC75" s="55"/>
      <c r="AD75" s="55"/>
      <c r="AE75" s="55"/>
      <c r="AF75" s="55"/>
      <c r="AG75" s="55"/>
      <c r="AH75" s="55"/>
      <c r="AI75" s="55"/>
      <c r="AJ75" s="55">
        <f t="shared" si="15"/>
        <v>0</v>
      </c>
      <c r="AK75" s="64">
        <v>1160.26</v>
      </c>
      <c r="AL75" s="73"/>
      <c r="AM75" s="28" t="s">
        <v>35</v>
      </c>
      <c r="AN75" s="70">
        <f ca="1">VLOOKUP(B75,'[9]6月月报7.8'!$B$4:$CN$700,49,0)</f>
        <v>0</v>
      </c>
      <c r="AO75" s="29" t="str">
        <f ca="1">VLOOKUP(B75,'[9]6月月报7.8'!$B$4:$CN$700,51,0)</f>
        <v>劳务工</v>
      </c>
      <c r="AP75">
        <f>VLOOKUP(B75,'[13]25.6月定稿'!$B$3:$CH$600,5,0)</f>
        <v>25</v>
      </c>
      <c r="AQ75">
        <f>VLOOKUP(B75,'[13]25.6月定稿'!$B$3:$CH$600,22,0)</f>
        <v>0</v>
      </c>
      <c r="AR75" s="32" t="e">
        <f>_xlfn.XLOOKUP(A75,[12]汇总!B:B,[12]汇总!B:B)</f>
        <v>#N/A</v>
      </c>
      <c r="AT75" s="28" t="str">
        <f>VLOOKUP(B75,[8]一线员工!$C$3:$CM$600,1,0)</f>
        <v>谭金祥</v>
      </c>
    </row>
    <row r="76" s="28" customFormat="1" spans="1:46">
      <c r="A76" s="42">
        <f t="shared" si="14"/>
        <v>67</v>
      </c>
      <c r="B76" s="56" t="s">
        <v>203</v>
      </c>
      <c r="C76" s="81" t="s">
        <v>612</v>
      </c>
      <c r="D76" s="474" t="s">
        <v>672</v>
      </c>
      <c r="E76" s="52">
        <v>45713</v>
      </c>
      <c r="F76" s="55"/>
      <c r="G76" s="55"/>
      <c r="H76" s="55"/>
      <c r="I76" s="55"/>
      <c r="J76" s="57">
        <v>4308</v>
      </c>
      <c r="K76" s="57">
        <v>4308</v>
      </c>
      <c r="L76" s="57">
        <v>4027</v>
      </c>
      <c r="M76" s="57">
        <v>4308</v>
      </c>
      <c r="N76" s="55"/>
      <c r="O76" s="57">
        <v>150</v>
      </c>
      <c r="P76" s="57">
        <v>689.28</v>
      </c>
      <c r="Q76" s="55"/>
      <c r="R76" s="55"/>
      <c r="S76" s="57">
        <v>30.16</v>
      </c>
      <c r="T76" s="55"/>
      <c r="U76" s="57">
        <v>350.35</v>
      </c>
      <c r="V76" s="55"/>
      <c r="W76" s="57">
        <v>90.47</v>
      </c>
      <c r="X76" s="64"/>
      <c r="Y76" s="55"/>
      <c r="Z76" s="55"/>
      <c r="AA76" s="57">
        <v>1160.26</v>
      </c>
      <c r="AB76" s="55"/>
      <c r="AC76" s="55"/>
      <c r="AD76" s="55"/>
      <c r="AE76" s="55"/>
      <c r="AF76" s="55"/>
      <c r="AG76" s="55"/>
      <c r="AH76" s="55"/>
      <c r="AI76" s="55"/>
      <c r="AJ76" s="55">
        <f t="shared" si="15"/>
        <v>0</v>
      </c>
      <c r="AK76" s="64">
        <v>1160.26</v>
      </c>
      <c r="AL76" s="73"/>
      <c r="AM76" s="28" t="s">
        <v>35</v>
      </c>
      <c r="AN76" s="70">
        <f ca="1">VLOOKUP(B76,'[9]6月月报7.8'!$B$4:$CN$700,49,0)</f>
        <v>0</v>
      </c>
      <c r="AO76" s="29">
        <f ca="1">VLOOKUP(B76,'[9]6月月报7.8'!$B$4:$CN$700,51,0)</f>
        <v>0</v>
      </c>
      <c r="AP76">
        <f>VLOOKUP(B76,'[13]25.6月定稿'!$B$3:$CH$600,5,0)</f>
        <v>18</v>
      </c>
      <c r="AQ76" t="str">
        <f>VLOOKUP(B76,'[13]25.6月定稿'!$B$3:$CH$600,22,0)</f>
        <v>2025/06/22号离职</v>
      </c>
      <c r="AR76" s="32" t="e">
        <f>_xlfn.XLOOKUP(A76,[12]汇总!B:B,[12]汇总!B:B)</f>
        <v>#N/A</v>
      </c>
      <c r="AT76" s="28" t="str">
        <f>VLOOKUP(B76,[8]一线员工!$C$3:$CM$600,1,0)</f>
        <v>赵琦</v>
      </c>
    </row>
    <row r="77" s="28" customFormat="1" spans="1:46">
      <c r="A77" s="42">
        <f t="shared" si="14"/>
        <v>68</v>
      </c>
      <c r="B77" s="56" t="s">
        <v>202</v>
      </c>
      <c r="C77" s="81" t="s">
        <v>612</v>
      </c>
      <c r="D77" s="474" t="s">
        <v>673</v>
      </c>
      <c r="E77" s="52">
        <v>45714</v>
      </c>
      <c r="F77" s="55"/>
      <c r="G77" s="55"/>
      <c r="H77" s="55"/>
      <c r="I77" s="55"/>
      <c r="J77" s="57">
        <v>4308</v>
      </c>
      <c r="K77" s="57">
        <v>4308</v>
      </c>
      <c r="L77" s="57">
        <v>4027</v>
      </c>
      <c r="M77" s="57">
        <v>4308</v>
      </c>
      <c r="N77" s="55"/>
      <c r="O77" s="57">
        <v>150</v>
      </c>
      <c r="P77" s="57">
        <v>689.28</v>
      </c>
      <c r="Q77" s="55"/>
      <c r="R77" s="55"/>
      <c r="S77" s="57">
        <v>30.16</v>
      </c>
      <c r="T77" s="55"/>
      <c r="U77" s="57">
        <v>350.35</v>
      </c>
      <c r="V77" s="55"/>
      <c r="W77" s="57">
        <v>90.47</v>
      </c>
      <c r="X77" s="64"/>
      <c r="Y77" s="55"/>
      <c r="Z77" s="55"/>
      <c r="AA77" s="57">
        <v>1160.26</v>
      </c>
      <c r="AB77" s="55"/>
      <c r="AC77" s="55"/>
      <c r="AD77" s="55"/>
      <c r="AE77" s="55"/>
      <c r="AF77" s="55"/>
      <c r="AG77" s="55"/>
      <c r="AH77" s="55"/>
      <c r="AI77" s="55"/>
      <c r="AJ77" s="55">
        <f t="shared" si="15"/>
        <v>0</v>
      </c>
      <c r="AK77" s="64">
        <v>1160.26</v>
      </c>
      <c r="AL77" s="73"/>
      <c r="AM77" s="28" t="s">
        <v>35</v>
      </c>
      <c r="AN77" s="70">
        <f ca="1">VLOOKUP(B77,'[9]6月月报7.8'!$B$4:$CN$700,49,0)</f>
        <v>0</v>
      </c>
      <c r="AO77" s="29">
        <f ca="1">VLOOKUP(B77,'[9]6月月报7.8'!$B$4:$CN$700,51,0)</f>
        <v>0</v>
      </c>
      <c r="AP77">
        <f>VLOOKUP(B77,'[13]25.6月定稿'!$B$3:$CH$600,5,0)</f>
        <v>19</v>
      </c>
      <c r="AQ77" t="str">
        <f>VLOOKUP(B77,'[13]25.6月定稿'!$B$3:$CH$600,22,0)</f>
        <v>2025/06/26号离职</v>
      </c>
      <c r="AR77" s="32" t="e">
        <f>_xlfn.XLOOKUP(A77,[12]汇总!B:B,[12]汇总!B:B)</f>
        <v>#N/A</v>
      </c>
      <c r="AT77" s="28" t="str">
        <f>VLOOKUP(B77,[8]一线员工!$C$3:$CM$600,1,0)</f>
        <v>王子先</v>
      </c>
    </row>
    <row r="78" s="28" customFormat="1" spans="1:46">
      <c r="A78" s="42">
        <f t="shared" si="14"/>
        <v>69</v>
      </c>
      <c r="B78" s="56" t="s">
        <v>204</v>
      </c>
      <c r="C78" s="81" t="s">
        <v>612</v>
      </c>
      <c r="D78" s="474" t="s">
        <v>674</v>
      </c>
      <c r="E78" s="52">
        <v>45717</v>
      </c>
      <c r="F78" s="55"/>
      <c r="G78" s="55"/>
      <c r="H78" s="55"/>
      <c r="I78" s="55"/>
      <c r="J78" s="57">
        <v>4308</v>
      </c>
      <c r="K78" s="57">
        <v>4308</v>
      </c>
      <c r="L78" s="57">
        <v>4027</v>
      </c>
      <c r="M78" s="57">
        <v>4308</v>
      </c>
      <c r="N78" s="55"/>
      <c r="O78" s="57">
        <v>150</v>
      </c>
      <c r="P78" s="61">
        <v>689.28</v>
      </c>
      <c r="Q78" s="55"/>
      <c r="R78" s="55"/>
      <c r="S78" s="57">
        <v>30.16</v>
      </c>
      <c r="T78" s="55"/>
      <c r="U78" s="57">
        <v>350.35</v>
      </c>
      <c r="V78" s="55"/>
      <c r="W78" s="57">
        <v>90.47</v>
      </c>
      <c r="X78" s="64"/>
      <c r="Y78" s="55"/>
      <c r="Z78" s="55"/>
      <c r="AA78" s="57">
        <v>1160.26</v>
      </c>
      <c r="AB78" s="55"/>
      <c r="AC78" s="55"/>
      <c r="AD78" s="55"/>
      <c r="AE78" s="55"/>
      <c r="AF78" s="55"/>
      <c r="AG78" s="55"/>
      <c r="AH78" s="55"/>
      <c r="AI78" s="55"/>
      <c r="AJ78" s="55">
        <f t="shared" si="15"/>
        <v>0</v>
      </c>
      <c r="AK78" s="64">
        <v>1160.26</v>
      </c>
      <c r="AL78" s="73"/>
      <c r="AM78" s="28" t="s">
        <v>35</v>
      </c>
      <c r="AN78" s="70">
        <f ca="1">VLOOKUP(B78,'[9]6月月报7.8'!$B$4:$CN$700,49,0)</f>
        <v>0</v>
      </c>
      <c r="AO78" s="29">
        <f ca="1">VLOOKUP(B78,'[9]6月月报7.8'!$B$4:$CN$700,51,0)</f>
        <v>0</v>
      </c>
      <c r="AP78">
        <f>VLOOKUP(B78,'[13]25.6月定稿'!$B$3:$CH$600,5,0)</f>
        <v>7</v>
      </c>
      <c r="AQ78" t="str">
        <f>VLOOKUP(B78,'[13]25.6月定稿'!$B$3:$CH$600,22,0)</f>
        <v>2025/06/17号离职</v>
      </c>
      <c r="AR78" s="32" t="e">
        <f>_xlfn.XLOOKUP(A78,[12]汇总!B:B,[12]汇总!B:B)</f>
        <v>#N/A</v>
      </c>
      <c r="AT78" s="28" t="str">
        <f>VLOOKUP(B78,[8]一线员工!$C$3:$CM$600,1,0)</f>
        <v>凌勤凡</v>
      </c>
    </row>
    <row r="79" s="28" customFormat="1" spans="1:46">
      <c r="A79" s="42">
        <f t="shared" si="14"/>
        <v>70</v>
      </c>
      <c r="B79" s="56" t="s">
        <v>188</v>
      </c>
      <c r="C79" s="81" t="s">
        <v>612</v>
      </c>
      <c r="D79" s="474" t="s">
        <v>675</v>
      </c>
      <c r="E79" s="52">
        <v>45722</v>
      </c>
      <c r="F79" s="55"/>
      <c r="G79" s="55"/>
      <c r="H79" s="55"/>
      <c r="I79" s="55"/>
      <c r="J79" s="57">
        <v>4308</v>
      </c>
      <c r="K79" s="57">
        <v>4308</v>
      </c>
      <c r="L79" s="57">
        <v>4027</v>
      </c>
      <c r="M79" s="57">
        <v>4308</v>
      </c>
      <c r="N79" s="55"/>
      <c r="O79" s="57">
        <v>150</v>
      </c>
      <c r="P79" s="57">
        <v>689.28</v>
      </c>
      <c r="Q79" s="55"/>
      <c r="R79" s="55"/>
      <c r="S79" s="57">
        <v>30.16</v>
      </c>
      <c r="T79" s="55"/>
      <c r="U79" s="57">
        <v>350.35</v>
      </c>
      <c r="V79" s="55"/>
      <c r="W79" s="57">
        <v>90.47</v>
      </c>
      <c r="X79" s="64"/>
      <c r="Y79" s="55"/>
      <c r="Z79" s="55"/>
      <c r="AA79" s="57">
        <v>1160.26</v>
      </c>
      <c r="AB79" s="55"/>
      <c r="AC79" s="55"/>
      <c r="AD79" s="55"/>
      <c r="AE79" s="55"/>
      <c r="AF79" s="55"/>
      <c r="AG79" s="55"/>
      <c r="AH79" s="55"/>
      <c r="AI79" s="55"/>
      <c r="AJ79" s="55">
        <f t="shared" si="15"/>
        <v>0</v>
      </c>
      <c r="AK79" s="64">
        <v>1160.26</v>
      </c>
      <c r="AL79" s="73"/>
      <c r="AM79" s="28" t="s">
        <v>35</v>
      </c>
      <c r="AN79" s="70">
        <f ca="1">VLOOKUP(B79,'[9]6月月报7.8'!$B$4:$CN$700,49,0)</f>
        <v>0</v>
      </c>
      <c r="AO79" s="29">
        <f ca="1">VLOOKUP(B79,'[9]6月月报7.8'!$B$4:$CN$700,51,0)</f>
        <v>0</v>
      </c>
      <c r="AP79">
        <f>VLOOKUP(B79,'[13]25.6月定稿'!$B$3:$CH$600,5,0)</f>
        <v>8</v>
      </c>
      <c r="AQ79" t="str">
        <f>VLOOKUP(B79,'[13]25.6月定稿'!$B$3:$CH$600,22,0)</f>
        <v>2025/06/11号离职</v>
      </c>
      <c r="AR79" s="32" t="e">
        <f>_xlfn.XLOOKUP(A79,[12]汇总!B:B,[12]汇总!B:B)</f>
        <v>#N/A</v>
      </c>
      <c r="AT79" s="28" t="str">
        <f>VLOOKUP(B79,[8]一线员工!$C$3:$CM$600,1,0)</f>
        <v>李春华</v>
      </c>
    </row>
    <row r="80" s="28" customFormat="1" spans="1:46">
      <c r="A80" s="42">
        <f t="shared" si="14"/>
        <v>71</v>
      </c>
      <c r="B80" s="56" t="s">
        <v>68</v>
      </c>
      <c r="C80" s="81" t="s">
        <v>612</v>
      </c>
      <c r="D80" s="474" t="s">
        <v>676</v>
      </c>
      <c r="E80" s="52">
        <v>45727</v>
      </c>
      <c r="F80" s="55"/>
      <c r="G80" s="55"/>
      <c r="H80" s="55"/>
      <c r="I80" s="55"/>
      <c r="J80" s="57"/>
      <c r="K80" s="57"/>
      <c r="L80" s="57"/>
      <c r="M80" s="57"/>
      <c r="N80" s="55"/>
      <c r="O80" s="57">
        <v>150</v>
      </c>
      <c r="P80" s="61"/>
      <c r="Q80" s="55"/>
      <c r="R80" s="55"/>
      <c r="S80" s="57"/>
      <c r="T80" s="55"/>
      <c r="U80" s="57"/>
      <c r="V80" s="55"/>
      <c r="W80" s="57">
        <v>180</v>
      </c>
      <c r="X80" s="64"/>
      <c r="Y80" s="55"/>
      <c r="Z80" s="55"/>
      <c r="AA80" s="57">
        <v>180</v>
      </c>
      <c r="AB80" s="55"/>
      <c r="AC80" s="55"/>
      <c r="AD80" s="55"/>
      <c r="AE80" s="55"/>
      <c r="AF80" s="55"/>
      <c r="AG80" s="55"/>
      <c r="AH80" s="55"/>
      <c r="AI80" s="55"/>
      <c r="AJ80" s="55">
        <f t="shared" si="15"/>
        <v>0</v>
      </c>
      <c r="AK80" s="64">
        <v>180</v>
      </c>
      <c r="AL80" s="73"/>
      <c r="AM80" s="28" t="s">
        <v>35</v>
      </c>
      <c r="AN80" s="70">
        <f ca="1">VLOOKUP(B80,'[9]6月月报7.8'!$B$4:$CN$700,49,0)</f>
        <v>0</v>
      </c>
      <c r="AO80" s="29" t="str">
        <f ca="1">VLOOKUP(B80,'[9]6月月报7.8'!$B$4:$CN$700,51,0)</f>
        <v>合同工</v>
      </c>
      <c r="AP80">
        <f>VLOOKUP(B80,'[13]25.6月定稿'!$B$3:$CH$600,5,0)</f>
        <v>26</v>
      </c>
      <c r="AQ80">
        <f>VLOOKUP(B80,'[13]25.6月定稿'!$B$3:$CH$600,22,0)</f>
        <v>0</v>
      </c>
      <c r="AR80" s="32" t="e">
        <f>_xlfn.XLOOKUP(A80,[12]汇总!B:B,[12]汇总!B:B)</f>
        <v>#N/A</v>
      </c>
      <c r="AT80" s="28" t="str">
        <f>VLOOKUP(B80,[8]一线员工!$C$3:$CM$600,1,0)</f>
        <v>黄龙</v>
      </c>
    </row>
    <row r="81" s="28" customFormat="1" spans="1:46">
      <c r="A81" s="42">
        <f t="shared" si="14"/>
        <v>72</v>
      </c>
      <c r="B81" s="56" t="s">
        <v>138</v>
      </c>
      <c r="C81" s="81" t="s">
        <v>612</v>
      </c>
      <c r="D81" s="474" t="s">
        <v>677</v>
      </c>
      <c r="E81" s="52">
        <v>45732</v>
      </c>
      <c r="F81" s="55"/>
      <c r="G81" s="55"/>
      <c r="H81" s="55"/>
      <c r="I81" s="55"/>
      <c r="J81" s="57"/>
      <c r="K81" s="57"/>
      <c r="L81" s="57"/>
      <c r="M81" s="57"/>
      <c r="N81" s="55"/>
      <c r="O81" s="57">
        <v>150</v>
      </c>
      <c r="P81" s="61"/>
      <c r="Q81" s="55"/>
      <c r="R81" s="55"/>
      <c r="S81" s="57"/>
      <c r="T81" s="55"/>
      <c r="U81" s="57"/>
      <c r="V81" s="55"/>
      <c r="W81" s="57">
        <v>180</v>
      </c>
      <c r="X81" s="64"/>
      <c r="Y81" s="55"/>
      <c r="Z81" s="55"/>
      <c r="AA81" s="57">
        <v>180</v>
      </c>
      <c r="AB81" s="55"/>
      <c r="AC81" s="55"/>
      <c r="AD81" s="55"/>
      <c r="AE81" s="55"/>
      <c r="AF81" s="55"/>
      <c r="AG81" s="55"/>
      <c r="AH81" s="55"/>
      <c r="AI81" s="55"/>
      <c r="AJ81" s="55">
        <f t="shared" si="15"/>
        <v>0</v>
      </c>
      <c r="AK81" s="64">
        <v>180</v>
      </c>
      <c r="AL81" s="73"/>
      <c r="AM81" s="28" t="s">
        <v>35</v>
      </c>
      <c r="AN81" s="70">
        <f ca="1">VLOOKUP(B81,'[9]6月月报7.8'!$B$4:$CN$700,49,0)</f>
        <v>0</v>
      </c>
      <c r="AO81" s="29">
        <f ca="1">VLOOKUP(B81,'[9]6月月报7.8'!$B$4:$CN$700,51,0)</f>
        <v>0</v>
      </c>
      <c r="AP81">
        <f>VLOOKUP(B81,'[13]25.6月定稿'!$B$3:$CH$600,5,0)</f>
        <v>13</v>
      </c>
      <c r="AQ81" t="str">
        <f>VLOOKUP(B81,'[13]25.6月定稿'!$B$3:$CH$600,22,0)</f>
        <v>2025/06/19号离职</v>
      </c>
      <c r="AR81" s="32" t="e">
        <f>_xlfn.XLOOKUP(A81,[12]汇总!B:B,[12]汇总!B:B)</f>
        <v>#N/A</v>
      </c>
      <c r="AT81" s="28" t="str">
        <f>VLOOKUP(B81,[8]一线员工!$C$3:$CM$600,1,0)</f>
        <v>郭佳</v>
      </c>
    </row>
    <row r="82" s="28" customFormat="1" spans="1:46">
      <c r="A82" s="42">
        <f t="shared" si="14"/>
        <v>73</v>
      </c>
      <c r="B82" s="56" t="s">
        <v>212</v>
      </c>
      <c r="C82" s="81" t="s">
        <v>612</v>
      </c>
      <c r="D82" s="474" t="s">
        <v>678</v>
      </c>
      <c r="E82" s="52">
        <v>45733</v>
      </c>
      <c r="F82" s="55"/>
      <c r="G82" s="55"/>
      <c r="H82" s="55"/>
      <c r="I82" s="55"/>
      <c r="J82" s="57">
        <v>4308</v>
      </c>
      <c r="K82" s="57">
        <v>4308</v>
      </c>
      <c r="L82" s="57">
        <v>4027</v>
      </c>
      <c r="M82" s="57">
        <v>4308</v>
      </c>
      <c r="N82" s="55"/>
      <c r="O82" s="57">
        <v>150</v>
      </c>
      <c r="P82" s="61">
        <v>689.28</v>
      </c>
      <c r="Q82" s="55"/>
      <c r="R82" s="55"/>
      <c r="S82" s="57">
        <v>30.16</v>
      </c>
      <c r="T82" s="55"/>
      <c r="U82" s="57">
        <v>350.35</v>
      </c>
      <c r="V82" s="55"/>
      <c r="W82" s="57">
        <v>90.47</v>
      </c>
      <c r="X82" s="64"/>
      <c r="Y82" s="55"/>
      <c r="Z82" s="55"/>
      <c r="AA82" s="57">
        <v>1160.26</v>
      </c>
      <c r="AB82" s="55"/>
      <c r="AC82" s="55"/>
      <c r="AD82" s="55"/>
      <c r="AE82" s="55"/>
      <c r="AF82" s="55"/>
      <c r="AG82" s="55"/>
      <c r="AH82" s="55"/>
      <c r="AI82" s="55"/>
      <c r="AJ82" s="55">
        <f t="shared" si="15"/>
        <v>0</v>
      </c>
      <c r="AK82" s="64">
        <v>1160.26</v>
      </c>
      <c r="AL82" s="73"/>
      <c r="AM82" s="28" t="s">
        <v>35</v>
      </c>
      <c r="AN82" s="70">
        <f ca="1">VLOOKUP(B82,'[9]6月月报7.8'!$B$4:$CN$700,49,0)</f>
        <v>0</v>
      </c>
      <c r="AO82" s="29">
        <f ca="1">VLOOKUP(B82,'[9]6月月报7.8'!$B$4:$CN$700,51,0)</f>
        <v>0</v>
      </c>
      <c r="AP82">
        <f>VLOOKUP(B82,'[13]25.6月定稿'!$B$3:$CH$600,5,0)</f>
        <v>27</v>
      </c>
      <c r="AQ82" t="str">
        <f>VLOOKUP(B82,'[13]25.6月定稿'!$B$3:$CH$600,22,0)</f>
        <v>2025/06/30号离职</v>
      </c>
      <c r="AR82" s="32" t="e">
        <f>_xlfn.XLOOKUP(A82,[12]汇总!B:B,[12]汇总!B:B)</f>
        <v>#N/A</v>
      </c>
      <c r="AT82" s="28" t="str">
        <f>VLOOKUP(B82,[8]一线员工!$C$3:$CM$600,1,0)</f>
        <v>齐康杰</v>
      </c>
    </row>
    <row r="83" s="28" customFormat="1" spans="1:46">
      <c r="A83" s="42">
        <f t="shared" si="14"/>
        <v>74</v>
      </c>
      <c r="B83" s="56" t="s">
        <v>213</v>
      </c>
      <c r="C83" s="81" t="s">
        <v>612</v>
      </c>
      <c r="D83" s="474" t="s">
        <v>679</v>
      </c>
      <c r="E83" s="52">
        <v>45734</v>
      </c>
      <c r="F83" s="55"/>
      <c r="G83" s="55"/>
      <c r="H83" s="55"/>
      <c r="I83" s="55"/>
      <c r="J83" s="57">
        <v>4308</v>
      </c>
      <c r="K83" s="57">
        <v>4308</v>
      </c>
      <c r="L83" s="57">
        <v>4027</v>
      </c>
      <c r="M83" s="57">
        <v>4308</v>
      </c>
      <c r="N83" s="55"/>
      <c r="O83" s="57">
        <v>150</v>
      </c>
      <c r="P83" s="61">
        <v>689.28</v>
      </c>
      <c r="Q83" s="55"/>
      <c r="R83" s="55"/>
      <c r="S83" s="57">
        <v>30.16</v>
      </c>
      <c r="T83" s="55"/>
      <c r="U83" s="57">
        <v>350.35</v>
      </c>
      <c r="V83" s="55"/>
      <c r="W83" s="57">
        <v>90.47</v>
      </c>
      <c r="X83" s="64"/>
      <c r="Y83" s="55"/>
      <c r="Z83" s="55"/>
      <c r="AA83" s="57">
        <v>1160.26</v>
      </c>
      <c r="AB83" s="55"/>
      <c r="AC83" s="55"/>
      <c r="AD83" s="55"/>
      <c r="AE83" s="55"/>
      <c r="AF83" s="55"/>
      <c r="AG83" s="55"/>
      <c r="AH83" s="55"/>
      <c r="AI83" s="55"/>
      <c r="AJ83" s="55">
        <f t="shared" si="15"/>
        <v>0</v>
      </c>
      <c r="AK83" s="64">
        <v>1160.26</v>
      </c>
      <c r="AL83" s="73"/>
      <c r="AM83" s="28" t="s">
        <v>35</v>
      </c>
      <c r="AN83" s="70">
        <f ca="1">VLOOKUP(B83,'[9]6月月报7.8'!$B$4:$CN$700,49,0)</f>
        <v>0</v>
      </c>
      <c r="AO83" s="29">
        <f ca="1">VLOOKUP(B83,'[9]6月月报7.8'!$B$4:$CN$700,51,0)</f>
        <v>0</v>
      </c>
      <c r="AP83">
        <f>VLOOKUP(B83,'[13]25.6月定稿'!$B$3:$CH$600,5,0)</f>
        <v>9</v>
      </c>
      <c r="AQ83" t="str">
        <f>VLOOKUP(B83,'[13]25.6月定稿'!$B$3:$CH$600,22,0)</f>
        <v>2025/06/12离职</v>
      </c>
      <c r="AR83" s="32" t="e">
        <f>_xlfn.XLOOKUP(A83,[12]汇总!B:B,[12]汇总!B:B)</f>
        <v>#N/A</v>
      </c>
      <c r="AT83" s="28" t="str">
        <f>VLOOKUP(B83,[8]一线员工!$C$3:$CM$600,1,0)</f>
        <v>黄希</v>
      </c>
    </row>
    <row r="84" s="28" customFormat="1" spans="1:46">
      <c r="A84" s="42">
        <f t="shared" si="14"/>
        <v>75</v>
      </c>
      <c r="B84" s="56" t="s">
        <v>214</v>
      </c>
      <c r="C84" s="81" t="s">
        <v>612</v>
      </c>
      <c r="D84" s="474" t="s">
        <v>680</v>
      </c>
      <c r="E84" s="52">
        <v>45734</v>
      </c>
      <c r="F84" s="55"/>
      <c r="G84" s="55"/>
      <c r="H84" s="55"/>
      <c r="I84" s="55"/>
      <c r="J84" s="57">
        <v>4308</v>
      </c>
      <c r="K84" s="57">
        <v>4308</v>
      </c>
      <c r="L84" s="57">
        <v>4027</v>
      </c>
      <c r="M84" s="57">
        <v>4308</v>
      </c>
      <c r="N84" s="55"/>
      <c r="O84" s="57">
        <v>150</v>
      </c>
      <c r="P84" s="57">
        <v>689.28</v>
      </c>
      <c r="Q84" s="55"/>
      <c r="R84" s="55"/>
      <c r="S84" s="57">
        <v>30.16</v>
      </c>
      <c r="T84" s="55"/>
      <c r="U84" s="57">
        <v>350.35</v>
      </c>
      <c r="V84" s="55"/>
      <c r="W84" s="57">
        <v>90.47</v>
      </c>
      <c r="X84" s="64"/>
      <c r="Y84" s="55"/>
      <c r="Z84" s="55"/>
      <c r="AA84" s="57">
        <v>1160.26</v>
      </c>
      <c r="AB84" s="55"/>
      <c r="AC84" s="55"/>
      <c r="AD84" s="55"/>
      <c r="AE84" s="55"/>
      <c r="AF84" s="55"/>
      <c r="AG84" s="55"/>
      <c r="AH84" s="55"/>
      <c r="AI84" s="55"/>
      <c r="AJ84" s="55">
        <f t="shared" si="15"/>
        <v>0</v>
      </c>
      <c r="AK84" s="64">
        <v>1160.26</v>
      </c>
      <c r="AL84" s="73"/>
      <c r="AM84" s="28" t="s">
        <v>35</v>
      </c>
      <c r="AN84" s="70">
        <f ca="1">VLOOKUP(B84,'[9]6月月报7.8'!$B$4:$CN$700,49,0)</f>
        <v>0</v>
      </c>
      <c r="AO84" s="29" t="str">
        <f ca="1">VLOOKUP(B84,'[9]6月月报7.8'!$B$4:$CN$700,51,0)</f>
        <v>劳务工</v>
      </c>
      <c r="AP84">
        <f>VLOOKUP(B84,'[13]25.6月定稿'!$B$3:$CH$600,5,0)</f>
        <v>24</v>
      </c>
      <c r="AQ84">
        <f>VLOOKUP(B84,'[13]25.6月定稿'!$B$3:$CH$600,22,0)</f>
        <v>0</v>
      </c>
      <c r="AR84" s="32" t="e">
        <f>_xlfn.XLOOKUP(A84,[12]汇总!B:B,[12]汇总!B:B)</f>
        <v>#N/A</v>
      </c>
      <c r="AT84" s="28" t="str">
        <f>VLOOKUP(B84,[8]一线员工!$C$3:$CM$600,1,0)</f>
        <v>李水平</v>
      </c>
    </row>
    <row r="85" s="28" customFormat="1" spans="1:46">
      <c r="A85" s="42">
        <f t="shared" si="14"/>
        <v>76</v>
      </c>
      <c r="B85" s="56" t="s">
        <v>216</v>
      </c>
      <c r="C85" s="81" t="s">
        <v>612</v>
      </c>
      <c r="D85" s="474" t="s">
        <v>681</v>
      </c>
      <c r="E85" s="52">
        <v>45736</v>
      </c>
      <c r="F85" s="55"/>
      <c r="G85" s="55"/>
      <c r="H85" s="55"/>
      <c r="I85" s="55"/>
      <c r="J85" s="57">
        <v>4308</v>
      </c>
      <c r="K85" s="57">
        <v>4308</v>
      </c>
      <c r="L85" s="57">
        <v>4027</v>
      </c>
      <c r="M85" s="57">
        <v>4308</v>
      </c>
      <c r="N85" s="55"/>
      <c r="O85" s="57">
        <v>150</v>
      </c>
      <c r="P85" s="61">
        <v>689.28</v>
      </c>
      <c r="Q85" s="55"/>
      <c r="R85" s="55"/>
      <c r="S85" s="57">
        <v>30.16</v>
      </c>
      <c r="T85" s="55"/>
      <c r="U85" s="57">
        <v>350.35</v>
      </c>
      <c r="V85" s="55"/>
      <c r="W85" s="57">
        <v>90.47</v>
      </c>
      <c r="X85" s="64"/>
      <c r="Y85" s="55"/>
      <c r="Z85" s="55"/>
      <c r="AA85" s="57">
        <v>1160.26</v>
      </c>
      <c r="AB85" s="55"/>
      <c r="AC85" s="55"/>
      <c r="AD85" s="55"/>
      <c r="AE85" s="55"/>
      <c r="AF85" s="55"/>
      <c r="AG85" s="55"/>
      <c r="AH85" s="55"/>
      <c r="AI85" s="55"/>
      <c r="AJ85" s="55">
        <f t="shared" si="15"/>
        <v>0</v>
      </c>
      <c r="AK85" s="64">
        <v>1160.26</v>
      </c>
      <c r="AL85" s="73"/>
      <c r="AM85" s="28" t="s">
        <v>35</v>
      </c>
      <c r="AN85" s="70">
        <f ca="1">VLOOKUP(B85,'[9]6月月报7.8'!$B$4:$CN$700,49,0)</f>
        <v>0</v>
      </c>
      <c r="AO85" s="29" t="str">
        <f ca="1">VLOOKUP(B85,'[9]6月月报7.8'!$B$4:$CN$700,51,0)</f>
        <v>劳务工</v>
      </c>
      <c r="AP85">
        <f>VLOOKUP(B85,'[13]25.6月定稿'!$B$3:$CH$600,5,0)</f>
        <v>18</v>
      </c>
      <c r="AQ85">
        <f>VLOOKUP(B85,'[13]25.6月定稿'!$B$3:$CH$600,22,0)</f>
        <v>0</v>
      </c>
      <c r="AR85" s="32" t="e">
        <f>_xlfn.XLOOKUP(A85,[12]汇总!B:B,[12]汇总!B:B)</f>
        <v>#N/A</v>
      </c>
      <c r="AT85" s="28" t="str">
        <f>VLOOKUP(B85,[8]一线员工!$C$3:$CM$600,1,0)</f>
        <v>吴明贵</v>
      </c>
    </row>
    <row r="86" s="28" customFormat="1" spans="1:46">
      <c r="A86" s="42">
        <f t="shared" si="14"/>
        <v>77</v>
      </c>
      <c r="B86" s="56" t="s">
        <v>98</v>
      </c>
      <c r="C86" s="81" t="s">
        <v>612</v>
      </c>
      <c r="D86" s="474" t="s">
        <v>682</v>
      </c>
      <c r="E86" s="52">
        <v>45745</v>
      </c>
      <c r="F86" s="55"/>
      <c r="G86" s="55"/>
      <c r="H86" s="55"/>
      <c r="I86" s="55"/>
      <c r="J86" s="57"/>
      <c r="K86" s="57"/>
      <c r="L86" s="57"/>
      <c r="M86" s="57"/>
      <c r="N86" s="55"/>
      <c r="O86" s="57">
        <v>150</v>
      </c>
      <c r="P86" s="61"/>
      <c r="Q86" s="55"/>
      <c r="R86" s="55"/>
      <c r="S86" s="57"/>
      <c r="T86" s="55"/>
      <c r="U86" s="57"/>
      <c r="V86" s="55"/>
      <c r="W86" s="57">
        <v>180</v>
      </c>
      <c r="X86" s="64"/>
      <c r="Y86" s="55"/>
      <c r="Z86" s="55"/>
      <c r="AA86" s="57">
        <v>180</v>
      </c>
      <c r="AB86" s="55"/>
      <c r="AC86" s="55"/>
      <c r="AD86" s="55"/>
      <c r="AE86" s="55"/>
      <c r="AF86" s="55"/>
      <c r="AG86" s="55"/>
      <c r="AH86" s="55"/>
      <c r="AI86" s="55"/>
      <c r="AJ86" s="55">
        <f t="shared" si="15"/>
        <v>0</v>
      </c>
      <c r="AK86" s="64">
        <v>180</v>
      </c>
      <c r="AL86" s="73"/>
      <c r="AM86" s="28" t="s">
        <v>35</v>
      </c>
      <c r="AN86" s="70">
        <f ca="1">VLOOKUP(B86,'[9]6月月报7.8'!$B$4:$CN$700,49,0)</f>
        <v>0</v>
      </c>
      <c r="AO86" s="29">
        <f ca="1">VLOOKUP(B86,'[9]6月月报7.8'!$B$4:$CN$700,51,0)</f>
        <v>0</v>
      </c>
      <c r="AP86">
        <f>VLOOKUP(B86,'[13]25.6月定稿'!$B$3:$CH$600,5,0)</f>
        <v>24</v>
      </c>
      <c r="AQ86" t="str">
        <f>VLOOKUP(B86,'[13]25.6月定稿'!$B$3:$CH$600,22,0)</f>
        <v>2025/06/28号离职</v>
      </c>
      <c r="AR86" s="32" t="e">
        <f>_xlfn.XLOOKUP(A86,[12]汇总!B:B,[12]汇总!B:B)</f>
        <v>#N/A</v>
      </c>
      <c r="AT86" s="28" t="str">
        <f>VLOOKUP(B86,[8]一线员工!$C$3:$CM$600,1,0)</f>
        <v>卢舟晖</v>
      </c>
    </row>
    <row r="87" s="28" customFormat="1" spans="1:46">
      <c r="A87" s="42">
        <f t="shared" si="14"/>
        <v>78</v>
      </c>
      <c r="B87" s="56" t="s">
        <v>232</v>
      </c>
      <c r="C87" s="81" t="s">
        <v>612</v>
      </c>
      <c r="D87" s="474" t="s">
        <v>683</v>
      </c>
      <c r="E87" s="52">
        <v>45758</v>
      </c>
      <c r="F87" s="55"/>
      <c r="G87" s="55"/>
      <c r="H87" s="55"/>
      <c r="I87" s="55"/>
      <c r="J87" s="57">
        <v>4308</v>
      </c>
      <c r="K87" s="57">
        <v>4308</v>
      </c>
      <c r="L87" s="57">
        <v>4027</v>
      </c>
      <c r="M87" s="57">
        <v>4308</v>
      </c>
      <c r="N87" s="55"/>
      <c r="O87" s="57">
        <v>150</v>
      </c>
      <c r="P87" s="61">
        <v>689.28</v>
      </c>
      <c r="Q87" s="55"/>
      <c r="R87" s="55"/>
      <c r="S87" s="57">
        <v>30.16</v>
      </c>
      <c r="T87" s="55"/>
      <c r="U87" s="57">
        <v>350.35</v>
      </c>
      <c r="V87" s="55"/>
      <c r="W87" s="57">
        <v>90.47</v>
      </c>
      <c r="X87" s="64"/>
      <c r="Y87" s="55"/>
      <c r="Z87" s="55"/>
      <c r="AA87" s="57">
        <v>1160.26</v>
      </c>
      <c r="AB87" s="55"/>
      <c r="AC87" s="55"/>
      <c r="AD87" s="55"/>
      <c r="AE87" s="55"/>
      <c r="AF87" s="55"/>
      <c r="AG87" s="55"/>
      <c r="AH87" s="55"/>
      <c r="AI87" s="55"/>
      <c r="AJ87" s="55">
        <f t="shared" si="15"/>
        <v>0</v>
      </c>
      <c r="AK87" s="64">
        <v>1160.26</v>
      </c>
      <c r="AL87" s="73"/>
      <c r="AM87" s="28" t="s">
        <v>35</v>
      </c>
      <c r="AN87" s="70">
        <f ca="1">VLOOKUP(B87,'[9]6月月报7.8'!$B$4:$CN$700,49,0)</f>
        <v>0</v>
      </c>
      <c r="AO87" s="29" t="str">
        <f ca="1">VLOOKUP(B87,'[9]6月月报7.8'!$B$4:$CN$700,51,0)</f>
        <v>劳务工</v>
      </c>
      <c r="AP87">
        <f>VLOOKUP(B87,'[13]25.6月定稿'!$B$3:$CH$600,5,0)</f>
        <v>25</v>
      </c>
      <c r="AQ87">
        <f>VLOOKUP(B87,'[13]25.6月定稿'!$B$3:$CH$600,22,0)</f>
        <v>0</v>
      </c>
      <c r="AR87" s="32" t="e">
        <f>_xlfn.XLOOKUP(A87,[12]汇总!B:B,[12]汇总!B:B)</f>
        <v>#N/A</v>
      </c>
      <c r="AT87" s="28" t="str">
        <f>VLOOKUP(B87,[8]一线员工!$C$3:$CM$600,1,0)</f>
        <v>马战</v>
      </c>
    </row>
    <row r="88" s="28" customFormat="1" spans="1:46">
      <c r="A88" s="42">
        <f t="shared" si="14"/>
        <v>79</v>
      </c>
      <c r="B88" s="56" t="s">
        <v>235</v>
      </c>
      <c r="C88" s="81" t="s">
        <v>612</v>
      </c>
      <c r="D88" s="474" t="s">
        <v>684</v>
      </c>
      <c r="E88" s="52">
        <v>45759</v>
      </c>
      <c r="F88" s="55"/>
      <c r="G88" s="55"/>
      <c r="H88" s="55"/>
      <c r="I88" s="55"/>
      <c r="J88" s="57">
        <v>4308</v>
      </c>
      <c r="K88" s="57">
        <v>4308</v>
      </c>
      <c r="L88" s="57">
        <v>4027</v>
      </c>
      <c r="M88" s="57">
        <v>4308</v>
      </c>
      <c r="N88" s="55"/>
      <c r="O88" s="57">
        <v>150</v>
      </c>
      <c r="P88" s="57">
        <v>689.28</v>
      </c>
      <c r="Q88" s="55"/>
      <c r="R88" s="55"/>
      <c r="S88" s="57">
        <v>30.16</v>
      </c>
      <c r="T88" s="55"/>
      <c r="U88" s="57">
        <v>350.35</v>
      </c>
      <c r="V88" s="55"/>
      <c r="W88" s="57">
        <v>90.47</v>
      </c>
      <c r="X88" s="64"/>
      <c r="Y88" s="55"/>
      <c r="Z88" s="55"/>
      <c r="AA88" s="57">
        <v>1160.26</v>
      </c>
      <c r="AB88" s="55"/>
      <c r="AC88" s="55"/>
      <c r="AD88" s="55"/>
      <c r="AE88" s="55"/>
      <c r="AF88" s="55"/>
      <c r="AG88" s="55"/>
      <c r="AH88" s="55"/>
      <c r="AI88" s="55"/>
      <c r="AJ88" s="55">
        <f t="shared" si="15"/>
        <v>0</v>
      </c>
      <c r="AK88" s="64">
        <v>1160.26</v>
      </c>
      <c r="AL88" s="73"/>
      <c r="AM88" s="95" t="s">
        <v>35</v>
      </c>
      <c r="AN88" s="96">
        <f ca="1">VLOOKUP(B88,'[9]6月月报7.8'!$B$4:$CN$700,49,0)</f>
        <v>0</v>
      </c>
      <c r="AO88" s="100">
        <f ca="1">VLOOKUP(B88,'[9]6月月报7.8'!$B$4:$CN$700,51,0)</f>
        <v>0</v>
      </c>
      <c r="AP88" s="101">
        <f>VLOOKUP(B88,'[13]25.6月定稿'!$B$3:$CH$600,5,0)</f>
        <v>7</v>
      </c>
      <c r="AQ88" s="101" t="str">
        <f>VLOOKUP(B88,'[13]25.6月定稿'!$B$3:$CH$600,22,0)</f>
        <v>2025/06/09号离职</v>
      </c>
      <c r="AR88" s="32" t="e">
        <f>_xlfn.XLOOKUP(A88,[12]汇总!B:B,[12]汇总!B:B)</f>
        <v>#N/A</v>
      </c>
      <c r="AT88" s="28" t="str">
        <f>VLOOKUP(B88,[8]一线员工!$C$3:$CM$600,1,0)</f>
        <v>林新龙</v>
      </c>
    </row>
    <row r="89" s="28" customFormat="1" spans="1:46">
      <c r="A89" s="42">
        <f t="shared" si="14"/>
        <v>80</v>
      </c>
      <c r="B89" s="56" t="s">
        <v>237</v>
      </c>
      <c r="C89" s="81" t="s">
        <v>612</v>
      </c>
      <c r="D89" s="474" t="s">
        <v>685</v>
      </c>
      <c r="E89" s="52">
        <v>45772</v>
      </c>
      <c r="F89" s="55"/>
      <c r="G89" s="55"/>
      <c r="H89" s="55"/>
      <c r="I89" s="55"/>
      <c r="J89" s="57">
        <v>4308</v>
      </c>
      <c r="K89" s="57">
        <v>4308</v>
      </c>
      <c r="L89" s="57">
        <v>4027</v>
      </c>
      <c r="M89" s="57">
        <v>4308</v>
      </c>
      <c r="N89" s="55"/>
      <c r="O89" s="57">
        <v>150</v>
      </c>
      <c r="P89" s="61">
        <v>689.28</v>
      </c>
      <c r="Q89" s="55"/>
      <c r="R89" s="55"/>
      <c r="S89" s="57">
        <v>30.16</v>
      </c>
      <c r="T89" s="55"/>
      <c r="U89" s="57">
        <v>350.35</v>
      </c>
      <c r="V89" s="55"/>
      <c r="W89" s="57">
        <v>90.47</v>
      </c>
      <c r="X89" s="64"/>
      <c r="Y89" s="55"/>
      <c r="Z89" s="55"/>
      <c r="AA89" s="57">
        <v>1160.26</v>
      </c>
      <c r="AB89" s="55"/>
      <c r="AC89" s="55"/>
      <c r="AD89" s="55"/>
      <c r="AE89" s="55"/>
      <c r="AF89" s="55"/>
      <c r="AG89" s="55"/>
      <c r="AH89" s="55"/>
      <c r="AI89" s="55"/>
      <c r="AJ89" s="55">
        <f t="shared" si="15"/>
        <v>0</v>
      </c>
      <c r="AK89" s="64">
        <v>1160.26</v>
      </c>
      <c r="AL89" s="73"/>
      <c r="AM89" s="28" t="s">
        <v>35</v>
      </c>
      <c r="AN89" s="70">
        <f ca="1">VLOOKUP(B89,'[9]6月月报7.8'!$B$4:$CN$700,49,0)</f>
        <v>0</v>
      </c>
      <c r="AO89" s="29" t="str">
        <f ca="1">VLOOKUP(B89,'[9]6月月报7.8'!$B$4:$CN$700,51,0)</f>
        <v>劳务工</v>
      </c>
      <c r="AP89">
        <f>VLOOKUP(B89,'[13]25.6月定稿'!$B$3:$CH$600,5,0)</f>
        <v>20</v>
      </c>
      <c r="AQ89">
        <f>VLOOKUP(B89,'[13]25.6月定稿'!$B$3:$CH$600,22,0)</f>
        <v>0</v>
      </c>
      <c r="AR89" s="32" t="e">
        <f>_xlfn.XLOOKUP(A89,[12]汇总!B:B,[12]汇总!B:B)</f>
        <v>#N/A</v>
      </c>
      <c r="AT89" s="28" t="str">
        <f>VLOOKUP(B89,[8]一线员工!$C$3:$CM$600,1,0)</f>
        <v>唐锋</v>
      </c>
    </row>
    <row r="90" s="28" customFormat="1" spans="1:46">
      <c r="A90" s="42">
        <f t="shared" si="14"/>
        <v>81</v>
      </c>
      <c r="B90" s="56" t="s">
        <v>238</v>
      </c>
      <c r="C90" s="81" t="s">
        <v>612</v>
      </c>
      <c r="D90" s="474" t="s">
        <v>686</v>
      </c>
      <c r="E90" s="52">
        <v>45774</v>
      </c>
      <c r="F90" s="55"/>
      <c r="G90" s="55"/>
      <c r="H90" s="55"/>
      <c r="I90" s="55"/>
      <c r="J90" s="57">
        <v>4308</v>
      </c>
      <c r="K90" s="57">
        <v>4308</v>
      </c>
      <c r="L90" s="57">
        <v>4027</v>
      </c>
      <c r="M90" s="57">
        <v>4308</v>
      </c>
      <c r="N90" s="55"/>
      <c r="O90" s="57">
        <v>150</v>
      </c>
      <c r="P90" s="61">
        <v>689.28</v>
      </c>
      <c r="Q90" s="55"/>
      <c r="R90" s="55"/>
      <c r="S90" s="57">
        <v>30.16</v>
      </c>
      <c r="T90" s="55"/>
      <c r="U90" s="57">
        <v>350.35</v>
      </c>
      <c r="V90" s="55"/>
      <c r="W90" s="57">
        <v>90.47</v>
      </c>
      <c r="X90" s="64"/>
      <c r="Y90" s="55"/>
      <c r="Z90" s="55"/>
      <c r="AA90" s="57">
        <v>1160.26</v>
      </c>
      <c r="AB90" s="55"/>
      <c r="AC90" s="55"/>
      <c r="AD90" s="55"/>
      <c r="AE90" s="55"/>
      <c r="AF90" s="55"/>
      <c r="AG90" s="55"/>
      <c r="AH90" s="55"/>
      <c r="AI90" s="55"/>
      <c r="AJ90" s="55">
        <f t="shared" si="15"/>
        <v>0</v>
      </c>
      <c r="AK90" s="64">
        <v>1160.26</v>
      </c>
      <c r="AL90" s="73"/>
      <c r="AM90" s="28" t="s">
        <v>35</v>
      </c>
      <c r="AN90" s="70">
        <f ca="1">VLOOKUP(B90,'[9]6月月报7.8'!$B$4:$CN$700,49,0)</f>
        <v>0</v>
      </c>
      <c r="AO90" s="29" t="str">
        <f ca="1">VLOOKUP(B90,'[9]6月月报7.8'!$B$4:$CN$700,51,0)</f>
        <v>劳务工</v>
      </c>
      <c r="AP90">
        <f>VLOOKUP(B90,'[13]25.6月定稿'!$B$3:$CH$600,5,0)</f>
        <v>22</v>
      </c>
      <c r="AQ90">
        <f>VLOOKUP(B90,'[13]25.6月定稿'!$B$3:$CH$600,22,0)</f>
        <v>0</v>
      </c>
      <c r="AR90" s="32" t="e">
        <f>_xlfn.XLOOKUP(A90,[12]汇总!B:B,[12]汇总!B:B)</f>
        <v>#N/A</v>
      </c>
      <c r="AT90" s="28" t="str">
        <f>VLOOKUP(B90,[8]一线员工!$C$3:$CM$600,1,0)</f>
        <v>刘红勇</v>
      </c>
    </row>
    <row r="91" s="28" customFormat="1" spans="1:46">
      <c r="A91" s="42">
        <f t="shared" si="14"/>
        <v>82</v>
      </c>
      <c r="B91" s="56" t="s">
        <v>241</v>
      </c>
      <c r="C91" s="81" t="s">
        <v>612</v>
      </c>
      <c r="D91" s="474" t="s">
        <v>687</v>
      </c>
      <c r="E91" s="52">
        <v>45777</v>
      </c>
      <c r="F91" s="55"/>
      <c r="G91" s="55"/>
      <c r="H91" s="55"/>
      <c r="I91" s="55"/>
      <c r="J91" s="57">
        <v>4308</v>
      </c>
      <c r="K91" s="57">
        <v>4308</v>
      </c>
      <c r="L91" s="57">
        <v>4027</v>
      </c>
      <c r="M91" s="57">
        <v>4308</v>
      </c>
      <c r="N91" s="55"/>
      <c r="O91" s="57">
        <v>150</v>
      </c>
      <c r="P91" s="61">
        <v>689.28</v>
      </c>
      <c r="Q91" s="55"/>
      <c r="R91" s="55"/>
      <c r="S91" s="57">
        <v>30.16</v>
      </c>
      <c r="T91" s="55"/>
      <c r="U91" s="57">
        <v>350.35</v>
      </c>
      <c r="V91" s="55"/>
      <c r="W91" s="57">
        <v>90.47</v>
      </c>
      <c r="X91" s="64"/>
      <c r="Y91" s="55"/>
      <c r="Z91" s="55"/>
      <c r="AA91" s="57">
        <v>1160.26</v>
      </c>
      <c r="AB91" s="55"/>
      <c r="AC91" s="55"/>
      <c r="AD91" s="55"/>
      <c r="AE91" s="55"/>
      <c r="AF91" s="55"/>
      <c r="AG91" s="55"/>
      <c r="AH91" s="55"/>
      <c r="AI91" s="55"/>
      <c r="AJ91" s="55">
        <f t="shared" si="15"/>
        <v>0</v>
      </c>
      <c r="AK91" s="64">
        <v>1160.26</v>
      </c>
      <c r="AL91" s="73"/>
      <c r="AM91" s="28" t="s">
        <v>35</v>
      </c>
      <c r="AN91" s="70">
        <f ca="1">VLOOKUP(B91,'[9]6月月报7.8'!$B$4:$CN$700,49,0)</f>
        <v>0</v>
      </c>
      <c r="AO91" s="29" t="str">
        <f ca="1">VLOOKUP(B91,'[9]6月月报7.8'!$B$4:$CN$700,51,0)</f>
        <v>劳务工</v>
      </c>
      <c r="AP91">
        <f>VLOOKUP(B91,'[13]25.6月定稿'!$B$3:$CH$600,5,0)</f>
        <v>22</v>
      </c>
      <c r="AQ91">
        <f>VLOOKUP(B91,'[13]25.6月定稿'!$B$3:$CH$600,22,0)</f>
        <v>0</v>
      </c>
      <c r="AR91" s="32" t="e">
        <f>_xlfn.XLOOKUP(A91,[12]汇总!B:B,[12]汇总!B:B)</f>
        <v>#N/A</v>
      </c>
      <c r="AT91" s="28" t="str">
        <f>VLOOKUP(B91,[8]一线员工!$C$3:$CM$600,1,0)</f>
        <v>刘顺新</v>
      </c>
    </row>
    <row r="92" s="28" customFormat="1" spans="1:46">
      <c r="A92" s="42">
        <f t="shared" si="14"/>
        <v>83</v>
      </c>
      <c r="B92" s="76" t="s">
        <v>526</v>
      </c>
      <c r="C92" s="77" t="s">
        <v>612</v>
      </c>
      <c r="D92" s="475" t="s">
        <v>688</v>
      </c>
      <c r="E92" s="79">
        <v>45784</v>
      </c>
      <c r="F92" s="80"/>
      <c r="G92" s="80"/>
      <c r="H92" s="80"/>
      <c r="I92" s="80"/>
      <c r="J92" s="78">
        <v>4308</v>
      </c>
      <c r="K92" s="78">
        <v>4308</v>
      </c>
      <c r="L92" s="78">
        <v>4027</v>
      </c>
      <c r="M92" s="78">
        <v>4308</v>
      </c>
      <c r="N92" s="80"/>
      <c r="O92" s="78">
        <v>150</v>
      </c>
      <c r="P92" s="89">
        <v>0</v>
      </c>
      <c r="Q92" s="92"/>
      <c r="R92" s="92"/>
      <c r="S92" s="89">
        <v>0</v>
      </c>
      <c r="T92" s="92"/>
      <c r="U92" s="89">
        <v>0</v>
      </c>
      <c r="V92" s="92"/>
      <c r="W92" s="93">
        <v>180</v>
      </c>
      <c r="X92" s="91"/>
      <c r="Y92" s="80"/>
      <c r="Z92" s="80"/>
      <c r="AA92" s="93">
        <v>180</v>
      </c>
      <c r="AB92" s="80"/>
      <c r="AC92" s="80"/>
      <c r="AD92" s="80"/>
      <c r="AE92" s="80"/>
      <c r="AF92" s="80"/>
      <c r="AG92" s="80"/>
      <c r="AH92" s="80"/>
      <c r="AI92" s="80"/>
      <c r="AJ92" s="80">
        <f t="shared" si="15"/>
        <v>0</v>
      </c>
      <c r="AK92" s="93">
        <v>180</v>
      </c>
      <c r="AL92" s="94"/>
      <c r="AM92" s="97" t="s">
        <v>35</v>
      </c>
      <c r="AN92" s="98">
        <f ca="1">VLOOKUP(B92,'[9]6月月报7.8'!$B$4:$CN$700,49,0)</f>
        <v>0</v>
      </c>
      <c r="AO92" s="102">
        <f ca="1">VLOOKUP(B92,'[9]6月月报7.8'!$B$4:$CN$700,51,0)</f>
        <v>0</v>
      </c>
      <c r="AP92" s="103">
        <f>VLOOKUP(B92,'[13]25.6月定稿'!$B$3:$CH$600,5,0)</f>
        <v>5</v>
      </c>
      <c r="AQ92" s="103" t="str">
        <f>VLOOKUP(B92,'[13]25.6月定稿'!$B$3:$CH$600,22,0)</f>
        <v>2025/06/6号离职</v>
      </c>
      <c r="AR92" s="32" t="e">
        <f>_xlfn.XLOOKUP(A92,[12]汇总!B:B,[12]汇总!B:B)</f>
        <v>#N/A</v>
      </c>
      <c r="AT92" s="28" t="str">
        <f>VLOOKUP(B92,[8]一线员工!$C$3:$CM$600,1,0)</f>
        <v>向友发</v>
      </c>
    </row>
    <row r="93" s="28" customFormat="1" spans="1:46">
      <c r="A93" s="42">
        <f t="shared" si="14"/>
        <v>84</v>
      </c>
      <c r="B93" s="56" t="s">
        <v>463</v>
      </c>
      <c r="C93" s="81" t="s">
        <v>612</v>
      </c>
      <c r="D93" s="474" t="s">
        <v>689</v>
      </c>
      <c r="E93" s="52">
        <v>45789</v>
      </c>
      <c r="F93" s="55"/>
      <c r="G93" s="55"/>
      <c r="H93" s="55"/>
      <c r="I93" s="55"/>
      <c r="J93" s="57">
        <v>4308</v>
      </c>
      <c r="K93" s="57">
        <v>4308</v>
      </c>
      <c r="L93" s="57">
        <v>4027</v>
      </c>
      <c r="M93" s="57">
        <v>4308</v>
      </c>
      <c r="N93" s="55"/>
      <c r="O93" s="57">
        <v>150</v>
      </c>
      <c r="P93" s="57">
        <v>689.28</v>
      </c>
      <c r="Q93" s="55"/>
      <c r="R93" s="55"/>
      <c r="S93" s="57">
        <v>30.16</v>
      </c>
      <c r="T93" s="55"/>
      <c r="U93" s="57">
        <v>350.35</v>
      </c>
      <c r="V93" s="55"/>
      <c r="W93" s="57">
        <v>90.47</v>
      </c>
      <c r="X93" s="64"/>
      <c r="Y93" s="55"/>
      <c r="Z93" s="55"/>
      <c r="AA93" s="57">
        <v>1160.26</v>
      </c>
      <c r="AB93" s="55"/>
      <c r="AC93" s="55"/>
      <c r="AD93" s="55"/>
      <c r="AE93" s="55"/>
      <c r="AF93" s="55"/>
      <c r="AG93" s="55"/>
      <c r="AH93" s="55"/>
      <c r="AI93" s="55"/>
      <c r="AJ93" s="55">
        <f t="shared" si="15"/>
        <v>0</v>
      </c>
      <c r="AK93" s="64">
        <v>1160.26</v>
      </c>
      <c r="AL93" s="73"/>
      <c r="AM93" s="28" t="s">
        <v>35</v>
      </c>
      <c r="AN93" s="70">
        <f ca="1">VLOOKUP(B93,'[9]6月月报7.8'!$B$4:$CN$700,49,0)</f>
        <v>0</v>
      </c>
      <c r="AO93" s="29">
        <f ca="1">VLOOKUP(B93,'[9]6月月报7.8'!$B$4:$CN$700,51,0)</f>
        <v>0</v>
      </c>
      <c r="AP93">
        <f>VLOOKUP(B93,'[13]25.6月定稿'!$B$3:$CH$600,5,0)</f>
        <v>21</v>
      </c>
      <c r="AQ93" t="str">
        <f>VLOOKUP(B93,'[13]25.6月定稿'!$B$3:$CH$600,22,0)</f>
        <v>2025/06/28号离职</v>
      </c>
      <c r="AR93" s="32" t="e">
        <f>_xlfn.XLOOKUP(A93,[12]汇总!B:B,[12]汇总!B:B)</f>
        <v>#N/A</v>
      </c>
      <c r="AT93" s="28" t="str">
        <f>VLOOKUP(B93,[8]一线员工!$C$3:$CM$600,1,0)</f>
        <v>聂松华</v>
      </c>
    </row>
    <row r="94" s="28" customFormat="1" spans="1:46">
      <c r="A94" s="42">
        <f t="shared" si="14"/>
        <v>85</v>
      </c>
      <c r="B94" s="56" t="s">
        <v>447</v>
      </c>
      <c r="C94" s="81" t="s">
        <v>612</v>
      </c>
      <c r="D94" s="474" t="s">
        <v>690</v>
      </c>
      <c r="E94" s="52">
        <v>45790</v>
      </c>
      <c r="F94" s="55"/>
      <c r="G94" s="55"/>
      <c r="H94" s="55"/>
      <c r="I94" s="55"/>
      <c r="J94" s="57">
        <v>4308</v>
      </c>
      <c r="K94" s="57">
        <v>4308</v>
      </c>
      <c r="L94" s="57">
        <v>4027</v>
      </c>
      <c r="M94" s="57">
        <v>4308</v>
      </c>
      <c r="N94" s="55"/>
      <c r="O94" s="57">
        <v>150</v>
      </c>
      <c r="P94" s="57">
        <v>689.28</v>
      </c>
      <c r="Q94" s="55"/>
      <c r="R94" s="55"/>
      <c r="S94" s="57">
        <v>30.16</v>
      </c>
      <c r="T94" s="55"/>
      <c r="U94" s="57">
        <v>350.35</v>
      </c>
      <c r="V94" s="55"/>
      <c r="W94" s="57">
        <v>90.47</v>
      </c>
      <c r="X94" s="64"/>
      <c r="Y94" s="55"/>
      <c r="Z94" s="55"/>
      <c r="AA94" s="57">
        <v>1160.26</v>
      </c>
      <c r="AB94" s="55"/>
      <c r="AC94" s="55"/>
      <c r="AD94" s="55"/>
      <c r="AE94" s="55"/>
      <c r="AF94" s="55"/>
      <c r="AG94" s="55"/>
      <c r="AH94" s="55"/>
      <c r="AI94" s="55"/>
      <c r="AJ94" s="55">
        <f t="shared" si="15"/>
        <v>0</v>
      </c>
      <c r="AK94" s="55">
        <v>1160.26</v>
      </c>
      <c r="AL94" s="73"/>
      <c r="AM94" s="28" t="s">
        <v>35</v>
      </c>
      <c r="AN94" s="70">
        <f ca="1">VLOOKUP(B94,'[9]6月月报7.8'!$B$4:$CN$700,49,0)</f>
        <v>0</v>
      </c>
      <c r="AO94" s="29" t="str">
        <f ca="1">VLOOKUP(B94,'[9]6月月报7.8'!$B$4:$CN$700,51,0)</f>
        <v>劳务工</v>
      </c>
      <c r="AP94">
        <f>VLOOKUP(B94,'[13]25.6月定稿'!$B$3:$CH$600,5,0)</f>
        <v>23</v>
      </c>
      <c r="AQ94">
        <f>VLOOKUP(B94,'[13]25.6月定稿'!$B$3:$CH$600,22,0)</f>
        <v>0</v>
      </c>
      <c r="AR94" s="32" t="e">
        <f>_xlfn.XLOOKUP(A94,[12]汇总!B:B,[12]汇总!B:B)</f>
        <v>#N/A</v>
      </c>
      <c r="AT94" s="28" t="str">
        <f>VLOOKUP(B94,[8]一线员工!$C$3:$CM$600,1,0)</f>
        <v>龙意倩</v>
      </c>
    </row>
    <row r="95" s="28" customFormat="1" spans="1:46">
      <c r="A95" s="42">
        <f t="shared" si="14"/>
        <v>86</v>
      </c>
      <c r="B95" s="82" t="s">
        <v>458</v>
      </c>
      <c r="C95" s="81" t="s">
        <v>612</v>
      </c>
      <c r="D95" s="474" t="s">
        <v>691</v>
      </c>
      <c r="E95" s="52">
        <v>45804</v>
      </c>
      <c r="F95" s="55"/>
      <c r="G95" s="55"/>
      <c r="H95" s="55"/>
      <c r="I95" s="55"/>
      <c r="J95" s="57">
        <v>4308</v>
      </c>
      <c r="K95" s="57">
        <v>4308</v>
      </c>
      <c r="L95" s="57">
        <v>4027</v>
      </c>
      <c r="M95" s="57">
        <v>4308</v>
      </c>
      <c r="N95" s="55"/>
      <c r="O95" s="57">
        <v>150</v>
      </c>
      <c r="P95" s="57">
        <v>689.28</v>
      </c>
      <c r="Q95" s="55"/>
      <c r="R95" s="55"/>
      <c r="S95" s="57">
        <v>30.16</v>
      </c>
      <c r="T95" s="55"/>
      <c r="U95" s="57">
        <v>350.35</v>
      </c>
      <c r="V95" s="55"/>
      <c r="W95" s="57">
        <v>90.47</v>
      </c>
      <c r="X95" s="64"/>
      <c r="Y95" s="55"/>
      <c r="Z95" s="55"/>
      <c r="AA95" s="57">
        <v>1160.26</v>
      </c>
      <c r="AB95" s="55"/>
      <c r="AC95" s="55"/>
      <c r="AD95" s="55"/>
      <c r="AE95" s="55"/>
      <c r="AF95" s="55"/>
      <c r="AG95" s="55"/>
      <c r="AH95" s="55"/>
      <c r="AI95" s="55"/>
      <c r="AJ95" s="55">
        <f t="shared" si="15"/>
        <v>0</v>
      </c>
      <c r="AK95" s="55">
        <v>1160.26</v>
      </c>
      <c r="AL95" s="73"/>
      <c r="AM95" s="28" t="s">
        <v>35</v>
      </c>
      <c r="AN95" s="70">
        <f ca="1">VLOOKUP(B95,'[9]6月月报7.8'!$B$4:$CN$700,49,0)</f>
        <v>0</v>
      </c>
      <c r="AO95" s="29" t="str">
        <f ca="1">VLOOKUP(B95,'[9]6月月报7.8'!$B$4:$CN$700,51,0)</f>
        <v>劳务工</v>
      </c>
      <c r="AP95">
        <f>VLOOKUP(B95,'[13]25.6月定稿'!$B$3:$CH$600,5,0)</f>
        <v>22</v>
      </c>
      <c r="AQ95">
        <f>VLOOKUP(B95,'[13]25.6月定稿'!$B$3:$CH$600,22,0)</f>
        <v>0</v>
      </c>
      <c r="AR95" s="32" t="e">
        <f>_xlfn.XLOOKUP(A95,[12]汇总!B:B,[12]汇总!B:B)</f>
        <v>#N/A</v>
      </c>
      <c r="AT95" s="28" t="str">
        <f>VLOOKUP(B95,[8]一线员工!$C$3:$CM$600,1,0)</f>
        <v>佘军</v>
      </c>
    </row>
    <row r="96" s="28" customFormat="1" spans="1:46">
      <c r="A96" s="42">
        <f t="shared" si="14"/>
        <v>87</v>
      </c>
      <c r="B96" s="82" t="s">
        <v>475</v>
      </c>
      <c r="C96" s="81" t="s">
        <v>612</v>
      </c>
      <c r="D96" s="474" t="s">
        <v>692</v>
      </c>
      <c r="E96" s="52">
        <v>45805</v>
      </c>
      <c r="F96" s="55"/>
      <c r="G96" s="55"/>
      <c r="H96" s="55"/>
      <c r="I96" s="55"/>
      <c r="J96" s="57">
        <v>4308</v>
      </c>
      <c r="K96" s="57">
        <v>4308</v>
      </c>
      <c r="L96" s="57">
        <v>4027</v>
      </c>
      <c r="M96" s="57">
        <v>4308</v>
      </c>
      <c r="N96" s="55"/>
      <c r="O96" s="57">
        <v>150</v>
      </c>
      <c r="P96" s="57">
        <v>689.28</v>
      </c>
      <c r="Q96" s="55"/>
      <c r="R96" s="55"/>
      <c r="S96" s="57">
        <v>30.16</v>
      </c>
      <c r="T96" s="55"/>
      <c r="U96" s="57">
        <v>350.35</v>
      </c>
      <c r="V96" s="55"/>
      <c r="W96" s="57">
        <v>90.47</v>
      </c>
      <c r="X96" s="64"/>
      <c r="Y96" s="55"/>
      <c r="Z96" s="55"/>
      <c r="AA96" s="57">
        <v>1160.26</v>
      </c>
      <c r="AB96" s="55"/>
      <c r="AC96" s="55"/>
      <c r="AD96" s="55"/>
      <c r="AE96" s="55"/>
      <c r="AF96" s="55"/>
      <c r="AG96" s="55"/>
      <c r="AH96" s="55"/>
      <c r="AI96" s="55"/>
      <c r="AJ96" s="55">
        <f t="shared" si="15"/>
        <v>0</v>
      </c>
      <c r="AK96" s="55">
        <v>1160.26</v>
      </c>
      <c r="AL96" s="73"/>
      <c r="AM96" s="28" t="s">
        <v>35</v>
      </c>
      <c r="AN96" s="70">
        <f ca="1">VLOOKUP(B96,'[9]6月月报7.8'!$B$4:$CN$700,49,0)</f>
        <v>0</v>
      </c>
      <c r="AO96" s="29">
        <f ca="1">VLOOKUP(B96,'[9]6月月报7.8'!$B$4:$CN$700,51,0)</f>
        <v>0</v>
      </c>
      <c r="AP96">
        <f>VLOOKUP(B96,'[13]25.6月定稿'!$B$3:$CH$600,5,0)</f>
        <v>9</v>
      </c>
      <c r="AQ96" t="str">
        <f>VLOOKUP(B96,'[13]25.6月定稿'!$B$3:$CH$600,22,0)</f>
        <v>2025/06/10号离职</v>
      </c>
      <c r="AR96" s="32" t="e">
        <f>_xlfn.XLOOKUP(A96,[12]汇总!B:B,[12]汇总!B:B)</f>
        <v>#N/A</v>
      </c>
      <c r="AT96" s="28" t="str">
        <f>VLOOKUP(B96,[8]一线员工!$C$3:$CM$600,1,0)</f>
        <v>伍星</v>
      </c>
    </row>
    <row r="97" s="28" customFormat="1" spans="1:46">
      <c r="A97" s="42">
        <f t="shared" si="14"/>
        <v>88</v>
      </c>
      <c r="B97" s="82" t="s">
        <v>528</v>
      </c>
      <c r="C97" s="81"/>
      <c r="D97" s="474" t="s">
        <v>693</v>
      </c>
      <c r="E97" s="52">
        <v>45809</v>
      </c>
      <c r="F97" s="55"/>
      <c r="G97" s="55"/>
      <c r="H97" s="55"/>
      <c r="I97" s="55"/>
      <c r="J97" s="57">
        <v>4308</v>
      </c>
      <c r="K97" s="57">
        <v>4308</v>
      </c>
      <c r="L97" s="57">
        <v>4027</v>
      </c>
      <c r="M97" s="57">
        <v>4308</v>
      </c>
      <c r="N97" s="55"/>
      <c r="O97" s="57">
        <v>150</v>
      </c>
      <c r="P97" s="61">
        <v>689.28</v>
      </c>
      <c r="Q97" s="55"/>
      <c r="R97" s="55"/>
      <c r="S97" s="57">
        <v>30.16</v>
      </c>
      <c r="T97" s="55"/>
      <c r="U97" s="57">
        <v>350.35</v>
      </c>
      <c r="V97" s="55"/>
      <c r="W97" s="57">
        <v>90.47</v>
      </c>
      <c r="X97" s="64"/>
      <c r="Y97" s="55"/>
      <c r="Z97" s="55"/>
      <c r="AA97" s="57">
        <v>1160.26</v>
      </c>
      <c r="AB97" s="55"/>
      <c r="AC97" s="55"/>
      <c r="AD97" s="55"/>
      <c r="AE97" s="55"/>
      <c r="AF97" s="55"/>
      <c r="AG97" s="55"/>
      <c r="AH97" s="55"/>
      <c r="AI97" s="55"/>
      <c r="AJ97" s="55">
        <f t="shared" si="15"/>
        <v>0</v>
      </c>
      <c r="AK97" s="55">
        <v>1160.26</v>
      </c>
      <c r="AL97" s="73"/>
      <c r="AM97" s="97" t="s">
        <v>35</v>
      </c>
      <c r="AN97" s="98">
        <f ca="1">VLOOKUP(B97,'[9]6月月报7.8'!$B$4:$CN$700,49,0)</f>
        <v>0</v>
      </c>
      <c r="AO97" s="102">
        <f ca="1">VLOOKUP(B97,'[9]6月月报7.8'!$B$4:$CN$700,51,0)</f>
        <v>0</v>
      </c>
      <c r="AP97" s="103">
        <f>VLOOKUP(B97,'[13]25.6月定稿'!$B$3:$CH$600,5,0)</f>
        <v>6</v>
      </c>
      <c r="AQ97" s="103" t="str">
        <f>VLOOKUP(B97,'[13]25.6月定稿'!$B$3:$CH$600,22,0)</f>
        <v>2025/06/07离职</v>
      </c>
      <c r="AR97" s="32" t="e">
        <f>_xlfn.XLOOKUP(A97,[12]汇总!B:B,[12]汇总!B:B)</f>
        <v>#N/A</v>
      </c>
      <c r="AT97" s="28" t="str">
        <f>VLOOKUP(B97,[8]一线员工!$C$3:$CM$600,1,0)</f>
        <v>张建波</v>
      </c>
    </row>
    <row r="98" s="28" customFormat="1" spans="1:46">
      <c r="A98" s="42">
        <f t="shared" si="14"/>
        <v>89</v>
      </c>
      <c r="B98" s="82" t="s">
        <v>514</v>
      </c>
      <c r="C98" s="81"/>
      <c r="D98" s="474" t="s">
        <v>694</v>
      </c>
      <c r="E98" s="52">
        <v>45817</v>
      </c>
      <c r="F98" s="55"/>
      <c r="G98" s="55"/>
      <c r="H98" s="55"/>
      <c r="I98" s="55"/>
      <c r="J98" s="57">
        <v>4308</v>
      </c>
      <c r="K98" s="57">
        <v>4308</v>
      </c>
      <c r="L98" s="57">
        <v>4027</v>
      </c>
      <c r="M98" s="57">
        <v>4308</v>
      </c>
      <c r="N98" s="55"/>
      <c r="O98" s="57">
        <v>150</v>
      </c>
      <c r="P98" s="61">
        <v>689.28</v>
      </c>
      <c r="Q98" s="55"/>
      <c r="R98" s="55"/>
      <c r="S98" s="57">
        <v>30.16</v>
      </c>
      <c r="T98" s="55"/>
      <c r="U98" s="57">
        <v>350.35</v>
      </c>
      <c r="V98" s="55"/>
      <c r="W98" s="57">
        <v>90.47</v>
      </c>
      <c r="X98" s="64"/>
      <c r="Y98" s="55"/>
      <c r="Z98" s="55"/>
      <c r="AA98" s="57">
        <v>1160.26</v>
      </c>
      <c r="AB98" s="55"/>
      <c r="AC98" s="55"/>
      <c r="AD98" s="55"/>
      <c r="AE98" s="55"/>
      <c r="AF98" s="55"/>
      <c r="AG98" s="55"/>
      <c r="AH98" s="55"/>
      <c r="AI98" s="55"/>
      <c r="AJ98" s="55">
        <f t="shared" si="15"/>
        <v>0</v>
      </c>
      <c r="AK98" s="55">
        <v>1160.26</v>
      </c>
      <c r="AL98" s="73"/>
      <c r="AM98" s="95" t="s">
        <v>35</v>
      </c>
      <c r="AN98" s="96">
        <f ca="1">VLOOKUP(B98,'[9]6月月报7.8'!$B$4:$CN$700,49,0)</f>
        <v>0</v>
      </c>
      <c r="AO98" s="100">
        <f ca="1">VLOOKUP(B98,'[9]6月月报7.8'!$B$4:$CN$700,51,0)</f>
        <v>0</v>
      </c>
      <c r="AP98" s="101">
        <f>VLOOKUP(B98,'[13]25.6月定稿'!$B$3:$CH$600,5,0)</f>
        <v>7</v>
      </c>
      <c r="AQ98" s="101" t="str">
        <f>VLOOKUP(B98,'[13]25.6月定稿'!$B$3:$CH$600,22,0)</f>
        <v>2025/06/18号离职</v>
      </c>
      <c r="AR98" s="32" t="e">
        <f>_xlfn.XLOOKUP(A98,[12]汇总!B:B,[12]汇总!B:B)</f>
        <v>#N/A</v>
      </c>
      <c r="AT98" s="28" t="str">
        <f>VLOOKUP(B98,[8]一线员工!$C$3:$CM$600,1,0)</f>
        <v>李孟泉</v>
      </c>
    </row>
    <row r="99" s="28" customFormat="1" spans="1:46">
      <c r="A99" s="42">
        <f t="shared" si="14"/>
        <v>90</v>
      </c>
      <c r="B99" s="82" t="s">
        <v>510</v>
      </c>
      <c r="C99" s="81"/>
      <c r="D99" s="57" t="s">
        <v>695</v>
      </c>
      <c r="E99" s="52">
        <v>45812</v>
      </c>
      <c r="F99" s="55"/>
      <c r="G99" s="55"/>
      <c r="H99" s="55"/>
      <c r="I99" s="55"/>
      <c r="J99" s="57">
        <v>4308</v>
      </c>
      <c r="K99" s="57">
        <v>4308</v>
      </c>
      <c r="L99" s="57">
        <v>4027</v>
      </c>
      <c r="M99" s="57">
        <v>4308</v>
      </c>
      <c r="N99" s="55"/>
      <c r="O99" s="57">
        <v>150</v>
      </c>
      <c r="P99" s="61">
        <v>689.28</v>
      </c>
      <c r="Q99" s="55"/>
      <c r="R99" s="55"/>
      <c r="S99" s="57">
        <v>30.16</v>
      </c>
      <c r="T99" s="55"/>
      <c r="U99" s="57">
        <v>350.35</v>
      </c>
      <c r="V99" s="55"/>
      <c r="W99" s="57">
        <v>90.47</v>
      </c>
      <c r="X99" s="64"/>
      <c r="Y99" s="55"/>
      <c r="Z99" s="55"/>
      <c r="AA99" s="57">
        <v>1160.26</v>
      </c>
      <c r="AB99" s="55"/>
      <c r="AC99" s="55"/>
      <c r="AD99" s="55"/>
      <c r="AE99" s="55"/>
      <c r="AF99" s="55"/>
      <c r="AG99" s="55"/>
      <c r="AH99" s="55"/>
      <c r="AI99" s="55"/>
      <c r="AJ99" s="55">
        <f t="shared" si="15"/>
        <v>0</v>
      </c>
      <c r="AK99" s="55">
        <v>1160.26</v>
      </c>
      <c r="AL99" s="73"/>
      <c r="AM99" s="28" t="s">
        <v>35</v>
      </c>
      <c r="AN99" s="70">
        <f ca="1">VLOOKUP(B99,'[9]6月月报7.8'!$B$4:$CN$700,49,0)</f>
        <v>0</v>
      </c>
      <c r="AO99" s="29">
        <f ca="1">VLOOKUP(B99,'[9]6月月报7.8'!$B$4:$CN$700,51,0)</f>
        <v>0</v>
      </c>
      <c r="AP99">
        <f>VLOOKUP(B99,'[13]25.6月定稿'!$B$3:$CH$600,5,0)</f>
        <v>15</v>
      </c>
      <c r="AQ99" t="str">
        <f>VLOOKUP(B99,'[13]25.6月定稿'!$B$3:$CH$600,22,0)</f>
        <v>2025/06/22号离职</v>
      </c>
      <c r="AR99" s="32" t="e">
        <f>_xlfn.XLOOKUP(A99,[12]汇总!B:B,[12]汇总!B:B)</f>
        <v>#N/A</v>
      </c>
      <c r="AT99" s="28" t="str">
        <f>VLOOKUP(B99,[8]一线员工!$C$3:$CM$600,1,0)</f>
        <v>谭怀风</v>
      </c>
    </row>
    <row r="100" s="28" customFormat="1" spans="1:46">
      <c r="A100" s="42">
        <f t="shared" si="14"/>
        <v>91</v>
      </c>
      <c r="B100" s="82" t="s">
        <v>516</v>
      </c>
      <c r="C100" s="81"/>
      <c r="D100" s="474" t="s">
        <v>696</v>
      </c>
      <c r="E100" s="52">
        <v>45817</v>
      </c>
      <c r="F100" s="55"/>
      <c r="G100" s="55"/>
      <c r="H100" s="55"/>
      <c r="I100" s="55"/>
      <c r="J100" s="57">
        <v>4308</v>
      </c>
      <c r="K100" s="57">
        <v>4308</v>
      </c>
      <c r="L100" s="57">
        <v>4027</v>
      </c>
      <c r="M100" s="57">
        <v>4308</v>
      </c>
      <c r="N100" s="55"/>
      <c r="O100" s="57">
        <v>150</v>
      </c>
      <c r="P100" s="61">
        <v>689.28</v>
      </c>
      <c r="Q100" s="55"/>
      <c r="R100" s="55"/>
      <c r="S100" s="57">
        <v>30.16</v>
      </c>
      <c r="T100" s="55"/>
      <c r="U100" s="57">
        <v>350.35</v>
      </c>
      <c r="V100" s="55"/>
      <c r="W100" s="57">
        <v>90.47</v>
      </c>
      <c r="X100" s="64"/>
      <c r="Y100" s="55"/>
      <c r="Z100" s="55"/>
      <c r="AA100" s="57">
        <v>1160.26</v>
      </c>
      <c r="AB100" s="55"/>
      <c r="AC100" s="55"/>
      <c r="AD100" s="55"/>
      <c r="AE100" s="55"/>
      <c r="AF100" s="55"/>
      <c r="AG100" s="55"/>
      <c r="AH100" s="55"/>
      <c r="AI100" s="55"/>
      <c r="AJ100" s="55">
        <f t="shared" si="15"/>
        <v>0</v>
      </c>
      <c r="AK100" s="55">
        <v>1160.26</v>
      </c>
      <c r="AL100" s="73"/>
      <c r="AM100" s="95" t="s">
        <v>35</v>
      </c>
      <c r="AN100" s="96">
        <f ca="1">VLOOKUP(B100,'[9]6月月报7.8'!$B$4:$CN$700,49,0)</f>
        <v>0</v>
      </c>
      <c r="AO100" s="100">
        <f ca="1">VLOOKUP(B100,'[9]6月月报7.8'!$B$4:$CN$700,51,0)</f>
        <v>0</v>
      </c>
      <c r="AP100" s="101">
        <f>VLOOKUP(B100,'[13]25.6月定稿'!$B$3:$CH$600,5,0)</f>
        <v>8</v>
      </c>
      <c r="AQ100" s="101" t="str">
        <f>VLOOKUP(B100,'[13]25.6月定稿'!$B$3:$CH$600,22,0)</f>
        <v>2025/06/18号离职</v>
      </c>
      <c r="AR100" s="32" t="e">
        <f>_xlfn.XLOOKUP(A100,[12]汇总!B:B,[12]汇总!B:B)</f>
        <v>#N/A</v>
      </c>
      <c r="AT100" s="28" t="str">
        <f>VLOOKUP(B100,[8]一线员工!$C$3:$CM$600,1,0)</f>
        <v>袁后平</v>
      </c>
    </row>
    <row r="101" s="28" customFormat="1" spans="1:46">
      <c r="A101" s="42">
        <f t="shared" si="14"/>
        <v>92</v>
      </c>
      <c r="B101" s="82" t="s">
        <v>476</v>
      </c>
      <c r="C101" s="81"/>
      <c r="D101" s="474" t="s">
        <v>697</v>
      </c>
      <c r="E101" s="52">
        <v>45810</v>
      </c>
      <c r="F101" s="55"/>
      <c r="G101" s="55"/>
      <c r="H101" s="55"/>
      <c r="I101" s="55"/>
      <c r="J101" s="57">
        <v>4308</v>
      </c>
      <c r="K101" s="57">
        <v>4308</v>
      </c>
      <c r="L101" s="57">
        <v>4027</v>
      </c>
      <c r="M101" s="57">
        <v>4308</v>
      </c>
      <c r="N101" s="55"/>
      <c r="O101" s="57">
        <v>150</v>
      </c>
      <c r="P101" s="61">
        <v>689.28</v>
      </c>
      <c r="Q101" s="55"/>
      <c r="R101" s="55"/>
      <c r="S101" s="57">
        <v>30.16</v>
      </c>
      <c r="T101" s="55"/>
      <c r="U101" s="57">
        <v>350.35</v>
      </c>
      <c r="V101" s="55"/>
      <c r="W101" s="57">
        <v>90.47</v>
      </c>
      <c r="X101" s="64"/>
      <c r="Y101" s="55"/>
      <c r="Z101" s="55"/>
      <c r="AA101" s="57">
        <v>1160.26</v>
      </c>
      <c r="AB101" s="55"/>
      <c r="AC101" s="55"/>
      <c r="AD101" s="55"/>
      <c r="AE101" s="55"/>
      <c r="AF101" s="55"/>
      <c r="AG101" s="55"/>
      <c r="AH101" s="55"/>
      <c r="AI101" s="55"/>
      <c r="AJ101" s="55">
        <f t="shared" si="15"/>
        <v>0</v>
      </c>
      <c r="AK101" s="55">
        <v>1160.26</v>
      </c>
      <c r="AL101" s="73"/>
      <c r="AM101" s="28" t="s">
        <v>35</v>
      </c>
      <c r="AN101" s="70">
        <f ca="1">VLOOKUP(B101,'[9]6月月报7.8'!$B$4:$CN$700,49,0)</f>
        <v>0</v>
      </c>
      <c r="AO101" s="29" t="str">
        <f ca="1">VLOOKUP(B101,'[9]6月月报7.8'!$B$4:$CN$700,51,0)</f>
        <v>劳务工</v>
      </c>
      <c r="AP101">
        <f>VLOOKUP(B101,'[13]25.6月定稿'!$B$3:$CH$600,5,0)</f>
        <v>27</v>
      </c>
      <c r="AQ101">
        <f>VLOOKUP(B101,'[13]25.6月定稿'!$B$3:$CH$600,22,0)</f>
        <v>0</v>
      </c>
      <c r="AR101" s="32" t="e">
        <f>_xlfn.XLOOKUP(A101,[12]汇总!B:B,[12]汇总!B:B)</f>
        <v>#N/A</v>
      </c>
      <c r="AT101" s="28" t="str">
        <f>VLOOKUP(B101,[8]一线员工!$C$3:$CM$600,1,0)</f>
        <v>陶勇军</v>
      </c>
    </row>
    <row r="102" s="28" customFormat="1" spans="1:46">
      <c r="A102" s="42">
        <f t="shared" si="14"/>
        <v>93</v>
      </c>
      <c r="B102" s="83" t="s">
        <v>490</v>
      </c>
      <c r="C102" s="81"/>
      <c r="D102" s="474" t="s">
        <v>698</v>
      </c>
      <c r="E102" s="52">
        <v>45811</v>
      </c>
      <c r="F102" s="55"/>
      <c r="G102" s="55"/>
      <c r="H102" s="55"/>
      <c r="I102" s="55"/>
      <c r="J102" s="57">
        <v>4308</v>
      </c>
      <c r="K102" s="57">
        <v>4308</v>
      </c>
      <c r="L102" s="57">
        <v>4027</v>
      </c>
      <c r="M102" s="57">
        <v>4308</v>
      </c>
      <c r="N102" s="55"/>
      <c r="O102" s="57">
        <v>150</v>
      </c>
      <c r="P102" s="61">
        <v>689.28</v>
      </c>
      <c r="Q102" s="55"/>
      <c r="R102" s="55"/>
      <c r="S102" s="57">
        <v>30.16</v>
      </c>
      <c r="T102" s="55"/>
      <c r="U102" s="57">
        <v>350.35</v>
      </c>
      <c r="V102" s="55"/>
      <c r="W102" s="57">
        <v>90.47</v>
      </c>
      <c r="X102" s="64"/>
      <c r="Y102" s="55"/>
      <c r="Z102" s="55"/>
      <c r="AA102" s="57">
        <v>1160.26</v>
      </c>
      <c r="AB102" s="55"/>
      <c r="AC102" s="55"/>
      <c r="AD102" s="55"/>
      <c r="AE102" s="55"/>
      <c r="AF102" s="55"/>
      <c r="AG102" s="55"/>
      <c r="AH102" s="55"/>
      <c r="AI102" s="55"/>
      <c r="AJ102" s="55">
        <f t="shared" si="15"/>
        <v>0</v>
      </c>
      <c r="AK102" s="55">
        <v>1160.26</v>
      </c>
      <c r="AL102" s="73"/>
      <c r="AM102" s="28" t="s">
        <v>35</v>
      </c>
      <c r="AN102" s="70">
        <f ca="1">VLOOKUP(B102,'[9]6月月报7.8'!$B$4:$CN$700,49,0)</f>
        <v>0</v>
      </c>
      <c r="AO102" s="29" t="str">
        <f ca="1">VLOOKUP(B102,'[9]6月月报7.8'!$B$4:$CN$700,51,0)</f>
        <v>劳务工</v>
      </c>
      <c r="AP102">
        <f>VLOOKUP(B102,'[13]25.6月定稿'!$B$3:$CH$600,5,0)</f>
        <v>25</v>
      </c>
      <c r="AQ102">
        <f>VLOOKUP(B102,'[13]25.6月定稿'!$B$3:$CH$600,22,0)</f>
        <v>0</v>
      </c>
      <c r="AR102" s="32" t="e">
        <f>_xlfn.XLOOKUP(A102,[12]汇总!B:B,[12]汇总!B:B)</f>
        <v>#N/A</v>
      </c>
      <c r="AT102" s="28" t="str">
        <f>VLOOKUP(B102,[8]一线员工!$C$3:$CM$600,1,0)</f>
        <v>诸葛启发</v>
      </c>
    </row>
    <row r="103" s="28" customFormat="1" spans="1:46">
      <c r="A103" s="42">
        <f t="shared" si="14"/>
        <v>94</v>
      </c>
      <c r="B103" s="82" t="s">
        <v>493</v>
      </c>
      <c r="C103" s="81"/>
      <c r="D103" s="57" t="s">
        <v>699</v>
      </c>
      <c r="E103" s="52">
        <v>45814</v>
      </c>
      <c r="F103" s="55"/>
      <c r="G103" s="55"/>
      <c r="H103" s="55"/>
      <c r="I103" s="55"/>
      <c r="J103" s="57">
        <v>4308</v>
      </c>
      <c r="K103" s="57">
        <v>4308</v>
      </c>
      <c r="L103" s="57">
        <v>4027</v>
      </c>
      <c r="M103" s="57">
        <v>4308</v>
      </c>
      <c r="N103" s="55"/>
      <c r="O103" s="57">
        <v>150</v>
      </c>
      <c r="P103" s="61">
        <v>689.28</v>
      </c>
      <c r="Q103" s="55"/>
      <c r="R103" s="55"/>
      <c r="S103" s="57">
        <v>30.16</v>
      </c>
      <c r="T103" s="55"/>
      <c r="U103" s="57">
        <v>350.35</v>
      </c>
      <c r="V103" s="55"/>
      <c r="W103" s="57">
        <v>90.47</v>
      </c>
      <c r="X103" s="64"/>
      <c r="Y103" s="55"/>
      <c r="Z103" s="55"/>
      <c r="AA103" s="57">
        <v>1160.26</v>
      </c>
      <c r="AB103" s="55"/>
      <c r="AC103" s="55"/>
      <c r="AD103" s="55"/>
      <c r="AE103" s="55"/>
      <c r="AF103" s="55"/>
      <c r="AG103" s="55"/>
      <c r="AH103" s="55"/>
      <c r="AI103" s="55"/>
      <c r="AJ103" s="55">
        <f t="shared" si="15"/>
        <v>0</v>
      </c>
      <c r="AK103" s="55">
        <v>1160.26</v>
      </c>
      <c r="AL103" s="73"/>
      <c r="AM103" s="28" t="s">
        <v>35</v>
      </c>
      <c r="AN103" s="70">
        <f ca="1">VLOOKUP(B103,'[9]6月月报7.8'!$B$4:$CN$700,49,0)</f>
        <v>0</v>
      </c>
      <c r="AO103" s="29" t="str">
        <f ca="1">VLOOKUP(B103,'[9]6月月报7.8'!$B$4:$CN$700,51,0)</f>
        <v>劳务工</v>
      </c>
      <c r="AP103">
        <f>VLOOKUP(B103,'[13]25.6月定稿'!$B$3:$CH$600,5,0)</f>
        <v>19</v>
      </c>
      <c r="AQ103">
        <f>VLOOKUP(B103,'[13]25.6月定稿'!$B$3:$CH$600,22,0)</f>
        <v>0</v>
      </c>
      <c r="AR103" s="32" t="e">
        <f>_xlfn.XLOOKUP(A103,[12]汇总!B:B,[12]汇总!B:B)</f>
        <v>#N/A</v>
      </c>
      <c r="AT103" s="28" t="str">
        <f>VLOOKUP(B103,[8]一线员工!$C$3:$CM$600,1,0)</f>
        <v>陶巨喜</v>
      </c>
    </row>
    <row r="104" s="28" customFormat="1" spans="1:46">
      <c r="A104" s="42">
        <f t="shared" si="14"/>
        <v>95</v>
      </c>
      <c r="B104" s="82" t="s">
        <v>495</v>
      </c>
      <c r="C104" s="81"/>
      <c r="D104" s="474" t="s">
        <v>700</v>
      </c>
      <c r="E104" s="52">
        <v>45817</v>
      </c>
      <c r="F104" s="55"/>
      <c r="G104" s="55"/>
      <c r="H104" s="55"/>
      <c r="I104" s="55"/>
      <c r="J104" s="57">
        <v>4308</v>
      </c>
      <c r="K104" s="57">
        <v>4308</v>
      </c>
      <c r="L104" s="57">
        <v>4027</v>
      </c>
      <c r="M104" s="57">
        <v>4308</v>
      </c>
      <c r="N104" s="55"/>
      <c r="O104" s="57">
        <v>150</v>
      </c>
      <c r="P104" s="61">
        <v>689.28</v>
      </c>
      <c r="Q104" s="55"/>
      <c r="R104" s="55"/>
      <c r="S104" s="57">
        <v>30.16</v>
      </c>
      <c r="T104" s="55"/>
      <c r="U104" s="57">
        <v>350.35</v>
      </c>
      <c r="V104" s="55"/>
      <c r="W104" s="57">
        <v>90.47</v>
      </c>
      <c r="X104" s="64"/>
      <c r="Y104" s="55"/>
      <c r="Z104" s="55"/>
      <c r="AA104" s="57">
        <v>1160.26</v>
      </c>
      <c r="AB104" s="55"/>
      <c r="AC104" s="55"/>
      <c r="AD104" s="55"/>
      <c r="AE104" s="55"/>
      <c r="AF104" s="55"/>
      <c r="AG104" s="55"/>
      <c r="AH104" s="55"/>
      <c r="AI104" s="55"/>
      <c r="AJ104" s="55">
        <f t="shared" si="15"/>
        <v>0</v>
      </c>
      <c r="AK104" s="55">
        <v>1160.26</v>
      </c>
      <c r="AL104" s="73"/>
      <c r="AM104" s="28" t="s">
        <v>35</v>
      </c>
      <c r="AN104" s="70">
        <f ca="1">VLOOKUP(B104,'[9]6月月报7.8'!$B$4:$CN$700,49,0)</f>
        <v>0</v>
      </c>
      <c r="AO104" s="29" t="str">
        <f ca="1">VLOOKUP(B104,'[9]6月月报7.8'!$B$4:$CN$700,51,0)</f>
        <v>劳务工</v>
      </c>
      <c r="AP104">
        <f>VLOOKUP(B104,'[13]25.6月定稿'!$B$3:$CH$600,5,0)</f>
        <v>16</v>
      </c>
      <c r="AQ104">
        <f>VLOOKUP(B104,'[13]25.6月定稿'!$B$3:$CH$600,22,0)</f>
        <v>0</v>
      </c>
      <c r="AR104" s="32" t="e">
        <f>_xlfn.XLOOKUP(A104,[12]汇总!B:B,[12]汇总!B:B)</f>
        <v>#N/A</v>
      </c>
      <c r="AT104" s="28" t="str">
        <f>VLOOKUP(B104,[8]一线员工!$C$3:$CM$600,1,0)</f>
        <v>包文彬</v>
      </c>
    </row>
    <row r="105" s="28" customFormat="1" spans="1:46">
      <c r="A105" s="42">
        <f t="shared" si="14"/>
        <v>96</v>
      </c>
      <c r="B105" s="82" t="s">
        <v>135</v>
      </c>
      <c r="C105" s="81"/>
      <c r="D105" s="474" t="s">
        <v>701</v>
      </c>
      <c r="E105" s="52">
        <v>45809</v>
      </c>
      <c r="F105" s="55"/>
      <c r="G105" s="55"/>
      <c r="H105" s="55"/>
      <c r="I105" s="55"/>
      <c r="J105" s="57">
        <v>4308</v>
      </c>
      <c r="K105" s="57">
        <v>4308</v>
      </c>
      <c r="L105" s="57">
        <v>4053</v>
      </c>
      <c r="M105" s="57">
        <v>4308</v>
      </c>
      <c r="N105" s="55"/>
      <c r="O105" s="57">
        <v>60</v>
      </c>
      <c r="P105" s="61">
        <v>689.28</v>
      </c>
      <c r="Q105" s="55"/>
      <c r="R105" s="55"/>
      <c r="S105" s="57">
        <v>30.16</v>
      </c>
      <c r="T105" s="55"/>
      <c r="U105" s="57">
        <v>352.61</v>
      </c>
      <c r="V105" s="55"/>
      <c r="W105" s="57">
        <v>90.47</v>
      </c>
      <c r="X105" s="64"/>
      <c r="Y105" s="55"/>
      <c r="Z105" s="55"/>
      <c r="AA105" s="57">
        <v>1162.52</v>
      </c>
      <c r="AB105" s="43">
        <f t="shared" ref="AB105:AB109" si="16">ROUND(J105*8%,2)</f>
        <v>344.64</v>
      </c>
      <c r="AC105" s="55"/>
      <c r="AD105" s="43">
        <f t="shared" ref="AD105:AD109" si="17">ROUND(K105*0.3%,2)</f>
        <v>12.92</v>
      </c>
      <c r="AE105" s="55"/>
      <c r="AF105" s="43">
        <f t="shared" ref="AF105:AF109" si="18">ROUND(L105*2%,2)</f>
        <v>81.06</v>
      </c>
      <c r="AG105" s="55"/>
      <c r="AH105" s="55"/>
      <c r="AI105" s="55">
        <v>15</v>
      </c>
      <c r="AJ105" s="55">
        <f t="shared" si="15"/>
        <v>453.62</v>
      </c>
      <c r="AK105" s="55">
        <f t="shared" ref="AK105:AK109" si="19">AJ105+AA105</f>
        <v>1616.14</v>
      </c>
      <c r="AL105" s="73"/>
      <c r="AM105" s="28" t="s">
        <v>35</v>
      </c>
      <c r="AN105" s="70">
        <f ca="1">VLOOKUP(B105,'[9]6月月报7.8'!$B$4:$CN$700,49,0)</f>
        <v>0</v>
      </c>
      <c r="AO105" s="29" t="str">
        <f ca="1">VLOOKUP(B105,'[9]6月月报7.8'!$B$4:$CN$700,51,0)</f>
        <v>劳务工</v>
      </c>
      <c r="AP105">
        <f>VLOOKUP(B105,'[13]25.6月定稿'!$B$3:$CH$600,5,0)</f>
        <v>16</v>
      </c>
      <c r="AQ105">
        <f>VLOOKUP(B105,'[13]25.6月定稿'!$B$3:$CH$600,22,0)</f>
        <v>0</v>
      </c>
      <c r="AR105" s="32" t="e">
        <f>_xlfn.XLOOKUP(A105,[12]汇总!B:B,[12]汇总!B:B)</f>
        <v>#N/A</v>
      </c>
      <c r="AT105" s="28" t="str">
        <f>VLOOKUP(B105,[8]一线员工!$C$3:$CM$600,1,0)</f>
        <v>曾李文</v>
      </c>
    </row>
    <row r="106" s="28" customFormat="1" spans="1:46">
      <c r="A106" s="42">
        <f t="shared" si="14"/>
        <v>97</v>
      </c>
      <c r="B106" s="82" t="s">
        <v>134</v>
      </c>
      <c r="C106" s="81"/>
      <c r="D106" s="474" t="s">
        <v>702</v>
      </c>
      <c r="E106" s="52">
        <v>45809</v>
      </c>
      <c r="F106" s="55"/>
      <c r="G106" s="55"/>
      <c r="H106" s="55"/>
      <c r="I106" s="55"/>
      <c r="J106" s="57">
        <v>4308</v>
      </c>
      <c r="K106" s="57">
        <v>4308</v>
      </c>
      <c r="L106" s="57">
        <v>4053</v>
      </c>
      <c r="M106" s="57">
        <v>4308</v>
      </c>
      <c r="N106" s="55"/>
      <c r="O106" s="57">
        <v>60</v>
      </c>
      <c r="P106" s="61">
        <v>689.28</v>
      </c>
      <c r="Q106" s="55"/>
      <c r="R106" s="55"/>
      <c r="S106" s="57">
        <v>30.16</v>
      </c>
      <c r="T106" s="55"/>
      <c r="U106" s="57">
        <v>352.61</v>
      </c>
      <c r="V106" s="55"/>
      <c r="W106" s="57">
        <v>90.47</v>
      </c>
      <c r="X106" s="64"/>
      <c r="Y106" s="55"/>
      <c r="Z106" s="55"/>
      <c r="AA106" s="57">
        <v>1162.52</v>
      </c>
      <c r="AB106" s="43">
        <f t="shared" si="16"/>
        <v>344.64</v>
      </c>
      <c r="AC106" s="55"/>
      <c r="AD106" s="43">
        <f t="shared" si="17"/>
        <v>12.92</v>
      </c>
      <c r="AE106" s="55"/>
      <c r="AF106" s="43">
        <f t="shared" si="18"/>
        <v>81.06</v>
      </c>
      <c r="AG106" s="55"/>
      <c r="AH106" s="55"/>
      <c r="AI106" s="55">
        <v>15</v>
      </c>
      <c r="AJ106" s="55">
        <f t="shared" si="15"/>
        <v>453.62</v>
      </c>
      <c r="AK106" s="55">
        <f t="shared" si="19"/>
        <v>1616.14</v>
      </c>
      <c r="AL106" s="73"/>
      <c r="AM106" s="28" t="s">
        <v>35</v>
      </c>
      <c r="AN106" s="70">
        <f ca="1">VLOOKUP(B106,'[9]6月月报7.8'!$B$4:$CN$700,49,0)</f>
        <v>0</v>
      </c>
      <c r="AO106" s="29" t="str">
        <f ca="1">VLOOKUP(B106,'[9]6月月报7.8'!$B$4:$CN$700,51,0)</f>
        <v>劳务工</v>
      </c>
      <c r="AP106">
        <f>VLOOKUP(B106,'[13]25.6月定稿'!$B$3:$CH$600,5,0)</f>
        <v>17</v>
      </c>
      <c r="AQ106">
        <f>VLOOKUP(B106,'[13]25.6月定稿'!$B$3:$CH$600,22,0)</f>
        <v>0</v>
      </c>
      <c r="AR106" s="32" t="e">
        <f>_xlfn.XLOOKUP(A106,[12]汇总!B:B,[12]汇总!B:B)</f>
        <v>#N/A</v>
      </c>
      <c r="AT106" s="28" t="str">
        <f>VLOOKUP(B106,[8]一线员工!$C$3:$CM$600,1,0)</f>
        <v>王锋卡</v>
      </c>
    </row>
    <row r="107" s="28" customFormat="1" spans="1:46">
      <c r="A107" s="42">
        <f t="shared" si="14"/>
        <v>98</v>
      </c>
      <c r="B107" s="82" t="s">
        <v>128</v>
      </c>
      <c r="C107" s="81"/>
      <c r="D107" s="474" t="s">
        <v>703</v>
      </c>
      <c r="E107" s="52">
        <v>45809</v>
      </c>
      <c r="F107" s="55"/>
      <c r="G107" s="55"/>
      <c r="H107" s="55"/>
      <c r="I107" s="55"/>
      <c r="J107" s="57">
        <v>4308</v>
      </c>
      <c r="K107" s="57">
        <v>4308</v>
      </c>
      <c r="L107" s="57">
        <v>4053</v>
      </c>
      <c r="M107" s="57">
        <v>4308</v>
      </c>
      <c r="N107" s="55"/>
      <c r="O107" s="57">
        <v>60</v>
      </c>
      <c r="P107" s="61">
        <v>689.28</v>
      </c>
      <c r="Q107" s="55"/>
      <c r="R107" s="55"/>
      <c r="S107" s="57">
        <v>30.16</v>
      </c>
      <c r="T107" s="55"/>
      <c r="U107" s="57">
        <v>352.61</v>
      </c>
      <c r="V107" s="55"/>
      <c r="W107" s="57">
        <v>90.47</v>
      </c>
      <c r="X107" s="64"/>
      <c r="Y107" s="55"/>
      <c r="Z107" s="55"/>
      <c r="AA107" s="57">
        <v>1162.52</v>
      </c>
      <c r="AB107" s="43">
        <f t="shared" si="16"/>
        <v>344.64</v>
      </c>
      <c r="AC107" s="55"/>
      <c r="AD107" s="43">
        <f t="shared" si="17"/>
        <v>12.92</v>
      </c>
      <c r="AE107" s="55"/>
      <c r="AF107" s="43">
        <f t="shared" si="18"/>
        <v>81.06</v>
      </c>
      <c r="AG107" s="55"/>
      <c r="AH107" s="55"/>
      <c r="AI107" s="55">
        <v>15</v>
      </c>
      <c r="AJ107" s="55">
        <f t="shared" si="15"/>
        <v>453.62</v>
      </c>
      <c r="AK107" s="55">
        <f t="shared" si="19"/>
        <v>1616.14</v>
      </c>
      <c r="AL107" s="73"/>
      <c r="AM107" s="28" t="s">
        <v>35</v>
      </c>
      <c r="AN107" s="70">
        <f ca="1">VLOOKUP(B107,'[9]6月月报7.8'!$B$4:$CN$700,49,0)</f>
        <v>0</v>
      </c>
      <c r="AO107" s="29" t="str">
        <f ca="1">VLOOKUP(B107,'[9]6月月报7.8'!$B$4:$CN$700,51,0)</f>
        <v>劳务工</v>
      </c>
      <c r="AP107">
        <f>VLOOKUP(B107,'[13]25.6月定稿'!$B$3:$CH$600,5,0)</f>
        <v>19</v>
      </c>
      <c r="AQ107">
        <f>VLOOKUP(B107,'[13]25.6月定稿'!$B$3:$CH$600,22,0)</f>
        <v>0</v>
      </c>
      <c r="AR107" s="32" t="e">
        <f>_xlfn.XLOOKUP(A107,[12]汇总!B:B,[12]汇总!B:B)</f>
        <v>#N/A</v>
      </c>
      <c r="AT107" s="28" t="str">
        <f>VLOOKUP(B107,[8]一线员工!$C$3:$CM$600,1,0)</f>
        <v>吴朗</v>
      </c>
    </row>
    <row r="108" s="28" customFormat="1" spans="1:46">
      <c r="A108" s="42">
        <f t="shared" si="14"/>
        <v>99</v>
      </c>
      <c r="B108" s="82" t="s">
        <v>69</v>
      </c>
      <c r="C108" s="81"/>
      <c r="D108" s="474" t="s">
        <v>704</v>
      </c>
      <c r="E108" s="52">
        <v>45809</v>
      </c>
      <c r="F108" s="55"/>
      <c r="G108" s="55"/>
      <c r="H108" s="55"/>
      <c r="I108" s="55"/>
      <c r="J108" s="57">
        <v>4308</v>
      </c>
      <c r="K108" s="57">
        <v>4308</v>
      </c>
      <c r="L108" s="57">
        <v>4053</v>
      </c>
      <c r="M108" s="57">
        <v>4308</v>
      </c>
      <c r="N108" s="55"/>
      <c r="O108" s="57">
        <v>60</v>
      </c>
      <c r="P108" s="61">
        <v>689.28</v>
      </c>
      <c r="Q108" s="55"/>
      <c r="R108" s="55"/>
      <c r="S108" s="57">
        <v>30.16</v>
      </c>
      <c r="T108" s="55"/>
      <c r="U108" s="57">
        <v>352.61</v>
      </c>
      <c r="V108" s="55"/>
      <c r="W108" s="57">
        <v>90.47</v>
      </c>
      <c r="X108" s="64"/>
      <c r="Y108" s="55"/>
      <c r="Z108" s="55"/>
      <c r="AA108" s="57">
        <v>1162.52</v>
      </c>
      <c r="AB108" s="43">
        <f t="shared" si="16"/>
        <v>344.64</v>
      </c>
      <c r="AC108" s="55"/>
      <c r="AD108" s="43">
        <f t="shared" si="17"/>
        <v>12.92</v>
      </c>
      <c r="AE108" s="55"/>
      <c r="AF108" s="43">
        <f t="shared" si="18"/>
        <v>81.06</v>
      </c>
      <c r="AG108" s="55"/>
      <c r="AH108" s="55"/>
      <c r="AI108" s="55">
        <v>15</v>
      </c>
      <c r="AJ108" s="55">
        <f t="shared" si="15"/>
        <v>453.62</v>
      </c>
      <c r="AK108" s="55">
        <f t="shared" si="19"/>
        <v>1616.14</v>
      </c>
      <c r="AL108" s="73"/>
      <c r="AM108" s="28" t="s">
        <v>35</v>
      </c>
      <c r="AN108" s="70">
        <f ca="1">VLOOKUP(B108,'[9]6月月报7.8'!$B$4:$CN$700,49,0)</f>
        <v>0</v>
      </c>
      <c r="AO108" s="29" t="str">
        <f ca="1">VLOOKUP(B108,'[9]6月月报7.8'!$B$4:$CN$700,51,0)</f>
        <v>劳务工</v>
      </c>
      <c r="AP108">
        <f>VLOOKUP(B108,'[13]25.6月定稿'!$B$3:$CH$600,5,0)</f>
        <v>26</v>
      </c>
      <c r="AQ108" t="str">
        <f>VLOOKUP(B108,'[13]25.6月定稿'!$B$3:$CH$600,22,0)</f>
        <v>长沙现服</v>
      </c>
      <c r="AR108" s="32" t="e">
        <f>_xlfn.XLOOKUP(A108,[12]汇总!B:B,[12]汇总!B:B)</f>
        <v>#N/A</v>
      </c>
      <c r="AT108" s="28" t="str">
        <f>VLOOKUP(B108,[8]一线员工!$C$3:$CM$600,1,0)</f>
        <v>谭建文</v>
      </c>
    </row>
    <row r="109" s="28" customFormat="1" spans="1:46">
      <c r="A109" s="42">
        <f t="shared" si="14"/>
        <v>100</v>
      </c>
      <c r="B109" s="82" t="s">
        <v>122</v>
      </c>
      <c r="C109" s="81"/>
      <c r="D109" s="474" t="s">
        <v>705</v>
      </c>
      <c r="E109" s="52">
        <v>45809</v>
      </c>
      <c r="F109" s="55"/>
      <c r="G109" s="55"/>
      <c r="H109" s="55"/>
      <c r="I109" s="55"/>
      <c r="J109" s="57">
        <v>6889</v>
      </c>
      <c r="K109" s="57">
        <v>6889</v>
      </c>
      <c r="L109" s="57">
        <v>6889</v>
      </c>
      <c r="M109" s="57">
        <v>6889</v>
      </c>
      <c r="N109" s="55"/>
      <c r="O109" s="57">
        <v>60</v>
      </c>
      <c r="P109" s="61">
        <v>1102.24</v>
      </c>
      <c r="Q109" s="55"/>
      <c r="R109" s="55"/>
      <c r="S109" s="57">
        <v>48.22</v>
      </c>
      <c r="T109" s="55"/>
      <c r="U109" s="57">
        <v>599.34</v>
      </c>
      <c r="V109" s="55"/>
      <c r="W109" s="57">
        <v>115.74</v>
      </c>
      <c r="X109" s="64"/>
      <c r="Y109" s="55"/>
      <c r="Z109" s="55"/>
      <c r="AA109" s="57">
        <v>1865.54</v>
      </c>
      <c r="AB109" s="43">
        <f t="shared" si="16"/>
        <v>551.12</v>
      </c>
      <c r="AC109" s="55"/>
      <c r="AD109" s="43">
        <f t="shared" si="17"/>
        <v>20.67</v>
      </c>
      <c r="AE109" s="55"/>
      <c r="AF109" s="43">
        <f t="shared" si="18"/>
        <v>137.78</v>
      </c>
      <c r="AG109" s="55"/>
      <c r="AH109" s="55"/>
      <c r="AI109" s="55">
        <v>15</v>
      </c>
      <c r="AJ109" s="55">
        <f t="shared" si="15"/>
        <v>724.57</v>
      </c>
      <c r="AK109" s="55">
        <f t="shared" si="19"/>
        <v>2590.11</v>
      </c>
      <c r="AL109" s="73"/>
      <c r="AM109" s="28" t="s">
        <v>35</v>
      </c>
      <c r="AN109" s="70" t="str">
        <f ca="1">VLOOKUP(B109,'[9]6月月报7.8'!$B$4:$CN$700,49,0)</f>
        <v>4302990003281539</v>
      </c>
      <c r="AO109" s="29" t="str">
        <f ca="1">VLOOKUP(B109,'[9]6月月报7.8'!$B$4:$CN$700,51,0)</f>
        <v>劳务工</v>
      </c>
      <c r="AP109">
        <f>VLOOKUP(B109,'[13]25.6月定稿'!$B$3:$CH$600,5,0)</f>
        <v>19</v>
      </c>
      <c r="AQ109">
        <f>VLOOKUP(B109,'[13]25.6月定稿'!$B$3:$CH$600,22,0)</f>
        <v>0</v>
      </c>
      <c r="AR109" s="32" t="e">
        <f>_xlfn.XLOOKUP(A109,[12]汇总!B:B,[12]汇总!B:B)</f>
        <v>#N/A</v>
      </c>
      <c r="AT109" s="28" t="str">
        <f>VLOOKUP(B109,[8]一线员工!$C$3:$CM$600,1,0)</f>
        <v>伍志强</v>
      </c>
    </row>
    <row r="110" s="28" customFormat="1" spans="1:44">
      <c r="A110" s="42"/>
      <c r="B110" s="55"/>
      <c r="C110" s="55"/>
      <c r="D110" s="55"/>
      <c r="E110" s="55">
        <v>102</v>
      </c>
      <c r="F110" s="84"/>
      <c r="G110" s="84"/>
      <c r="H110" s="84"/>
      <c r="I110" s="84"/>
      <c r="J110" s="55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55"/>
      <c r="AB110" s="84"/>
      <c r="AC110" s="84"/>
      <c r="AD110" s="84"/>
      <c r="AE110" s="84"/>
      <c r="AF110" s="84"/>
      <c r="AG110" s="84"/>
      <c r="AH110" s="84"/>
      <c r="AI110" s="84"/>
      <c r="AJ110" s="55">
        <f t="shared" si="15"/>
        <v>0</v>
      </c>
      <c r="AK110" s="80"/>
      <c r="AL110" s="84"/>
      <c r="AN110" s="70"/>
      <c r="AO110" s="29"/>
      <c r="AP110"/>
      <c r="AQ110"/>
      <c r="AR110" s="32"/>
    </row>
    <row r="111" s="28" customFormat="1" spans="1:44">
      <c r="A111" s="42"/>
      <c r="B111" s="55"/>
      <c r="C111" s="55"/>
      <c r="D111" s="55"/>
      <c r="E111" s="55">
        <v>0</v>
      </c>
      <c r="F111" s="55"/>
      <c r="G111" s="55"/>
      <c r="H111" s="55"/>
      <c r="I111" s="84"/>
      <c r="J111" s="55"/>
      <c r="K111" s="55"/>
      <c r="L111" s="90"/>
      <c r="M111" s="55"/>
      <c r="N111" s="55"/>
      <c r="O111" s="55"/>
      <c r="P111" s="55"/>
      <c r="Q111" s="55"/>
      <c r="R111" s="55"/>
      <c r="S111" s="80"/>
      <c r="T111" s="55"/>
      <c r="U111" s="80"/>
      <c r="V111" s="55"/>
      <c r="W111" s="80"/>
      <c r="X111" s="55"/>
      <c r="Y111" s="55"/>
      <c r="Z111" s="55"/>
      <c r="AA111" s="80"/>
      <c r="AB111" s="55"/>
      <c r="AC111" s="55"/>
      <c r="AD111" s="80"/>
      <c r="AE111" s="55"/>
      <c r="AF111" s="80"/>
      <c r="AG111" s="55"/>
      <c r="AH111" s="55"/>
      <c r="AI111" s="55"/>
      <c r="AJ111" s="55">
        <v>0</v>
      </c>
      <c r="AK111" s="99">
        <v>0</v>
      </c>
      <c r="AL111" s="55"/>
      <c r="AN111" s="70"/>
      <c r="AO111" s="29"/>
      <c r="AP111"/>
      <c r="AQ111"/>
      <c r="AR111" s="32"/>
    </row>
    <row r="112" s="28" customFormat="1" ht="36" spans="1:44">
      <c r="A112" s="42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>
        <f t="shared" ref="O112:X112" si="20">SUM(O62:O111)</f>
        <v>6750</v>
      </c>
      <c r="P112" s="55">
        <f t="shared" si="20"/>
        <v>30052</v>
      </c>
      <c r="Q112" s="55">
        <f t="shared" si="20"/>
        <v>0</v>
      </c>
      <c r="R112" s="55">
        <f t="shared" si="20"/>
        <v>0</v>
      </c>
      <c r="S112" s="55">
        <f t="shared" si="20"/>
        <v>1314.94</v>
      </c>
      <c r="T112" s="55">
        <f t="shared" si="20"/>
        <v>0</v>
      </c>
      <c r="U112" s="55">
        <f t="shared" si="20"/>
        <v>15323.08</v>
      </c>
      <c r="V112" s="55">
        <f t="shared" si="20"/>
        <v>0</v>
      </c>
      <c r="W112" s="55">
        <f t="shared" si="20"/>
        <v>4815.48</v>
      </c>
      <c r="X112" s="55">
        <f t="shared" si="20"/>
        <v>0</v>
      </c>
      <c r="Y112" s="55"/>
      <c r="Z112" s="55">
        <f t="shared" ref="Z112:AK112" si="21">SUM(Z62:Z111)</f>
        <v>0</v>
      </c>
      <c r="AA112" s="55">
        <f t="shared" si="21"/>
        <v>51505.5</v>
      </c>
      <c r="AB112" s="55">
        <f t="shared" si="21"/>
        <v>1929.68</v>
      </c>
      <c r="AC112" s="55">
        <f t="shared" si="21"/>
        <v>0</v>
      </c>
      <c r="AD112" s="55">
        <f t="shared" si="21"/>
        <v>72.35</v>
      </c>
      <c r="AE112" s="55">
        <f t="shared" si="21"/>
        <v>0</v>
      </c>
      <c r="AF112" s="55">
        <f t="shared" si="21"/>
        <v>462.02</v>
      </c>
      <c r="AG112" s="55">
        <f t="shared" si="21"/>
        <v>0</v>
      </c>
      <c r="AH112" s="55">
        <f t="shared" si="21"/>
        <v>0</v>
      </c>
      <c r="AI112" s="55">
        <f t="shared" si="21"/>
        <v>75</v>
      </c>
      <c r="AJ112" s="55">
        <f t="shared" si="21"/>
        <v>2539.05</v>
      </c>
      <c r="AK112" s="55">
        <f t="shared" si="21"/>
        <v>54044.55</v>
      </c>
      <c r="AL112" s="73" t="s">
        <v>657</v>
      </c>
      <c r="AN112" s="70"/>
      <c r="AO112" s="29"/>
      <c r="AP112"/>
      <c r="AQ112"/>
      <c r="AR112" s="32"/>
    </row>
    <row r="113" customFormat="1" spans="1:48">
      <c r="A113" s="42" t="s">
        <v>37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73"/>
      <c r="AM113" s="28"/>
      <c r="AN113" s="70"/>
      <c r="AO113" s="29"/>
      <c r="AR113" s="32"/>
      <c r="AS113" s="28"/>
      <c r="AT113" s="28"/>
      <c r="AU113" s="28"/>
      <c r="AV113" s="28"/>
    </row>
    <row r="114" s="28" customFormat="1" spans="1:46">
      <c r="A114" s="42">
        <f t="shared" ref="A114:A151" si="22">ROW()-13</f>
        <v>101</v>
      </c>
      <c r="B114" s="85" t="s">
        <v>151</v>
      </c>
      <c r="C114" s="57" t="s">
        <v>613</v>
      </c>
      <c r="D114" s="85" t="s">
        <v>706</v>
      </c>
      <c r="E114" s="52">
        <v>45702</v>
      </c>
      <c r="F114" s="55"/>
      <c r="G114" s="55"/>
      <c r="H114" s="55"/>
      <c r="I114" s="55"/>
      <c r="J114" s="57">
        <v>4308</v>
      </c>
      <c r="K114" s="57">
        <v>4308</v>
      </c>
      <c r="L114" s="57">
        <v>4308</v>
      </c>
      <c r="M114" s="57">
        <v>4308</v>
      </c>
      <c r="N114" s="55"/>
      <c r="O114" s="61">
        <v>150</v>
      </c>
      <c r="P114" s="61">
        <v>689.3</v>
      </c>
      <c r="Q114" s="55"/>
      <c r="R114" s="55"/>
      <c r="S114" s="57">
        <v>30.16</v>
      </c>
      <c r="T114" s="55"/>
      <c r="U114" s="57">
        <v>374.8</v>
      </c>
      <c r="V114" s="55"/>
      <c r="W114" s="57">
        <v>51.7</v>
      </c>
      <c r="X114" s="64"/>
      <c r="Y114" s="55"/>
      <c r="Z114" s="55"/>
      <c r="AA114" s="57">
        <v>1145.96</v>
      </c>
      <c r="AB114" s="55"/>
      <c r="AC114" s="55"/>
      <c r="AD114" s="55"/>
      <c r="AE114" s="55"/>
      <c r="AF114" s="55"/>
      <c r="AG114" s="55"/>
      <c r="AH114" s="55"/>
      <c r="AI114" s="55"/>
      <c r="AJ114" s="55">
        <f t="shared" ref="AJ114:AJ151" si="23">SUM(AB114:AI114)</f>
        <v>0</v>
      </c>
      <c r="AK114" s="57">
        <v>1145.96</v>
      </c>
      <c r="AL114" s="73"/>
      <c r="AM114" s="28" t="s">
        <v>37</v>
      </c>
      <c r="AN114" s="70">
        <f ca="1">VLOOKUP(B114,'[9]6月月报7.8'!$B$4:$CN$700,49,0)</f>
        <v>0</v>
      </c>
      <c r="AO114" s="29" t="str">
        <f ca="1">VLOOKUP(B114,'[9]6月月报7.8'!$B$4:$CN$700,51,0)</f>
        <v>劳务工</v>
      </c>
      <c r="AP114">
        <f>VLOOKUP(B114,'[13]25.6月定稿'!$B$3:$CH$600,5,0)</f>
        <v>27.4</v>
      </c>
      <c r="AQ114">
        <f>VLOOKUP(B114,'[13]25.6月定稿'!$B$3:$CH$600,22,0)</f>
        <v>0</v>
      </c>
      <c r="AR114" s="32" t="e">
        <f>_xlfn.XLOOKUP(A114,[12]汇总!B:B,[12]汇总!B:B)</f>
        <v>#N/A</v>
      </c>
      <c r="AT114" s="28" t="str">
        <f>VLOOKUP(B114,[8]一线员工!$C$3:$CM$600,1,0)</f>
        <v>马凤</v>
      </c>
    </row>
    <row r="115" s="28" customFormat="1" spans="1:46">
      <c r="A115" s="42">
        <f t="shared" si="22"/>
        <v>102</v>
      </c>
      <c r="B115" s="85" t="s">
        <v>217</v>
      </c>
      <c r="C115" s="57" t="s">
        <v>612</v>
      </c>
      <c r="D115" s="85" t="s">
        <v>707</v>
      </c>
      <c r="E115" s="52">
        <v>45726</v>
      </c>
      <c r="F115" s="55"/>
      <c r="G115" s="55"/>
      <c r="H115" s="55"/>
      <c r="I115" s="55"/>
      <c r="J115" s="57">
        <v>4308</v>
      </c>
      <c r="K115" s="57">
        <v>4308</v>
      </c>
      <c r="L115" s="57">
        <v>4308</v>
      </c>
      <c r="M115" s="57">
        <v>4308</v>
      </c>
      <c r="N115" s="55"/>
      <c r="O115" s="61">
        <v>150</v>
      </c>
      <c r="P115" s="61">
        <v>689.3</v>
      </c>
      <c r="Q115" s="55"/>
      <c r="R115" s="55"/>
      <c r="S115" s="57">
        <v>30.16</v>
      </c>
      <c r="T115" s="55"/>
      <c r="U115" s="57">
        <v>374.8</v>
      </c>
      <c r="V115" s="55"/>
      <c r="W115" s="57">
        <v>51.7</v>
      </c>
      <c r="X115" s="64"/>
      <c r="Y115" s="55"/>
      <c r="Z115" s="55"/>
      <c r="AA115" s="57">
        <v>1145.96</v>
      </c>
      <c r="AB115" s="55"/>
      <c r="AC115" s="55"/>
      <c r="AD115" s="55"/>
      <c r="AE115" s="55"/>
      <c r="AF115" s="55"/>
      <c r="AG115" s="55"/>
      <c r="AH115" s="55"/>
      <c r="AI115" s="55"/>
      <c r="AJ115" s="55">
        <f t="shared" si="23"/>
        <v>0</v>
      </c>
      <c r="AK115" s="57">
        <v>1145.96</v>
      </c>
      <c r="AL115" s="73"/>
      <c r="AM115" s="28" t="s">
        <v>37</v>
      </c>
      <c r="AN115" s="70">
        <f ca="1">VLOOKUP(B115,'[9]6月月报7.8'!$B$4:$CN$700,49,0)</f>
        <v>0</v>
      </c>
      <c r="AO115" s="29" t="str">
        <f ca="1">VLOOKUP(B115,'[9]6月月报7.8'!$B$4:$CN$700,51,0)</f>
        <v>劳务工</v>
      </c>
      <c r="AP115">
        <f>VLOOKUP(B115,'[13]25.6月定稿'!$B$3:$CH$600,5,0)</f>
        <v>26</v>
      </c>
      <c r="AQ115">
        <f>VLOOKUP(B115,'[13]25.6月定稿'!$B$3:$CH$600,22,0)</f>
        <v>0</v>
      </c>
      <c r="AR115" s="32" t="e">
        <f>_xlfn.XLOOKUP(A115,[12]汇总!B:B,[12]汇总!B:B)</f>
        <v>#N/A</v>
      </c>
      <c r="AT115" s="28" t="str">
        <f>VLOOKUP(B115,[8]一线员工!$C$3:$CM$600,1,0)</f>
        <v>刘俊杰</v>
      </c>
    </row>
    <row r="116" s="28" customFormat="1" spans="1:46">
      <c r="A116" s="42">
        <f t="shared" si="22"/>
        <v>103</v>
      </c>
      <c r="B116" s="85" t="s">
        <v>218</v>
      </c>
      <c r="C116" s="57" t="s">
        <v>613</v>
      </c>
      <c r="D116" s="85" t="s">
        <v>708</v>
      </c>
      <c r="E116" s="52">
        <v>45726</v>
      </c>
      <c r="F116" s="55"/>
      <c r="G116" s="55"/>
      <c r="H116" s="55"/>
      <c r="I116" s="55"/>
      <c r="J116" s="57">
        <v>4308</v>
      </c>
      <c r="K116" s="57">
        <v>4308</v>
      </c>
      <c r="L116" s="57">
        <v>4308</v>
      </c>
      <c r="M116" s="57">
        <v>4308</v>
      </c>
      <c r="N116" s="55"/>
      <c r="O116" s="61">
        <v>150</v>
      </c>
      <c r="P116" s="61">
        <v>689.3</v>
      </c>
      <c r="Q116" s="55"/>
      <c r="R116" s="55"/>
      <c r="S116" s="57">
        <v>30.16</v>
      </c>
      <c r="T116" s="55"/>
      <c r="U116" s="57">
        <v>374.8</v>
      </c>
      <c r="V116" s="55"/>
      <c r="W116" s="57">
        <v>51.7</v>
      </c>
      <c r="X116" s="64"/>
      <c r="Y116" s="55"/>
      <c r="Z116" s="55"/>
      <c r="AA116" s="57">
        <v>1145.96</v>
      </c>
      <c r="AB116" s="55"/>
      <c r="AC116" s="55"/>
      <c r="AD116" s="55"/>
      <c r="AE116" s="55"/>
      <c r="AF116" s="55"/>
      <c r="AG116" s="55"/>
      <c r="AH116" s="55"/>
      <c r="AI116" s="55"/>
      <c r="AJ116" s="55">
        <f t="shared" si="23"/>
        <v>0</v>
      </c>
      <c r="AK116" s="57">
        <v>1145.96</v>
      </c>
      <c r="AL116" s="73"/>
      <c r="AM116" s="28" t="s">
        <v>37</v>
      </c>
      <c r="AN116" s="70">
        <f ca="1">VLOOKUP(B116,'[9]6月月报7.8'!$B$4:$CN$700,49,0)</f>
        <v>0</v>
      </c>
      <c r="AO116" s="29" t="str">
        <f ca="1">VLOOKUP(B116,'[9]6月月报7.8'!$B$4:$CN$700,51,0)</f>
        <v>劳务工</v>
      </c>
      <c r="AP116">
        <f>VLOOKUP(B116,'[13]25.6月定稿'!$B$3:$CH$600,5,0)</f>
        <v>27.5</v>
      </c>
      <c r="AQ116">
        <f>VLOOKUP(B116,'[13]25.6月定稿'!$B$3:$CH$600,22,0)</f>
        <v>0</v>
      </c>
      <c r="AR116" s="32" t="e">
        <f>_xlfn.XLOOKUP(A116,[12]汇总!B:B,[12]汇总!B:B)</f>
        <v>#N/A</v>
      </c>
      <c r="AT116" s="28" t="str">
        <f>VLOOKUP(B116,[8]一线员工!$C$3:$CM$600,1,0)</f>
        <v>瞿芬</v>
      </c>
    </row>
    <row r="117" s="28" customFormat="1" spans="1:46">
      <c r="A117" s="42">
        <f t="shared" si="22"/>
        <v>104</v>
      </c>
      <c r="B117" s="86" t="s">
        <v>219</v>
      </c>
      <c r="C117" s="57" t="s">
        <v>613</v>
      </c>
      <c r="D117" s="86" t="s">
        <v>709</v>
      </c>
      <c r="E117" s="52">
        <v>45726</v>
      </c>
      <c r="F117" s="55"/>
      <c r="G117" s="55"/>
      <c r="H117" s="55"/>
      <c r="I117" s="55"/>
      <c r="J117" s="57">
        <v>4308</v>
      </c>
      <c r="K117" s="57">
        <v>4308</v>
      </c>
      <c r="L117" s="57">
        <v>4308</v>
      </c>
      <c r="M117" s="57">
        <v>4308</v>
      </c>
      <c r="N117" s="55"/>
      <c r="O117" s="61">
        <v>150</v>
      </c>
      <c r="P117" s="61">
        <v>689.3</v>
      </c>
      <c r="Q117" s="55"/>
      <c r="R117" s="55"/>
      <c r="S117" s="57">
        <v>30.16</v>
      </c>
      <c r="T117" s="55"/>
      <c r="U117" s="57">
        <v>374.8</v>
      </c>
      <c r="V117" s="55"/>
      <c r="W117" s="57">
        <v>51.7</v>
      </c>
      <c r="X117" s="64"/>
      <c r="Y117" s="55"/>
      <c r="Z117" s="55"/>
      <c r="AA117" s="57">
        <v>1145.96</v>
      </c>
      <c r="AB117" s="55"/>
      <c r="AC117" s="55"/>
      <c r="AD117" s="55"/>
      <c r="AE117" s="55"/>
      <c r="AF117" s="55"/>
      <c r="AG117" s="55"/>
      <c r="AH117" s="55"/>
      <c r="AI117" s="55"/>
      <c r="AJ117" s="55">
        <f t="shared" si="23"/>
        <v>0</v>
      </c>
      <c r="AK117" s="57">
        <v>1145.96</v>
      </c>
      <c r="AL117" s="73"/>
      <c r="AM117" s="28" t="s">
        <v>37</v>
      </c>
      <c r="AN117" s="70">
        <f ca="1">VLOOKUP(B117,'[9]6月月报7.8'!$B$4:$CN$700,49,0)</f>
        <v>0</v>
      </c>
      <c r="AO117" s="29" t="str">
        <f ca="1">VLOOKUP(B117,'[9]6月月报7.8'!$B$4:$CN$700,51,0)</f>
        <v>劳务工</v>
      </c>
      <c r="AP117">
        <f>VLOOKUP(B117,'[13]25.6月定稿'!$B$3:$CH$600,5,0)</f>
        <v>26.5</v>
      </c>
      <c r="AQ117">
        <f>VLOOKUP(B117,'[13]25.6月定稿'!$B$3:$CH$600,22,0)</f>
        <v>0</v>
      </c>
      <c r="AR117" s="32" t="e">
        <f>_xlfn.XLOOKUP(A117,[12]汇总!B:B,[12]汇总!B:B)</f>
        <v>#N/A</v>
      </c>
      <c r="AT117" s="28" t="str">
        <f>VLOOKUP(B117,[8]一线员工!$C$3:$CM$600,1,0)</f>
        <v>瞿欢</v>
      </c>
    </row>
    <row r="118" s="28" customFormat="1" spans="1:46">
      <c r="A118" s="42">
        <f t="shared" si="22"/>
        <v>105</v>
      </c>
      <c r="B118" s="85" t="s">
        <v>220</v>
      </c>
      <c r="C118" s="57" t="s">
        <v>612</v>
      </c>
      <c r="D118" s="85" t="s">
        <v>710</v>
      </c>
      <c r="E118" s="52">
        <v>45726</v>
      </c>
      <c r="F118" s="55"/>
      <c r="G118" s="55"/>
      <c r="H118" s="55"/>
      <c r="I118" s="55"/>
      <c r="J118" s="57">
        <v>4308</v>
      </c>
      <c r="K118" s="57">
        <v>4308</v>
      </c>
      <c r="L118" s="57">
        <v>4308</v>
      </c>
      <c r="M118" s="57">
        <v>4308</v>
      </c>
      <c r="N118" s="55"/>
      <c r="O118" s="61">
        <v>150</v>
      </c>
      <c r="P118" s="61">
        <v>689.3</v>
      </c>
      <c r="Q118" s="55"/>
      <c r="R118" s="55"/>
      <c r="S118" s="57">
        <v>30.16</v>
      </c>
      <c r="T118" s="55"/>
      <c r="U118" s="57">
        <v>374.8</v>
      </c>
      <c r="V118" s="55"/>
      <c r="W118" s="57">
        <v>51.7</v>
      </c>
      <c r="X118" s="64"/>
      <c r="Y118" s="55"/>
      <c r="Z118" s="55"/>
      <c r="AA118" s="57">
        <v>1145.96</v>
      </c>
      <c r="AB118" s="55"/>
      <c r="AC118" s="55"/>
      <c r="AD118" s="55"/>
      <c r="AE118" s="55"/>
      <c r="AF118" s="55"/>
      <c r="AG118" s="55"/>
      <c r="AH118" s="55"/>
      <c r="AI118" s="55"/>
      <c r="AJ118" s="55">
        <f t="shared" si="23"/>
        <v>0</v>
      </c>
      <c r="AK118" s="57">
        <v>1145.96</v>
      </c>
      <c r="AL118" s="73"/>
      <c r="AM118" s="28" t="s">
        <v>37</v>
      </c>
      <c r="AN118" s="70">
        <f ca="1">VLOOKUP(B118,'[9]6月月报7.8'!$B$4:$CN$700,49,0)</f>
        <v>0</v>
      </c>
      <c r="AO118" s="29" t="str">
        <f ca="1">VLOOKUP(B118,'[9]6月月报7.8'!$B$4:$CN$700,51,0)</f>
        <v>劳务工</v>
      </c>
      <c r="AP118">
        <f>VLOOKUP(B118,'[13]25.6月定稿'!$B$3:$CH$600,5,0)</f>
        <v>27</v>
      </c>
      <c r="AQ118">
        <f>VLOOKUP(B118,'[13]25.6月定稿'!$B$3:$CH$600,22,0)</f>
        <v>0</v>
      </c>
      <c r="AR118" s="32" t="e">
        <f>_xlfn.XLOOKUP(A118,[12]汇总!B:B,[12]汇总!B:B)</f>
        <v>#N/A</v>
      </c>
      <c r="AT118" s="28" t="str">
        <f>VLOOKUP(B118,[8]一线员工!$C$3:$CM$600,1,0)</f>
        <v>彭智勇</v>
      </c>
    </row>
    <row r="119" s="28" customFormat="1" spans="1:46">
      <c r="A119" s="42">
        <f t="shared" si="22"/>
        <v>106</v>
      </c>
      <c r="B119" s="87" t="s">
        <v>230</v>
      </c>
      <c r="C119" s="57" t="s">
        <v>612</v>
      </c>
      <c r="D119" s="87" t="s">
        <v>711</v>
      </c>
      <c r="E119" s="52">
        <v>45743</v>
      </c>
      <c r="F119" s="55"/>
      <c r="G119" s="55"/>
      <c r="H119" s="55"/>
      <c r="I119" s="55"/>
      <c r="J119" s="57">
        <v>4308</v>
      </c>
      <c r="K119" s="57">
        <v>4308</v>
      </c>
      <c r="L119" s="57">
        <v>4308</v>
      </c>
      <c r="M119" s="57">
        <v>4308</v>
      </c>
      <c r="N119" s="55"/>
      <c r="O119" s="61">
        <v>150</v>
      </c>
      <c r="P119" s="61">
        <v>689.3</v>
      </c>
      <c r="Q119" s="55"/>
      <c r="R119" s="55"/>
      <c r="S119" s="57">
        <v>30.16</v>
      </c>
      <c r="T119" s="55"/>
      <c r="U119" s="57">
        <v>374.8</v>
      </c>
      <c r="V119" s="55"/>
      <c r="W119" s="57">
        <v>51.7</v>
      </c>
      <c r="X119" s="64"/>
      <c r="Y119" s="55"/>
      <c r="Z119" s="55"/>
      <c r="AA119" s="57">
        <v>1145.96</v>
      </c>
      <c r="AB119" s="55"/>
      <c r="AC119" s="55"/>
      <c r="AD119" s="55"/>
      <c r="AE119" s="55"/>
      <c r="AF119" s="55"/>
      <c r="AG119" s="55"/>
      <c r="AH119" s="55"/>
      <c r="AI119" s="55"/>
      <c r="AJ119" s="55">
        <f t="shared" si="23"/>
        <v>0</v>
      </c>
      <c r="AK119" s="57">
        <v>1145.96</v>
      </c>
      <c r="AL119" s="73"/>
      <c r="AM119" s="28" t="s">
        <v>37</v>
      </c>
      <c r="AN119" s="70">
        <f ca="1">VLOOKUP(B119,'[9]6月月报7.8'!$B$4:$CN$700,49,0)</f>
        <v>0</v>
      </c>
      <c r="AO119" s="29" t="str">
        <f ca="1">VLOOKUP(B119,'[9]6月月报7.8'!$B$4:$CN$700,51,0)</f>
        <v>劳务工</v>
      </c>
      <c r="AP119">
        <f>VLOOKUP(B119,'[13]25.6月定稿'!$B$3:$CH$600,5,0)</f>
        <v>24</v>
      </c>
      <c r="AQ119">
        <f>VLOOKUP(B119,'[13]25.6月定稿'!$B$3:$CH$600,22,0)</f>
        <v>0</v>
      </c>
      <c r="AR119" s="32" t="e">
        <f>_xlfn.XLOOKUP(A119,[12]汇总!B:B,[12]汇总!B:B)</f>
        <v>#N/A</v>
      </c>
      <c r="AT119" s="28" t="str">
        <f>VLOOKUP(B119,[8]一线员工!$C$3:$CM$600,1,0)</f>
        <v>游围广</v>
      </c>
    </row>
    <row r="120" s="28" customFormat="1" spans="1:48">
      <c r="A120" s="42">
        <f t="shared" si="22"/>
        <v>107</v>
      </c>
      <c r="B120" s="87" t="s">
        <v>233</v>
      </c>
      <c r="C120" s="57" t="s">
        <v>612</v>
      </c>
      <c r="D120" s="87" t="s">
        <v>712</v>
      </c>
      <c r="E120" s="52">
        <v>45758</v>
      </c>
      <c r="F120" s="55"/>
      <c r="G120" s="55"/>
      <c r="H120" s="55"/>
      <c r="I120" s="55"/>
      <c r="J120" s="57">
        <v>4308</v>
      </c>
      <c r="K120" s="57">
        <v>4308</v>
      </c>
      <c r="L120" s="57">
        <v>4308</v>
      </c>
      <c r="M120" s="57">
        <v>4308</v>
      </c>
      <c r="N120" s="55"/>
      <c r="O120" s="61">
        <v>150</v>
      </c>
      <c r="P120" s="61">
        <v>689.3</v>
      </c>
      <c r="Q120" s="55"/>
      <c r="R120" s="55"/>
      <c r="S120" s="57">
        <v>30.16</v>
      </c>
      <c r="T120" s="55"/>
      <c r="U120" s="57">
        <v>374.8</v>
      </c>
      <c r="V120" s="55"/>
      <c r="W120" s="57">
        <v>51.7</v>
      </c>
      <c r="X120" s="64"/>
      <c r="Y120" s="55"/>
      <c r="Z120" s="55"/>
      <c r="AA120" s="57">
        <v>1145.96</v>
      </c>
      <c r="AB120" s="55"/>
      <c r="AC120" s="55"/>
      <c r="AD120" s="55"/>
      <c r="AE120" s="55"/>
      <c r="AF120" s="55"/>
      <c r="AG120" s="55"/>
      <c r="AH120" s="55"/>
      <c r="AI120" s="55"/>
      <c r="AJ120" s="55">
        <f t="shared" si="23"/>
        <v>0</v>
      </c>
      <c r="AK120" s="57">
        <v>1145.96</v>
      </c>
      <c r="AL120" s="73"/>
      <c r="AM120" s="28" t="s">
        <v>37</v>
      </c>
      <c r="AN120" s="70">
        <f ca="1">VLOOKUP(B120,'[9]6月月报7.8'!$B$4:$CN$700,49,0)</f>
        <v>0</v>
      </c>
      <c r="AO120" s="29" t="str">
        <f ca="1">VLOOKUP(B120,'[9]6月月报7.8'!$B$4:$CN$700,51,0)</f>
        <v>劳务工</v>
      </c>
      <c r="AP120">
        <f>VLOOKUP(B120,'[13]25.6月定稿'!$B$3:$CH$600,5,0)</f>
        <v>25</v>
      </c>
      <c r="AQ120">
        <f>VLOOKUP(B120,'[13]25.6月定稿'!$B$3:$CH$600,22,0)</f>
        <v>0</v>
      </c>
      <c r="AR120" s="32" t="e">
        <f>_xlfn.XLOOKUP(A120,[12]汇总!B:B,[12]汇总!B:B)</f>
        <v>#N/A</v>
      </c>
      <c r="AT120" s="28" t="str">
        <f>VLOOKUP(B120,[8]一线员工!$C$3:$CM$600,1,0)</f>
        <v>曾选泽</v>
      </c>
      <c r="AU120"/>
      <c r="AV120"/>
    </row>
    <row r="121" s="28" customFormat="1" spans="1:46">
      <c r="A121" s="42">
        <f t="shared" si="22"/>
        <v>108</v>
      </c>
      <c r="B121" s="85" t="s">
        <v>236</v>
      </c>
      <c r="C121" s="57" t="s">
        <v>612</v>
      </c>
      <c r="D121" s="85" t="s">
        <v>713</v>
      </c>
      <c r="E121" s="52">
        <v>45770</v>
      </c>
      <c r="F121" s="55"/>
      <c r="G121" s="55"/>
      <c r="H121" s="55"/>
      <c r="I121" s="55"/>
      <c r="J121" s="57">
        <v>4308</v>
      </c>
      <c r="K121" s="57">
        <v>4308</v>
      </c>
      <c r="L121" s="57">
        <v>4308</v>
      </c>
      <c r="M121" s="57">
        <v>4308</v>
      </c>
      <c r="N121" s="55"/>
      <c r="O121" s="61">
        <v>150</v>
      </c>
      <c r="P121" s="61">
        <v>689.3</v>
      </c>
      <c r="Q121" s="55"/>
      <c r="R121" s="55"/>
      <c r="S121" s="57">
        <v>30.16</v>
      </c>
      <c r="T121" s="55"/>
      <c r="U121" s="57">
        <v>374.8</v>
      </c>
      <c r="V121" s="55"/>
      <c r="W121" s="57">
        <v>51.7</v>
      </c>
      <c r="X121" s="64"/>
      <c r="Y121" s="55"/>
      <c r="Z121" s="55"/>
      <c r="AA121" s="57">
        <v>1145.96</v>
      </c>
      <c r="AB121" s="55"/>
      <c r="AC121" s="55"/>
      <c r="AD121" s="55"/>
      <c r="AE121" s="55"/>
      <c r="AF121" s="55"/>
      <c r="AG121" s="55"/>
      <c r="AH121" s="55"/>
      <c r="AI121" s="55"/>
      <c r="AJ121" s="55">
        <f t="shared" si="23"/>
        <v>0</v>
      </c>
      <c r="AK121" s="57">
        <v>1145.96</v>
      </c>
      <c r="AL121" s="73"/>
      <c r="AM121" s="28" t="s">
        <v>37</v>
      </c>
      <c r="AN121" s="70">
        <f ca="1">VLOOKUP(B121,'[9]6月月报7.8'!$B$4:$CN$700,49,0)</f>
        <v>0</v>
      </c>
      <c r="AO121" s="29" t="str">
        <f ca="1">VLOOKUP(B121,'[9]6月月报7.8'!$B$4:$CN$700,51,0)</f>
        <v>劳务工</v>
      </c>
      <c r="AP121">
        <f>VLOOKUP(B121,'[13]25.6月定稿'!$B$3:$CH$600,5,0)</f>
        <v>25</v>
      </c>
      <c r="AQ121">
        <f>VLOOKUP(B121,'[13]25.6月定稿'!$B$3:$CH$600,22,0)</f>
        <v>0</v>
      </c>
      <c r="AR121" s="32" t="e">
        <f>_xlfn.XLOOKUP(A121,[12]汇总!B:B,[12]汇总!B:B)</f>
        <v>#N/A</v>
      </c>
      <c r="AT121" s="28" t="str">
        <f>VLOOKUP(B121,[8]一线员工!$C$3:$CM$600,1,0)</f>
        <v>卫伟伟</v>
      </c>
    </row>
    <row r="122" s="28" customFormat="1" spans="1:46">
      <c r="A122" s="42">
        <f t="shared" si="22"/>
        <v>109</v>
      </c>
      <c r="B122" s="87" t="s">
        <v>450</v>
      </c>
      <c r="C122" s="57" t="s">
        <v>612</v>
      </c>
      <c r="D122" s="87" t="s">
        <v>714</v>
      </c>
      <c r="E122" s="52">
        <v>45801</v>
      </c>
      <c r="F122" s="55"/>
      <c r="G122" s="55"/>
      <c r="H122" s="55"/>
      <c r="I122" s="55"/>
      <c r="J122" s="57">
        <v>4308</v>
      </c>
      <c r="K122" s="57">
        <v>4308</v>
      </c>
      <c r="L122" s="57">
        <v>4308</v>
      </c>
      <c r="M122" s="57">
        <v>4308</v>
      </c>
      <c r="N122" s="55"/>
      <c r="O122" s="61">
        <v>150</v>
      </c>
      <c r="P122" s="61">
        <v>689.3</v>
      </c>
      <c r="Q122" s="55"/>
      <c r="R122" s="55"/>
      <c r="S122" s="57">
        <v>30.16</v>
      </c>
      <c r="T122" s="55"/>
      <c r="U122" s="57">
        <v>374.8</v>
      </c>
      <c r="V122" s="55"/>
      <c r="W122" s="57">
        <v>51.7</v>
      </c>
      <c r="X122" s="64"/>
      <c r="Y122" s="55"/>
      <c r="Z122" s="55"/>
      <c r="AA122" s="57">
        <v>1145.96</v>
      </c>
      <c r="AB122" s="55"/>
      <c r="AC122" s="55"/>
      <c r="AD122" s="55"/>
      <c r="AE122" s="55"/>
      <c r="AF122" s="55"/>
      <c r="AG122" s="55"/>
      <c r="AH122" s="55"/>
      <c r="AI122" s="55"/>
      <c r="AJ122" s="55">
        <f t="shared" si="23"/>
        <v>0</v>
      </c>
      <c r="AK122" s="57">
        <v>1145.96</v>
      </c>
      <c r="AL122" s="73"/>
      <c r="AM122" s="28" t="s">
        <v>37</v>
      </c>
      <c r="AN122" s="70">
        <f ca="1">VLOOKUP(B122,'[9]6月月报7.8'!$B$4:$CN$700,49,0)</f>
        <v>0</v>
      </c>
      <c r="AO122" s="29" t="str">
        <f ca="1">VLOOKUP(B122,'[9]6月月报7.8'!$B$4:$CN$700,51,0)</f>
        <v>劳务工</v>
      </c>
      <c r="AP122">
        <f>VLOOKUP(B122,'[13]25.6月定稿'!$B$3:$CH$600,5,0)</f>
        <v>23</v>
      </c>
      <c r="AQ122">
        <f>VLOOKUP(B122,'[13]25.6月定稿'!$B$3:$CH$600,22,0)</f>
        <v>0</v>
      </c>
      <c r="AR122" s="32" t="e">
        <f>_xlfn.XLOOKUP(A122,[12]汇总!B:B,[12]汇总!B:B)</f>
        <v>#N/A</v>
      </c>
      <c r="AT122" s="28" t="str">
        <f>VLOOKUP(B122,[8]一线员工!$C$3:$CM$600,1,0)</f>
        <v>付志勇</v>
      </c>
    </row>
    <row r="123" s="28" customFormat="1" spans="1:46">
      <c r="A123" s="42">
        <f t="shared" si="22"/>
        <v>110</v>
      </c>
      <c r="B123" s="87" t="s">
        <v>449</v>
      </c>
      <c r="C123" s="57" t="s">
        <v>612</v>
      </c>
      <c r="D123" s="87" t="s">
        <v>715</v>
      </c>
      <c r="E123" s="52">
        <v>45801</v>
      </c>
      <c r="F123" s="55"/>
      <c r="G123" s="55"/>
      <c r="H123" s="55"/>
      <c r="I123" s="55"/>
      <c r="J123" s="57">
        <v>4308</v>
      </c>
      <c r="K123" s="57">
        <v>4308</v>
      </c>
      <c r="L123" s="57">
        <v>4308</v>
      </c>
      <c r="M123" s="57">
        <v>4308</v>
      </c>
      <c r="N123" s="55"/>
      <c r="O123" s="61">
        <v>150</v>
      </c>
      <c r="P123" s="61">
        <v>689.3</v>
      </c>
      <c r="Q123" s="55"/>
      <c r="R123" s="55"/>
      <c r="S123" s="57">
        <v>30.16</v>
      </c>
      <c r="T123" s="55"/>
      <c r="U123" s="57">
        <v>374.8</v>
      </c>
      <c r="V123" s="55"/>
      <c r="W123" s="57">
        <v>51.7</v>
      </c>
      <c r="X123" s="64"/>
      <c r="Y123" s="55"/>
      <c r="Z123" s="55"/>
      <c r="AA123" s="57">
        <v>1145.96</v>
      </c>
      <c r="AB123" s="55"/>
      <c r="AC123" s="55"/>
      <c r="AD123" s="55"/>
      <c r="AE123" s="55"/>
      <c r="AF123" s="55"/>
      <c r="AG123" s="55"/>
      <c r="AH123" s="55"/>
      <c r="AI123" s="55"/>
      <c r="AJ123" s="55">
        <f t="shared" si="23"/>
        <v>0</v>
      </c>
      <c r="AK123" s="57">
        <v>1145.96</v>
      </c>
      <c r="AL123" s="73"/>
      <c r="AM123" s="28" t="s">
        <v>37</v>
      </c>
      <c r="AN123" s="70">
        <f ca="1">VLOOKUP(B123,'[9]6月月报7.8'!$B$4:$CN$700,49,0)</f>
        <v>0</v>
      </c>
      <c r="AO123" s="29" t="str">
        <f ca="1">VLOOKUP(B123,'[9]6月月报7.8'!$B$4:$CN$700,51,0)</f>
        <v>劳务工</v>
      </c>
      <c r="AP123">
        <f>VLOOKUP(B123,'[13]25.6月定稿'!$B$3:$CH$600,5,0)</f>
        <v>25</v>
      </c>
      <c r="AQ123">
        <f>VLOOKUP(B123,'[13]25.6月定稿'!$B$3:$CH$600,22,0)</f>
        <v>0</v>
      </c>
      <c r="AR123" s="32" t="e">
        <f>_xlfn.XLOOKUP(A123,[12]汇总!B:B,[12]汇总!B:B)</f>
        <v>#N/A</v>
      </c>
      <c r="AT123" s="28" t="str">
        <f>VLOOKUP(B123,[8]一线员工!$C$3:$CM$600,1,0)</f>
        <v>肖军奇</v>
      </c>
    </row>
    <row r="124" s="28" customFormat="1" spans="1:46">
      <c r="A124" s="42">
        <f t="shared" si="22"/>
        <v>111</v>
      </c>
      <c r="B124" s="87" t="s">
        <v>455</v>
      </c>
      <c r="C124" s="57" t="s">
        <v>612</v>
      </c>
      <c r="D124" s="87" t="s">
        <v>716</v>
      </c>
      <c r="E124" s="52">
        <v>45804</v>
      </c>
      <c r="F124" s="55"/>
      <c r="G124" s="55"/>
      <c r="H124" s="55"/>
      <c r="I124" s="55"/>
      <c r="J124" s="57">
        <v>4308</v>
      </c>
      <c r="K124" s="57">
        <v>4308</v>
      </c>
      <c r="L124" s="57">
        <v>4308</v>
      </c>
      <c r="M124" s="57">
        <v>4308</v>
      </c>
      <c r="N124" s="55"/>
      <c r="O124" s="61">
        <v>150</v>
      </c>
      <c r="P124" s="61">
        <v>689.3</v>
      </c>
      <c r="Q124" s="55"/>
      <c r="R124" s="55"/>
      <c r="S124" s="57">
        <v>30.16</v>
      </c>
      <c r="T124" s="55"/>
      <c r="U124" s="57">
        <v>374.8</v>
      </c>
      <c r="V124" s="55"/>
      <c r="W124" s="57">
        <v>51.7</v>
      </c>
      <c r="X124" s="64"/>
      <c r="Y124" s="55"/>
      <c r="Z124" s="55"/>
      <c r="AA124" s="57">
        <v>1145.96</v>
      </c>
      <c r="AB124" s="55"/>
      <c r="AC124" s="55"/>
      <c r="AD124" s="55"/>
      <c r="AE124" s="55"/>
      <c r="AF124" s="55"/>
      <c r="AG124" s="55"/>
      <c r="AH124" s="55"/>
      <c r="AI124" s="55"/>
      <c r="AJ124" s="55">
        <f t="shared" si="23"/>
        <v>0</v>
      </c>
      <c r="AK124" s="57">
        <v>1145.96</v>
      </c>
      <c r="AL124" s="73"/>
      <c r="AM124" s="28" t="s">
        <v>37</v>
      </c>
      <c r="AN124" s="70">
        <f ca="1">VLOOKUP(B124,'[9]6月月报7.8'!$B$4:$CN$700,49,0)</f>
        <v>0</v>
      </c>
      <c r="AO124" s="29" t="str">
        <f ca="1">VLOOKUP(B124,'[9]6月月报7.8'!$B$4:$CN$700,51,0)</f>
        <v>劳务工</v>
      </c>
      <c r="AP124">
        <f>VLOOKUP(B124,'[13]25.6月定稿'!$B$3:$CH$600,5,0)</f>
        <v>25</v>
      </c>
      <c r="AQ124">
        <f>VLOOKUP(B124,'[13]25.6月定稿'!$B$3:$CH$600,22,0)</f>
        <v>0</v>
      </c>
      <c r="AR124" s="32" t="e">
        <f>_xlfn.XLOOKUP(A124,[12]汇总!B:B,[12]汇总!B:B)</f>
        <v>#N/A</v>
      </c>
      <c r="AT124" s="28" t="str">
        <f>VLOOKUP(B124,[8]一线员工!$C$3:$CM$600,1,0)</f>
        <v>陈波</v>
      </c>
    </row>
    <row r="125" s="28" customFormat="1" spans="1:46">
      <c r="A125" s="42">
        <f t="shared" si="22"/>
        <v>112</v>
      </c>
      <c r="B125" s="87" t="s">
        <v>454</v>
      </c>
      <c r="C125" s="57" t="s">
        <v>612</v>
      </c>
      <c r="D125" s="87" t="s">
        <v>717</v>
      </c>
      <c r="E125" s="52">
        <v>45805</v>
      </c>
      <c r="F125" s="55"/>
      <c r="G125" s="55"/>
      <c r="H125" s="55"/>
      <c r="I125" s="55"/>
      <c r="J125" s="57">
        <v>4308</v>
      </c>
      <c r="K125" s="57">
        <v>4308</v>
      </c>
      <c r="L125" s="57">
        <v>4308</v>
      </c>
      <c r="M125" s="57">
        <v>4308</v>
      </c>
      <c r="N125" s="55"/>
      <c r="O125" s="61">
        <v>150</v>
      </c>
      <c r="P125" s="61">
        <v>689.3</v>
      </c>
      <c r="Q125" s="55"/>
      <c r="R125" s="55"/>
      <c r="S125" s="57">
        <v>30.16</v>
      </c>
      <c r="T125" s="55"/>
      <c r="U125" s="57">
        <v>374.8</v>
      </c>
      <c r="V125" s="55"/>
      <c r="W125" s="57">
        <v>51.7</v>
      </c>
      <c r="X125" s="64"/>
      <c r="Y125" s="55"/>
      <c r="Z125" s="55"/>
      <c r="AA125" s="57">
        <v>1145.96</v>
      </c>
      <c r="AB125" s="55"/>
      <c r="AC125" s="55"/>
      <c r="AD125" s="55"/>
      <c r="AE125" s="55"/>
      <c r="AF125" s="55"/>
      <c r="AG125" s="55"/>
      <c r="AH125" s="55"/>
      <c r="AI125" s="55"/>
      <c r="AJ125" s="55">
        <f t="shared" si="23"/>
        <v>0</v>
      </c>
      <c r="AK125" s="57">
        <v>1145.96</v>
      </c>
      <c r="AL125" s="73"/>
      <c r="AM125" s="28" t="s">
        <v>37</v>
      </c>
      <c r="AN125" s="70">
        <f ca="1">VLOOKUP(B125,'[9]6月月报7.8'!$B$4:$CN$700,49,0)</f>
        <v>0</v>
      </c>
      <c r="AO125" s="29" t="str">
        <f ca="1">VLOOKUP(B125,'[9]6月月报7.8'!$B$4:$CN$700,51,0)</f>
        <v>劳务工</v>
      </c>
      <c r="AP125">
        <f>VLOOKUP(B125,'[13]25.6月定稿'!$B$3:$CH$600,5,0)</f>
        <v>28</v>
      </c>
      <c r="AQ125">
        <f>VLOOKUP(B125,'[13]25.6月定稿'!$B$3:$CH$600,22,0)</f>
        <v>0</v>
      </c>
      <c r="AR125" s="32" t="e">
        <f>_xlfn.XLOOKUP(A125,[12]汇总!B:B,[12]汇总!B:B)</f>
        <v>#N/A</v>
      </c>
      <c r="AT125" s="28" t="str">
        <f>VLOOKUP(B125,[8]一线员工!$C$3:$CM$600,1,0)</f>
        <v>齐水斌</v>
      </c>
    </row>
    <row r="126" s="28" customFormat="1" spans="1:46">
      <c r="A126" s="42">
        <f t="shared" si="22"/>
        <v>113</v>
      </c>
      <c r="B126" s="87" t="s">
        <v>459</v>
      </c>
      <c r="C126" s="57" t="s">
        <v>612</v>
      </c>
      <c r="D126" s="87" t="s">
        <v>718</v>
      </c>
      <c r="E126" s="52">
        <v>45805</v>
      </c>
      <c r="F126" s="55"/>
      <c r="G126" s="55"/>
      <c r="H126" s="55"/>
      <c r="I126" s="55"/>
      <c r="J126" s="57">
        <v>4308</v>
      </c>
      <c r="K126" s="57">
        <v>4308</v>
      </c>
      <c r="L126" s="57">
        <v>4308</v>
      </c>
      <c r="M126" s="57">
        <v>4308</v>
      </c>
      <c r="N126" s="55"/>
      <c r="O126" s="61">
        <v>150</v>
      </c>
      <c r="P126" s="61">
        <v>689.3</v>
      </c>
      <c r="Q126" s="55"/>
      <c r="R126" s="55"/>
      <c r="S126" s="57">
        <v>30.16</v>
      </c>
      <c r="T126" s="55"/>
      <c r="U126" s="57">
        <v>374.8</v>
      </c>
      <c r="V126" s="55"/>
      <c r="W126" s="57">
        <v>51.7</v>
      </c>
      <c r="X126" s="64"/>
      <c r="Y126" s="55"/>
      <c r="Z126" s="55"/>
      <c r="AA126" s="57">
        <v>1145.96</v>
      </c>
      <c r="AB126" s="55"/>
      <c r="AC126" s="55"/>
      <c r="AD126" s="55"/>
      <c r="AE126" s="55"/>
      <c r="AF126" s="55"/>
      <c r="AG126" s="55"/>
      <c r="AH126" s="55"/>
      <c r="AI126" s="55"/>
      <c r="AJ126" s="55">
        <f t="shared" si="23"/>
        <v>0</v>
      </c>
      <c r="AK126" s="57">
        <v>1145.96</v>
      </c>
      <c r="AL126" s="73"/>
      <c r="AM126" s="28" t="s">
        <v>37</v>
      </c>
      <c r="AN126" s="70">
        <f ca="1">VLOOKUP(B126,'[9]6月月报7.8'!$B$4:$CN$700,49,0)</f>
        <v>0</v>
      </c>
      <c r="AO126" s="29" t="str">
        <f ca="1">VLOOKUP(B126,'[9]6月月报7.8'!$B$4:$CN$700,51,0)</f>
        <v>劳务工</v>
      </c>
      <c r="AP126">
        <f>VLOOKUP(B126,'[13]25.6月定稿'!$B$3:$CH$600,5,0)</f>
        <v>27</v>
      </c>
      <c r="AQ126">
        <f>VLOOKUP(B126,'[13]25.6月定稿'!$B$3:$CH$600,22,0)</f>
        <v>0</v>
      </c>
      <c r="AR126" s="32" t="e">
        <f>_xlfn.XLOOKUP(A126,[12]汇总!B:B,[12]汇总!B:B)</f>
        <v>#N/A</v>
      </c>
      <c r="AT126" s="28" t="str">
        <f>VLOOKUP(B126,[8]一线员工!$C$3:$CM$600,1,0)</f>
        <v>刘爱国</v>
      </c>
    </row>
    <row r="127" s="28" customFormat="1" spans="1:46">
      <c r="A127" s="42">
        <f t="shared" si="22"/>
        <v>114</v>
      </c>
      <c r="B127" s="85" t="s">
        <v>451</v>
      </c>
      <c r="C127" s="57" t="s">
        <v>613</v>
      </c>
      <c r="D127" s="85" t="s">
        <v>719</v>
      </c>
      <c r="E127" s="52">
        <v>45805</v>
      </c>
      <c r="F127" s="55"/>
      <c r="G127" s="55"/>
      <c r="H127" s="55"/>
      <c r="I127" s="55"/>
      <c r="J127" s="57">
        <v>4308</v>
      </c>
      <c r="K127" s="57">
        <v>4308</v>
      </c>
      <c r="L127" s="57">
        <v>4308</v>
      </c>
      <c r="M127" s="57">
        <v>4308</v>
      </c>
      <c r="N127" s="55"/>
      <c r="O127" s="61">
        <v>150</v>
      </c>
      <c r="P127" s="61">
        <v>689.3</v>
      </c>
      <c r="Q127" s="55"/>
      <c r="R127" s="55"/>
      <c r="S127" s="57">
        <v>30.16</v>
      </c>
      <c r="T127" s="55"/>
      <c r="U127" s="57">
        <v>374.8</v>
      </c>
      <c r="V127" s="55"/>
      <c r="W127" s="57">
        <v>51.7</v>
      </c>
      <c r="X127" s="64"/>
      <c r="Y127" s="55"/>
      <c r="Z127" s="55"/>
      <c r="AA127" s="57">
        <v>1145.96</v>
      </c>
      <c r="AB127" s="55"/>
      <c r="AC127" s="55"/>
      <c r="AD127" s="55"/>
      <c r="AE127" s="55"/>
      <c r="AF127" s="55"/>
      <c r="AG127" s="55"/>
      <c r="AH127" s="55"/>
      <c r="AI127" s="55"/>
      <c r="AJ127" s="55">
        <f t="shared" si="23"/>
        <v>0</v>
      </c>
      <c r="AK127" s="57">
        <v>1145.96</v>
      </c>
      <c r="AL127" s="73"/>
      <c r="AM127" s="28" t="s">
        <v>37</v>
      </c>
      <c r="AN127" s="70">
        <f ca="1">VLOOKUP(B127,'[9]6月月报7.8'!$B$4:$CN$700,49,0)</f>
        <v>0</v>
      </c>
      <c r="AO127" s="29" t="str">
        <f ca="1">VLOOKUP(B127,'[9]6月月报7.8'!$B$4:$CN$700,51,0)</f>
        <v>劳务工</v>
      </c>
      <c r="AP127">
        <f>VLOOKUP(B127,'[13]25.6月定稿'!$B$3:$CH$600,5,0)</f>
        <v>28</v>
      </c>
      <c r="AQ127">
        <f>VLOOKUP(B127,'[13]25.6月定稿'!$B$3:$CH$600,22,0)</f>
        <v>0</v>
      </c>
      <c r="AR127" s="32" t="e">
        <f>_xlfn.XLOOKUP(A127,[12]汇总!B:B,[12]汇总!B:B)</f>
        <v>#N/A</v>
      </c>
      <c r="AT127" s="28" t="str">
        <f>VLOOKUP(B127,[8]一线员工!$C$3:$CM$600,1,0)</f>
        <v>彭梅芳</v>
      </c>
    </row>
    <row r="128" s="28" customFormat="1" spans="1:46">
      <c r="A128" s="42">
        <f t="shared" si="22"/>
        <v>115</v>
      </c>
      <c r="B128" s="85" t="s">
        <v>452</v>
      </c>
      <c r="C128" s="57" t="s">
        <v>612</v>
      </c>
      <c r="D128" s="85" t="s">
        <v>720</v>
      </c>
      <c r="E128" s="52">
        <v>45806</v>
      </c>
      <c r="F128" s="55"/>
      <c r="G128" s="55"/>
      <c r="H128" s="55"/>
      <c r="I128" s="55"/>
      <c r="J128" s="57">
        <v>4308</v>
      </c>
      <c r="K128" s="57">
        <v>4308</v>
      </c>
      <c r="L128" s="57">
        <v>4308</v>
      </c>
      <c r="M128" s="57">
        <v>4308</v>
      </c>
      <c r="N128" s="55"/>
      <c r="O128" s="61">
        <v>150</v>
      </c>
      <c r="P128" s="61">
        <v>689.3</v>
      </c>
      <c r="Q128" s="55"/>
      <c r="R128" s="55"/>
      <c r="S128" s="57">
        <v>30.16</v>
      </c>
      <c r="T128" s="55"/>
      <c r="U128" s="57">
        <v>374.8</v>
      </c>
      <c r="V128" s="55"/>
      <c r="W128" s="57">
        <v>51.7</v>
      </c>
      <c r="X128" s="64"/>
      <c r="Y128" s="55"/>
      <c r="Z128" s="55"/>
      <c r="AA128" s="57">
        <v>1145.96</v>
      </c>
      <c r="AB128" s="55"/>
      <c r="AC128" s="55"/>
      <c r="AD128" s="55"/>
      <c r="AE128" s="55"/>
      <c r="AF128" s="55"/>
      <c r="AG128" s="55"/>
      <c r="AH128" s="55"/>
      <c r="AI128" s="55"/>
      <c r="AJ128" s="55">
        <f t="shared" si="23"/>
        <v>0</v>
      </c>
      <c r="AK128" s="57">
        <v>1145.96</v>
      </c>
      <c r="AL128" s="73"/>
      <c r="AM128" s="28" t="s">
        <v>37</v>
      </c>
      <c r="AN128" s="70">
        <f ca="1">VLOOKUP(B128,'[9]6月月报7.8'!$B$4:$CN$700,49,0)</f>
        <v>0</v>
      </c>
      <c r="AO128" s="29" t="str">
        <f ca="1">VLOOKUP(B128,'[9]6月月报7.8'!$B$4:$CN$700,51,0)</f>
        <v>劳务工</v>
      </c>
      <c r="AP128">
        <f>VLOOKUP(B128,'[13]25.6月定稿'!$B$3:$CH$600,5,0)</f>
        <v>28</v>
      </c>
      <c r="AQ128">
        <f>VLOOKUP(B128,'[13]25.6月定稿'!$B$3:$CH$600,22,0)</f>
        <v>0</v>
      </c>
      <c r="AR128" s="32" t="e">
        <f>_xlfn.XLOOKUP(A128,[12]汇总!B:B,[12]汇总!B:B)</f>
        <v>#N/A</v>
      </c>
      <c r="AT128" s="28" t="str">
        <f>VLOOKUP(B128,[8]一线员工!$C$3:$CM$600,1,0)</f>
        <v>唐江山</v>
      </c>
    </row>
    <row r="129" s="28" customFormat="1" spans="1:46">
      <c r="A129" s="42">
        <f t="shared" si="22"/>
        <v>116</v>
      </c>
      <c r="B129" s="87" t="s">
        <v>491</v>
      </c>
      <c r="C129" s="57" t="s">
        <v>612</v>
      </c>
      <c r="D129" s="87" t="s">
        <v>721</v>
      </c>
      <c r="E129" s="52">
        <v>45812</v>
      </c>
      <c r="F129" s="55"/>
      <c r="G129" s="55"/>
      <c r="H129" s="55"/>
      <c r="I129" s="55"/>
      <c r="J129" s="57">
        <v>4308</v>
      </c>
      <c r="K129" s="57">
        <v>4308</v>
      </c>
      <c r="L129" s="57">
        <v>4308</v>
      </c>
      <c r="M129" s="57">
        <v>4308</v>
      </c>
      <c r="N129" s="55"/>
      <c r="O129" s="61">
        <v>150</v>
      </c>
      <c r="P129" s="61">
        <v>689.3</v>
      </c>
      <c r="Q129" s="55"/>
      <c r="R129" s="55"/>
      <c r="S129" s="57">
        <v>30.16</v>
      </c>
      <c r="T129" s="55"/>
      <c r="U129" s="57">
        <v>374.8</v>
      </c>
      <c r="V129" s="55"/>
      <c r="W129" s="57">
        <v>51.7</v>
      </c>
      <c r="X129" s="64"/>
      <c r="Y129" s="55"/>
      <c r="Z129" s="55"/>
      <c r="AA129" s="57">
        <v>1145.96</v>
      </c>
      <c r="AB129" s="55"/>
      <c r="AC129" s="55"/>
      <c r="AD129" s="55"/>
      <c r="AE129" s="55"/>
      <c r="AF129" s="55"/>
      <c r="AG129" s="55"/>
      <c r="AH129" s="55"/>
      <c r="AI129" s="55"/>
      <c r="AJ129" s="55">
        <f t="shared" si="23"/>
        <v>0</v>
      </c>
      <c r="AK129" s="57">
        <v>1145.96</v>
      </c>
      <c r="AL129" s="73"/>
      <c r="AM129" s="28" t="s">
        <v>37</v>
      </c>
      <c r="AN129" s="70">
        <f ca="1">VLOOKUP(B129,'[9]6月月报7.8'!$B$4:$CN$700,49,0)</f>
        <v>0</v>
      </c>
      <c r="AO129" s="29" t="str">
        <f ca="1">VLOOKUP(B129,'[9]6月月报7.8'!$B$4:$CN$700,51,0)</f>
        <v>劳务工</v>
      </c>
      <c r="AP129">
        <f>VLOOKUP(B129,'[13]25.6月定稿'!$B$3:$CH$600,5,0)</f>
        <v>20</v>
      </c>
      <c r="AQ129">
        <f>VLOOKUP(B129,'[13]25.6月定稿'!$B$3:$CH$600,22,0)</f>
        <v>0</v>
      </c>
      <c r="AR129" s="32" t="e">
        <f>_xlfn.XLOOKUP(A129,[12]汇总!B:B,[12]汇总!B:B)</f>
        <v>#N/A</v>
      </c>
      <c r="AT129" s="28" t="str">
        <f>VLOOKUP(B129,[8]一线员工!$C$3:$CM$600,1,0)</f>
        <v>黄槿喆</v>
      </c>
    </row>
    <row r="130" s="28" customFormat="1" spans="1:46">
      <c r="A130" s="42">
        <f t="shared" si="22"/>
        <v>117</v>
      </c>
      <c r="B130" s="87" t="s">
        <v>479</v>
      </c>
      <c r="C130" s="57" t="s">
        <v>612</v>
      </c>
      <c r="D130" s="87" t="s">
        <v>722</v>
      </c>
      <c r="E130" s="52">
        <v>45812</v>
      </c>
      <c r="F130" s="55"/>
      <c r="G130" s="55"/>
      <c r="H130" s="55"/>
      <c r="I130" s="55"/>
      <c r="J130" s="57">
        <v>4308</v>
      </c>
      <c r="K130" s="57">
        <v>4308</v>
      </c>
      <c r="L130" s="57">
        <v>4308</v>
      </c>
      <c r="M130" s="57">
        <v>4308</v>
      </c>
      <c r="N130" s="55"/>
      <c r="O130" s="61">
        <v>150</v>
      </c>
      <c r="P130" s="61">
        <v>689.3</v>
      </c>
      <c r="Q130" s="55"/>
      <c r="R130" s="55"/>
      <c r="S130" s="57">
        <v>30.16</v>
      </c>
      <c r="T130" s="55"/>
      <c r="U130" s="57">
        <v>374.8</v>
      </c>
      <c r="V130" s="55"/>
      <c r="W130" s="57">
        <v>51.7</v>
      </c>
      <c r="X130" s="64"/>
      <c r="Y130" s="55"/>
      <c r="Z130" s="55"/>
      <c r="AA130" s="57">
        <v>1145.96</v>
      </c>
      <c r="AB130" s="55"/>
      <c r="AC130" s="55"/>
      <c r="AD130" s="55"/>
      <c r="AE130" s="55"/>
      <c r="AF130" s="55"/>
      <c r="AG130" s="55"/>
      <c r="AH130" s="55"/>
      <c r="AI130" s="55"/>
      <c r="AJ130" s="55">
        <f t="shared" si="23"/>
        <v>0</v>
      </c>
      <c r="AK130" s="57">
        <v>1145.96</v>
      </c>
      <c r="AL130" s="73"/>
      <c r="AM130" s="28" t="s">
        <v>37</v>
      </c>
      <c r="AN130" s="70">
        <f ca="1">VLOOKUP(B130,'[9]6月月报7.8'!$B$4:$CN$700,49,0)</f>
        <v>0</v>
      </c>
      <c r="AO130" s="29" t="str">
        <f ca="1">VLOOKUP(B130,'[9]6月月报7.8'!$B$4:$CN$700,51,0)</f>
        <v>劳务工</v>
      </c>
      <c r="AP130">
        <f>VLOOKUP(B130,'[13]25.6月定稿'!$B$3:$CH$600,5,0)</f>
        <v>24</v>
      </c>
      <c r="AQ130">
        <f>VLOOKUP(B130,'[13]25.6月定稿'!$B$3:$CH$600,22,0)</f>
        <v>0</v>
      </c>
      <c r="AR130" s="32" t="e">
        <f>_xlfn.XLOOKUP(A130,[12]汇总!B:B,[12]汇总!B:B)</f>
        <v>#N/A</v>
      </c>
      <c r="AT130" s="28" t="str">
        <f>VLOOKUP(B130,[8]一线员工!$C$3:$CM$600,1,0)</f>
        <v>曾建伟</v>
      </c>
    </row>
    <row r="131" s="28" customFormat="1" spans="1:46">
      <c r="A131" s="42">
        <f t="shared" si="22"/>
        <v>118</v>
      </c>
      <c r="B131" s="87" t="s">
        <v>506</v>
      </c>
      <c r="C131" s="57" t="s">
        <v>612</v>
      </c>
      <c r="D131" s="87" t="s">
        <v>723</v>
      </c>
      <c r="E131" s="52">
        <v>45813</v>
      </c>
      <c r="F131" s="55"/>
      <c r="G131" s="55"/>
      <c r="H131" s="55"/>
      <c r="I131" s="55"/>
      <c r="J131" s="57">
        <v>4308</v>
      </c>
      <c r="K131" s="57">
        <v>4308</v>
      </c>
      <c r="L131" s="57">
        <v>4308</v>
      </c>
      <c r="M131" s="57">
        <v>4308</v>
      </c>
      <c r="N131" s="55"/>
      <c r="O131" s="61">
        <v>150</v>
      </c>
      <c r="P131" s="61">
        <v>689.3</v>
      </c>
      <c r="Q131" s="55"/>
      <c r="R131" s="55"/>
      <c r="S131" s="57">
        <v>30.16</v>
      </c>
      <c r="T131" s="55"/>
      <c r="U131" s="57">
        <v>374.8</v>
      </c>
      <c r="V131" s="55"/>
      <c r="W131" s="57">
        <v>51.7</v>
      </c>
      <c r="X131" s="64"/>
      <c r="Y131" s="55"/>
      <c r="Z131" s="55"/>
      <c r="AA131" s="57">
        <v>1145.96</v>
      </c>
      <c r="AB131" s="55"/>
      <c r="AC131" s="55"/>
      <c r="AD131" s="55"/>
      <c r="AE131" s="55"/>
      <c r="AF131" s="55"/>
      <c r="AG131" s="55"/>
      <c r="AH131" s="55"/>
      <c r="AI131" s="55"/>
      <c r="AJ131" s="55">
        <f t="shared" si="23"/>
        <v>0</v>
      </c>
      <c r="AK131" s="57">
        <v>1145.96</v>
      </c>
      <c r="AL131" s="73"/>
      <c r="AM131" s="28" t="s">
        <v>37</v>
      </c>
      <c r="AN131" s="70">
        <f ca="1">VLOOKUP(B131,'[9]6月月报7.8'!$B$4:$CN$700,49,0)</f>
        <v>0</v>
      </c>
      <c r="AO131" s="29" t="str">
        <f ca="1">VLOOKUP(B131,'[9]6月月报7.8'!$B$4:$CN$700,51,0)</f>
        <v>劳务工</v>
      </c>
      <c r="AP131">
        <f>VLOOKUP(B131,'[13]25.6月定稿'!$B$3:$CH$600,5,0)</f>
        <v>17</v>
      </c>
      <c r="AQ131" t="str">
        <f>VLOOKUP(B131,'[13]25.6月定稿'!$B$3:$CH$600,22,0)</f>
        <v>2025/7/9离职</v>
      </c>
      <c r="AR131" s="32" t="e">
        <f>_xlfn.XLOOKUP(A131,[12]汇总!B:B,[12]汇总!B:B)</f>
        <v>#N/A</v>
      </c>
      <c r="AT131" s="28" t="str">
        <f>VLOOKUP(B131,[8]一线员工!$C$3:$CM$600,1,0)</f>
        <v>李冬阳</v>
      </c>
    </row>
    <row r="132" s="28" customFormat="1" spans="1:46">
      <c r="A132" s="42">
        <f t="shared" si="22"/>
        <v>119</v>
      </c>
      <c r="B132" s="85" t="s">
        <v>478</v>
      </c>
      <c r="C132" s="57" t="s">
        <v>612</v>
      </c>
      <c r="D132" s="85" t="s">
        <v>724</v>
      </c>
      <c r="E132" s="52">
        <v>45814</v>
      </c>
      <c r="F132" s="55"/>
      <c r="G132" s="55"/>
      <c r="H132" s="55"/>
      <c r="I132" s="55"/>
      <c r="J132" s="57">
        <v>4308</v>
      </c>
      <c r="K132" s="57">
        <v>4308</v>
      </c>
      <c r="L132" s="57">
        <v>4308</v>
      </c>
      <c r="M132" s="57">
        <v>4308</v>
      </c>
      <c r="N132" s="55"/>
      <c r="O132" s="61">
        <v>150</v>
      </c>
      <c r="P132" s="61">
        <v>689.3</v>
      </c>
      <c r="Q132" s="55"/>
      <c r="R132" s="55"/>
      <c r="S132" s="57">
        <v>30.16</v>
      </c>
      <c r="T132" s="55"/>
      <c r="U132" s="57">
        <v>374.8</v>
      </c>
      <c r="V132" s="55"/>
      <c r="W132" s="57">
        <v>51.7</v>
      </c>
      <c r="X132" s="64"/>
      <c r="Y132" s="55"/>
      <c r="Z132" s="55"/>
      <c r="AA132" s="57">
        <v>1145.96</v>
      </c>
      <c r="AB132" s="55"/>
      <c r="AC132" s="55"/>
      <c r="AD132" s="55"/>
      <c r="AE132" s="55"/>
      <c r="AF132" s="55"/>
      <c r="AG132" s="55"/>
      <c r="AH132" s="55"/>
      <c r="AI132" s="55"/>
      <c r="AJ132" s="55">
        <f t="shared" si="23"/>
        <v>0</v>
      </c>
      <c r="AK132" s="57">
        <v>1145.96</v>
      </c>
      <c r="AL132" s="73"/>
      <c r="AM132" s="28" t="s">
        <v>37</v>
      </c>
      <c r="AN132" s="70">
        <f ca="1">VLOOKUP(B132,'[9]6月月报7.8'!$B$4:$CN$700,49,0)</f>
        <v>0</v>
      </c>
      <c r="AO132" s="29" t="str">
        <f ca="1">VLOOKUP(B132,'[9]6月月报7.8'!$B$4:$CN$700,51,0)</f>
        <v>劳务工</v>
      </c>
      <c r="AP132">
        <f>VLOOKUP(B132,'[13]25.6月定稿'!$B$3:$CH$600,5,0)</f>
        <v>21</v>
      </c>
      <c r="AQ132">
        <f>VLOOKUP(B132,'[13]25.6月定稿'!$B$3:$CH$600,22,0)</f>
        <v>0</v>
      </c>
      <c r="AR132" s="32" t="e">
        <f>_xlfn.XLOOKUP(A132,[12]汇总!B:B,[12]汇总!B:B)</f>
        <v>#N/A</v>
      </c>
      <c r="AT132" s="28" t="str">
        <f>VLOOKUP(B132,[8]一线员工!$C$3:$CM$600,1,0)</f>
        <v>蔡建兵</v>
      </c>
    </row>
    <row r="133" s="28" customFormat="1" spans="1:46">
      <c r="A133" s="42">
        <f t="shared" si="22"/>
        <v>120</v>
      </c>
      <c r="B133" s="87" t="s">
        <v>480</v>
      </c>
      <c r="C133" s="57" t="s">
        <v>612</v>
      </c>
      <c r="D133" s="87" t="s">
        <v>725</v>
      </c>
      <c r="E133" s="52">
        <v>45817</v>
      </c>
      <c r="F133" s="55"/>
      <c r="G133" s="55"/>
      <c r="H133" s="55"/>
      <c r="I133" s="55"/>
      <c r="J133" s="57">
        <v>4308</v>
      </c>
      <c r="K133" s="57">
        <v>4308</v>
      </c>
      <c r="L133" s="57">
        <v>4308</v>
      </c>
      <c r="M133" s="57">
        <v>4308</v>
      </c>
      <c r="N133" s="55"/>
      <c r="O133" s="61">
        <v>150</v>
      </c>
      <c r="P133" s="61">
        <v>689.3</v>
      </c>
      <c r="Q133" s="55"/>
      <c r="R133" s="55"/>
      <c r="S133" s="57">
        <v>30.16</v>
      </c>
      <c r="T133" s="55"/>
      <c r="U133" s="57">
        <v>374.8</v>
      </c>
      <c r="V133" s="55"/>
      <c r="W133" s="57">
        <v>51.7</v>
      </c>
      <c r="X133" s="64"/>
      <c r="Y133" s="55"/>
      <c r="Z133" s="55"/>
      <c r="AA133" s="57">
        <v>1145.96</v>
      </c>
      <c r="AB133" s="55"/>
      <c r="AC133" s="55"/>
      <c r="AD133" s="55"/>
      <c r="AE133" s="55"/>
      <c r="AF133" s="55"/>
      <c r="AG133" s="55"/>
      <c r="AH133" s="55"/>
      <c r="AI133" s="55"/>
      <c r="AJ133" s="55">
        <f t="shared" si="23"/>
        <v>0</v>
      </c>
      <c r="AK133" s="57">
        <v>1145.96</v>
      </c>
      <c r="AL133" s="73"/>
      <c r="AM133" s="28" t="s">
        <v>37</v>
      </c>
      <c r="AN133" s="70">
        <f ca="1">VLOOKUP(B133,'[9]6月月报7.8'!$B$4:$CN$700,49,0)</f>
        <v>0</v>
      </c>
      <c r="AO133" s="29" t="str">
        <f ca="1">VLOOKUP(B133,'[9]6月月报7.8'!$B$4:$CN$700,51,0)</f>
        <v>劳务工</v>
      </c>
      <c r="AP133">
        <f>VLOOKUP(B133,'[13]25.6月定稿'!$B$3:$CH$600,5,0)</f>
        <v>18</v>
      </c>
      <c r="AQ133">
        <f>VLOOKUP(B133,'[13]25.6月定稿'!$B$3:$CH$600,22,0)</f>
        <v>0</v>
      </c>
      <c r="AR133" s="32" t="e">
        <f>_xlfn.XLOOKUP(A133,[12]汇总!B:B,[12]汇总!B:B)</f>
        <v>#N/A</v>
      </c>
      <c r="AT133" s="28" t="str">
        <f>VLOOKUP(B133,[8]一线员工!$C$3:$CM$600,1,0)</f>
        <v>李先文</v>
      </c>
    </row>
    <row r="134" s="28" customFormat="1" spans="1:46">
      <c r="A134" s="42">
        <f t="shared" si="22"/>
        <v>121</v>
      </c>
      <c r="B134" s="87" t="s">
        <v>487</v>
      </c>
      <c r="C134" s="57" t="s">
        <v>612</v>
      </c>
      <c r="D134" s="87" t="s">
        <v>726</v>
      </c>
      <c r="E134" s="52">
        <v>45825</v>
      </c>
      <c r="F134" s="55"/>
      <c r="G134" s="55"/>
      <c r="H134" s="55"/>
      <c r="I134" s="55"/>
      <c r="J134" s="57">
        <v>4308</v>
      </c>
      <c r="K134" s="57">
        <v>4308</v>
      </c>
      <c r="L134" s="57">
        <v>4308</v>
      </c>
      <c r="M134" s="57">
        <v>4308</v>
      </c>
      <c r="N134" s="55"/>
      <c r="O134" s="61">
        <v>150</v>
      </c>
      <c r="P134" s="61">
        <v>689.3</v>
      </c>
      <c r="Q134" s="55"/>
      <c r="R134" s="55"/>
      <c r="S134" s="57">
        <v>30.16</v>
      </c>
      <c r="T134" s="55"/>
      <c r="U134" s="57">
        <v>374.8</v>
      </c>
      <c r="V134" s="55"/>
      <c r="W134" s="57">
        <v>51.7</v>
      </c>
      <c r="X134" s="64"/>
      <c r="Y134" s="55"/>
      <c r="Z134" s="55"/>
      <c r="AA134" s="57">
        <v>1145.96</v>
      </c>
      <c r="AB134" s="55"/>
      <c r="AC134" s="55"/>
      <c r="AD134" s="55"/>
      <c r="AE134" s="55"/>
      <c r="AF134" s="55"/>
      <c r="AG134" s="55"/>
      <c r="AH134" s="55"/>
      <c r="AI134" s="55"/>
      <c r="AJ134" s="55">
        <f t="shared" si="23"/>
        <v>0</v>
      </c>
      <c r="AK134" s="57">
        <v>1145.96</v>
      </c>
      <c r="AL134" s="73"/>
      <c r="AM134" s="28" t="s">
        <v>37</v>
      </c>
      <c r="AN134" s="70">
        <f ca="1">VLOOKUP(B134,'[9]6月月报7.8'!$B$4:$CN$700,49,0)</f>
        <v>0</v>
      </c>
      <c r="AO134" s="29" t="str">
        <f ca="1">VLOOKUP(B134,'[9]6月月报7.8'!$B$4:$CN$700,51,0)</f>
        <v>劳务工</v>
      </c>
      <c r="AP134">
        <f>VLOOKUP(B134,'[13]25.6月定稿'!$B$3:$CH$600,5,0)</f>
        <v>10</v>
      </c>
      <c r="AQ134">
        <f>VLOOKUP(B134,'[13]25.6月定稿'!$B$3:$CH$600,22,0)</f>
        <v>0</v>
      </c>
      <c r="AR134" s="32" t="e">
        <f>_xlfn.XLOOKUP(A134,[12]汇总!B:B,[12]汇总!B:B)</f>
        <v>#N/A</v>
      </c>
      <c r="AT134" s="28" t="str">
        <f>VLOOKUP(B134,[8]一线员工!$C$3:$CM$600,1,0)</f>
        <v>张波滔</v>
      </c>
    </row>
    <row r="135" s="28" customFormat="1" spans="1:46">
      <c r="A135" s="42">
        <f t="shared" si="22"/>
        <v>122</v>
      </c>
      <c r="B135" s="85" t="s">
        <v>488</v>
      </c>
      <c r="C135" s="57" t="s">
        <v>612</v>
      </c>
      <c r="D135" s="85" t="s">
        <v>727</v>
      </c>
      <c r="E135" s="52">
        <v>45825</v>
      </c>
      <c r="F135" s="55"/>
      <c r="G135" s="55"/>
      <c r="H135" s="55"/>
      <c r="I135" s="55"/>
      <c r="J135" s="57">
        <v>4308</v>
      </c>
      <c r="K135" s="57">
        <v>4308</v>
      </c>
      <c r="L135" s="57">
        <v>4308</v>
      </c>
      <c r="M135" s="57">
        <v>4308</v>
      </c>
      <c r="N135" s="55"/>
      <c r="O135" s="61">
        <v>150</v>
      </c>
      <c r="P135" s="61">
        <v>689.3</v>
      </c>
      <c r="Q135" s="55"/>
      <c r="R135" s="55"/>
      <c r="S135" s="57">
        <v>30.16</v>
      </c>
      <c r="T135" s="55"/>
      <c r="U135" s="57">
        <v>374.8</v>
      </c>
      <c r="V135" s="55"/>
      <c r="W135" s="57">
        <v>51.7</v>
      </c>
      <c r="X135" s="64"/>
      <c r="Y135" s="55"/>
      <c r="Z135" s="55"/>
      <c r="AA135" s="57">
        <v>1145.96</v>
      </c>
      <c r="AB135" s="55"/>
      <c r="AC135" s="55"/>
      <c r="AD135" s="55"/>
      <c r="AE135" s="55"/>
      <c r="AF135" s="55"/>
      <c r="AG135" s="55"/>
      <c r="AH135" s="55"/>
      <c r="AI135" s="55"/>
      <c r="AJ135" s="55">
        <f t="shared" si="23"/>
        <v>0</v>
      </c>
      <c r="AK135" s="57">
        <v>1145.96</v>
      </c>
      <c r="AL135" s="73"/>
      <c r="AM135" s="28" t="s">
        <v>37</v>
      </c>
      <c r="AN135" s="70">
        <f ca="1">VLOOKUP(B135,'[9]6月月报7.8'!$B$4:$CN$700,49,0)</f>
        <v>0</v>
      </c>
      <c r="AO135" s="29" t="str">
        <f ca="1">VLOOKUP(B135,'[9]6月月报7.8'!$B$4:$CN$700,51,0)</f>
        <v>劳务工</v>
      </c>
      <c r="AP135">
        <f>VLOOKUP(B135,'[13]25.6月定稿'!$B$3:$CH$600,5,0)</f>
        <v>10</v>
      </c>
      <c r="AQ135">
        <f>VLOOKUP(B135,'[13]25.6月定稿'!$B$3:$CH$600,22,0)</f>
        <v>0</v>
      </c>
      <c r="AR135" s="32" t="e">
        <f>_xlfn.XLOOKUP(A135,[12]汇总!B:B,[12]汇总!B:B)</f>
        <v>#N/A</v>
      </c>
      <c r="AT135" s="28" t="str">
        <f>VLOOKUP(B135,[8]一线员工!$C$3:$CM$600,1,0)</f>
        <v>谭哲</v>
      </c>
    </row>
    <row r="136" s="28" customFormat="1" spans="1:46">
      <c r="A136" s="42">
        <f t="shared" si="22"/>
        <v>123</v>
      </c>
      <c r="B136" s="87" t="s">
        <v>484</v>
      </c>
      <c r="C136" s="57" t="s">
        <v>612</v>
      </c>
      <c r="D136" s="87" t="s">
        <v>728</v>
      </c>
      <c r="E136" s="52">
        <v>45827</v>
      </c>
      <c r="F136" s="55"/>
      <c r="G136" s="55"/>
      <c r="H136" s="55"/>
      <c r="I136" s="55"/>
      <c r="J136" s="57">
        <v>4308</v>
      </c>
      <c r="K136" s="57">
        <v>4308</v>
      </c>
      <c r="L136" s="57">
        <v>4308</v>
      </c>
      <c r="M136" s="57">
        <v>4308</v>
      </c>
      <c r="N136" s="55"/>
      <c r="O136" s="61">
        <v>150</v>
      </c>
      <c r="P136" s="61">
        <v>689.3</v>
      </c>
      <c r="Q136" s="55"/>
      <c r="R136" s="55"/>
      <c r="S136" s="57">
        <v>30.16</v>
      </c>
      <c r="T136" s="55"/>
      <c r="U136" s="57">
        <v>374.8</v>
      </c>
      <c r="V136" s="55"/>
      <c r="W136" s="57">
        <v>51.7</v>
      </c>
      <c r="X136" s="64"/>
      <c r="Y136" s="55"/>
      <c r="Z136" s="55"/>
      <c r="AA136" s="57">
        <v>1145.96</v>
      </c>
      <c r="AB136" s="55"/>
      <c r="AC136" s="55"/>
      <c r="AD136" s="55"/>
      <c r="AE136" s="55"/>
      <c r="AF136" s="55"/>
      <c r="AG136" s="55"/>
      <c r="AH136" s="55"/>
      <c r="AI136" s="55"/>
      <c r="AJ136" s="55">
        <f t="shared" si="23"/>
        <v>0</v>
      </c>
      <c r="AK136" s="57">
        <v>1145.96</v>
      </c>
      <c r="AL136" s="73"/>
      <c r="AM136" s="28" t="s">
        <v>37</v>
      </c>
      <c r="AN136" s="70">
        <f ca="1">VLOOKUP(B136,'[9]6月月报7.8'!$B$4:$CN$700,49,0)</f>
        <v>0</v>
      </c>
      <c r="AO136" s="29" t="str">
        <f ca="1">VLOOKUP(B136,'[9]6月月报7.8'!$B$4:$CN$700,51,0)</f>
        <v>劳务工</v>
      </c>
      <c r="AP136">
        <f>VLOOKUP(B136,'[13]25.6月定稿'!$B$3:$CH$600,5,0)</f>
        <v>9</v>
      </c>
      <c r="AQ136">
        <f>VLOOKUP(B136,'[13]25.6月定稿'!$B$3:$CH$600,22,0)</f>
        <v>0</v>
      </c>
      <c r="AR136" s="32" t="e">
        <f>_xlfn.XLOOKUP(A136,[12]汇总!B:B,[12]汇总!B:B)</f>
        <v>#N/A</v>
      </c>
      <c r="AT136" s="28" t="str">
        <f>VLOOKUP(B136,[8]一线员工!$C$3:$CM$600,1,0)</f>
        <v>王攀</v>
      </c>
    </row>
    <row r="137" s="28" customFormat="1" spans="1:46">
      <c r="A137" s="42">
        <f t="shared" si="22"/>
        <v>124</v>
      </c>
      <c r="B137" s="87" t="s">
        <v>521</v>
      </c>
      <c r="C137" s="57" t="s">
        <v>612</v>
      </c>
      <c r="D137" s="87" t="s">
        <v>729</v>
      </c>
      <c r="E137" s="52">
        <v>45830</v>
      </c>
      <c r="F137" s="55"/>
      <c r="G137" s="55"/>
      <c r="H137" s="55"/>
      <c r="I137" s="55"/>
      <c r="J137" s="57"/>
      <c r="K137" s="57"/>
      <c r="L137" s="57"/>
      <c r="M137" s="57"/>
      <c r="N137" s="55"/>
      <c r="O137" s="61">
        <v>150</v>
      </c>
      <c r="P137" s="61"/>
      <c r="Q137" s="55"/>
      <c r="R137" s="55"/>
      <c r="S137" s="57"/>
      <c r="T137" s="55"/>
      <c r="U137" s="57"/>
      <c r="V137" s="55"/>
      <c r="W137" s="57">
        <v>75</v>
      </c>
      <c r="X137" s="64"/>
      <c r="Y137" s="55"/>
      <c r="Z137" s="55"/>
      <c r="AA137" s="57">
        <v>75</v>
      </c>
      <c r="AB137" s="55"/>
      <c r="AC137" s="55"/>
      <c r="AD137" s="55"/>
      <c r="AE137" s="55"/>
      <c r="AF137" s="55"/>
      <c r="AG137" s="55"/>
      <c r="AH137" s="55"/>
      <c r="AI137" s="55"/>
      <c r="AJ137" s="55">
        <f t="shared" si="23"/>
        <v>0</v>
      </c>
      <c r="AK137" s="57">
        <v>75</v>
      </c>
      <c r="AL137" s="73"/>
      <c r="AM137" s="28" t="s">
        <v>37</v>
      </c>
      <c r="AN137" s="70">
        <f ca="1">VLOOKUP(B137,'[9]6月月报7.8'!$B$4:$CN$700,49,0)</f>
        <v>0</v>
      </c>
      <c r="AO137" s="29" t="str">
        <f ca="1">VLOOKUP(B137,'[9]6月月报7.8'!$B$4:$CN$700,51,0)</f>
        <v>劳务工</v>
      </c>
      <c r="AP137">
        <f>VLOOKUP(B137,'[13]25.6月定稿'!$B$3:$CH$600,5,0)</f>
        <v>6</v>
      </c>
      <c r="AQ137">
        <f>VLOOKUP(B137,'[13]25.6月定稿'!$B$3:$CH$600,22,0)</f>
        <v>0</v>
      </c>
      <c r="AR137" s="32" t="e">
        <f>_xlfn.XLOOKUP(A137,[12]汇总!B:B,[12]汇总!B:B)</f>
        <v>#N/A</v>
      </c>
      <c r="AT137" s="28" t="str">
        <f>VLOOKUP(B137,[8]一线员工!$C$3:$CM$600,1,0)</f>
        <v>陈钰</v>
      </c>
    </row>
    <row r="138" s="28" customFormat="1" spans="1:46">
      <c r="A138" s="42">
        <f t="shared" si="22"/>
        <v>125</v>
      </c>
      <c r="B138" s="87" t="s">
        <v>520</v>
      </c>
      <c r="C138" s="57" t="s">
        <v>612</v>
      </c>
      <c r="D138" s="87" t="s">
        <v>730</v>
      </c>
      <c r="E138" s="52">
        <v>45830</v>
      </c>
      <c r="F138" s="55"/>
      <c r="G138" s="55"/>
      <c r="H138" s="55"/>
      <c r="I138" s="55"/>
      <c r="J138" s="57"/>
      <c r="K138" s="57"/>
      <c r="L138" s="57"/>
      <c r="M138" s="57"/>
      <c r="N138" s="55"/>
      <c r="O138" s="61">
        <v>150</v>
      </c>
      <c r="P138" s="61"/>
      <c r="Q138" s="55"/>
      <c r="R138" s="55"/>
      <c r="S138" s="57"/>
      <c r="T138" s="55"/>
      <c r="U138" s="57"/>
      <c r="V138" s="55"/>
      <c r="W138" s="57">
        <v>75</v>
      </c>
      <c r="X138" s="64"/>
      <c r="Y138" s="55"/>
      <c r="Z138" s="55"/>
      <c r="AA138" s="57">
        <v>75</v>
      </c>
      <c r="AB138" s="55"/>
      <c r="AC138" s="55"/>
      <c r="AD138" s="55"/>
      <c r="AE138" s="55"/>
      <c r="AF138" s="55"/>
      <c r="AG138" s="55"/>
      <c r="AH138" s="55"/>
      <c r="AI138" s="55"/>
      <c r="AJ138" s="55">
        <f t="shared" si="23"/>
        <v>0</v>
      </c>
      <c r="AK138" s="57">
        <v>75</v>
      </c>
      <c r="AL138" s="73"/>
      <c r="AM138" s="28" t="s">
        <v>37</v>
      </c>
      <c r="AN138" s="70">
        <f ca="1">VLOOKUP(B138,'[9]6月月报7.8'!$B$4:$CN$700,49,0)</f>
        <v>0</v>
      </c>
      <c r="AO138" s="29" t="str">
        <f ca="1">VLOOKUP(B138,'[9]6月月报7.8'!$B$4:$CN$700,51,0)</f>
        <v>劳务工</v>
      </c>
      <c r="AP138">
        <f>VLOOKUP(B138,'[13]25.6月定稿'!$B$3:$CH$600,5,0)</f>
        <v>6</v>
      </c>
      <c r="AQ138">
        <f>VLOOKUP(B138,'[13]25.6月定稿'!$B$3:$CH$600,22,0)</f>
        <v>0</v>
      </c>
      <c r="AR138" s="32" t="e">
        <f>_xlfn.XLOOKUP(A138,[12]汇总!B:B,[12]汇总!B:B)</f>
        <v>#N/A</v>
      </c>
      <c r="AT138" s="28" t="str">
        <f>VLOOKUP(B138,[8]一线员工!$C$3:$CM$600,1,0)</f>
        <v>张子望</v>
      </c>
    </row>
    <row r="139" s="28" customFormat="1" spans="1:46">
      <c r="A139" s="42">
        <f t="shared" si="22"/>
        <v>126</v>
      </c>
      <c r="B139" s="87" t="s">
        <v>206</v>
      </c>
      <c r="C139" s="57" t="s">
        <v>612</v>
      </c>
      <c r="D139" s="87" t="s">
        <v>731</v>
      </c>
      <c r="E139" s="52">
        <v>45721</v>
      </c>
      <c r="F139" s="55"/>
      <c r="G139" s="55"/>
      <c r="H139" s="55"/>
      <c r="I139" s="55"/>
      <c r="J139" s="57">
        <v>4308</v>
      </c>
      <c r="K139" s="57">
        <v>4308</v>
      </c>
      <c r="L139" s="57">
        <v>4308</v>
      </c>
      <c r="M139" s="57">
        <v>4308</v>
      </c>
      <c r="N139" s="55"/>
      <c r="O139" s="61">
        <v>150</v>
      </c>
      <c r="P139" s="61">
        <v>689.3</v>
      </c>
      <c r="Q139" s="55"/>
      <c r="R139" s="55"/>
      <c r="S139" s="57">
        <v>30.16</v>
      </c>
      <c r="T139" s="55"/>
      <c r="U139" s="57">
        <v>374.8</v>
      </c>
      <c r="V139" s="55"/>
      <c r="W139" s="57">
        <v>51.7</v>
      </c>
      <c r="X139" s="64"/>
      <c r="Y139" s="55"/>
      <c r="Z139" s="55"/>
      <c r="AA139" s="57">
        <v>1145.96</v>
      </c>
      <c r="AB139" s="55"/>
      <c r="AC139" s="55"/>
      <c r="AD139" s="55"/>
      <c r="AE139" s="55"/>
      <c r="AF139" s="55"/>
      <c r="AG139" s="55"/>
      <c r="AH139" s="55"/>
      <c r="AI139" s="55"/>
      <c r="AJ139" s="55">
        <f t="shared" si="23"/>
        <v>0</v>
      </c>
      <c r="AK139" s="57">
        <v>1145.96</v>
      </c>
      <c r="AL139" s="73"/>
      <c r="AM139" s="28" t="s">
        <v>37</v>
      </c>
      <c r="AN139" s="70">
        <f ca="1">VLOOKUP(B139,'[9]6月月报7.8'!$B$4:$CN$700,49,0)</f>
        <v>0</v>
      </c>
      <c r="AO139" s="29">
        <f ca="1">VLOOKUP(B139,'[9]6月月报7.8'!$B$4:$CN$700,51,0)</f>
        <v>0</v>
      </c>
      <c r="AP139">
        <f>VLOOKUP(B139,'[13]25.6月定稿'!$B$3:$CH$600,5,0)</f>
        <v>12</v>
      </c>
      <c r="AQ139" t="str">
        <f>VLOOKUP(B139,'[13]25.6月定稿'!$B$3:$CH$600,22,0)</f>
        <v>2025/06/13号离职</v>
      </c>
      <c r="AR139" s="32" t="e">
        <f>_xlfn.XLOOKUP(A139,[12]汇总!B:B,[12]汇总!B:B)</f>
        <v>#N/A</v>
      </c>
      <c r="AT139" s="28" t="str">
        <f>VLOOKUP(B139,[8]一线员工!$C$3:$CM$600,1,0)</f>
        <v>袁登宇</v>
      </c>
    </row>
    <row r="140" s="28" customFormat="1" spans="1:46">
      <c r="A140" s="42">
        <f t="shared" si="22"/>
        <v>127</v>
      </c>
      <c r="B140" s="87" t="s">
        <v>226</v>
      </c>
      <c r="C140" s="57" t="s">
        <v>612</v>
      </c>
      <c r="D140" s="87" t="s">
        <v>732</v>
      </c>
      <c r="E140" s="52">
        <v>45741</v>
      </c>
      <c r="F140" s="55"/>
      <c r="G140" s="55"/>
      <c r="H140" s="55"/>
      <c r="I140" s="55"/>
      <c r="J140" s="57">
        <v>4308</v>
      </c>
      <c r="K140" s="57">
        <v>4308</v>
      </c>
      <c r="L140" s="57">
        <v>4308</v>
      </c>
      <c r="M140" s="57">
        <v>4308</v>
      </c>
      <c r="N140" s="55"/>
      <c r="O140" s="61">
        <v>150</v>
      </c>
      <c r="P140" s="61">
        <v>689.3</v>
      </c>
      <c r="Q140" s="55"/>
      <c r="R140" s="55"/>
      <c r="S140" s="57">
        <v>30.16</v>
      </c>
      <c r="T140" s="55"/>
      <c r="U140" s="57">
        <v>374.8</v>
      </c>
      <c r="V140" s="55"/>
      <c r="W140" s="57">
        <v>51.7</v>
      </c>
      <c r="X140" s="64"/>
      <c r="Y140" s="55"/>
      <c r="Z140" s="55"/>
      <c r="AA140" s="57">
        <v>1145.96</v>
      </c>
      <c r="AB140" s="55"/>
      <c r="AC140" s="55"/>
      <c r="AD140" s="55"/>
      <c r="AE140" s="55"/>
      <c r="AF140" s="55"/>
      <c r="AG140" s="55"/>
      <c r="AH140" s="55"/>
      <c r="AI140" s="55"/>
      <c r="AJ140" s="55">
        <f t="shared" si="23"/>
        <v>0</v>
      </c>
      <c r="AK140" s="57">
        <v>1145.96</v>
      </c>
      <c r="AL140" s="73"/>
      <c r="AM140" s="28" t="s">
        <v>37</v>
      </c>
      <c r="AN140" s="70">
        <f ca="1">VLOOKUP(B140,'[9]6月月报7.8'!$B$4:$CN$700,49,0)</f>
        <v>0</v>
      </c>
      <c r="AO140" s="29">
        <f ca="1">VLOOKUP(B140,'[9]6月月报7.8'!$B$4:$CN$700,51,0)</f>
        <v>0</v>
      </c>
      <c r="AP140">
        <f>VLOOKUP(B140,'[13]25.6月定稿'!$B$3:$CH$600,5,0)</f>
        <v>24</v>
      </c>
      <c r="AQ140" t="str">
        <f>VLOOKUP(B140,'[13]25.6月定稿'!$B$3:$CH$600,22,0)</f>
        <v>2025/06/28号离职</v>
      </c>
      <c r="AR140" s="32" t="e">
        <f>_xlfn.XLOOKUP(A140,[12]汇总!B:B,[12]汇总!B:B)</f>
        <v>#N/A</v>
      </c>
      <c r="AT140" s="28" t="str">
        <f>VLOOKUP(B140,[8]一线员工!$C$3:$CM$600,1,0)</f>
        <v>冯新宇</v>
      </c>
    </row>
    <row r="141" s="28" customFormat="1" spans="1:46">
      <c r="A141" s="42">
        <f t="shared" si="22"/>
        <v>128</v>
      </c>
      <c r="B141" s="87" t="s">
        <v>462</v>
      </c>
      <c r="C141" s="57" t="s">
        <v>612</v>
      </c>
      <c r="D141" s="87" t="s">
        <v>733</v>
      </c>
      <c r="E141" s="52">
        <v>45783</v>
      </c>
      <c r="F141" s="55"/>
      <c r="G141" s="55"/>
      <c r="H141" s="55"/>
      <c r="I141" s="55"/>
      <c r="J141" s="57">
        <v>4308</v>
      </c>
      <c r="K141" s="57">
        <v>4308</v>
      </c>
      <c r="L141" s="57">
        <v>4308</v>
      </c>
      <c r="M141" s="57">
        <v>4308</v>
      </c>
      <c r="N141" s="55"/>
      <c r="O141" s="61">
        <v>150</v>
      </c>
      <c r="P141" s="61">
        <v>689.3</v>
      </c>
      <c r="Q141" s="55"/>
      <c r="R141" s="55"/>
      <c r="S141" s="57">
        <v>30.16</v>
      </c>
      <c r="T141" s="55"/>
      <c r="U141" s="57">
        <v>374.8</v>
      </c>
      <c r="V141" s="55"/>
      <c r="W141" s="57">
        <v>51.7</v>
      </c>
      <c r="X141" s="64"/>
      <c r="Y141" s="55"/>
      <c r="Z141" s="55"/>
      <c r="AA141" s="57">
        <v>1145.96</v>
      </c>
      <c r="AB141" s="55"/>
      <c r="AC141" s="55"/>
      <c r="AD141" s="55"/>
      <c r="AE141" s="55"/>
      <c r="AF141" s="55"/>
      <c r="AG141" s="55"/>
      <c r="AH141" s="55"/>
      <c r="AI141" s="55"/>
      <c r="AJ141" s="55">
        <f t="shared" si="23"/>
        <v>0</v>
      </c>
      <c r="AK141" s="57">
        <v>1145.96</v>
      </c>
      <c r="AL141" s="73"/>
      <c r="AM141" s="28" t="s">
        <v>37</v>
      </c>
      <c r="AN141" s="70">
        <f ca="1">VLOOKUP(B141,'[9]6月月报7.8'!$B$4:$CN$700,49,0)</f>
        <v>0</v>
      </c>
      <c r="AO141" s="29">
        <f ca="1">VLOOKUP(B141,'[9]6月月报7.8'!$B$4:$CN$700,51,0)</f>
        <v>0</v>
      </c>
      <c r="AP141">
        <f>VLOOKUP(B141,'[13]25.6月定稿'!$B$3:$CH$600,5,0)</f>
        <v>24</v>
      </c>
      <c r="AQ141" t="str">
        <f>VLOOKUP(B141,'[13]25.6月定稿'!$B$3:$CH$600,22,0)</f>
        <v>2025/06/26号离职</v>
      </c>
      <c r="AR141" s="32" t="e">
        <f>_xlfn.XLOOKUP(A141,[12]汇总!B:B,[12]汇总!B:B)</f>
        <v>#N/A</v>
      </c>
      <c r="AT141" s="28" t="str">
        <f>VLOOKUP(B141,[8]一线员工!$C$3:$CM$600,1,0)</f>
        <v>杨文</v>
      </c>
    </row>
    <row r="142" s="28" customFormat="1" spans="1:46">
      <c r="A142" s="42">
        <f t="shared" si="22"/>
        <v>129</v>
      </c>
      <c r="B142" s="87" t="s">
        <v>472</v>
      </c>
      <c r="C142" s="57" t="s">
        <v>613</v>
      </c>
      <c r="D142" s="87" t="s">
        <v>734</v>
      </c>
      <c r="E142" s="52">
        <v>45789</v>
      </c>
      <c r="F142" s="55"/>
      <c r="G142" s="55"/>
      <c r="H142" s="55"/>
      <c r="I142" s="55"/>
      <c r="J142" s="57">
        <v>4308</v>
      </c>
      <c r="K142" s="57">
        <v>4308</v>
      </c>
      <c r="L142" s="57">
        <v>4308</v>
      </c>
      <c r="M142" s="57">
        <v>4308</v>
      </c>
      <c r="N142" s="55"/>
      <c r="O142" s="61">
        <v>150</v>
      </c>
      <c r="P142" s="61">
        <v>689.3</v>
      </c>
      <c r="Q142" s="55"/>
      <c r="R142" s="55"/>
      <c r="S142" s="57">
        <v>30.16</v>
      </c>
      <c r="T142" s="55"/>
      <c r="U142" s="57">
        <v>374.8</v>
      </c>
      <c r="V142" s="55"/>
      <c r="W142" s="57">
        <v>51.7</v>
      </c>
      <c r="X142" s="64"/>
      <c r="Y142" s="55"/>
      <c r="Z142" s="55"/>
      <c r="AA142" s="57">
        <v>1145.96</v>
      </c>
      <c r="AB142" s="55"/>
      <c r="AC142" s="55"/>
      <c r="AD142" s="55"/>
      <c r="AE142" s="55"/>
      <c r="AF142" s="55"/>
      <c r="AG142" s="55"/>
      <c r="AH142" s="55"/>
      <c r="AI142" s="55"/>
      <c r="AJ142" s="55">
        <f t="shared" si="23"/>
        <v>0</v>
      </c>
      <c r="AK142" s="57">
        <v>1145.96</v>
      </c>
      <c r="AL142" s="73"/>
      <c r="AM142" s="28" t="s">
        <v>37</v>
      </c>
      <c r="AN142" s="70">
        <f ca="1">VLOOKUP(B142,'[9]6月月报7.8'!$B$4:$CN$700,49,0)</f>
        <v>0</v>
      </c>
      <c r="AO142" s="29">
        <f ca="1">VLOOKUP(B142,'[9]6月月报7.8'!$B$4:$CN$700,51,0)</f>
        <v>0</v>
      </c>
      <c r="AP142">
        <f>VLOOKUP(B142,'[13]25.6月定稿'!$B$3:$CH$600,5,0)</f>
        <v>10.5</v>
      </c>
      <c r="AQ142" t="str">
        <f>VLOOKUP(B142,'[13]25.6月定稿'!$B$3:$CH$600,22,0)</f>
        <v>2025/06/12号离职</v>
      </c>
      <c r="AR142" s="32" t="e">
        <f>_xlfn.XLOOKUP(A142,[12]汇总!B:B,[12]汇总!B:B)</f>
        <v>#N/A</v>
      </c>
      <c r="AT142" s="28" t="str">
        <f>VLOOKUP(B142,[8]一线员工!$C$3:$CM$600,1,0)</f>
        <v>肖星</v>
      </c>
    </row>
    <row r="143" s="28" customFormat="1" spans="1:46">
      <c r="A143" s="42">
        <f t="shared" si="22"/>
        <v>130</v>
      </c>
      <c r="B143" s="87" t="s">
        <v>464</v>
      </c>
      <c r="C143" s="57" t="s">
        <v>612</v>
      </c>
      <c r="D143" s="87" t="s">
        <v>735</v>
      </c>
      <c r="E143" s="52">
        <v>45791</v>
      </c>
      <c r="F143" s="55"/>
      <c r="G143" s="55"/>
      <c r="H143" s="55"/>
      <c r="I143" s="55"/>
      <c r="J143" s="57">
        <v>4308</v>
      </c>
      <c r="K143" s="57">
        <v>4308</v>
      </c>
      <c r="L143" s="57">
        <v>4308</v>
      </c>
      <c r="M143" s="57">
        <v>4308</v>
      </c>
      <c r="N143" s="55"/>
      <c r="O143" s="61">
        <v>150</v>
      </c>
      <c r="P143" s="61">
        <v>689.3</v>
      </c>
      <c r="Q143" s="55"/>
      <c r="R143" s="55"/>
      <c r="S143" s="57">
        <v>30.16</v>
      </c>
      <c r="T143" s="55"/>
      <c r="U143" s="57">
        <v>374.8</v>
      </c>
      <c r="V143" s="55"/>
      <c r="W143" s="57">
        <v>51.7</v>
      </c>
      <c r="X143" s="64"/>
      <c r="Y143" s="55"/>
      <c r="Z143" s="55"/>
      <c r="AA143" s="57">
        <v>1145.96</v>
      </c>
      <c r="AB143" s="55"/>
      <c r="AC143" s="55"/>
      <c r="AD143" s="55"/>
      <c r="AE143" s="55"/>
      <c r="AF143" s="55"/>
      <c r="AG143" s="55"/>
      <c r="AH143" s="55"/>
      <c r="AI143" s="55"/>
      <c r="AJ143" s="55">
        <f t="shared" si="23"/>
        <v>0</v>
      </c>
      <c r="AK143" s="57">
        <v>1145.96</v>
      </c>
      <c r="AL143" s="73"/>
      <c r="AM143" s="28" t="s">
        <v>37</v>
      </c>
      <c r="AN143" s="70">
        <f ca="1">VLOOKUP(B143,'[9]6月月报7.8'!$B$4:$CN$700,49,0)</f>
        <v>0</v>
      </c>
      <c r="AO143" s="29">
        <f ca="1">VLOOKUP(B143,'[9]6月月报7.8'!$B$4:$CN$700,51,0)</f>
        <v>0</v>
      </c>
      <c r="AP143">
        <f>VLOOKUP(B143,'[13]25.6月定稿'!$B$3:$CH$600,5,0)</f>
        <v>16</v>
      </c>
      <c r="AQ143" t="str">
        <f>VLOOKUP(B143,'[13]25.6月定稿'!$B$3:$CH$600,22,0)</f>
        <v>2025/06/19号离职</v>
      </c>
      <c r="AR143" s="32" t="e">
        <f>_xlfn.XLOOKUP(A143,[12]汇总!B:B,[12]汇总!B:B)</f>
        <v>#N/A</v>
      </c>
      <c r="AT143" s="28" t="str">
        <f>VLOOKUP(B143,[8]一线员工!$C$3:$CM$600,1,0)</f>
        <v>郭鹏</v>
      </c>
    </row>
    <row r="144" s="28" customFormat="1" spans="1:46">
      <c r="A144" s="42">
        <f t="shared" si="22"/>
        <v>131</v>
      </c>
      <c r="B144" s="104" t="s">
        <v>522</v>
      </c>
      <c r="C144" s="104" t="s">
        <v>612</v>
      </c>
      <c r="D144" s="104" t="s">
        <v>736</v>
      </c>
      <c r="E144" s="105">
        <v>45793</v>
      </c>
      <c r="F144" s="106"/>
      <c r="G144" s="106"/>
      <c r="H144" s="106"/>
      <c r="I144" s="106"/>
      <c r="J144" s="104"/>
      <c r="K144" s="104"/>
      <c r="L144" s="104"/>
      <c r="M144" s="104"/>
      <c r="N144" s="106"/>
      <c r="O144" s="111">
        <v>150</v>
      </c>
      <c r="P144" s="111"/>
      <c r="Q144" s="106"/>
      <c r="R144" s="106"/>
      <c r="S144" s="104"/>
      <c r="T144" s="106"/>
      <c r="U144" s="104"/>
      <c r="V144" s="106"/>
      <c r="W144" s="104">
        <v>75</v>
      </c>
      <c r="X144" s="104"/>
      <c r="Y144" s="106"/>
      <c r="Z144" s="106"/>
      <c r="AA144" s="104">
        <v>75</v>
      </c>
      <c r="AB144" s="106"/>
      <c r="AC144" s="106"/>
      <c r="AD144" s="106"/>
      <c r="AE144" s="106"/>
      <c r="AF144" s="106"/>
      <c r="AG144" s="106"/>
      <c r="AH144" s="106"/>
      <c r="AI144" s="106"/>
      <c r="AJ144" s="106">
        <f t="shared" si="23"/>
        <v>0</v>
      </c>
      <c r="AK144" s="104">
        <v>75</v>
      </c>
      <c r="AL144" s="113"/>
      <c r="AM144" s="114" t="s">
        <v>37</v>
      </c>
      <c r="AN144" s="115">
        <f ca="1">VLOOKUP(B144,'[9]6月月报7.8'!$B$4:$CN$700,49,0)</f>
        <v>0</v>
      </c>
      <c r="AO144" s="117">
        <f ca="1">VLOOKUP(B144,'[9]6月月报7.8'!$B$4:$CN$700,51,0)</f>
        <v>0</v>
      </c>
      <c r="AP144" s="118">
        <f>VLOOKUP(B144,'[13]25.6月定稿'!$B$3:$CH$600,5,0)</f>
        <v>5</v>
      </c>
      <c r="AQ144" s="118" t="str">
        <f>VLOOKUP(B144,'[13]25.6月定稿'!$B$3:$CH$600,22,0)</f>
        <v>2025/06/05离职</v>
      </c>
      <c r="AR144" s="32" t="e">
        <f>_xlfn.XLOOKUP(A144,[12]汇总!B:B,[12]汇总!B:B)</f>
        <v>#N/A</v>
      </c>
      <c r="AT144" s="28" t="str">
        <f>VLOOKUP(B144,[8]一线员工!$C$3:$CM$600,1,0)</f>
        <v>文志辉</v>
      </c>
    </row>
    <row r="145" s="28" customFormat="1" spans="1:46">
      <c r="A145" s="42">
        <f t="shared" si="22"/>
        <v>132</v>
      </c>
      <c r="B145" s="87" t="s">
        <v>470</v>
      </c>
      <c r="C145" s="57" t="s">
        <v>613</v>
      </c>
      <c r="D145" s="87" t="s">
        <v>737</v>
      </c>
      <c r="E145" s="52">
        <v>45801</v>
      </c>
      <c r="F145" s="55"/>
      <c r="G145" s="55"/>
      <c r="H145" s="55"/>
      <c r="I145" s="55"/>
      <c r="J145" s="57">
        <v>4308</v>
      </c>
      <c r="K145" s="57">
        <v>4308</v>
      </c>
      <c r="L145" s="57">
        <v>4308</v>
      </c>
      <c r="M145" s="57">
        <v>4308</v>
      </c>
      <c r="N145" s="55"/>
      <c r="O145" s="61">
        <v>150</v>
      </c>
      <c r="P145" s="61">
        <v>689.3</v>
      </c>
      <c r="Q145" s="55"/>
      <c r="R145" s="55"/>
      <c r="S145" s="57">
        <v>30.16</v>
      </c>
      <c r="T145" s="55"/>
      <c r="U145" s="57">
        <v>374.8</v>
      </c>
      <c r="V145" s="55"/>
      <c r="W145" s="57">
        <v>51.7</v>
      </c>
      <c r="X145" s="64"/>
      <c r="Y145" s="55"/>
      <c r="Z145" s="55"/>
      <c r="AA145" s="57">
        <v>1145.96</v>
      </c>
      <c r="AB145" s="55"/>
      <c r="AC145" s="55"/>
      <c r="AD145" s="55"/>
      <c r="AE145" s="55"/>
      <c r="AF145" s="55"/>
      <c r="AG145" s="55"/>
      <c r="AH145" s="55"/>
      <c r="AI145" s="55"/>
      <c r="AJ145" s="55">
        <f t="shared" si="23"/>
        <v>0</v>
      </c>
      <c r="AK145" s="57">
        <v>1145.96</v>
      </c>
      <c r="AL145" s="73"/>
      <c r="AM145" s="28" t="s">
        <v>37</v>
      </c>
      <c r="AN145" s="70">
        <f ca="1">VLOOKUP(B145,'[9]6月月报7.8'!$B$4:$CN$700,49,0)</f>
        <v>0</v>
      </c>
      <c r="AO145" s="29">
        <f ca="1">VLOOKUP(B145,'[9]6月月报7.8'!$B$4:$CN$700,51,0)</f>
        <v>0</v>
      </c>
      <c r="AP145">
        <f>VLOOKUP(B145,'[13]25.6月定稿'!$B$3:$CH$600,5,0)</f>
        <v>9</v>
      </c>
      <c r="AQ145" t="str">
        <f>VLOOKUP(B145,'[13]25.6月定稿'!$B$3:$CH$600,22,0)</f>
        <v>2025/06/10号离职</v>
      </c>
      <c r="AR145" s="32" t="e">
        <f>_xlfn.XLOOKUP(A145,[12]汇总!B:B,[12]汇总!B:B)</f>
        <v>#N/A</v>
      </c>
      <c r="AT145" s="28" t="str">
        <f>VLOOKUP(B145,[8]一线员工!$C$3:$CM$600,1,0)</f>
        <v>黄晚娇</v>
      </c>
    </row>
    <row r="146" s="28" customFormat="1" spans="1:46">
      <c r="A146" s="42">
        <f t="shared" si="22"/>
        <v>133</v>
      </c>
      <c r="B146" s="87" t="s">
        <v>468</v>
      </c>
      <c r="C146" s="57" t="s">
        <v>612</v>
      </c>
      <c r="D146" s="87" t="s">
        <v>738</v>
      </c>
      <c r="E146" s="52">
        <v>45799</v>
      </c>
      <c r="F146" s="55"/>
      <c r="G146" s="55"/>
      <c r="H146" s="55"/>
      <c r="I146" s="55"/>
      <c r="J146" s="57">
        <v>4308</v>
      </c>
      <c r="K146" s="57">
        <v>4308</v>
      </c>
      <c r="L146" s="57">
        <v>4308</v>
      </c>
      <c r="M146" s="57">
        <v>4308</v>
      </c>
      <c r="N146" s="55"/>
      <c r="O146" s="61">
        <v>150</v>
      </c>
      <c r="P146" s="61">
        <v>689.3</v>
      </c>
      <c r="Q146" s="55"/>
      <c r="R146" s="55"/>
      <c r="S146" s="57">
        <v>30.16</v>
      </c>
      <c r="T146" s="55"/>
      <c r="U146" s="57">
        <v>374.8</v>
      </c>
      <c r="V146" s="55"/>
      <c r="W146" s="57">
        <v>51.7</v>
      </c>
      <c r="X146" s="64"/>
      <c r="Y146" s="55"/>
      <c r="Z146" s="55"/>
      <c r="AA146" s="57">
        <v>1145.96</v>
      </c>
      <c r="AB146" s="55"/>
      <c r="AC146" s="55"/>
      <c r="AD146" s="55"/>
      <c r="AE146" s="55"/>
      <c r="AF146" s="55"/>
      <c r="AG146" s="55"/>
      <c r="AH146" s="55"/>
      <c r="AI146" s="55"/>
      <c r="AJ146" s="55">
        <f t="shared" si="23"/>
        <v>0</v>
      </c>
      <c r="AK146" s="57">
        <v>1145.96</v>
      </c>
      <c r="AL146" s="73"/>
      <c r="AM146" s="28" t="s">
        <v>37</v>
      </c>
      <c r="AN146" s="70">
        <f ca="1">VLOOKUP(B146,'[9]6月月报7.8'!$B$4:$CN$700,49,0)</f>
        <v>0</v>
      </c>
      <c r="AO146" s="29">
        <f ca="1">VLOOKUP(B146,'[9]6月月报7.8'!$B$4:$CN$700,51,0)</f>
        <v>0</v>
      </c>
      <c r="AP146">
        <f>VLOOKUP(B146,'[13]25.6月定稿'!$B$3:$CH$600,5,0)</f>
        <v>11.5</v>
      </c>
      <c r="AQ146" t="str">
        <f>VLOOKUP(B146,'[13]25.6月定稿'!$B$3:$CH$600,22,0)</f>
        <v>2025/06/18离职</v>
      </c>
      <c r="AR146" s="32" t="e">
        <f>_xlfn.XLOOKUP(A146,[12]汇总!B:B,[12]汇总!B:B)</f>
        <v>#N/A</v>
      </c>
      <c r="AT146" s="28" t="str">
        <f>VLOOKUP(B146,[8]一线员工!$C$3:$CM$600,1,0)</f>
        <v>汤建惟</v>
      </c>
    </row>
    <row r="147" s="28" customFormat="1" spans="1:46">
      <c r="A147" s="42">
        <f t="shared" si="22"/>
        <v>134</v>
      </c>
      <c r="B147" s="87" t="s">
        <v>465</v>
      </c>
      <c r="C147" s="57" t="s">
        <v>612</v>
      </c>
      <c r="D147" s="87" t="s">
        <v>739</v>
      </c>
      <c r="E147" s="52">
        <v>45804</v>
      </c>
      <c r="F147" s="55"/>
      <c r="G147" s="55"/>
      <c r="H147" s="55"/>
      <c r="I147" s="55"/>
      <c r="J147" s="57">
        <v>4308</v>
      </c>
      <c r="K147" s="57">
        <v>4308</v>
      </c>
      <c r="L147" s="57">
        <v>4308</v>
      </c>
      <c r="M147" s="57">
        <v>4308</v>
      </c>
      <c r="N147" s="55"/>
      <c r="O147" s="61">
        <v>150</v>
      </c>
      <c r="P147" s="61">
        <v>689.3</v>
      </c>
      <c r="Q147" s="55"/>
      <c r="R147" s="55"/>
      <c r="S147" s="57">
        <v>30.16</v>
      </c>
      <c r="T147" s="55"/>
      <c r="U147" s="57">
        <v>374.8</v>
      </c>
      <c r="V147" s="55"/>
      <c r="W147" s="57">
        <v>51.7</v>
      </c>
      <c r="X147" s="64"/>
      <c r="Y147" s="55"/>
      <c r="Z147" s="55"/>
      <c r="AA147" s="57">
        <v>1145.96</v>
      </c>
      <c r="AB147" s="55"/>
      <c r="AC147" s="55"/>
      <c r="AD147" s="55"/>
      <c r="AE147" s="55"/>
      <c r="AF147" s="55"/>
      <c r="AG147" s="55"/>
      <c r="AH147" s="55"/>
      <c r="AI147" s="55"/>
      <c r="AJ147" s="55">
        <f t="shared" si="23"/>
        <v>0</v>
      </c>
      <c r="AK147" s="57">
        <v>1145.96</v>
      </c>
      <c r="AL147" s="73"/>
      <c r="AM147" s="28" t="s">
        <v>37</v>
      </c>
      <c r="AN147" s="70">
        <f ca="1">VLOOKUP(B147,'[9]6月月报7.8'!$B$4:$CN$700,49,0)</f>
        <v>0</v>
      </c>
      <c r="AO147" s="29">
        <f ca="1">VLOOKUP(B147,'[9]6月月报7.8'!$B$4:$CN$700,51,0)</f>
        <v>0</v>
      </c>
      <c r="AP147">
        <f>VLOOKUP(B147,'[13]25.6月定稿'!$B$3:$CH$600,5,0)</f>
        <v>16</v>
      </c>
      <c r="AQ147" t="str">
        <f>VLOOKUP(B147,'[13]25.6月定稿'!$B$3:$CH$600,22,0)</f>
        <v>2025/06/18号离职0</v>
      </c>
      <c r="AR147" s="32" t="e">
        <f>_xlfn.XLOOKUP(A147,[12]汇总!B:B,[12]汇总!B:B)</f>
        <v>#N/A</v>
      </c>
      <c r="AT147" s="28" t="str">
        <f>VLOOKUP(B147,[8]一线员工!$C$3:$CM$600,1,0)</f>
        <v>何林</v>
      </c>
    </row>
    <row r="148" s="28" customFormat="1" spans="1:46">
      <c r="A148" s="42">
        <f t="shared" si="22"/>
        <v>135</v>
      </c>
      <c r="B148" s="87" t="s">
        <v>503</v>
      </c>
      <c r="C148" s="57" t="s">
        <v>612</v>
      </c>
      <c r="D148" s="87" t="s">
        <v>740</v>
      </c>
      <c r="E148" s="52">
        <v>45819</v>
      </c>
      <c r="F148" s="55"/>
      <c r="G148" s="55"/>
      <c r="H148" s="55"/>
      <c r="I148" s="55"/>
      <c r="J148" s="57">
        <v>4308</v>
      </c>
      <c r="K148" s="57">
        <v>4308</v>
      </c>
      <c r="L148" s="57">
        <v>4308</v>
      </c>
      <c r="M148" s="57">
        <v>4308</v>
      </c>
      <c r="N148" s="55"/>
      <c r="O148" s="61">
        <v>150</v>
      </c>
      <c r="P148" s="61">
        <v>689.3</v>
      </c>
      <c r="Q148" s="55"/>
      <c r="R148" s="55"/>
      <c r="S148" s="57">
        <v>30.16</v>
      </c>
      <c r="T148" s="55"/>
      <c r="U148" s="57">
        <v>374.8</v>
      </c>
      <c r="V148" s="55"/>
      <c r="W148" s="57">
        <v>51.7</v>
      </c>
      <c r="X148" s="64"/>
      <c r="Y148" s="55"/>
      <c r="Z148" s="55"/>
      <c r="AA148" s="57">
        <v>1145.96</v>
      </c>
      <c r="AB148" s="55"/>
      <c r="AC148" s="55"/>
      <c r="AD148" s="55"/>
      <c r="AE148" s="55"/>
      <c r="AF148" s="55"/>
      <c r="AG148" s="55"/>
      <c r="AH148" s="55"/>
      <c r="AI148" s="55"/>
      <c r="AJ148" s="55">
        <f t="shared" si="23"/>
        <v>0</v>
      </c>
      <c r="AK148" s="57">
        <v>1145.96</v>
      </c>
      <c r="AL148" s="73"/>
      <c r="AM148" s="28" t="s">
        <v>37</v>
      </c>
      <c r="AN148" s="70">
        <f ca="1">VLOOKUP(B148,'[9]6月月报7.8'!$B$4:$CN$700,49,0)</f>
        <v>0</v>
      </c>
      <c r="AO148" s="29">
        <f ca="1">VLOOKUP(B148,'[9]6月月报7.8'!$B$4:$CN$700,51,0)</f>
        <v>0</v>
      </c>
      <c r="AP148">
        <f>VLOOKUP(B148,'[13]25.6月定稿'!$B$3:$CH$600,5,0)</f>
        <v>14</v>
      </c>
      <c r="AQ148" t="str">
        <f>VLOOKUP(B148,'[13]25.6月定稿'!$B$3:$CH$600,22,0)</f>
        <v>2025/06/25号离职</v>
      </c>
      <c r="AR148" s="32" t="e">
        <f>_xlfn.XLOOKUP(A148,[12]汇总!B:B,[12]汇总!B:B)</f>
        <v>#N/A</v>
      </c>
      <c r="AT148" s="28" t="str">
        <f>VLOOKUP(B148,[8]一线员工!$C$3:$CM$600,1,0)</f>
        <v>莫芳强</v>
      </c>
    </row>
    <row r="149" s="28" customFormat="1" spans="1:46">
      <c r="A149" s="42">
        <f t="shared" si="22"/>
        <v>136</v>
      </c>
      <c r="B149" s="87" t="s">
        <v>515</v>
      </c>
      <c r="C149" s="57" t="s">
        <v>612</v>
      </c>
      <c r="D149" s="87" t="s">
        <v>741</v>
      </c>
      <c r="E149" s="52">
        <v>45817</v>
      </c>
      <c r="F149" s="55"/>
      <c r="G149" s="55"/>
      <c r="H149" s="55"/>
      <c r="I149" s="55"/>
      <c r="J149" s="57">
        <v>4308</v>
      </c>
      <c r="K149" s="57">
        <v>4308</v>
      </c>
      <c r="L149" s="57">
        <v>4308</v>
      </c>
      <c r="M149" s="57">
        <v>4308</v>
      </c>
      <c r="N149" s="55"/>
      <c r="O149" s="61">
        <v>150</v>
      </c>
      <c r="P149" s="61">
        <v>689.3</v>
      </c>
      <c r="Q149" s="55"/>
      <c r="R149" s="55"/>
      <c r="S149" s="57">
        <v>30.16</v>
      </c>
      <c r="T149" s="55"/>
      <c r="U149" s="57">
        <v>374.8</v>
      </c>
      <c r="V149" s="55"/>
      <c r="W149" s="57">
        <v>51.7</v>
      </c>
      <c r="X149" s="64"/>
      <c r="Y149" s="55"/>
      <c r="Z149" s="55"/>
      <c r="AA149" s="57">
        <v>1145.96</v>
      </c>
      <c r="AB149" s="55"/>
      <c r="AC149" s="55"/>
      <c r="AD149" s="55"/>
      <c r="AE149" s="55"/>
      <c r="AF149" s="55"/>
      <c r="AG149" s="55"/>
      <c r="AH149" s="55"/>
      <c r="AI149" s="55"/>
      <c r="AJ149" s="55">
        <f t="shared" si="23"/>
        <v>0</v>
      </c>
      <c r="AK149" s="57">
        <v>1145.96</v>
      </c>
      <c r="AL149" s="73"/>
      <c r="AM149" s="28" t="s">
        <v>37</v>
      </c>
      <c r="AN149" s="70">
        <f ca="1">VLOOKUP(B149,'[9]6月月报7.8'!$B$4:$CN$700,49,0)</f>
        <v>0</v>
      </c>
      <c r="AO149" s="29">
        <f ca="1">VLOOKUP(B149,'[9]6月月报7.8'!$B$4:$CN$700,51,0)</f>
        <v>0</v>
      </c>
      <c r="AP149">
        <f>VLOOKUP(B149,'[13]25.6月定稿'!$B$3:$CH$600,5,0)</f>
        <v>10</v>
      </c>
      <c r="AQ149" t="str">
        <f>VLOOKUP(B149,'[13]25.6月定稿'!$B$3:$CH$600,22,0)</f>
        <v>2025/06/22号离职</v>
      </c>
      <c r="AR149" s="32" t="e">
        <f>_xlfn.XLOOKUP(A149,[12]汇总!B:B,[12]汇总!B:B)</f>
        <v>#N/A</v>
      </c>
      <c r="AT149" s="28" t="str">
        <f>VLOOKUP(B149,[8]一线员工!$C$3:$CM$600,1,0)</f>
        <v>张智杰</v>
      </c>
    </row>
    <row r="150" s="28" customFormat="1" spans="1:46">
      <c r="A150" s="42">
        <f t="shared" si="22"/>
        <v>137</v>
      </c>
      <c r="B150" s="91" t="s">
        <v>508</v>
      </c>
      <c r="C150" s="78" t="s">
        <v>613</v>
      </c>
      <c r="D150" s="91" t="s">
        <v>742</v>
      </c>
      <c r="E150" s="79">
        <v>45817</v>
      </c>
      <c r="F150" s="80"/>
      <c r="G150" s="80"/>
      <c r="H150" s="80"/>
      <c r="I150" s="80"/>
      <c r="J150" s="78">
        <v>4308</v>
      </c>
      <c r="K150" s="78">
        <v>4308</v>
      </c>
      <c r="L150" s="78">
        <v>4308</v>
      </c>
      <c r="M150" s="78">
        <v>4308</v>
      </c>
      <c r="N150" s="80"/>
      <c r="O150" s="88">
        <v>150</v>
      </c>
      <c r="P150" s="88">
        <v>689.3</v>
      </c>
      <c r="Q150" s="80"/>
      <c r="R150" s="80"/>
      <c r="S150" s="78">
        <v>30.16</v>
      </c>
      <c r="T150" s="80"/>
      <c r="U150" s="78">
        <v>374.8</v>
      </c>
      <c r="V150" s="80"/>
      <c r="W150" s="78">
        <v>51.7</v>
      </c>
      <c r="X150" s="91"/>
      <c r="Y150" s="80"/>
      <c r="Z150" s="80"/>
      <c r="AA150" s="78">
        <v>1145.96</v>
      </c>
      <c r="AB150" s="80"/>
      <c r="AC150" s="80"/>
      <c r="AD150" s="80"/>
      <c r="AE150" s="80"/>
      <c r="AF150" s="80"/>
      <c r="AG150" s="80"/>
      <c r="AH150" s="80"/>
      <c r="AI150" s="80"/>
      <c r="AJ150" s="80">
        <f t="shared" si="23"/>
        <v>0</v>
      </c>
      <c r="AK150" s="78">
        <v>1145.96</v>
      </c>
      <c r="AL150" s="94"/>
      <c r="AM150" s="95" t="s">
        <v>37</v>
      </c>
      <c r="AN150" s="96">
        <f ca="1">VLOOKUP(B150,'[9]6月月报7.8'!$B$4:$CN$700,49,0)</f>
        <v>0</v>
      </c>
      <c r="AO150" s="100">
        <f ca="1">VLOOKUP(B150,'[9]6月月报7.8'!$B$4:$CN$700,51,0)</f>
        <v>0</v>
      </c>
      <c r="AP150" s="101">
        <f>VLOOKUP(B150,'[13]25.6月定稿'!$B$3:$CH$600,5,0)</f>
        <v>7</v>
      </c>
      <c r="AQ150" s="101" t="str">
        <f>VLOOKUP(B150,'[13]25.6月定稿'!$B$3:$CH$600,22,0)</f>
        <v>2025/06/17号离职</v>
      </c>
      <c r="AR150" s="32" t="e">
        <f>_xlfn.XLOOKUP(A150,[12]汇总!B:B,[12]汇总!B:B)</f>
        <v>#N/A</v>
      </c>
      <c r="AT150" s="28" t="str">
        <f>VLOOKUP(B150,[8]一线员工!$C$3:$CM$600,1,0)</f>
        <v>钟习红</v>
      </c>
    </row>
    <row r="151" s="28" customFormat="1" spans="1:46">
      <c r="A151" s="42">
        <f t="shared" si="22"/>
        <v>138</v>
      </c>
      <c r="B151" s="91" t="s">
        <v>509</v>
      </c>
      <c r="C151" s="78" t="s">
        <v>612</v>
      </c>
      <c r="D151" s="91" t="s">
        <v>743</v>
      </c>
      <c r="E151" s="79">
        <v>45818</v>
      </c>
      <c r="F151" s="80"/>
      <c r="G151" s="80"/>
      <c r="H151" s="80"/>
      <c r="I151" s="80"/>
      <c r="J151" s="78">
        <v>4308</v>
      </c>
      <c r="K151" s="78">
        <v>4308</v>
      </c>
      <c r="L151" s="78">
        <v>4308</v>
      </c>
      <c r="M151" s="78">
        <v>4308</v>
      </c>
      <c r="N151" s="80"/>
      <c r="O151" s="88">
        <v>150</v>
      </c>
      <c r="P151" s="88">
        <v>689.3</v>
      </c>
      <c r="Q151" s="80"/>
      <c r="R151" s="80"/>
      <c r="S151" s="78">
        <v>30.16</v>
      </c>
      <c r="T151" s="80"/>
      <c r="U151" s="78">
        <v>374.8</v>
      </c>
      <c r="V151" s="80"/>
      <c r="W151" s="78">
        <v>51.7</v>
      </c>
      <c r="X151" s="91"/>
      <c r="Y151" s="80"/>
      <c r="Z151" s="80"/>
      <c r="AA151" s="78">
        <v>1145.96</v>
      </c>
      <c r="AB151" s="80"/>
      <c r="AC151" s="80"/>
      <c r="AD151" s="80"/>
      <c r="AE151" s="80"/>
      <c r="AF151" s="80"/>
      <c r="AG151" s="80"/>
      <c r="AH151" s="80"/>
      <c r="AI151" s="80"/>
      <c r="AJ151" s="80">
        <f t="shared" si="23"/>
        <v>0</v>
      </c>
      <c r="AK151" s="78">
        <v>1145.96</v>
      </c>
      <c r="AL151" s="94"/>
      <c r="AM151" s="95" t="s">
        <v>37</v>
      </c>
      <c r="AN151" s="96">
        <f ca="1">VLOOKUP(B151,'[9]6月月报7.8'!$B$4:$CN$700,49,0)</f>
        <v>0</v>
      </c>
      <c r="AO151" s="100">
        <f ca="1">VLOOKUP(B151,'[9]6月月报7.8'!$B$4:$CN$700,51,0)</f>
        <v>0</v>
      </c>
      <c r="AP151" s="101">
        <f>VLOOKUP(B151,'[13]25.6月定稿'!$B$3:$CH$600,5,0)</f>
        <v>7</v>
      </c>
      <c r="AQ151" s="101" t="str">
        <f>VLOOKUP(B151,'[13]25.6月定稿'!$B$3:$CH$600,22,0)</f>
        <v>2025/06/18号离职</v>
      </c>
      <c r="AR151" s="32" t="e">
        <f>_xlfn.XLOOKUP(A151,[12]汇总!B:B,[12]汇总!B:B)</f>
        <v>#N/A</v>
      </c>
      <c r="AT151" s="28" t="str">
        <f>VLOOKUP(B151,[8]一线员工!$C$3:$CM$600,1,0)</f>
        <v>程跃辉</v>
      </c>
    </row>
    <row r="152" s="28" customFormat="1" spans="1:44">
      <c r="A152" s="42"/>
      <c r="B152" s="55"/>
      <c r="C152" s="55"/>
      <c r="D152" s="55"/>
      <c r="E152" s="55">
        <v>140</v>
      </c>
      <c r="F152" s="84"/>
      <c r="G152" s="84"/>
      <c r="H152" s="84"/>
      <c r="I152" s="84"/>
      <c r="J152" s="55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55"/>
      <c r="AB152" s="84"/>
      <c r="AC152" s="84"/>
      <c r="AD152" s="84"/>
      <c r="AE152" s="84"/>
      <c r="AF152" s="84"/>
      <c r="AG152" s="84"/>
      <c r="AH152" s="84"/>
      <c r="AI152" s="84"/>
      <c r="AJ152" s="116"/>
      <c r="AK152" s="80"/>
      <c r="AL152" s="84"/>
      <c r="AN152" s="70"/>
      <c r="AO152" s="29"/>
      <c r="AP152"/>
      <c r="AQ152"/>
      <c r="AR152" s="32"/>
    </row>
    <row r="153" s="28" customFormat="1" spans="1:44">
      <c r="A153" s="42"/>
      <c r="B153" s="55"/>
      <c r="C153" s="55"/>
      <c r="D153" s="55"/>
      <c r="E153" s="55">
        <v>0</v>
      </c>
      <c r="F153" s="55"/>
      <c r="G153" s="55"/>
      <c r="H153" s="55"/>
      <c r="I153" s="84"/>
      <c r="J153" s="55"/>
      <c r="K153" s="55"/>
      <c r="L153" s="90"/>
      <c r="M153" s="55"/>
      <c r="N153" s="55"/>
      <c r="O153" s="55"/>
      <c r="P153" s="55"/>
      <c r="Q153" s="55"/>
      <c r="R153" s="55"/>
      <c r="S153" s="80"/>
      <c r="T153" s="55"/>
      <c r="U153" s="80"/>
      <c r="V153" s="55"/>
      <c r="W153" s="80"/>
      <c r="X153" s="55"/>
      <c r="Y153" s="55"/>
      <c r="Z153" s="55"/>
      <c r="AA153" s="80"/>
      <c r="AB153" s="55"/>
      <c r="AC153" s="55"/>
      <c r="AD153" s="80"/>
      <c r="AE153" s="55"/>
      <c r="AF153" s="80"/>
      <c r="AG153" s="55"/>
      <c r="AH153" s="55"/>
      <c r="AI153" s="55"/>
      <c r="AJ153" s="55">
        <v>0</v>
      </c>
      <c r="AK153" s="99">
        <v>0</v>
      </c>
      <c r="AL153" s="55"/>
      <c r="AN153" s="70"/>
      <c r="AO153" s="29"/>
      <c r="AP153"/>
      <c r="AQ153"/>
      <c r="AR153" s="32"/>
    </row>
    <row r="154" s="28" customFormat="1" ht="36" spans="1:44">
      <c r="A154" s="42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>
        <f t="shared" ref="O154:X154" si="24">SUM(O114:O153)</f>
        <v>5700</v>
      </c>
      <c r="P154" s="55">
        <f t="shared" si="24"/>
        <v>24125.5</v>
      </c>
      <c r="Q154" s="55">
        <f t="shared" si="24"/>
        <v>0</v>
      </c>
      <c r="R154" s="55">
        <f t="shared" si="24"/>
        <v>0</v>
      </c>
      <c r="S154" s="55">
        <f t="shared" si="24"/>
        <v>1055.6</v>
      </c>
      <c r="T154" s="55">
        <f t="shared" si="24"/>
        <v>0</v>
      </c>
      <c r="U154" s="55">
        <f t="shared" si="24"/>
        <v>13118</v>
      </c>
      <c r="V154" s="55">
        <f t="shared" si="24"/>
        <v>0</v>
      </c>
      <c r="W154" s="55">
        <f t="shared" si="24"/>
        <v>2034.5</v>
      </c>
      <c r="X154" s="55">
        <f t="shared" si="24"/>
        <v>0</v>
      </c>
      <c r="Y154" s="55"/>
      <c r="Z154" s="55">
        <f t="shared" ref="Z154:AK154" si="25">SUM(Z114:Z153)</f>
        <v>0</v>
      </c>
      <c r="AA154" s="55">
        <f t="shared" si="25"/>
        <v>40333.6</v>
      </c>
      <c r="AB154" s="55">
        <f t="shared" si="25"/>
        <v>0</v>
      </c>
      <c r="AC154" s="55">
        <f t="shared" si="25"/>
        <v>0</v>
      </c>
      <c r="AD154" s="55">
        <f t="shared" si="25"/>
        <v>0</v>
      </c>
      <c r="AE154" s="55">
        <f t="shared" si="25"/>
        <v>0</v>
      </c>
      <c r="AF154" s="55">
        <f t="shared" si="25"/>
        <v>0</v>
      </c>
      <c r="AG154" s="55">
        <f t="shared" si="25"/>
        <v>0</v>
      </c>
      <c r="AH154" s="55">
        <f t="shared" si="25"/>
        <v>0</v>
      </c>
      <c r="AI154" s="55">
        <f t="shared" si="25"/>
        <v>0</v>
      </c>
      <c r="AJ154" s="55">
        <f t="shared" si="25"/>
        <v>0</v>
      </c>
      <c r="AK154" s="55">
        <f t="shared" si="25"/>
        <v>40333.6</v>
      </c>
      <c r="AL154" s="73" t="s">
        <v>657</v>
      </c>
      <c r="AN154" s="70"/>
      <c r="AO154" s="29"/>
      <c r="AP154"/>
      <c r="AQ154"/>
      <c r="AR154" s="32"/>
    </row>
    <row r="155" s="28" customFormat="1" spans="1:44">
      <c r="A155" s="42" t="s">
        <v>293</v>
      </c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73"/>
      <c r="AN155" s="70"/>
      <c r="AO155" s="29"/>
      <c r="AP155"/>
      <c r="AQ155"/>
      <c r="AR155" s="32"/>
    </row>
    <row r="156" s="28" customFormat="1" spans="1:46">
      <c r="A156" s="42">
        <f t="shared" ref="A156:A186" si="26">ROW()-17</f>
        <v>139</v>
      </c>
      <c r="B156" s="107" t="s">
        <v>457</v>
      </c>
      <c r="C156" s="57" t="s">
        <v>613</v>
      </c>
      <c r="D156" s="108" t="s">
        <v>744</v>
      </c>
      <c r="E156" s="52"/>
      <c r="F156" s="55"/>
      <c r="G156" s="55"/>
      <c r="H156" s="55"/>
      <c r="I156" s="55"/>
      <c r="J156" s="55">
        <v>4308</v>
      </c>
      <c r="K156" s="55">
        <v>4308</v>
      </c>
      <c r="L156" s="55">
        <v>4308</v>
      </c>
      <c r="M156" s="55">
        <v>4308</v>
      </c>
      <c r="N156" s="55"/>
      <c r="O156" s="61">
        <v>150</v>
      </c>
      <c r="P156" s="59">
        <v>689.28</v>
      </c>
      <c r="Q156" s="55"/>
      <c r="R156" s="55"/>
      <c r="S156" s="59">
        <v>30.16</v>
      </c>
      <c r="T156" s="55"/>
      <c r="U156" s="59">
        <v>374.8</v>
      </c>
      <c r="V156" s="55"/>
      <c r="W156" s="59">
        <v>72.37</v>
      </c>
      <c r="X156" s="64"/>
      <c r="Y156" s="55"/>
      <c r="Z156" s="55"/>
      <c r="AA156" s="57">
        <v>1166.61</v>
      </c>
      <c r="AB156" s="55"/>
      <c r="AC156" s="55"/>
      <c r="AD156" s="55"/>
      <c r="AE156" s="55"/>
      <c r="AF156" s="55"/>
      <c r="AG156" s="55"/>
      <c r="AH156" s="55"/>
      <c r="AI156" s="55"/>
      <c r="AJ156" s="55"/>
      <c r="AK156" s="57">
        <v>1166.61</v>
      </c>
      <c r="AL156" s="73"/>
      <c r="AM156" s="28" t="s">
        <v>293</v>
      </c>
      <c r="AN156" s="70">
        <f ca="1">VLOOKUP(B156,'[9]6月月报7.8'!$B$4:$CN$700,49,0)</f>
        <v>0</v>
      </c>
      <c r="AO156" s="29" t="str">
        <f ca="1">VLOOKUP(B156,'[9]6月月报7.8'!$B$4:$CN$700,51,0)</f>
        <v>劳务工</v>
      </c>
      <c r="AP156">
        <f>VLOOKUP(B156,'[13]25.6月定稿'!$B$3:$CH$600,5,0)</f>
        <v>24</v>
      </c>
      <c r="AQ156">
        <f>VLOOKUP(B156,'[13]25.6月定稿'!$B$3:$CH$600,22,0)</f>
        <v>0</v>
      </c>
      <c r="AR156" s="32" t="e">
        <f>_xlfn.XLOOKUP(A156,[12]汇总!B:B,[12]汇总!B:B)</f>
        <v>#N/A</v>
      </c>
      <c r="AT156" s="28" t="str">
        <f>VLOOKUP(B156,[8]一线员工!$C$3:$CM$600,1,0)</f>
        <v>卢喜春</v>
      </c>
    </row>
    <row r="157" s="28" customFormat="1" spans="1:46">
      <c r="A157" s="42">
        <f t="shared" si="26"/>
        <v>140</v>
      </c>
      <c r="B157" s="59" t="s">
        <v>456</v>
      </c>
      <c r="C157" s="57" t="s">
        <v>612</v>
      </c>
      <c r="D157" s="108" t="s">
        <v>744</v>
      </c>
      <c r="E157" s="52"/>
      <c r="F157" s="55"/>
      <c r="G157" s="55"/>
      <c r="H157" s="55"/>
      <c r="I157" s="55"/>
      <c r="J157" s="55">
        <v>4308</v>
      </c>
      <c r="K157" s="55">
        <v>4308</v>
      </c>
      <c r="L157" s="55">
        <v>4308</v>
      </c>
      <c r="M157" s="55">
        <v>4308</v>
      </c>
      <c r="N157" s="55"/>
      <c r="O157" s="61">
        <v>150</v>
      </c>
      <c r="P157" s="59">
        <v>689.28</v>
      </c>
      <c r="Q157" s="55"/>
      <c r="R157" s="55"/>
      <c r="S157" s="59">
        <v>30.16</v>
      </c>
      <c r="T157" s="55"/>
      <c r="U157" s="59">
        <v>374.8</v>
      </c>
      <c r="V157" s="55"/>
      <c r="W157" s="59">
        <v>72.37</v>
      </c>
      <c r="X157" s="64"/>
      <c r="Y157" s="55"/>
      <c r="Z157" s="55"/>
      <c r="AA157" s="57">
        <v>1166.61</v>
      </c>
      <c r="AB157" s="55"/>
      <c r="AC157" s="55"/>
      <c r="AD157" s="55"/>
      <c r="AE157" s="55"/>
      <c r="AF157" s="55"/>
      <c r="AG157" s="55"/>
      <c r="AH157" s="55"/>
      <c r="AI157" s="55"/>
      <c r="AJ157" s="55"/>
      <c r="AK157" s="57">
        <v>1166.61</v>
      </c>
      <c r="AL157" s="73"/>
      <c r="AM157" s="28" t="s">
        <v>293</v>
      </c>
      <c r="AN157" s="70">
        <f ca="1">VLOOKUP(B157,'[9]6月月报7.8'!$B$4:$CN$700,49,0)</f>
        <v>0</v>
      </c>
      <c r="AO157" s="29" t="str">
        <f ca="1">VLOOKUP(B157,'[9]6月月报7.8'!$B$4:$CN$700,51,0)</f>
        <v>劳务工</v>
      </c>
      <c r="AP157">
        <f>VLOOKUP(B157,'[13]25.6月定稿'!$B$3:$CH$600,5,0)</f>
        <v>27</v>
      </c>
      <c r="AQ157">
        <f>VLOOKUP(B157,'[13]25.6月定稿'!$B$3:$CH$600,22,0)</f>
        <v>0</v>
      </c>
      <c r="AR157" s="32" t="e">
        <f>_xlfn.XLOOKUP(A157,[12]汇总!B:B,[12]汇总!B:B)</f>
        <v>#N/A</v>
      </c>
      <c r="AT157" s="28" t="str">
        <f>VLOOKUP(B157,[8]一线员工!$C$3:$CM$600,1,0)</f>
        <v>张永桂</v>
      </c>
    </row>
    <row r="158" s="28" customFormat="1" spans="1:46">
      <c r="A158" s="42">
        <f t="shared" si="26"/>
        <v>141</v>
      </c>
      <c r="B158" s="59" t="s">
        <v>441</v>
      </c>
      <c r="C158" s="57" t="s">
        <v>612</v>
      </c>
      <c r="D158" s="59" t="s">
        <v>744</v>
      </c>
      <c r="E158" s="52"/>
      <c r="F158" s="55"/>
      <c r="G158" s="55"/>
      <c r="H158" s="55"/>
      <c r="I158" s="55"/>
      <c r="J158" s="55">
        <v>4308</v>
      </c>
      <c r="K158" s="55">
        <v>4308</v>
      </c>
      <c r="L158" s="55">
        <v>4308</v>
      </c>
      <c r="M158" s="55">
        <v>4308</v>
      </c>
      <c r="N158" s="55"/>
      <c r="O158" s="61">
        <v>150</v>
      </c>
      <c r="P158" s="59">
        <v>689.28</v>
      </c>
      <c r="Q158" s="55"/>
      <c r="R158" s="55"/>
      <c r="S158" s="59">
        <v>30.16</v>
      </c>
      <c r="T158" s="55"/>
      <c r="U158" s="59">
        <v>374.8</v>
      </c>
      <c r="V158" s="55"/>
      <c r="W158" s="59">
        <v>72.37</v>
      </c>
      <c r="X158" s="64"/>
      <c r="Y158" s="55"/>
      <c r="Z158" s="55"/>
      <c r="AA158" s="57">
        <v>1166.61</v>
      </c>
      <c r="AB158" s="55"/>
      <c r="AC158" s="55"/>
      <c r="AD158" s="55"/>
      <c r="AE158" s="55"/>
      <c r="AF158" s="55"/>
      <c r="AG158" s="55"/>
      <c r="AH158" s="55"/>
      <c r="AI158" s="55"/>
      <c r="AJ158" s="55"/>
      <c r="AK158" s="57">
        <v>1166.61</v>
      </c>
      <c r="AL158" s="73"/>
      <c r="AM158" s="28" t="s">
        <v>293</v>
      </c>
      <c r="AN158" s="70">
        <f ca="1">VLOOKUP(B158,'[9]6月月报7.8'!$B$4:$CN$700,49,0)</f>
        <v>0</v>
      </c>
      <c r="AO158" s="29" t="str">
        <f ca="1">VLOOKUP(B158,'[9]6月月报7.8'!$B$4:$CN$700,51,0)</f>
        <v>劳务工</v>
      </c>
      <c r="AP158">
        <f>VLOOKUP(B158,'[13]25.6月定稿'!$B$3:$CH$600,5,0)</f>
        <v>27</v>
      </c>
      <c r="AQ158">
        <f>VLOOKUP(B158,'[13]25.6月定稿'!$B$3:$CH$600,22,0)</f>
        <v>0</v>
      </c>
      <c r="AR158" s="32" t="e">
        <f>_xlfn.XLOOKUP(A158,[12]汇总!B:B,[12]汇总!B:B)</f>
        <v>#N/A</v>
      </c>
      <c r="AT158" s="28" t="str">
        <f>VLOOKUP(B158,[8]一线员工!$C$3:$CM$600,1,0)</f>
        <v>周建华</v>
      </c>
    </row>
    <row r="159" s="28" customFormat="1" spans="1:46">
      <c r="A159" s="42">
        <f t="shared" si="26"/>
        <v>142</v>
      </c>
      <c r="B159" s="59" t="s">
        <v>453</v>
      </c>
      <c r="C159" s="57" t="s">
        <v>613</v>
      </c>
      <c r="D159" s="108" t="s">
        <v>745</v>
      </c>
      <c r="E159" s="52"/>
      <c r="F159" s="55"/>
      <c r="G159" s="55"/>
      <c r="H159" s="55"/>
      <c r="I159" s="55"/>
      <c r="J159" s="55">
        <v>4308</v>
      </c>
      <c r="K159" s="55">
        <v>4308</v>
      </c>
      <c r="L159" s="55">
        <v>4308</v>
      </c>
      <c r="M159" s="55">
        <v>4308</v>
      </c>
      <c r="N159" s="55"/>
      <c r="O159" s="61">
        <v>150</v>
      </c>
      <c r="P159" s="59">
        <v>689.28</v>
      </c>
      <c r="Q159" s="55"/>
      <c r="R159" s="55"/>
      <c r="S159" s="59">
        <v>30.16</v>
      </c>
      <c r="T159" s="55"/>
      <c r="U159" s="59">
        <v>374.8</v>
      </c>
      <c r="V159" s="55"/>
      <c r="W159" s="59">
        <v>72.37</v>
      </c>
      <c r="X159" s="64"/>
      <c r="Y159" s="55"/>
      <c r="Z159" s="55"/>
      <c r="AA159" s="57">
        <v>1166.61</v>
      </c>
      <c r="AB159" s="55"/>
      <c r="AC159" s="55"/>
      <c r="AD159" s="55"/>
      <c r="AE159" s="55"/>
      <c r="AF159" s="55"/>
      <c r="AG159" s="55"/>
      <c r="AH159" s="55"/>
      <c r="AI159" s="55"/>
      <c r="AJ159" s="55"/>
      <c r="AK159" s="57">
        <v>1166.61</v>
      </c>
      <c r="AL159" s="73"/>
      <c r="AM159" s="28" t="s">
        <v>293</v>
      </c>
      <c r="AN159" s="70">
        <f ca="1">VLOOKUP(B159,'[9]6月月报7.8'!$B$4:$CN$700,49,0)</f>
        <v>0</v>
      </c>
      <c r="AO159" s="29" t="str">
        <f ca="1">VLOOKUP(B159,'[9]6月月报7.8'!$B$4:$CN$700,51,0)</f>
        <v>劳务工</v>
      </c>
      <c r="AP159">
        <f>VLOOKUP(B159,'[13]25.6月定稿'!$B$3:$CH$600,5,0)</f>
        <v>28</v>
      </c>
      <c r="AQ159">
        <f>VLOOKUP(B159,'[13]25.6月定稿'!$B$3:$CH$600,22,0)</f>
        <v>0</v>
      </c>
      <c r="AR159" s="32" t="e">
        <f>_xlfn.XLOOKUP(A159,[12]汇总!B:B,[12]汇总!B:B)</f>
        <v>#N/A</v>
      </c>
      <c r="AT159" s="28" t="str">
        <f>VLOOKUP(B159,[8]一线员工!$C$3:$CM$600,1,0)</f>
        <v>高玉霞</v>
      </c>
    </row>
    <row r="160" s="28" customFormat="1" spans="1:46">
      <c r="A160" s="42">
        <f t="shared" si="26"/>
        <v>143</v>
      </c>
      <c r="B160" s="59" t="s">
        <v>467</v>
      </c>
      <c r="C160" s="57" t="s">
        <v>613</v>
      </c>
      <c r="D160" s="108" t="s">
        <v>745</v>
      </c>
      <c r="E160" s="52"/>
      <c r="F160" s="55"/>
      <c r="G160" s="55"/>
      <c r="H160" s="55"/>
      <c r="I160" s="55"/>
      <c r="J160" s="55">
        <v>4308</v>
      </c>
      <c r="K160" s="55">
        <v>4308</v>
      </c>
      <c r="L160" s="55">
        <v>4308</v>
      </c>
      <c r="M160" s="55">
        <v>4308</v>
      </c>
      <c r="N160" s="55"/>
      <c r="O160" s="61">
        <v>150</v>
      </c>
      <c r="P160" s="59">
        <v>689.28</v>
      </c>
      <c r="Q160" s="55"/>
      <c r="R160" s="55"/>
      <c r="S160" s="59">
        <v>30.16</v>
      </c>
      <c r="T160" s="55"/>
      <c r="U160" s="59">
        <v>374.8</v>
      </c>
      <c r="V160" s="55"/>
      <c r="W160" s="59">
        <v>72.37</v>
      </c>
      <c r="X160" s="64"/>
      <c r="Y160" s="55"/>
      <c r="Z160" s="55"/>
      <c r="AA160" s="57">
        <v>1166.61</v>
      </c>
      <c r="AB160" s="55"/>
      <c r="AC160" s="55"/>
      <c r="AD160" s="55"/>
      <c r="AE160" s="55"/>
      <c r="AF160" s="55"/>
      <c r="AG160" s="55"/>
      <c r="AH160" s="55"/>
      <c r="AI160" s="55"/>
      <c r="AJ160" s="55"/>
      <c r="AK160" s="57">
        <v>1166.61</v>
      </c>
      <c r="AL160" s="73"/>
      <c r="AM160" s="28" t="s">
        <v>293</v>
      </c>
      <c r="AN160" s="70">
        <f ca="1">VLOOKUP(B160,'[9]6月月报7.8'!$B$4:$CN$700,49,0)</f>
        <v>0</v>
      </c>
      <c r="AO160" s="29">
        <f ca="1">VLOOKUP(B160,'[9]6月月报7.8'!$B$4:$CN$700,51,0)</f>
        <v>0</v>
      </c>
      <c r="AP160">
        <f>VLOOKUP(B160,'[13]25.6月定稿'!$B$3:$CH$600,5,0)</f>
        <v>16</v>
      </c>
      <c r="AQ160" t="str">
        <f>VLOOKUP(B160,'[13]25.6月定稿'!$B$3:$CH$600,22,0)</f>
        <v>2025/06/18号离职</v>
      </c>
      <c r="AR160" s="32" t="e">
        <f>_xlfn.XLOOKUP(A160,[12]汇总!B:B,[12]汇总!B:B)</f>
        <v>#N/A</v>
      </c>
      <c r="AT160" s="28" t="str">
        <f>VLOOKUP(B160,[8]一线员工!$C$3:$CM$600,1,0)</f>
        <v>张小双</v>
      </c>
    </row>
    <row r="161" s="28" customFormat="1" spans="1:46">
      <c r="A161" s="42">
        <f t="shared" si="26"/>
        <v>144</v>
      </c>
      <c r="B161" s="59" t="s">
        <v>524</v>
      </c>
      <c r="C161" s="57" t="s">
        <v>612</v>
      </c>
      <c r="D161" s="108" t="s">
        <v>746</v>
      </c>
      <c r="E161" s="52"/>
      <c r="F161" s="55"/>
      <c r="G161" s="55"/>
      <c r="H161" s="55"/>
      <c r="I161" s="55"/>
      <c r="J161" s="55"/>
      <c r="K161" s="55"/>
      <c r="L161" s="55"/>
      <c r="M161" s="55"/>
      <c r="N161" s="55"/>
      <c r="O161" s="61">
        <v>150</v>
      </c>
      <c r="P161" s="59"/>
      <c r="Q161" s="55"/>
      <c r="R161" s="55"/>
      <c r="S161" s="59"/>
      <c r="T161" s="55"/>
      <c r="U161" s="59"/>
      <c r="V161" s="55"/>
      <c r="W161" s="59">
        <v>72.37</v>
      </c>
      <c r="X161" s="64"/>
      <c r="Y161" s="55"/>
      <c r="Z161" s="55"/>
      <c r="AA161" s="57">
        <v>72.37</v>
      </c>
      <c r="AB161" s="55"/>
      <c r="AC161" s="55"/>
      <c r="AD161" s="55"/>
      <c r="AE161" s="55"/>
      <c r="AF161" s="55"/>
      <c r="AG161" s="55"/>
      <c r="AH161" s="55"/>
      <c r="AI161" s="55"/>
      <c r="AJ161" s="55"/>
      <c r="AK161" s="57">
        <v>72.37</v>
      </c>
      <c r="AL161" s="73"/>
      <c r="AM161" s="28" t="s">
        <v>293</v>
      </c>
      <c r="AN161" s="70">
        <f ca="1">VLOOKUP(B161,'[9]6月月报7.8'!$B$4:$CN$700,49,0)</f>
        <v>0</v>
      </c>
      <c r="AO161" s="29">
        <f ca="1">VLOOKUP(B161,'[9]6月月报7.8'!$B$4:$CN$700,51,0)</f>
        <v>0</v>
      </c>
      <c r="AP161">
        <f>VLOOKUP(B161,'[13]25.6月定稿'!$B$3:$CH$600,5,0)</f>
        <v>3</v>
      </c>
      <c r="AQ161" t="str">
        <f>VLOOKUP(B161,'[13]25.6月定稿'!$B$3:$CH$600,22,0)</f>
        <v>2025/06/04号离职</v>
      </c>
      <c r="AR161" s="32" t="e">
        <f>_xlfn.XLOOKUP(A161,[12]汇总!B:B,[12]汇总!B:B)</f>
        <v>#N/A</v>
      </c>
      <c r="AT161" s="28" t="str">
        <f>VLOOKUP(B161,[8]一线员工!$C$3:$CM$600,1,0)</f>
        <v>贺钢</v>
      </c>
    </row>
    <row r="162" s="28" customFormat="1" spans="1:46">
      <c r="A162" s="42">
        <f t="shared" si="26"/>
        <v>145</v>
      </c>
      <c r="B162" s="59" t="s">
        <v>747</v>
      </c>
      <c r="C162" s="57" t="s">
        <v>612</v>
      </c>
      <c r="D162" s="108" t="s">
        <v>746</v>
      </c>
      <c r="E162" s="52"/>
      <c r="F162" s="55"/>
      <c r="G162" s="55"/>
      <c r="H162" s="55"/>
      <c r="I162" s="55"/>
      <c r="J162" s="55"/>
      <c r="K162" s="55"/>
      <c r="L162" s="55"/>
      <c r="M162" s="55"/>
      <c r="N162" s="55"/>
      <c r="O162" s="61">
        <v>150</v>
      </c>
      <c r="P162" s="59"/>
      <c r="Q162" s="55"/>
      <c r="R162" s="55"/>
      <c r="S162" s="59"/>
      <c r="T162" s="55"/>
      <c r="U162" s="59"/>
      <c r="V162" s="55"/>
      <c r="W162" s="59">
        <v>72.37</v>
      </c>
      <c r="X162" s="64"/>
      <c r="Y162" s="55"/>
      <c r="Z162" s="55"/>
      <c r="AA162" s="57">
        <v>72.37</v>
      </c>
      <c r="AB162" s="55"/>
      <c r="AC162" s="55"/>
      <c r="AD162" s="55"/>
      <c r="AE162" s="55"/>
      <c r="AF162" s="55"/>
      <c r="AG162" s="55"/>
      <c r="AH162" s="55"/>
      <c r="AI162" s="55"/>
      <c r="AJ162" s="55"/>
      <c r="AK162" s="57">
        <v>72.37</v>
      </c>
      <c r="AL162" s="73"/>
      <c r="AM162" s="28" t="s">
        <v>293</v>
      </c>
      <c r="AN162" s="70">
        <f ca="1">VLOOKUP(B162,'[9]6月月报7.8'!$B$4:$CN$700,49,0)</f>
        <v>0</v>
      </c>
      <c r="AO162" s="29">
        <f ca="1">VLOOKUP(B162,'[9]6月月报7.8'!$B$4:$CN$700,51,0)</f>
        <v>0</v>
      </c>
      <c r="AP162" t="e">
        <f>VLOOKUP(B162,'[13]25.6月定稿'!$B$3:$CH$600,5,0)</f>
        <v>#N/A</v>
      </c>
      <c r="AQ162" t="e">
        <f>VLOOKUP(B162,'[13]25.6月定稿'!$B$3:$CH$600,22,0)</f>
        <v>#N/A</v>
      </c>
      <c r="AR162" s="32" t="e">
        <f>_xlfn.XLOOKUP(A162,[12]汇总!B:B,[12]汇总!B:B)</f>
        <v>#N/A</v>
      </c>
      <c r="AS162" s="28" t="s">
        <v>748</v>
      </c>
      <c r="AT162" s="28" t="e">
        <f>VLOOKUP(B162,[8]一线员工!$C$3:$CM$600,1,0)</f>
        <v>#N/A</v>
      </c>
    </row>
    <row r="163" s="28" customFormat="1" spans="1:46">
      <c r="A163" s="42">
        <f t="shared" si="26"/>
        <v>146</v>
      </c>
      <c r="B163" s="109" t="s">
        <v>519</v>
      </c>
      <c r="C163" s="57" t="s">
        <v>612</v>
      </c>
      <c r="D163" s="108" t="s">
        <v>749</v>
      </c>
      <c r="E163" s="52"/>
      <c r="F163" s="55"/>
      <c r="G163" s="55"/>
      <c r="H163" s="55"/>
      <c r="I163" s="55"/>
      <c r="J163" s="55">
        <v>4308</v>
      </c>
      <c r="K163" s="55">
        <v>4308</v>
      </c>
      <c r="L163" s="55">
        <v>4308</v>
      </c>
      <c r="M163" s="55">
        <v>4308</v>
      </c>
      <c r="N163" s="55"/>
      <c r="O163" s="61">
        <v>150</v>
      </c>
      <c r="P163" s="59">
        <v>689.28</v>
      </c>
      <c r="Q163" s="55"/>
      <c r="R163" s="55"/>
      <c r="S163" s="59">
        <v>30.16</v>
      </c>
      <c r="T163" s="55"/>
      <c r="U163" s="59">
        <v>374.8</v>
      </c>
      <c r="V163" s="55"/>
      <c r="W163" s="59">
        <v>72.37</v>
      </c>
      <c r="X163" s="64"/>
      <c r="Y163" s="55"/>
      <c r="Z163" s="55"/>
      <c r="AA163" s="57">
        <v>1166.61</v>
      </c>
      <c r="AB163" s="55"/>
      <c r="AC163" s="55"/>
      <c r="AD163" s="55"/>
      <c r="AE163" s="55"/>
      <c r="AF163" s="55"/>
      <c r="AG163" s="55"/>
      <c r="AH163" s="55"/>
      <c r="AI163" s="55"/>
      <c r="AJ163" s="55"/>
      <c r="AK163" s="57">
        <v>1166.61</v>
      </c>
      <c r="AL163" s="73"/>
      <c r="AM163" s="28" t="s">
        <v>293</v>
      </c>
      <c r="AN163" s="70">
        <f ca="1">VLOOKUP(B163,'[9]6月月报7.8'!$B$4:$CN$700,49,0)</f>
        <v>0</v>
      </c>
      <c r="AO163" s="29">
        <f ca="1">VLOOKUP(B163,'[9]6月月报7.8'!$B$4:$CN$700,51,0)</f>
        <v>0</v>
      </c>
      <c r="AP163">
        <f>VLOOKUP(B163,'[13]25.6月定稿'!$B$3:$CH$600,5,0)</f>
        <v>15</v>
      </c>
      <c r="AQ163" t="str">
        <f>VLOOKUP(B163,'[13]25.6月定稿'!$B$3:$CH$600,22,0)</f>
        <v>2025/06/17号离职</v>
      </c>
      <c r="AR163" s="32" t="e">
        <f>_xlfn.XLOOKUP(A163,[12]汇总!B:B,[12]汇总!B:B)</f>
        <v>#N/A</v>
      </c>
      <c r="AT163" s="28" t="str">
        <f>VLOOKUP(B163,[8]一线员工!$C$3:$CM$600,1,0)</f>
        <v>罗军灿</v>
      </c>
    </row>
    <row r="164" s="28" customFormat="1" spans="1:46">
      <c r="A164" s="42">
        <f t="shared" si="26"/>
        <v>147</v>
      </c>
      <c r="B164" s="109" t="s">
        <v>485</v>
      </c>
      <c r="C164" s="57" t="s">
        <v>613</v>
      </c>
      <c r="D164" s="108" t="s">
        <v>750</v>
      </c>
      <c r="E164" s="52"/>
      <c r="F164" s="55"/>
      <c r="G164" s="55"/>
      <c r="H164" s="55"/>
      <c r="I164" s="55"/>
      <c r="J164" s="55">
        <v>4308</v>
      </c>
      <c r="K164" s="55">
        <v>4308</v>
      </c>
      <c r="L164" s="55">
        <v>4308</v>
      </c>
      <c r="M164" s="55">
        <v>4308</v>
      </c>
      <c r="N164" s="55"/>
      <c r="O164" s="61">
        <v>150</v>
      </c>
      <c r="P164" s="59">
        <v>689.28</v>
      </c>
      <c r="Q164" s="55"/>
      <c r="R164" s="55"/>
      <c r="S164" s="59">
        <v>30.16</v>
      </c>
      <c r="T164" s="55"/>
      <c r="U164" s="59">
        <v>374.8</v>
      </c>
      <c r="V164" s="55"/>
      <c r="W164" s="59">
        <v>72.37</v>
      </c>
      <c r="X164" s="64"/>
      <c r="Y164" s="55"/>
      <c r="Z164" s="55"/>
      <c r="AA164" s="57">
        <v>1166.61</v>
      </c>
      <c r="AB164" s="55"/>
      <c r="AC164" s="55"/>
      <c r="AD164" s="55"/>
      <c r="AE164" s="55"/>
      <c r="AF164" s="55"/>
      <c r="AG164" s="55"/>
      <c r="AH164" s="55"/>
      <c r="AI164" s="55"/>
      <c r="AJ164" s="55"/>
      <c r="AK164" s="57">
        <v>1166.61</v>
      </c>
      <c r="AL164" s="73"/>
      <c r="AM164" s="28" t="s">
        <v>293</v>
      </c>
      <c r="AN164" s="70">
        <f ca="1">VLOOKUP(B164,'[9]6月月报7.8'!$B$4:$CN$700,49,0)</f>
        <v>0</v>
      </c>
      <c r="AO164" s="29" t="str">
        <f ca="1">VLOOKUP(B164,'[9]6月月报7.8'!$B$4:$CN$700,51,0)</f>
        <v>劳务工</v>
      </c>
      <c r="AP164">
        <f>VLOOKUP(B164,'[13]25.6月定稿'!$B$3:$CH$600,5,0)</f>
        <v>28</v>
      </c>
      <c r="AQ164">
        <f>VLOOKUP(B164,'[13]25.6月定稿'!$B$3:$CH$600,22,0)</f>
        <v>0</v>
      </c>
      <c r="AR164" s="32" t="e">
        <f>_xlfn.XLOOKUP(A164,[12]汇总!B:B,[12]汇总!B:B)</f>
        <v>#N/A</v>
      </c>
      <c r="AT164" s="28" t="str">
        <f>VLOOKUP(B164,[8]一线员工!$C$3:$CM$600,1,0)</f>
        <v>刘红卫</v>
      </c>
    </row>
    <row r="165" s="28" customFormat="1" spans="1:46">
      <c r="A165" s="42">
        <f t="shared" si="26"/>
        <v>148</v>
      </c>
      <c r="B165" s="109" t="s">
        <v>492</v>
      </c>
      <c r="C165" s="57" t="s">
        <v>612</v>
      </c>
      <c r="D165" s="108" t="s">
        <v>750</v>
      </c>
      <c r="E165" s="52"/>
      <c r="F165" s="55"/>
      <c r="G165" s="55"/>
      <c r="H165" s="55"/>
      <c r="I165" s="55"/>
      <c r="J165" s="55">
        <v>4308</v>
      </c>
      <c r="K165" s="55">
        <v>4308</v>
      </c>
      <c r="L165" s="55">
        <v>4308</v>
      </c>
      <c r="M165" s="55">
        <v>4308</v>
      </c>
      <c r="N165" s="55"/>
      <c r="O165" s="61">
        <v>150</v>
      </c>
      <c r="P165" s="59">
        <v>689.28</v>
      </c>
      <c r="Q165" s="55"/>
      <c r="R165" s="55"/>
      <c r="S165" s="59">
        <v>30.16</v>
      </c>
      <c r="T165" s="55"/>
      <c r="U165" s="59">
        <v>374.8</v>
      </c>
      <c r="V165" s="55"/>
      <c r="W165" s="59">
        <v>72.37</v>
      </c>
      <c r="X165" s="64"/>
      <c r="Y165" s="55"/>
      <c r="Z165" s="55"/>
      <c r="AA165" s="57">
        <v>1166.61</v>
      </c>
      <c r="AB165" s="55"/>
      <c r="AC165" s="55"/>
      <c r="AD165" s="55"/>
      <c r="AE165" s="55"/>
      <c r="AF165" s="55"/>
      <c r="AG165" s="55"/>
      <c r="AH165" s="55"/>
      <c r="AI165" s="55"/>
      <c r="AJ165" s="55"/>
      <c r="AK165" s="57">
        <v>1166.61</v>
      </c>
      <c r="AL165" s="73"/>
      <c r="AM165" s="28" t="s">
        <v>293</v>
      </c>
      <c r="AN165" s="70">
        <f ca="1">VLOOKUP(B165,'[9]6月月报7.8'!$B$4:$CN$700,49,0)</f>
        <v>0</v>
      </c>
      <c r="AO165" s="29" t="str">
        <f ca="1">VLOOKUP(B165,'[9]6月月报7.8'!$B$4:$CN$700,51,0)</f>
        <v>劳务工</v>
      </c>
      <c r="AP165">
        <f>VLOOKUP(B165,'[13]25.6月定稿'!$B$3:$CH$600,5,0)</f>
        <v>24</v>
      </c>
      <c r="AQ165">
        <f>VLOOKUP(B165,'[13]25.6月定稿'!$B$3:$CH$600,22,0)</f>
        <v>0</v>
      </c>
      <c r="AR165" s="32" t="e">
        <f>_xlfn.XLOOKUP(A165,[12]汇总!B:B,[12]汇总!B:B)</f>
        <v>#N/A</v>
      </c>
      <c r="AT165" s="28" t="str">
        <f>VLOOKUP(B165,[8]一线员工!$C$3:$CM$600,1,0)</f>
        <v>赖金龙</v>
      </c>
    </row>
    <row r="166" s="28" customFormat="1" spans="1:46">
      <c r="A166" s="42">
        <f t="shared" si="26"/>
        <v>149</v>
      </c>
      <c r="B166" s="109" t="s">
        <v>486</v>
      </c>
      <c r="C166" s="57" t="e">
        <v>#N/A</v>
      </c>
      <c r="D166" s="108" t="s">
        <v>750</v>
      </c>
      <c r="E166" s="52"/>
      <c r="F166" s="55"/>
      <c r="G166" s="55"/>
      <c r="H166" s="55"/>
      <c r="I166" s="55"/>
      <c r="J166" s="55">
        <v>4308</v>
      </c>
      <c r="K166" s="55">
        <v>4308</v>
      </c>
      <c r="L166" s="55">
        <v>4308</v>
      </c>
      <c r="M166" s="55">
        <v>4308</v>
      </c>
      <c r="N166" s="55"/>
      <c r="O166" s="61">
        <v>150</v>
      </c>
      <c r="P166" s="59">
        <v>689.28</v>
      </c>
      <c r="Q166" s="55"/>
      <c r="R166" s="55"/>
      <c r="S166" s="59">
        <v>30.16</v>
      </c>
      <c r="T166" s="55"/>
      <c r="U166" s="59">
        <v>374.8</v>
      </c>
      <c r="V166" s="55"/>
      <c r="W166" s="59">
        <v>72.37</v>
      </c>
      <c r="X166" s="64"/>
      <c r="Y166" s="55"/>
      <c r="Z166" s="55"/>
      <c r="AA166" s="57">
        <v>1166.61</v>
      </c>
      <c r="AB166" s="55"/>
      <c r="AC166" s="55"/>
      <c r="AD166" s="55"/>
      <c r="AE166" s="55"/>
      <c r="AF166" s="55"/>
      <c r="AG166" s="55"/>
      <c r="AH166" s="55"/>
      <c r="AI166" s="55"/>
      <c r="AJ166" s="55"/>
      <c r="AK166" s="57">
        <v>1166.61</v>
      </c>
      <c r="AL166" s="73"/>
      <c r="AM166" s="28" t="s">
        <v>293</v>
      </c>
      <c r="AN166" s="70">
        <f ca="1">VLOOKUP(B166,'[9]6月月报7.8'!$B$4:$CN$700,49,0)</f>
        <v>0</v>
      </c>
      <c r="AO166" s="29" t="str">
        <f ca="1">VLOOKUP(B166,'[9]6月月报7.8'!$B$4:$CN$700,51,0)</f>
        <v>劳务工</v>
      </c>
      <c r="AP166">
        <f>VLOOKUP(B166,'[13]25.6月定稿'!$B$3:$CH$600,5,0)</f>
        <v>28</v>
      </c>
      <c r="AQ166">
        <f>VLOOKUP(B166,'[13]25.6月定稿'!$B$3:$CH$600,22,0)</f>
        <v>0</v>
      </c>
      <c r="AR166" s="32" t="e">
        <f>_xlfn.XLOOKUP(A166,[12]汇总!B:B,[12]汇总!B:B)</f>
        <v>#N/A</v>
      </c>
      <c r="AT166" s="28" t="str">
        <f>VLOOKUP(B166,[8]一线员工!$C$3:$CM$600,1,0)</f>
        <v>刘戚香</v>
      </c>
    </row>
    <row r="167" s="28" customFormat="1" spans="1:46">
      <c r="A167" s="42">
        <f t="shared" si="26"/>
        <v>150</v>
      </c>
      <c r="B167" s="110" t="s">
        <v>438</v>
      </c>
      <c r="C167" s="57" t="s">
        <v>612</v>
      </c>
      <c r="D167" s="108" t="s">
        <v>750</v>
      </c>
      <c r="E167" s="52"/>
      <c r="F167" s="55"/>
      <c r="G167" s="55"/>
      <c r="H167" s="55"/>
      <c r="I167" s="55"/>
      <c r="J167" s="55">
        <v>4308</v>
      </c>
      <c r="K167" s="55">
        <v>4308</v>
      </c>
      <c r="L167" s="55">
        <v>4308</v>
      </c>
      <c r="M167" s="55">
        <v>4308</v>
      </c>
      <c r="N167" s="55"/>
      <c r="O167" s="61">
        <v>150</v>
      </c>
      <c r="P167" s="59">
        <v>689.28</v>
      </c>
      <c r="Q167" s="55"/>
      <c r="R167" s="55"/>
      <c r="S167" s="59">
        <v>30.16</v>
      </c>
      <c r="T167" s="55"/>
      <c r="U167" s="59">
        <v>374.8</v>
      </c>
      <c r="V167" s="55"/>
      <c r="W167" s="59">
        <v>72.37</v>
      </c>
      <c r="X167" s="64"/>
      <c r="Y167" s="55"/>
      <c r="Z167" s="55"/>
      <c r="AA167" s="57">
        <v>1166.61</v>
      </c>
      <c r="AB167" s="55"/>
      <c r="AC167" s="55"/>
      <c r="AD167" s="55"/>
      <c r="AE167" s="55"/>
      <c r="AF167" s="55"/>
      <c r="AG167" s="55"/>
      <c r="AH167" s="55"/>
      <c r="AI167" s="55"/>
      <c r="AJ167" s="55"/>
      <c r="AK167" s="57">
        <v>1166.61</v>
      </c>
      <c r="AL167" s="73"/>
      <c r="AM167" s="28" t="s">
        <v>293</v>
      </c>
      <c r="AN167" s="70">
        <f ca="1">VLOOKUP(B167,'[9]6月月报7.8'!$B$4:$CN$700,49,0)</f>
        <v>0</v>
      </c>
      <c r="AO167" s="29" t="str">
        <f ca="1">VLOOKUP(B167,'[9]6月月报7.8'!$B$4:$CN$700,51,0)</f>
        <v>劳务工</v>
      </c>
      <c r="AP167">
        <f>VLOOKUP(B167,'[13]25.6月定稿'!$B$3:$CH$600,5,0)</f>
        <v>30</v>
      </c>
      <c r="AQ167">
        <f>VLOOKUP(B167,'[13]25.6月定稿'!$B$3:$CH$600,22,0)</f>
        <v>0</v>
      </c>
      <c r="AR167" s="32" t="e">
        <f>_xlfn.XLOOKUP(A167,[12]汇总!B:B,[12]汇总!B:B)</f>
        <v>#N/A</v>
      </c>
      <c r="AT167" s="28" t="str">
        <f>VLOOKUP(B167,[8]一线员工!$C$3:$CM$600,1,0)</f>
        <v>王启明</v>
      </c>
    </row>
    <row r="168" s="28" customFormat="1" spans="1:46">
      <c r="A168" s="42">
        <f t="shared" si="26"/>
        <v>151</v>
      </c>
      <c r="B168" s="109" t="s">
        <v>483</v>
      </c>
      <c r="C168" s="57" t="s">
        <v>613</v>
      </c>
      <c r="D168" s="108" t="s">
        <v>751</v>
      </c>
      <c r="E168" s="52"/>
      <c r="F168" s="55"/>
      <c r="G168" s="55"/>
      <c r="H168" s="55"/>
      <c r="I168" s="55"/>
      <c r="J168" s="55">
        <v>4308</v>
      </c>
      <c r="K168" s="55">
        <v>4308</v>
      </c>
      <c r="L168" s="55">
        <v>4308</v>
      </c>
      <c r="M168" s="55">
        <v>4308</v>
      </c>
      <c r="N168" s="55"/>
      <c r="O168" s="61">
        <v>150</v>
      </c>
      <c r="P168" s="59">
        <v>689.28</v>
      </c>
      <c r="Q168" s="55"/>
      <c r="R168" s="55"/>
      <c r="S168" s="59">
        <v>30.16</v>
      </c>
      <c r="T168" s="55"/>
      <c r="U168" s="59">
        <v>374.8</v>
      </c>
      <c r="V168" s="55"/>
      <c r="W168" s="59">
        <v>72.37</v>
      </c>
      <c r="X168" s="64"/>
      <c r="Y168" s="55"/>
      <c r="Z168" s="55"/>
      <c r="AA168" s="57">
        <v>1166.61</v>
      </c>
      <c r="AB168" s="55"/>
      <c r="AC168" s="55"/>
      <c r="AD168" s="55"/>
      <c r="AE168" s="55"/>
      <c r="AF168" s="55"/>
      <c r="AG168" s="55"/>
      <c r="AH168" s="55"/>
      <c r="AI168" s="55"/>
      <c r="AJ168" s="55"/>
      <c r="AK168" s="57">
        <v>1166.61</v>
      </c>
      <c r="AL168" s="73"/>
      <c r="AM168" s="28" t="s">
        <v>293</v>
      </c>
      <c r="AN168" s="70">
        <f ca="1">VLOOKUP(B168,'[9]6月月报7.8'!$B$4:$CN$700,49,0)</f>
        <v>0</v>
      </c>
      <c r="AO168" s="29" t="str">
        <f ca="1">VLOOKUP(B168,'[9]6月月报7.8'!$B$4:$CN$700,51,0)</f>
        <v>劳务工</v>
      </c>
      <c r="AP168">
        <f>VLOOKUP(B168,'[13]25.6月定稿'!$B$3:$CH$600,5,0)</f>
        <v>26</v>
      </c>
      <c r="AQ168">
        <f>VLOOKUP(B168,'[13]25.6月定稿'!$B$3:$CH$600,22,0)</f>
        <v>0</v>
      </c>
      <c r="AR168" s="32" t="e">
        <f>_xlfn.XLOOKUP(A168,[12]汇总!B:B,[12]汇总!B:B)</f>
        <v>#N/A</v>
      </c>
      <c r="AT168" s="28" t="str">
        <f>VLOOKUP(B168,[8]一线员工!$C$3:$CM$600,1,0)</f>
        <v>曾丽梅</v>
      </c>
    </row>
    <row r="169" s="28" customFormat="1" spans="1:46">
      <c r="A169" s="42">
        <f t="shared" si="26"/>
        <v>152</v>
      </c>
      <c r="B169" s="109" t="s">
        <v>511</v>
      </c>
      <c r="C169" s="57" t="s">
        <v>612</v>
      </c>
      <c r="D169" s="108" t="s">
        <v>751</v>
      </c>
      <c r="E169" s="52"/>
      <c r="F169" s="55"/>
      <c r="G169" s="55"/>
      <c r="H169" s="55"/>
      <c r="I169" s="55"/>
      <c r="J169" s="55">
        <v>4308</v>
      </c>
      <c r="K169" s="55">
        <v>4308</v>
      </c>
      <c r="L169" s="55">
        <v>4308</v>
      </c>
      <c r="M169" s="55">
        <v>4308</v>
      </c>
      <c r="N169" s="55"/>
      <c r="O169" s="61">
        <v>150</v>
      </c>
      <c r="P169" s="59">
        <v>689.28</v>
      </c>
      <c r="Q169" s="55"/>
      <c r="R169" s="55"/>
      <c r="S169" s="59">
        <v>30.16</v>
      </c>
      <c r="T169" s="55"/>
      <c r="U169" s="59">
        <v>374.8</v>
      </c>
      <c r="V169" s="55"/>
      <c r="W169" s="59">
        <v>72.37</v>
      </c>
      <c r="X169" s="64"/>
      <c r="Y169" s="55"/>
      <c r="Z169" s="55"/>
      <c r="AA169" s="57">
        <v>1166.61</v>
      </c>
      <c r="AB169" s="55"/>
      <c r="AC169" s="55"/>
      <c r="AD169" s="55"/>
      <c r="AE169" s="55"/>
      <c r="AF169" s="55"/>
      <c r="AG169" s="55"/>
      <c r="AH169" s="55"/>
      <c r="AI169" s="55"/>
      <c r="AJ169" s="55"/>
      <c r="AK169" s="57">
        <v>1166.61</v>
      </c>
      <c r="AL169" s="73"/>
      <c r="AM169" s="28" t="s">
        <v>293</v>
      </c>
      <c r="AN169" s="70">
        <f ca="1">VLOOKUP(B169,'[9]6月月报7.8'!$B$4:$CN$700,49,0)</f>
        <v>0</v>
      </c>
      <c r="AO169" s="29">
        <f ca="1">VLOOKUP(B169,'[9]6月月报7.8'!$B$4:$CN$700,51,0)</f>
        <v>0</v>
      </c>
      <c r="AP169">
        <f>VLOOKUP(B169,'[13]25.6月定稿'!$B$3:$CH$600,5,0)</f>
        <v>10</v>
      </c>
      <c r="AQ169" t="str">
        <f>VLOOKUP(B169,'[13]25.6月定稿'!$B$3:$CH$600,22,0)</f>
        <v>2025/06/16号离职</v>
      </c>
      <c r="AR169" s="32" t="e">
        <f>_xlfn.XLOOKUP(A169,[12]汇总!B:B,[12]汇总!B:B)</f>
        <v>#N/A</v>
      </c>
      <c r="AT169" s="28" t="str">
        <f>VLOOKUP(B169,[8]一线员工!$C$3:$CM$600,1,0)</f>
        <v>谭桂平</v>
      </c>
    </row>
    <row r="170" s="28" customFormat="1" spans="1:46">
      <c r="A170" s="42">
        <f t="shared" si="26"/>
        <v>153</v>
      </c>
      <c r="B170" s="109" t="s">
        <v>531</v>
      </c>
      <c r="C170" s="57" t="s">
        <v>612</v>
      </c>
      <c r="D170" s="108" t="s">
        <v>751</v>
      </c>
      <c r="E170" s="52"/>
      <c r="F170" s="55"/>
      <c r="G170" s="55"/>
      <c r="H170" s="55"/>
      <c r="I170" s="55"/>
      <c r="J170" s="55"/>
      <c r="K170" s="55"/>
      <c r="L170" s="55"/>
      <c r="M170" s="55"/>
      <c r="N170" s="55"/>
      <c r="O170" s="61">
        <v>150</v>
      </c>
      <c r="P170" s="59"/>
      <c r="Q170" s="55"/>
      <c r="R170" s="55"/>
      <c r="S170" s="59"/>
      <c r="T170" s="55"/>
      <c r="U170" s="59"/>
      <c r="V170" s="55"/>
      <c r="W170" s="59">
        <v>72.37</v>
      </c>
      <c r="X170" s="64"/>
      <c r="Y170" s="55"/>
      <c r="Z170" s="55"/>
      <c r="AA170" s="57">
        <v>72.37</v>
      </c>
      <c r="AB170" s="55"/>
      <c r="AC170" s="55"/>
      <c r="AD170" s="55"/>
      <c r="AE170" s="55"/>
      <c r="AF170" s="55"/>
      <c r="AG170" s="55"/>
      <c r="AH170" s="55"/>
      <c r="AI170" s="55"/>
      <c r="AJ170" s="55"/>
      <c r="AK170" s="57">
        <v>72.37</v>
      </c>
      <c r="AL170" s="73"/>
      <c r="AM170" s="28" t="s">
        <v>293</v>
      </c>
      <c r="AN170" s="70">
        <f ca="1">VLOOKUP(B170,'[9]6月月报7.8'!$B$4:$CN$700,49,0)</f>
        <v>0</v>
      </c>
      <c r="AO170" s="29">
        <f ca="1">VLOOKUP(B170,'[9]6月月报7.8'!$B$4:$CN$700,51,0)</f>
        <v>0</v>
      </c>
      <c r="AP170">
        <f>VLOOKUP(B170,'[13]25.6月定稿'!$B$3:$CH$600,5,0)</f>
        <v>4</v>
      </c>
      <c r="AQ170" t="str">
        <f>VLOOKUP(B170,'[13]25.6月定稿'!$B$3:$CH$600,22,0)</f>
        <v>2025/06/7号离职</v>
      </c>
      <c r="AR170" s="32" t="e">
        <f>_xlfn.XLOOKUP(A170,[12]汇总!B:B,[12]汇总!B:B)</f>
        <v>#N/A</v>
      </c>
      <c r="AT170" s="28" t="str">
        <f>VLOOKUP(B170,[8]一线员工!$C$3:$CM$600,1,0)</f>
        <v>邹联忠</v>
      </c>
    </row>
    <row r="171" s="28" customFormat="1" spans="1:46">
      <c r="A171" s="42">
        <f t="shared" si="26"/>
        <v>154</v>
      </c>
      <c r="B171" s="109" t="s">
        <v>518</v>
      </c>
      <c r="C171" s="57" t="s">
        <v>613</v>
      </c>
      <c r="D171" s="108" t="s">
        <v>751</v>
      </c>
      <c r="E171" s="52"/>
      <c r="F171" s="55"/>
      <c r="G171" s="55"/>
      <c r="H171" s="55"/>
      <c r="I171" s="55"/>
      <c r="J171" s="55"/>
      <c r="K171" s="55"/>
      <c r="L171" s="55"/>
      <c r="M171" s="55"/>
      <c r="N171" s="55"/>
      <c r="O171" s="61">
        <v>150</v>
      </c>
      <c r="P171" s="59"/>
      <c r="Q171" s="55"/>
      <c r="R171" s="55"/>
      <c r="S171" s="59"/>
      <c r="T171" s="55"/>
      <c r="U171" s="59"/>
      <c r="V171" s="55"/>
      <c r="W171" s="59">
        <v>72.37</v>
      </c>
      <c r="X171" s="64"/>
      <c r="Y171" s="55"/>
      <c r="Z171" s="55"/>
      <c r="AA171" s="57">
        <v>72.37</v>
      </c>
      <c r="AB171" s="55"/>
      <c r="AC171" s="55"/>
      <c r="AD171" s="55"/>
      <c r="AE171" s="55"/>
      <c r="AF171" s="55"/>
      <c r="AG171" s="55"/>
      <c r="AH171" s="55"/>
      <c r="AI171" s="55"/>
      <c r="AJ171" s="55"/>
      <c r="AK171" s="57">
        <v>72.37</v>
      </c>
      <c r="AL171" s="73"/>
      <c r="AM171" s="28" t="s">
        <v>293</v>
      </c>
      <c r="AN171" s="70">
        <f ca="1">VLOOKUP(B171,'[9]6月月报7.8'!$B$4:$CN$700,49,0)</f>
        <v>0</v>
      </c>
      <c r="AO171" s="29">
        <f ca="1">VLOOKUP(B171,'[9]6月月报7.8'!$B$4:$CN$700,51,0)</f>
        <v>0</v>
      </c>
      <c r="AP171">
        <f>VLOOKUP(B171,'[13]25.6月定稿'!$B$3:$CH$600,5,0)</f>
        <v>7</v>
      </c>
      <c r="AQ171" t="str">
        <f>VLOOKUP(B171,'[13]25.6月定稿'!$B$3:$CH$600,22,0)</f>
        <v>2025/06/10号离职</v>
      </c>
      <c r="AR171" s="32" t="e">
        <f>_xlfn.XLOOKUP(A171,[12]汇总!B:B,[12]汇总!B:B)</f>
        <v>#N/A</v>
      </c>
      <c r="AT171" s="28" t="str">
        <f>VLOOKUP(B171,[8]一线员工!$C$3:$CM$600,1,0)</f>
        <v>罗石连</v>
      </c>
    </row>
    <row r="172" s="28" customFormat="1" spans="1:46">
      <c r="A172" s="42">
        <f t="shared" si="26"/>
        <v>155</v>
      </c>
      <c r="B172" s="109" t="s">
        <v>489</v>
      </c>
      <c r="C172" s="57" t="s">
        <v>613</v>
      </c>
      <c r="D172" s="108" t="s">
        <v>751</v>
      </c>
      <c r="E172" s="52"/>
      <c r="F172" s="55"/>
      <c r="G172" s="55"/>
      <c r="H172" s="55"/>
      <c r="I172" s="55"/>
      <c r="J172" s="55">
        <v>4308</v>
      </c>
      <c r="K172" s="55">
        <v>4308</v>
      </c>
      <c r="L172" s="55">
        <v>4308</v>
      </c>
      <c r="M172" s="55">
        <v>4308</v>
      </c>
      <c r="N172" s="55"/>
      <c r="O172" s="61">
        <v>150</v>
      </c>
      <c r="P172" s="59">
        <v>689.28</v>
      </c>
      <c r="Q172" s="55"/>
      <c r="R172" s="55"/>
      <c r="S172" s="59">
        <v>30.16</v>
      </c>
      <c r="T172" s="55"/>
      <c r="U172" s="59">
        <v>374.8</v>
      </c>
      <c r="V172" s="55"/>
      <c r="W172" s="59">
        <v>72.37</v>
      </c>
      <c r="X172" s="64"/>
      <c r="Y172" s="55"/>
      <c r="Z172" s="55"/>
      <c r="AA172" s="57">
        <v>1166.61</v>
      </c>
      <c r="AB172" s="55"/>
      <c r="AC172" s="55"/>
      <c r="AD172" s="55"/>
      <c r="AE172" s="55"/>
      <c r="AF172" s="55"/>
      <c r="AG172" s="55"/>
      <c r="AH172" s="55"/>
      <c r="AI172" s="55"/>
      <c r="AJ172" s="55"/>
      <c r="AK172" s="57">
        <v>1166.61</v>
      </c>
      <c r="AL172" s="73"/>
      <c r="AM172" s="28" t="s">
        <v>293</v>
      </c>
      <c r="AN172" s="70">
        <f ca="1">VLOOKUP(B172,'[9]6月月报7.8'!$B$4:$CN$700,49,0)</f>
        <v>0</v>
      </c>
      <c r="AO172" s="29" t="str">
        <f ca="1">VLOOKUP(B172,'[9]6月月报7.8'!$B$4:$CN$700,51,0)</f>
        <v>劳务工</v>
      </c>
      <c r="AP172">
        <f>VLOOKUP(B172,'[13]25.6月定稿'!$B$3:$CH$600,5,0)</f>
        <v>26</v>
      </c>
      <c r="AQ172">
        <f>VLOOKUP(B172,'[13]25.6月定稿'!$B$3:$CH$600,22,0)</f>
        <v>0</v>
      </c>
      <c r="AR172" s="32" t="e">
        <f>_xlfn.XLOOKUP(A172,[12]汇总!B:B,[12]汇总!B:B)</f>
        <v>#N/A</v>
      </c>
      <c r="AT172" s="28" t="str">
        <f>VLOOKUP(B172,[8]一线员工!$C$3:$CM$600,1,0)</f>
        <v>黄翠兰</v>
      </c>
    </row>
    <row r="173" s="28" customFormat="1" spans="1:46">
      <c r="A173" s="42">
        <f t="shared" si="26"/>
        <v>156</v>
      </c>
      <c r="B173" s="109" t="s">
        <v>437</v>
      </c>
      <c r="C173" s="57" t="s">
        <v>612</v>
      </c>
      <c r="D173" s="108" t="s">
        <v>751</v>
      </c>
      <c r="E173" s="52"/>
      <c r="F173" s="55"/>
      <c r="G173" s="55"/>
      <c r="H173" s="55"/>
      <c r="I173" s="55"/>
      <c r="J173" s="55">
        <v>4308</v>
      </c>
      <c r="K173" s="55">
        <v>4308</v>
      </c>
      <c r="L173" s="55">
        <v>4308</v>
      </c>
      <c r="M173" s="55">
        <v>4308</v>
      </c>
      <c r="N173" s="55"/>
      <c r="O173" s="61">
        <v>150</v>
      </c>
      <c r="P173" s="59">
        <v>689.28</v>
      </c>
      <c r="Q173" s="55"/>
      <c r="R173" s="55"/>
      <c r="S173" s="59">
        <v>30.16</v>
      </c>
      <c r="T173" s="55"/>
      <c r="U173" s="59">
        <v>374.8</v>
      </c>
      <c r="V173" s="55"/>
      <c r="W173" s="59">
        <v>72.37</v>
      </c>
      <c r="X173" s="64"/>
      <c r="Y173" s="55"/>
      <c r="Z173" s="55"/>
      <c r="AA173" s="57">
        <v>1166.61</v>
      </c>
      <c r="AB173" s="55"/>
      <c r="AC173" s="55"/>
      <c r="AD173" s="55"/>
      <c r="AE173" s="55"/>
      <c r="AF173" s="55"/>
      <c r="AG173" s="55"/>
      <c r="AH173" s="55"/>
      <c r="AI173" s="55"/>
      <c r="AJ173" s="55"/>
      <c r="AK173" s="57">
        <v>1166.61</v>
      </c>
      <c r="AL173" s="73"/>
      <c r="AM173" s="28" t="s">
        <v>293</v>
      </c>
      <c r="AN173" s="70">
        <f ca="1">VLOOKUP(B173,'[9]6月月报7.8'!$B$4:$CN$700,49,0)</f>
        <v>0</v>
      </c>
      <c r="AO173" s="29" t="str">
        <f ca="1">VLOOKUP(B173,'[9]6月月报7.8'!$B$4:$CN$700,51,0)</f>
        <v>劳务工</v>
      </c>
      <c r="AP173">
        <f>VLOOKUP(B173,'[13]25.6月定稿'!$B$3:$CH$600,5,0)</f>
        <v>19</v>
      </c>
      <c r="AQ173">
        <f>VLOOKUP(B173,'[13]25.6月定稿'!$B$3:$CH$600,22,0)</f>
        <v>0</v>
      </c>
      <c r="AR173" s="32" t="e">
        <f>_xlfn.XLOOKUP(A173,[12]汇总!B:B,[12]汇总!B:B)</f>
        <v>#N/A</v>
      </c>
      <c r="AT173" s="28" t="str">
        <f>VLOOKUP(B173,[8]一线员工!$C$3:$CM$600,1,0)</f>
        <v>文磊</v>
      </c>
    </row>
    <row r="174" s="28" customFormat="1" spans="1:46">
      <c r="A174" s="42">
        <f t="shared" si="26"/>
        <v>157</v>
      </c>
      <c r="B174" s="109" t="s">
        <v>499</v>
      </c>
      <c r="C174" s="57" t="s">
        <v>612</v>
      </c>
      <c r="D174" s="108" t="s">
        <v>752</v>
      </c>
      <c r="E174" s="52"/>
      <c r="F174" s="55"/>
      <c r="G174" s="55"/>
      <c r="H174" s="55"/>
      <c r="I174" s="55"/>
      <c r="J174" s="55">
        <v>4308</v>
      </c>
      <c r="K174" s="55">
        <v>4308</v>
      </c>
      <c r="L174" s="55">
        <v>4308</v>
      </c>
      <c r="M174" s="55">
        <v>4308</v>
      </c>
      <c r="N174" s="55"/>
      <c r="O174" s="61">
        <v>150</v>
      </c>
      <c r="P174" s="59">
        <v>689.28</v>
      </c>
      <c r="Q174" s="55"/>
      <c r="R174" s="55"/>
      <c r="S174" s="59">
        <v>30.16</v>
      </c>
      <c r="T174" s="55"/>
      <c r="U174" s="59">
        <v>374.8</v>
      </c>
      <c r="V174" s="55"/>
      <c r="W174" s="59">
        <v>72.37</v>
      </c>
      <c r="X174" s="64"/>
      <c r="Y174" s="55"/>
      <c r="Z174" s="55"/>
      <c r="AA174" s="57">
        <v>1166.61</v>
      </c>
      <c r="AB174" s="55"/>
      <c r="AC174" s="55"/>
      <c r="AD174" s="55"/>
      <c r="AE174" s="55"/>
      <c r="AF174" s="55"/>
      <c r="AG174" s="55"/>
      <c r="AH174" s="55"/>
      <c r="AI174" s="55"/>
      <c r="AJ174" s="55"/>
      <c r="AK174" s="57">
        <v>1166.61</v>
      </c>
      <c r="AL174" s="73"/>
      <c r="AM174" s="28" t="s">
        <v>293</v>
      </c>
      <c r="AN174" s="70">
        <f ca="1">VLOOKUP(B174,'[9]6月月报7.8'!$B$4:$CN$700,49,0)</f>
        <v>0</v>
      </c>
      <c r="AO174" s="29">
        <f ca="1">VLOOKUP(B174,'[9]6月月报7.8'!$B$4:$CN$700,51,0)</f>
        <v>0</v>
      </c>
      <c r="AP174">
        <f>VLOOKUP(B174,'[13]25.6月定稿'!$B$3:$CH$600,5,0)</f>
        <v>25</v>
      </c>
      <c r="AQ174" t="str">
        <f>VLOOKUP(B174,'[13]25.6月定稿'!$B$3:$CH$600,22,0)</f>
        <v>2025/6/29离职</v>
      </c>
      <c r="AR174" s="32" t="e">
        <f>_xlfn.XLOOKUP(A174,[12]汇总!B:B,[12]汇总!B:B)</f>
        <v>#N/A</v>
      </c>
      <c r="AT174" s="28" t="str">
        <f>VLOOKUP(B174,[8]一线员工!$C$3:$CM$600,1,0)</f>
        <v>韩建军</v>
      </c>
    </row>
    <row r="175" s="28" customFormat="1" spans="1:46">
      <c r="A175" s="42">
        <f t="shared" si="26"/>
        <v>158</v>
      </c>
      <c r="B175" s="109" t="s">
        <v>504</v>
      </c>
      <c r="C175" s="57" t="s">
        <v>612</v>
      </c>
      <c r="D175" s="108" t="s">
        <v>752</v>
      </c>
      <c r="E175" s="52"/>
      <c r="F175" s="55"/>
      <c r="G175" s="55"/>
      <c r="H175" s="55"/>
      <c r="I175" s="55"/>
      <c r="J175" s="55">
        <v>4308</v>
      </c>
      <c r="K175" s="55">
        <v>4308</v>
      </c>
      <c r="L175" s="55">
        <v>4308</v>
      </c>
      <c r="M175" s="55">
        <v>4308</v>
      </c>
      <c r="N175" s="55"/>
      <c r="O175" s="61">
        <v>150</v>
      </c>
      <c r="P175" s="59">
        <v>689.28</v>
      </c>
      <c r="Q175" s="55"/>
      <c r="R175" s="55"/>
      <c r="S175" s="59">
        <v>30.16</v>
      </c>
      <c r="T175" s="55"/>
      <c r="U175" s="59">
        <v>374.8</v>
      </c>
      <c r="V175" s="55"/>
      <c r="W175" s="59">
        <v>72.37</v>
      </c>
      <c r="X175" s="64"/>
      <c r="Y175" s="55"/>
      <c r="Z175" s="55"/>
      <c r="AA175" s="57">
        <v>1166.61</v>
      </c>
      <c r="AB175" s="55"/>
      <c r="AC175" s="55"/>
      <c r="AD175" s="55"/>
      <c r="AE175" s="55"/>
      <c r="AF175" s="55"/>
      <c r="AG175" s="55"/>
      <c r="AH175" s="55"/>
      <c r="AI175" s="55"/>
      <c r="AJ175" s="55"/>
      <c r="AK175" s="57">
        <v>1166.61</v>
      </c>
      <c r="AL175" s="73"/>
      <c r="AM175" s="28" t="s">
        <v>293</v>
      </c>
      <c r="AN175" s="70">
        <f ca="1">VLOOKUP(B175,'[9]6月月报7.8'!$B$4:$CN$700,49,0)</f>
        <v>0</v>
      </c>
      <c r="AO175" s="29" t="str">
        <f ca="1">VLOOKUP(B175,'[9]6月月报7.8'!$B$4:$CN$700,51,0)</f>
        <v>劳务工</v>
      </c>
      <c r="AP175">
        <f>VLOOKUP(B175,'[13]25.6月定稿'!$B$3:$CH$600,5,0)</f>
        <v>22</v>
      </c>
      <c r="AQ175" t="str">
        <f>VLOOKUP(B175,'[13]25.6月定稿'!$B$3:$CH$600,22,0)</f>
        <v>2025/7/10要求退回</v>
      </c>
      <c r="AR175" s="32" t="e">
        <f>_xlfn.XLOOKUP(A175,[12]汇总!B:B,[12]汇总!B:B)</f>
        <v>#N/A</v>
      </c>
      <c r="AT175" s="28" t="str">
        <f>VLOOKUP(B175,[8]一线员工!$C$3:$CM$600,1,0)</f>
        <v>曹诗富</v>
      </c>
    </row>
    <row r="176" s="28" customFormat="1" spans="1:46">
      <c r="A176" s="42">
        <f t="shared" si="26"/>
        <v>159</v>
      </c>
      <c r="B176" s="109" t="s">
        <v>501</v>
      </c>
      <c r="C176" s="57" t="s">
        <v>612</v>
      </c>
      <c r="D176" s="108" t="s">
        <v>752</v>
      </c>
      <c r="E176" s="52"/>
      <c r="F176" s="55"/>
      <c r="G176" s="55"/>
      <c r="H176" s="55"/>
      <c r="I176" s="55"/>
      <c r="J176" s="55"/>
      <c r="K176" s="55"/>
      <c r="L176" s="55"/>
      <c r="M176" s="55"/>
      <c r="N176" s="55"/>
      <c r="O176" s="61">
        <v>150</v>
      </c>
      <c r="P176" s="59"/>
      <c r="Q176" s="55"/>
      <c r="R176" s="55"/>
      <c r="S176" s="59"/>
      <c r="T176" s="55"/>
      <c r="U176" s="59"/>
      <c r="V176" s="55"/>
      <c r="W176" s="59">
        <v>72.37</v>
      </c>
      <c r="X176" s="64"/>
      <c r="Y176" s="55"/>
      <c r="Z176" s="55"/>
      <c r="AA176" s="57">
        <v>72.37</v>
      </c>
      <c r="AB176" s="55"/>
      <c r="AC176" s="55"/>
      <c r="AD176" s="55"/>
      <c r="AE176" s="55"/>
      <c r="AF176" s="55"/>
      <c r="AG176" s="55"/>
      <c r="AH176" s="55"/>
      <c r="AI176" s="55"/>
      <c r="AJ176" s="55"/>
      <c r="AK176" s="57">
        <v>72.37</v>
      </c>
      <c r="AL176" s="73"/>
      <c r="AM176" s="28" t="s">
        <v>293</v>
      </c>
      <c r="AN176" s="70">
        <f ca="1">VLOOKUP(B176,'[9]6月月报7.8'!$B$4:$CN$700,49,0)</f>
        <v>0</v>
      </c>
      <c r="AO176" s="29">
        <f ca="1">VLOOKUP(B176,'[9]6月月报7.8'!$B$4:$CN$700,51,0)</f>
        <v>0</v>
      </c>
      <c r="AP176">
        <f>VLOOKUP(B176,'[13]25.6月定稿'!$B$3:$CH$600,5,0)</f>
        <v>11</v>
      </c>
      <c r="AQ176" t="str">
        <f>VLOOKUP(B176,'[13]25.6月定稿'!$B$3:$CH$600,22,0)</f>
        <v>2025/06/19号离职</v>
      </c>
      <c r="AR176" s="32" t="e">
        <f>_xlfn.XLOOKUP(A176,[12]汇总!B:B,[12]汇总!B:B)</f>
        <v>#N/A</v>
      </c>
      <c r="AT176" s="28" t="str">
        <f>VLOOKUP(B176,[8]一线员工!$C$3:$CM$600,1,0)</f>
        <v>李运泉</v>
      </c>
    </row>
    <row r="177" s="28" customFormat="1" spans="1:46">
      <c r="A177" s="42">
        <f t="shared" si="26"/>
        <v>160</v>
      </c>
      <c r="B177" s="109" t="s">
        <v>481</v>
      </c>
      <c r="C177" s="57" t="s">
        <v>612</v>
      </c>
      <c r="D177" s="108" t="s">
        <v>752</v>
      </c>
      <c r="E177" s="52"/>
      <c r="F177" s="55"/>
      <c r="G177" s="55"/>
      <c r="H177" s="55"/>
      <c r="I177" s="55"/>
      <c r="J177" s="55">
        <v>4308</v>
      </c>
      <c r="K177" s="55">
        <v>4308</v>
      </c>
      <c r="L177" s="55">
        <v>4308</v>
      </c>
      <c r="M177" s="55">
        <v>4308</v>
      </c>
      <c r="N177" s="55"/>
      <c r="O177" s="61">
        <v>150</v>
      </c>
      <c r="P177" s="59">
        <v>689.28</v>
      </c>
      <c r="Q177" s="55"/>
      <c r="R177" s="55"/>
      <c r="S177" s="59">
        <v>30.16</v>
      </c>
      <c r="T177" s="55"/>
      <c r="U177" s="59">
        <v>374.8</v>
      </c>
      <c r="V177" s="55"/>
      <c r="W177" s="59">
        <v>72.37</v>
      </c>
      <c r="X177" s="64"/>
      <c r="Y177" s="55"/>
      <c r="Z177" s="55"/>
      <c r="AA177" s="57">
        <v>1166.61</v>
      </c>
      <c r="AB177" s="55"/>
      <c r="AC177" s="55"/>
      <c r="AD177" s="55"/>
      <c r="AE177" s="55"/>
      <c r="AF177" s="55"/>
      <c r="AG177" s="55"/>
      <c r="AH177" s="55"/>
      <c r="AI177" s="55"/>
      <c r="AJ177" s="55"/>
      <c r="AK177" s="57">
        <v>1166.61</v>
      </c>
      <c r="AL177" s="73"/>
      <c r="AM177" s="28" t="s">
        <v>293</v>
      </c>
      <c r="AN177" s="70">
        <f ca="1">VLOOKUP(B177,'[9]6月月报7.8'!$B$4:$CN$700,49,0)</f>
        <v>0</v>
      </c>
      <c r="AO177" s="29" t="str">
        <f ca="1">VLOOKUP(B177,'[9]6月月报7.8'!$B$4:$CN$700,51,0)</f>
        <v>劳务工</v>
      </c>
      <c r="AP177">
        <f>VLOOKUP(B177,'[13]25.6月定稿'!$B$3:$CH$600,5,0)</f>
        <v>23</v>
      </c>
      <c r="AQ177">
        <f>VLOOKUP(B177,'[13]25.6月定稿'!$B$3:$CH$600,22,0)</f>
        <v>0</v>
      </c>
      <c r="AR177" s="32" t="e">
        <f>_xlfn.XLOOKUP(A177,[12]汇总!B:B,[12]汇总!B:B)</f>
        <v>#N/A</v>
      </c>
      <c r="AT177" s="28" t="str">
        <f>VLOOKUP(B177,[8]一线员工!$C$3:$CM$600,1,0)</f>
        <v>肖志</v>
      </c>
    </row>
    <row r="178" s="28" customFormat="1" spans="1:46">
      <c r="A178" s="42">
        <f t="shared" si="26"/>
        <v>161</v>
      </c>
      <c r="B178" s="109" t="s">
        <v>477</v>
      </c>
      <c r="C178" s="57" t="s">
        <v>612</v>
      </c>
      <c r="D178" s="108" t="s">
        <v>752</v>
      </c>
      <c r="E178" s="52"/>
      <c r="F178" s="55"/>
      <c r="G178" s="55"/>
      <c r="H178" s="55"/>
      <c r="I178" s="55"/>
      <c r="J178" s="55">
        <v>4308</v>
      </c>
      <c r="K178" s="55">
        <v>4308</v>
      </c>
      <c r="L178" s="55">
        <v>4308</v>
      </c>
      <c r="M178" s="55">
        <v>4308</v>
      </c>
      <c r="N178" s="55"/>
      <c r="O178" s="61">
        <v>150</v>
      </c>
      <c r="P178" s="59">
        <v>689.28</v>
      </c>
      <c r="Q178" s="55"/>
      <c r="R178" s="55"/>
      <c r="S178" s="59">
        <v>30.16</v>
      </c>
      <c r="T178" s="55"/>
      <c r="U178" s="59">
        <v>374.8</v>
      </c>
      <c r="V178" s="55"/>
      <c r="W178" s="59">
        <v>72.37</v>
      </c>
      <c r="X178" s="64"/>
      <c r="Y178" s="55"/>
      <c r="Z178" s="55"/>
      <c r="AA178" s="57">
        <v>1166.61</v>
      </c>
      <c r="AB178" s="55"/>
      <c r="AC178" s="55"/>
      <c r="AD178" s="55"/>
      <c r="AE178" s="55"/>
      <c r="AF178" s="55"/>
      <c r="AG178" s="55"/>
      <c r="AH178" s="55"/>
      <c r="AI178" s="55"/>
      <c r="AJ178" s="55"/>
      <c r="AK178" s="57">
        <v>1166.61</v>
      </c>
      <c r="AL178" s="73"/>
      <c r="AM178" s="28" t="s">
        <v>293</v>
      </c>
      <c r="AN178" s="70">
        <f ca="1">VLOOKUP(B178,'[9]6月月报7.8'!$B$4:$CN$700,49,0)</f>
        <v>0</v>
      </c>
      <c r="AO178" s="29" t="str">
        <f ca="1">VLOOKUP(B178,'[9]6月月报7.8'!$B$4:$CN$700,51,0)</f>
        <v>劳务工</v>
      </c>
      <c r="AP178">
        <f>VLOOKUP(B178,'[13]25.6月定稿'!$B$3:$CH$600,5,0)</f>
        <v>19</v>
      </c>
      <c r="AQ178">
        <f>VLOOKUP(B178,'[13]25.6月定稿'!$B$3:$CH$600,22,0)</f>
        <v>0</v>
      </c>
      <c r="AR178" s="32" t="e">
        <f>_xlfn.XLOOKUP(A178,[12]汇总!B:B,[12]汇总!B:B)</f>
        <v>#N/A</v>
      </c>
      <c r="AT178" s="28" t="str">
        <f>VLOOKUP(B178,[8]一线员工!$C$3:$CM$600,1,0)</f>
        <v>黄夏明</v>
      </c>
    </row>
    <row r="179" s="28" customFormat="1" spans="1:46">
      <c r="A179" s="42">
        <f t="shared" si="26"/>
        <v>162</v>
      </c>
      <c r="B179" s="109" t="s">
        <v>436</v>
      </c>
      <c r="C179" s="57" t="s">
        <v>612</v>
      </c>
      <c r="D179" s="108" t="s">
        <v>752</v>
      </c>
      <c r="E179" s="52"/>
      <c r="F179" s="55"/>
      <c r="G179" s="55"/>
      <c r="H179" s="55"/>
      <c r="I179" s="55"/>
      <c r="J179" s="55">
        <v>4308</v>
      </c>
      <c r="K179" s="55">
        <v>4308</v>
      </c>
      <c r="L179" s="55">
        <v>4308</v>
      </c>
      <c r="M179" s="55">
        <v>4308</v>
      </c>
      <c r="N179" s="55"/>
      <c r="O179" s="61">
        <v>150</v>
      </c>
      <c r="P179" s="59">
        <v>689.28</v>
      </c>
      <c r="Q179" s="55"/>
      <c r="R179" s="55"/>
      <c r="S179" s="59">
        <v>30.16</v>
      </c>
      <c r="T179" s="55"/>
      <c r="U179" s="59">
        <v>374.8</v>
      </c>
      <c r="V179" s="55"/>
      <c r="W179" s="59">
        <v>72.37</v>
      </c>
      <c r="X179" s="64"/>
      <c r="Y179" s="55"/>
      <c r="Z179" s="55"/>
      <c r="AA179" s="57">
        <v>1166.61</v>
      </c>
      <c r="AB179" s="55"/>
      <c r="AC179" s="55"/>
      <c r="AD179" s="55"/>
      <c r="AE179" s="55"/>
      <c r="AF179" s="55"/>
      <c r="AG179" s="55"/>
      <c r="AH179" s="55"/>
      <c r="AI179" s="55"/>
      <c r="AJ179" s="55"/>
      <c r="AK179" s="57">
        <v>1166.61</v>
      </c>
      <c r="AL179" s="73"/>
      <c r="AM179" s="28" t="s">
        <v>293</v>
      </c>
      <c r="AN179" s="70">
        <f ca="1">VLOOKUP(B179,'[9]6月月报7.8'!$B$4:$CN$700,49,0)</f>
        <v>0</v>
      </c>
      <c r="AO179" s="29">
        <f ca="1">VLOOKUP(B179,'[9]6月月报7.8'!$B$4:$CN$700,51,0)</f>
        <v>0</v>
      </c>
      <c r="AP179">
        <f>VLOOKUP(B179,'[13]25.6月定稿'!$B$3:$CH$600,5,0)</f>
        <v>21</v>
      </c>
      <c r="AQ179">
        <f>VLOOKUP(B179,'[13]25.6月定稿'!$B$3:$CH$600,22,0)</f>
        <v>0</v>
      </c>
      <c r="AR179" s="32" t="e">
        <f>_xlfn.XLOOKUP(A179,[12]汇总!B:B,[12]汇总!B:B)</f>
        <v>#N/A</v>
      </c>
      <c r="AT179" s="28" t="str">
        <f>VLOOKUP(B179,[8]一线员工!$C$3:$CM$600,1,0)</f>
        <v>赵亮</v>
      </c>
    </row>
    <row r="180" s="28" customFormat="1" spans="1:46">
      <c r="A180" s="42">
        <f t="shared" si="26"/>
        <v>163</v>
      </c>
      <c r="B180" s="109" t="s">
        <v>517</v>
      </c>
      <c r="C180" s="57" t="s">
        <v>613</v>
      </c>
      <c r="D180" s="108" t="s">
        <v>753</v>
      </c>
      <c r="E180" s="52"/>
      <c r="F180" s="55"/>
      <c r="G180" s="55"/>
      <c r="H180" s="55"/>
      <c r="I180" s="55"/>
      <c r="J180" s="55">
        <v>4308</v>
      </c>
      <c r="K180" s="55">
        <v>4308</v>
      </c>
      <c r="L180" s="55">
        <v>4308</v>
      </c>
      <c r="M180" s="55">
        <v>4308</v>
      </c>
      <c r="N180" s="55"/>
      <c r="O180" s="61">
        <v>150</v>
      </c>
      <c r="P180" s="59">
        <v>689.28</v>
      </c>
      <c r="Q180" s="55"/>
      <c r="R180" s="55"/>
      <c r="S180" s="59">
        <v>30.16</v>
      </c>
      <c r="T180" s="55"/>
      <c r="U180" s="59">
        <v>374.8</v>
      </c>
      <c r="V180" s="55"/>
      <c r="W180" s="59">
        <v>72.37</v>
      </c>
      <c r="X180" s="64"/>
      <c r="Y180" s="55"/>
      <c r="Z180" s="55"/>
      <c r="AA180" s="57">
        <v>1166.61</v>
      </c>
      <c r="AB180" s="55"/>
      <c r="AC180" s="55"/>
      <c r="AD180" s="55"/>
      <c r="AE180" s="55"/>
      <c r="AF180" s="55"/>
      <c r="AG180" s="55"/>
      <c r="AH180" s="55"/>
      <c r="AI180" s="55"/>
      <c r="AJ180" s="55"/>
      <c r="AK180" s="57">
        <v>1166.61</v>
      </c>
      <c r="AL180" s="73"/>
      <c r="AM180" s="28" t="s">
        <v>293</v>
      </c>
      <c r="AN180" s="70">
        <f ca="1">VLOOKUP(B180,'[9]6月月报7.8'!$B$4:$CN$700,49,0)</f>
        <v>0</v>
      </c>
      <c r="AO180" s="29">
        <f ca="1">VLOOKUP(B180,'[9]6月月报7.8'!$B$4:$CN$700,51,0)</f>
        <v>0</v>
      </c>
      <c r="AP180">
        <f>VLOOKUP(B180,'[13]25.6月定稿'!$B$3:$CH$600,5,0)</f>
        <v>7</v>
      </c>
      <c r="AQ180" t="str">
        <f>VLOOKUP(B180,'[13]25.6月定稿'!$B$3:$CH$600,22,0)</f>
        <v>2025/06/12号离职</v>
      </c>
      <c r="AR180" s="32" t="e">
        <f>_xlfn.XLOOKUP(A180,[12]汇总!B:B,[12]汇总!B:B)</f>
        <v>#N/A</v>
      </c>
      <c r="AT180" s="28" t="str">
        <f>VLOOKUP(B180,[8]一线员工!$C$3:$CM$600,1,0)</f>
        <v>谢素平</v>
      </c>
    </row>
    <row r="181" s="28" customFormat="1" spans="1:46">
      <c r="A181" s="42">
        <f t="shared" si="26"/>
        <v>164</v>
      </c>
      <c r="B181" s="109" t="s">
        <v>513</v>
      </c>
      <c r="C181" s="57" t="s">
        <v>612</v>
      </c>
      <c r="D181" s="108" t="s">
        <v>754</v>
      </c>
      <c r="E181" s="52"/>
      <c r="F181" s="55"/>
      <c r="G181" s="55"/>
      <c r="H181" s="55"/>
      <c r="I181" s="55"/>
      <c r="J181" s="55">
        <v>4308</v>
      </c>
      <c r="K181" s="55">
        <v>4308</v>
      </c>
      <c r="L181" s="55">
        <v>4308</v>
      </c>
      <c r="M181" s="55">
        <v>4308</v>
      </c>
      <c r="N181" s="55"/>
      <c r="O181" s="61">
        <v>150</v>
      </c>
      <c r="P181" s="59">
        <v>689.28</v>
      </c>
      <c r="Q181" s="55"/>
      <c r="R181" s="55"/>
      <c r="S181" s="59">
        <v>30.16</v>
      </c>
      <c r="T181" s="55"/>
      <c r="U181" s="59">
        <v>374.8</v>
      </c>
      <c r="V181" s="55"/>
      <c r="W181" s="59">
        <v>72.37</v>
      </c>
      <c r="X181" s="64"/>
      <c r="Y181" s="55"/>
      <c r="Z181" s="55"/>
      <c r="AA181" s="57">
        <v>1166.61</v>
      </c>
      <c r="AB181" s="55"/>
      <c r="AC181" s="55"/>
      <c r="AD181" s="55"/>
      <c r="AE181" s="55"/>
      <c r="AF181" s="55"/>
      <c r="AG181" s="55"/>
      <c r="AH181" s="55"/>
      <c r="AI181" s="55"/>
      <c r="AJ181" s="55"/>
      <c r="AK181" s="57">
        <v>1166.61</v>
      </c>
      <c r="AL181" s="73"/>
      <c r="AM181" s="28" t="s">
        <v>293</v>
      </c>
      <c r="AN181" s="70">
        <f ca="1">VLOOKUP(B181,'[9]6月月报7.8'!$B$4:$CN$700,49,0)</f>
        <v>0</v>
      </c>
      <c r="AO181" s="29">
        <f ca="1">VLOOKUP(B181,'[9]6月月报7.8'!$B$4:$CN$700,51,0)</f>
        <v>0</v>
      </c>
      <c r="AP181">
        <f>VLOOKUP(B181,'[13]25.6月定稿'!$B$3:$CH$600,5,0)</f>
        <v>14</v>
      </c>
      <c r="AQ181" t="str">
        <f>VLOOKUP(B181,'[13]25.6月定稿'!$B$3:$CH$600,22,0)</f>
        <v>2025/06/25号离职</v>
      </c>
      <c r="AR181" s="32" t="e">
        <f>_xlfn.XLOOKUP(A181,[12]汇总!B:B,[12]汇总!B:B)</f>
        <v>#N/A</v>
      </c>
      <c r="AT181" s="28" t="str">
        <f>VLOOKUP(B181,[8]一线员工!$C$3:$CM$600,1,0)</f>
        <v>马立香</v>
      </c>
    </row>
    <row r="182" s="28" customFormat="1" spans="1:46">
      <c r="A182" s="42">
        <f t="shared" si="26"/>
        <v>165</v>
      </c>
      <c r="B182" s="109" t="s">
        <v>482</v>
      </c>
      <c r="C182" s="57" t="s">
        <v>613</v>
      </c>
      <c r="D182" s="108" t="s">
        <v>755</v>
      </c>
      <c r="E182" s="52"/>
      <c r="F182" s="55"/>
      <c r="G182" s="55"/>
      <c r="H182" s="55"/>
      <c r="I182" s="55"/>
      <c r="J182" s="55">
        <v>4308</v>
      </c>
      <c r="K182" s="55">
        <v>4308</v>
      </c>
      <c r="L182" s="55">
        <v>4308</v>
      </c>
      <c r="M182" s="55">
        <v>4308</v>
      </c>
      <c r="N182" s="55"/>
      <c r="O182" s="61">
        <v>150</v>
      </c>
      <c r="P182" s="59">
        <v>689.28</v>
      </c>
      <c r="Q182" s="55"/>
      <c r="R182" s="55"/>
      <c r="S182" s="59">
        <v>30.16</v>
      </c>
      <c r="T182" s="55"/>
      <c r="U182" s="59">
        <v>374.8</v>
      </c>
      <c r="V182" s="55"/>
      <c r="W182" s="59">
        <v>72.37</v>
      </c>
      <c r="X182" s="64"/>
      <c r="Y182" s="55"/>
      <c r="Z182" s="55"/>
      <c r="AA182" s="57">
        <v>1166.61</v>
      </c>
      <c r="AB182" s="55"/>
      <c r="AC182" s="55"/>
      <c r="AD182" s="55"/>
      <c r="AE182" s="55"/>
      <c r="AF182" s="55"/>
      <c r="AG182" s="55"/>
      <c r="AH182" s="55"/>
      <c r="AI182" s="55"/>
      <c r="AJ182" s="55"/>
      <c r="AK182" s="57">
        <v>1166.61</v>
      </c>
      <c r="AL182" s="73"/>
      <c r="AM182" s="28" t="s">
        <v>293</v>
      </c>
      <c r="AN182" s="70">
        <f ca="1">VLOOKUP(B182,'[9]6月月报7.8'!$B$4:$CN$700,49,0)</f>
        <v>0</v>
      </c>
      <c r="AO182" s="29" t="str">
        <f ca="1">VLOOKUP(B182,'[9]6月月报7.8'!$B$4:$CN$700,51,0)</f>
        <v>劳务工</v>
      </c>
      <c r="AP182">
        <f>VLOOKUP(B182,'[13]25.6月定稿'!$B$3:$CH$600,5,0)</f>
        <v>19</v>
      </c>
      <c r="AQ182">
        <f>VLOOKUP(B182,'[13]25.6月定稿'!$B$3:$CH$600,22,0)</f>
        <v>0</v>
      </c>
      <c r="AR182" s="32" t="e">
        <f>_xlfn.XLOOKUP(A182,[12]汇总!B:B,[12]汇总!B:B)</f>
        <v>#N/A</v>
      </c>
      <c r="AT182" s="28" t="str">
        <f>VLOOKUP(B182,[8]一线员工!$C$3:$CM$600,1,0)</f>
        <v>李湘泉</v>
      </c>
    </row>
    <row r="183" s="28" customFormat="1" spans="1:46">
      <c r="A183" s="42">
        <f t="shared" si="26"/>
        <v>166</v>
      </c>
      <c r="B183" s="109" t="s">
        <v>533</v>
      </c>
      <c r="C183" s="57" t="s">
        <v>612</v>
      </c>
      <c r="D183" s="108" t="s">
        <v>756</v>
      </c>
      <c r="E183" s="52"/>
      <c r="F183" s="55"/>
      <c r="G183" s="55"/>
      <c r="H183" s="55"/>
      <c r="I183" s="55"/>
      <c r="J183" s="55"/>
      <c r="K183" s="55"/>
      <c r="L183" s="55"/>
      <c r="M183" s="55"/>
      <c r="N183" s="55"/>
      <c r="O183" s="61">
        <v>150</v>
      </c>
      <c r="P183" s="59"/>
      <c r="Q183" s="55"/>
      <c r="R183" s="55"/>
      <c r="S183" s="59"/>
      <c r="T183" s="55"/>
      <c r="U183" s="59"/>
      <c r="V183" s="55"/>
      <c r="W183" s="59">
        <v>72.37</v>
      </c>
      <c r="X183" s="64"/>
      <c r="Y183" s="55"/>
      <c r="Z183" s="55"/>
      <c r="AA183" s="57">
        <v>72.37</v>
      </c>
      <c r="AB183" s="55"/>
      <c r="AC183" s="55"/>
      <c r="AD183" s="55"/>
      <c r="AE183" s="55"/>
      <c r="AF183" s="55"/>
      <c r="AG183" s="55"/>
      <c r="AH183" s="55"/>
      <c r="AI183" s="55"/>
      <c r="AJ183" s="55"/>
      <c r="AK183" s="57">
        <v>72.37</v>
      </c>
      <c r="AL183" s="73"/>
      <c r="AM183" s="28" t="s">
        <v>293</v>
      </c>
      <c r="AN183" s="70">
        <f ca="1">VLOOKUP(B183,'[9]6月月报7.8'!$B$4:$CN$700,49,0)</f>
        <v>0</v>
      </c>
      <c r="AO183" s="29">
        <f ca="1">VLOOKUP(B183,'[9]6月月报7.8'!$B$4:$CN$700,51,0)</f>
        <v>0</v>
      </c>
      <c r="AP183">
        <f>VLOOKUP(B183,'[13]25.6月定稿'!$B$3:$CH$600,5,0)</f>
        <v>6</v>
      </c>
      <c r="AQ183" t="str">
        <f>VLOOKUP(B183,'[13]25.6月定稿'!$B$3:$CH$600,22,0)</f>
        <v>2025/06/23号离职</v>
      </c>
      <c r="AR183" s="32" t="e">
        <f>_xlfn.XLOOKUP(A183,[12]汇总!B:B,[12]汇总!B:B)</f>
        <v>#N/A</v>
      </c>
      <c r="AT183" s="28" t="str">
        <f>VLOOKUP(B183,[8]一线员工!$C$3:$CM$600,1,0)</f>
        <v>朱新良</v>
      </c>
    </row>
    <row r="184" s="28" customFormat="1" spans="1:46">
      <c r="A184" s="42">
        <f t="shared" si="26"/>
        <v>167</v>
      </c>
      <c r="B184" s="109" t="s">
        <v>497</v>
      </c>
      <c r="C184" s="57" t="s">
        <v>613</v>
      </c>
      <c r="D184" s="108" t="s">
        <v>757</v>
      </c>
      <c r="E184" s="52"/>
      <c r="F184" s="55"/>
      <c r="G184" s="55"/>
      <c r="H184" s="55"/>
      <c r="I184" s="55"/>
      <c r="J184" s="55"/>
      <c r="K184" s="55"/>
      <c r="L184" s="55"/>
      <c r="M184" s="55"/>
      <c r="N184" s="55"/>
      <c r="O184" s="61">
        <v>150</v>
      </c>
      <c r="P184" s="59"/>
      <c r="Q184" s="55"/>
      <c r="R184" s="55"/>
      <c r="S184" s="59"/>
      <c r="T184" s="55"/>
      <c r="U184" s="59"/>
      <c r="V184" s="55"/>
      <c r="W184" s="59">
        <v>72.37</v>
      </c>
      <c r="X184" s="64"/>
      <c r="Y184" s="55"/>
      <c r="Z184" s="55"/>
      <c r="AA184" s="57">
        <v>72.37</v>
      </c>
      <c r="AB184" s="55"/>
      <c r="AC184" s="55"/>
      <c r="AD184" s="55"/>
      <c r="AE184" s="55"/>
      <c r="AF184" s="55"/>
      <c r="AG184" s="55"/>
      <c r="AH184" s="55"/>
      <c r="AI184" s="55"/>
      <c r="AJ184" s="55"/>
      <c r="AK184" s="57">
        <v>72.37</v>
      </c>
      <c r="AL184" s="73"/>
      <c r="AM184" s="28" t="s">
        <v>293</v>
      </c>
      <c r="AN184" s="70">
        <f ca="1">VLOOKUP(B184,'[9]6月月报7.8'!$B$4:$CN$700,49,0)</f>
        <v>0</v>
      </c>
      <c r="AO184" s="29" t="str">
        <f ca="1">VLOOKUP(B184,'[9]6月月报7.8'!$B$4:$CN$700,51,0)</f>
        <v>劳务工</v>
      </c>
      <c r="AP184">
        <f>VLOOKUP(B184,'[13]25.6月定稿'!$B$3:$CH$600,5,0)</f>
        <v>9</v>
      </c>
      <c r="AQ184">
        <f>VLOOKUP(B184,'[13]25.6月定稿'!$B$3:$CH$600,22,0)</f>
        <v>0</v>
      </c>
      <c r="AR184" s="32" t="e">
        <f>_xlfn.XLOOKUP(A184,[12]汇总!B:B,[12]汇总!B:B)</f>
        <v>#N/A</v>
      </c>
      <c r="AT184" s="28" t="str">
        <f>VLOOKUP(B184,[8]一线员工!$C$3:$CM$600,1,0)</f>
        <v>张桂花</v>
      </c>
    </row>
    <row r="185" s="28" customFormat="1" spans="1:46">
      <c r="A185" s="42">
        <f t="shared" si="26"/>
        <v>168</v>
      </c>
      <c r="B185" s="109" t="s">
        <v>496</v>
      </c>
      <c r="C185" s="57" t="s">
        <v>612</v>
      </c>
      <c r="D185" s="108" t="s">
        <v>757</v>
      </c>
      <c r="E185" s="52"/>
      <c r="F185" s="55"/>
      <c r="G185" s="55"/>
      <c r="H185" s="55"/>
      <c r="I185" s="55"/>
      <c r="J185" s="55"/>
      <c r="K185" s="55"/>
      <c r="L185" s="55"/>
      <c r="M185" s="55"/>
      <c r="N185" s="55"/>
      <c r="O185" s="61">
        <v>150</v>
      </c>
      <c r="P185" s="59"/>
      <c r="Q185" s="55"/>
      <c r="R185" s="55"/>
      <c r="S185" s="59"/>
      <c r="T185" s="55"/>
      <c r="U185" s="59"/>
      <c r="V185" s="55"/>
      <c r="W185" s="59">
        <v>72.37</v>
      </c>
      <c r="X185" s="64"/>
      <c r="Y185" s="55"/>
      <c r="Z185" s="55"/>
      <c r="AA185" s="57">
        <v>72.37</v>
      </c>
      <c r="AB185" s="55"/>
      <c r="AC185" s="55"/>
      <c r="AD185" s="55"/>
      <c r="AE185" s="55"/>
      <c r="AF185" s="55"/>
      <c r="AG185" s="55"/>
      <c r="AH185" s="55"/>
      <c r="AI185" s="55"/>
      <c r="AJ185" s="55"/>
      <c r="AK185" s="57">
        <v>72.37</v>
      </c>
      <c r="AL185" s="73"/>
      <c r="AM185" s="28" t="s">
        <v>293</v>
      </c>
      <c r="AN185" s="70">
        <f ca="1">VLOOKUP(B185,'[9]6月月报7.8'!$B$4:$CN$700,49,0)</f>
        <v>0</v>
      </c>
      <c r="AO185" s="29" t="str">
        <f ca="1">VLOOKUP(B185,'[9]6月月报7.8'!$B$4:$CN$700,51,0)</f>
        <v>劳务工</v>
      </c>
      <c r="AP185">
        <f>VLOOKUP(B185,'[13]25.6月定稿'!$B$3:$CH$600,5,0)</f>
        <v>9</v>
      </c>
      <c r="AQ185">
        <f>VLOOKUP(B185,'[13]25.6月定稿'!$B$3:$CH$600,22,0)</f>
        <v>0</v>
      </c>
      <c r="AR185" s="32" t="e">
        <f>_xlfn.XLOOKUP(A185,[12]汇总!B:B,[12]汇总!B:B)</f>
        <v>#N/A</v>
      </c>
      <c r="AT185" s="28" t="str">
        <f>VLOOKUP(B185,[8]一线员工!$C$3:$CM$600,1,0)</f>
        <v>唐国祥</v>
      </c>
    </row>
    <row r="186" s="28" customFormat="1" spans="1:46">
      <c r="A186" s="42">
        <f t="shared" si="26"/>
        <v>169</v>
      </c>
      <c r="B186" s="109" t="s">
        <v>498</v>
      </c>
      <c r="C186" s="57" t="s">
        <v>613</v>
      </c>
      <c r="D186" s="108" t="s">
        <v>758</v>
      </c>
      <c r="E186" s="52"/>
      <c r="F186" s="55"/>
      <c r="G186" s="55"/>
      <c r="H186" s="55"/>
      <c r="I186" s="55"/>
      <c r="J186" s="55"/>
      <c r="K186" s="55"/>
      <c r="L186" s="55"/>
      <c r="M186" s="55"/>
      <c r="N186" s="55"/>
      <c r="O186" s="61">
        <v>150</v>
      </c>
      <c r="P186" s="59"/>
      <c r="Q186" s="55"/>
      <c r="R186" s="55"/>
      <c r="S186" s="59"/>
      <c r="T186" s="55"/>
      <c r="U186" s="59"/>
      <c r="V186" s="55"/>
      <c r="W186" s="59">
        <v>72.37</v>
      </c>
      <c r="X186" s="64"/>
      <c r="Y186" s="55"/>
      <c r="Z186" s="55"/>
      <c r="AA186" s="57">
        <v>72.37</v>
      </c>
      <c r="AB186" s="55"/>
      <c r="AC186" s="55"/>
      <c r="AD186" s="55"/>
      <c r="AE186" s="55"/>
      <c r="AF186" s="55"/>
      <c r="AG186" s="55"/>
      <c r="AH186" s="55"/>
      <c r="AI186" s="55"/>
      <c r="AJ186" s="55"/>
      <c r="AK186" s="57">
        <v>72.37</v>
      </c>
      <c r="AL186" s="73"/>
      <c r="AM186" s="28" t="s">
        <v>293</v>
      </c>
      <c r="AN186" s="70">
        <f ca="1">VLOOKUP(B186,'[9]6月月报7.8'!$B$4:$CN$700,49,0)</f>
        <v>0</v>
      </c>
      <c r="AO186" s="29" t="str">
        <f ca="1">VLOOKUP(B186,'[9]6月月报7.8'!$B$4:$CN$700,51,0)</f>
        <v>劳务工</v>
      </c>
      <c r="AP186">
        <f>VLOOKUP(B186,'[13]25.6月定稿'!$B$3:$CH$600,5,0)</f>
        <v>7</v>
      </c>
      <c r="AQ186">
        <f>VLOOKUP(B186,'[13]25.6月定稿'!$B$3:$CH$600,22,0)</f>
        <v>0</v>
      </c>
      <c r="AR186" s="32" t="e">
        <f>_xlfn.XLOOKUP(A186,[12]汇总!B:B,[12]汇总!B:B)</f>
        <v>#N/A</v>
      </c>
      <c r="AT186" s="28" t="str">
        <f>VLOOKUP(B186,[8]一线员工!$C$3:$CM$600,1,0)</f>
        <v>曹庆华</v>
      </c>
    </row>
    <row r="187" s="28" customFormat="1" spans="1:44">
      <c r="A187" s="42"/>
      <c r="B187" s="55"/>
      <c r="C187" s="55"/>
      <c r="D187" s="55"/>
      <c r="E187" s="55">
        <v>172</v>
      </c>
      <c r="F187" s="84"/>
      <c r="G187" s="84"/>
      <c r="H187" s="84"/>
      <c r="I187" s="84"/>
      <c r="J187" s="55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55"/>
      <c r="AB187" s="84"/>
      <c r="AC187" s="84"/>
      <c r="AD187" s="84"/>
      <c r="AE187" s="84"/>
      <c r="AF187" s="84"/>
      <c r="AG187" s="84"/>
      <c r="AH187" s="84"/>
      <c r="AI187" s="84"/>
      <c r="AJ187" s="116"/>
      <c r="AK187" s="80"/>
      <c r="AL187" s="84"/>
      <c r="AN187" s="70"/>
      <c r="AO187" s="29"/>
      <c r="AP187"/>
      <c r="AQ187"/>
      <c r="AR187" s="32"/>
    </row>
    <row r="188" s="28" customFormat="1" spans="1:44">
      <c r="A188" s="42"/>
      <c r="B188" s="55"/>
      <c r="C188" s="55"/>
      <c r="D188" s="55"/>
      <c r="E188" s="55">
        <v>0</v>
      </c>
      <c r="F188" s="55"/>
      <c r="G188" s="55"/>
      <c r="H188" s="55"/>
      <c r="I188" s="84"/>
      <c r="J188" s="55"/>
      <c r="K188" s="55"/>
      <c r="L188" s="90"/>
      <c r="M188" s="55"/>
      <c r="N188" s="55"/>
      <c r="O188" s="55"/>
      <c r="P188" s="55"/>
      <c r="Q188" s="55"/>
      <c r="R188" s="55"/>
      <c r="S188" s="80"/>
      <c r="T188" s="55"/>
      <c r="U188" s="80"/>
      <c r="V188" s="55"/>
      <c r="W188" s="80"/>
      <c r="X188" s="55"/>
      <c r="Y188" s="55"/>
      <c r="Z188" s="55"/>
      <c r="AA188" s="80"/>
      <c r="AB188" s="55"/>
      <c r="AC188" s="55"/>
      <c r="AD188" s="80"/>
      <c r="AE188" s="55"/>
      <c r="AF188" s="80"/>
      <c r="AG188" s="55"/>
      <c r="AH188" s="55"/>
      <c r="AI188" s="55"/>
      <c r="AJ188" s="55">
        <v>0</v>
      </c>
      <c r="AK188" s="99">
        <v>0</v>
      </c>
      <c r="AL188" s="55"/>
      <c r="AN188" s="70"/>
      <c r="AO188" s="29"/>
      <c r="AP188"/>
      <c r="AQ188"/>
      <c r="AR188" s="32"/>
    </row>
    <row r="189" s="28" customFormat="1" ht="36" spans="1:44">
      <c r="A189" s="42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>
        <f t="shared" ref="O189:X189" si="27">SUM(O156:O188)</f>
        <v>4650</v>
      </c>
      <c r="P189" s="55">
        <f t="shared" si="27"/>
        <v>15164.16</v>
      </c>
      <c r="Q189" s="55">
        <f t="shared" si="27"/>
        <v>0</v>
      </c>
      <c r="R189" s="55">
        <f t="shared" si="27"/>
        <v>0</v>
      </c>
      <c r="S189" s="55">
        <f t="shared" si="27"/>
        <v>663.52</v>
      </c>
      <c r="T189" s="55">
        <f t="shared" si="27"/>
        <v>0</v>
      </c>
      <c r="U189" s="55">
        <f t="shared" si="27"/>
        <v>8245.6</v>
      </c>
      <c r="V189" s="55">
        <f t="shared" si="27"/>
        <v>0</v>
      </c>
      <c r="W189" s="55">
        <f t="shared" si="27"/>
        <v>2243.47</v>
      </c>
      <c r="X189" s="55">
        <f t="shared" si="27"/>
        <v>0</v>
      </c>
      <c r="Y189" s="55"/>
      <c r="Z189" s="55">
        <f t="shared" ref="Z189:AK189" si="28">SUM(Z156:Z188)</f>
        <v>0</v>
      </c>
      <c r="AA189" s="55">
        <f t="shared" si="28"/>
        <v>26316.75</v>
      </c>
      <c r="AB189" s="55">
        <f t="shared" si="28"/>
        <v>0</v>
      </c>
      <c r="AC189" s="55">
        <f t="shared" si="28"/>
        <v>0</v>
      </c>
      <c r="AD189" s="55">
        <f t="shared" si="28"/>
        <v>0</v>
      </c>
      <c r="AE189" s="55">
        <f t="shared" si="28"/>
        <v>0</v>
      </c>
      <c r="AF189" s="55">
        <f t="shared" si="28"/>
        <v>0</v>
      </c>
      <c r="AG189" s="55">
        <f t="shared" si="28"/>
        <v>0</v>
      </c>
      <c r="AH189" s="55">
        <f t="shared" si="28"/>
        <v>0</v>
      </c>
      <c r="AI189" s="55">
        <f t="shared" si="28"/>
        <v>0</v>
      </c>
      <c r="AJ189" s="55">
        <f t="shared" si="28"/>
        <v>0</v>
      </c>
      <c r="AK189" s="55">
        <f t="shared" si="28"/>
        <v>26316.75</v>
      </c>
      <c r="AL189" s="73" t="s">
        <v>657</v>
      </c>
      <c r="AN189" s="70"/>
      <c r="AO189" s="29"/>
      <c r="AP189"/>
      <c r="AQ189"/>
      <c r="AR189" s="32"/>
    </row>
    <row r="190" s="28" customFormat="1" spans="1:44">
      <c r="A190" s="42" t="s">
        <v>45</v>
      </c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73"/>
      <c r="AN190" s="70"/>
      <c r="AO190" s="29"/>
      <c r="AP190"/>
      <c r="AQ190"/>
      <c r="AR190" s="32"/>
    </row>
    <row r="191" s="28" customFormat="1" spans="1:46">
      <c r="A191" s="42">
        <f t="shared" ref="A191:A202" si="29">ROW()-21</f>
        <v>170</v>
      </c>
      <c r="B191" s="107" t="s">
        <v>448</v>
      </c>
      <c r="C191" s="57"/>
      <c r="D191" s="108"/>
      <c r="E191" s="52" t="s">
        <v>759</v>
      </c>
      <c r="F191" s="55"/>
      <c r="G191" s="55"/>
      <c r="H191" s="55"/>
      <c r="I191" s="55"/>
      <c r="J191" s="112">
        <v>4308</v>
      </c>
      <c r="K191" s="112">
        <v>4308</v>
      </c>
      <c r="L191" s="112">
        <v>4308</v>
      </c>
      <c r="M191" s="112">
        <v>4308</v>
      </c>
      <c r="N191" s="55"/>
      <c r="O191" s="61">
        <v>150</v>
      </c>
      <c r="P191" s="59">
        <v>689.28</v>
      </c>
      <c r="Q191" s="55"/>
      <c r="R191" s="55"/>
      <c r="S191" s="55">
        <v>30.16</v>
      </c>
      <c r="T191" s="55"/>
      <c r="U191" s="55">
        <v>352.61</v>
      </c>
      <c r="V191" s="55"/>
      <c r="W191" s="59">
        <v>60.31</v>
      </c>
      <c r="X191" s="64"/>
      <c r="Y191" s="55"/>
      <c r="Z191" s="55"/>
      <c r="AA191" s="57">
        <v>1132.36</v>
      </c>
      <c r="AB191" s="55"/>
      <c r="AC191" s="55"/>
      <c r="AD191" s="55"/>
      <c r="AE191" s="55"/>
      <c r="AF191" s="55"/>
      <c r="AG191" s="55"/>
      <c r="AH191" s="55"/>
      <c r="AI191" s="55"/>
      <c r="AJ191" s="55"/>
      <c r="AK191" s="57">
        <v>1132.36</v>
      </c>
      <c r="AL191" s="73"/>
      <c r="AM191" s="28" t="s">
        <v>45</v>
      </c>
      <c r="AN191" s="70">
        <f ca="1">VLOOKUP(B191,'[9]6月月报7.8'!$B$4:$CN$700,49,0)</f>
        <v>0</v>
      </c>
      <c r="AO191" s="29" t="str">
        <f ca="1">VLOOKUP(B191,'[9]6月月报7.8'!$B$4:$CN$700,51,0)</f>
        <v>劳务工</v>
      </c>
      <c r="AP191">
        <f>VLOOKUP(B191,'[13]25.6月定稿'!$B$3:$CH$600,5,0)</f>
        <v>23</v>
      </c>
      <c r="AQ191">
        <f>VLOOKUP(B191,'[13]25.6月定稿'!$B$3:$CH$600,22,0)</f>
        <v>0</v>
      </c>
      <c r="AR191" s="32" t="e">
        <f>_xlfn.XLOOKUP(A191,[12]汇总!B:B,[12]汇总!B:B)</f>
        <v>#N/A</v>
      </c>
      <c r="AT191" s="28" t="str">
        <f>VLOOKUP(B191,[8]一线员工!$C$3:$CM$600,1,0)</f>
        <v>蒋鹏</v>
      </c>
    </row>
    <row r="192" s="28" customFormat="1" spans="1:46">
      <c r="A192" s="42">
        <f t="shared" si="29"/>
        <v>171</v>
      </c>
      <c r="B192" s="59" t="s">
        <v>179</v>
      </c>
      <c r="C192" s="57"/>
      <c r="D192" s="108"/>
      <c r="E192" s="52" t="s">
        <v>760</v>
      </c>
      <c r="F192" s="55"/>
      <c r="G192" s="55"/>
      <c r="H192" s="55"/>
      <c r="I192" s="55"/>
      <c r="J192" s="112">
        <v>4308</v>
      </c>
      <c r="K192" s="112">
        <v>4308</v>
      </c>
      <c r="L192" s="112">
        <v>4308</v>
      </c>
      <c r="M192" s="112">
        <v>4308</v>
      </c>
      <c r="N192" s="55"/>
      <c r="O192" s="61">
        <v>150</v>
      </c>
      <c r="P192" s="59">
        <v>689.28</v>
      </c>
      <c r="Q192" s="55"/>
      <c r="R192" s="55"/>
      <c r="S192" s="55">
        <v>30.16</v>
      </c>
      <c r="T192" s="55"/>
      <c r="U192" s="55">
        <v>352.61</v>
      </c>
      <c r="V192" s="55"/>
      <c r="W192" s="59">
        <v>60.31</v>
      </c>
      <c r="X192" s="64"/>
      <c r="Y192" s="55"/>
      <c r="Z192" s="55"/>
      <c r="AA192" s="57">
        <v>1132.36</v>
      </c>
      <c r="AB192" s="55"/>
      <c r="AC192" s="55"/>
      <c r="AD192" s="55"/>
      <c r="AE192" s="55"/>
      <c r="AF192" s="55"/>
      <c r="AG192" s="55"/>
      <c r="AH192" s="55"/>
      <c r="AI192" s="55"/>
      <c r="AJ192" s="55"/>
      <c r="AK192" s="57">
        <v>1132.36</v>
      </c>
      <c r="AL192" s="73"/>
      <c r="AM192" s="28" t="s">
        <v>45</v>
      </c>
      <c r="AN192" s="70">
        <f ca="1">VLOOKUP(B192,'[9]6月月报7.8'!$B$4:$CN$700,49,0)</f>
        <v>0</v>
      </c>
      <c r="AO192" s="29" t="str">
        <f ca="1">VLOOKUP(B192,'[9]6月月报7.8'!$B$4:$CN$700,51,0)</f>
        <v>劳务工</v>
      </c>
      <c r="AP192">
        <f>VLOOKUP(B192,'[13]25.6月定稿'!$B$3:$CH$600,5,0)</f>
        <v>25</v>
      </c>
      <c r="AQ192">
        <f>VLOOKUP(B192,'[13]25.6月定稿'!$B$3:$CH$600,22,0)</f>
        <v>0</v>
      </c>
      <c r="AR192" s="32" t="e">
        <f>_xlfn.XLOOKUP(A192,[12]汇总!B:B,[12]汇总!B:B)</f>
        <v>#N/A</v>
      </c>
      <c r="AT192" s="28" t="str">
        <f>VLOOKUP(B192,[8]一线员工!$C$3:$CM$600,1,0)</f>
        <v>张超锋</v>
      </c>
    </row>
    <row r="193" s="28" customFormat="1" spans="1:46">
      <c r="A193" s="42">
        <f t="shared" si="29"/>
        <v>172</v>
      </c>
      <c r="B193" s="59" t="s">
        <v>178</v>
      </c>
      <c r="C193" s="57"/>
      <c r="D193" s="59"/>
      <c r="E193" s="52" t="s">
        <v>761</v>
      </c>
      <c r="F193" s="55"/>
      <c r="G193" s="55"/>
      <c r="H193" s="55"/>
      <c r="I193" s="55"/>
      <c r="J193" s="112">
        <v>4308</v>
      </c>
      <c r="K193" s="112">
        <v>4308</v>
      </c>
      <c r="L193" s="112">
        <v>4308</v>
      </c>
      <c r="M193" s="112">
        <v>4308</v>
      </c>
      <c r="N193" s="55"/>
      <c r="O193" s="61">
        <v>150</v>
      </c>
      <c r="P193" s="59">
        <v>689.28</v>
      </c>
      <c r="Q193" s="55"/>
      <c r="R193" s="55"/>
      <c r="S193" s="55">
        <v>30.16</v>
      </c>
      <c r="T193" s="55"/>
      <c r="U193" s="55">
        <v>352.61</v>
      </c>
      <c r="V193" s="55"/>
      <c r="W193" s="59">
        <v>60.31</v>
      </c>
      <c r="X193" s="64"/>
      <c r="Y193" s="55"/>
      <c r="Z193" s="55"/>
      <c r="AA193" s="57">
        <v>1132.36</v>
      </c>
      <c r="AB193" s="55"/>
      <c r="AC193" s="55"/>
      <c r="AD193" s="55"/>
      <c r="AE193" s="55"/>
      <c r="AF193" s="55"/>
      <c r="AG193" s="55"/>
      <c r="AH193" s="55"/>
      <c r="AI193" s="55"/>
      <c r="AJ193" s="55"/>
      <c r="AK193" s="57">
        <v>1132.36</v>
      </c>
      <c r="AL193" s="73"/>
      <c r="AM193" s="28" t="s">
        <v>45</v>
      </c>
      <c r="AN193" s="70">
        <f ca="1">VLOOKUP(B193,'[9]6月月报7.8'!$B$4:$CN$700,49,0)</f>
        <v>0</v>
      </c>
      <c r="AO193" s="29">
        <f ca="1">VLOOKUP(B193,'[9]6月月报7.8'!$B$4:$CN$700,51,0)</f>
        <v>0</v>
      </c>
      <c r="AP193">
        <f>VLOOKUP(B193,'[13]25.6月定稿'!$B$3:$CH$600,5,0)</f>
        <v>23</v>
      </c>
      <c r="AQ193" t="str">
        <f>VLOOKUP(B193,'[13]25.6月定稿'!$B$3:$CH$600,22,0)</f>
        <v>2025/06/28号离职</v>
      </c>
      <c r="AR193" s="32" t="e">
        <f>_xlfn.XLOOKUP(A193,[12]汇总!B:B,[12]汇总!B:B)</f>
        <v>#N/A</v>
      </c>
      <c r="AT193" s="28" t="str">
        <f>VLOOKUP(B193,[8]一线员工!$C$3:$CM$600,1,0)</f>
        <v>何杰</v>
      </c>
    </row>
    <row r="194" s="28" customFormat="1" spans="1:46">
      <c r="A194" s="42">
        <f t="shared" si="29"/>
        <v>173</v>
      </c>
      <c r="B194" s="59" t="s">
        <v>177</v>
      </c>
      <c r="C194" s="57"/>
      <c r="D194" s="108"/>
      <c r="E194" s="52" t="s">
        <v>761</v>
      </c>
      <c r="F194" s="55"/>
      <c r="G194" s="55"/>
      <c r="H194" s="55"/>
      <c r="I194" s="55"/>
      <c r="J194" s="112">
        <v>4308</v>
      </c>
      <c r="K194" s="112">
        <v>4308</v>
      </c>
      <c r="L194" s="112">
        <v>4308</v>
      </c>
      <c r="M194" s="112">
        <v>4308</v>
      </c>
      <c r="N194" s="55"/>
      <c r="O194" s="61">
        <v>150</v>
      </c>
      <c r="P194" s="59">
        <v>689.28</v>
      </c>
      <c r="Q194" s="55"/>
      <c r="R194" s="55"/>
      <c r="S194" s="55">
        <v>30.16</v>
      </c>
      <c r="T194" s="55"/>
      <c r="U194" s="55">
        <v>352.61</v>
      </c>
      <c r="V194" s="55"/>
      <c r="W194" s="59">
        <v>60.31</v>
      </c>
      <c r="X194" s="64"/>
      <c r="Y194" s="55"/>
      <c r="Z194" s="55"/>
      <c r="AA194" s="57">
        <v>1132.36</v>
      </c>
      <c r="AB194" s="55"/>
      <c r="AC194" s="55"/>
      <c r="AD194" s="55"/>
      <c r="AE194" s="55"/>
      <c r="AF194" s="55"/>
      <c r="AG194" s="55"/>
      <c r="AH194" s="55"/>
      <c r="AI194" s="55"/>
      <c r="AJ194" s="55"/>
      <c r="AK194" s="57">
        <v>1132.36</v>
      </c>
      <c r="AL194" s="73"/>
      <c r="AM194" s="28" t="s">
        <v>45</v>
      </c>
      <c r="AN194" s="70">
        <f ca="1">VLOOKUP(B194,'[9]6月月报7.8'!$B$4:$CN$700,49,0)</f>
        <v>0</v>
      </c>
      <c r="AO194" s="29" t="str">
        <f ca="1">VLOOKUP(B194,'[9]6月月报7.8'!$B$4:$CN$700,51,0)</f>
        <v>劳务工</v>
      </c>
      <c r="AP194">
        <f>VLOOKUP(B194,'[13]25.6月定稿'!$B$3:$CH$600,5,0)</f>
        <v>28</v>
      </c>
      <c r="AQ194">
        <f>VLOOKUP(B194,'[13]25.6月定稿'!$B$3:$CH$600,22,0)</f>
        <v>0</v>
      </c>
      <c r="AR194" s="32" t="e">
        <f>_xlfn.XLOOKUP(A194,[12]汇总!B:B,[12]汇总!B:B)</f>
        <v>#N/A</v>
      </c>
      <c r="AT194" s="28" t="str">
        <f>VLOOKUP(B194,[8]一线员工!$C$3:$CM$600,1,0)</f>
        <v>刘军玲</v>
      </c>
    </row>
    <row r="195" s="28" customFormat="1" spans="1:46">
      <c r="A195" s="42">
        <f t="shared" si="29"/>
        <v>174</v>
      </c>
      <c r="B195" s="59" t="s">
        <v>502</v>
      </c>
      <c r="C195" s="57"/>
      <c r="D195" s="108"/>
      <c r="E195" s="52">
        <v>45814</v>
      </c>
      <c r="F195" s="55"/>
      <c r="G195" s="55"/>
      <c r="H195" s="55"/>
      <c r="I195" s="55"/>
      <c r="J195" s="112">
        <v>4308</v>
      </c>
      <c r="K195" s="112">
        <v>4308</v>
      </c>
      <c r="L195" s="112">
        <v>4308</v>
      </c>
      <c r="M195" s="112">
        <v>4308</v>
      </c>
      <c r="N195" s="55"/>
      <c r="O195" s="61">
        <v>150</v>
      </c>
      <c r="P195" s="59">
        <v>689.28</v>
      </c>
      <c r="Q195" s="55"/>
      <c r="R195" s="55"/>
      <c r="S195" s="55">
        <v>30.16</v>
      </c>
      <c r="T195" s="55"/>
      <c r="U195" s="55">
        <v>352.61</v>
      </c>
      <c r="V195" s="55"/>
      <c r="W195" s="59">
        <v>60.31</v>
      </c>
      <c r="X195" s="64"/>
      <c r="Y195" s="55"/>
      <c r="Z195" s="55"/>
      <c r="AA195" s="57">
        <v>1132.36</v>
      </c>
      <c r="AB195" s="55"/>
      <c r="AC195" s="55"/>
      <c r="AD195" s="55"/>
      <c r="AE195" s="55"/>
      <c r="AF195" s="55"/>
      <c r="AG195" s="55"/>
      <c r="AH195" s="55"/>
      <c r="AI195" s="55"/>
      <c r="AJ195" s="55"/>
      <c r="AK195" s="57">
        <v>1132.36</v>
      </c>
      <c r="AL195" s="73"/>
      <c r="AM195" s="28" t="s">
        <v>45</v>
      </c>
      <c r="AN195" s="70">
        <f ca="1">VLOOKUP(B195,'[9]6月月报7.8'!$B$4:$CN$700,49,0)</f>
        <v>0</v>
      </c>
      <c r="AO195" s="29">
        <f ca="1">VLOOKUP(B195,'[9]6月月报7.8'!$B$4:$CN$700,51,0)</f>
        <v>0</v>
      </c>
      <c r="AP195">
        <f>VLOOKUP(B195,'[13]25.6月定稿'!$B$3:$CH$600,5,0)</f>
        <v>16</v>
      </c>
      <c r="AQ195" t="str">
        <f>VLOOKUP(B195,'[13]25.6月定稿'!$B$3:$CH$600,22,0)</f>
        <v>2025/06/26号离职</v>
      </c>
      <c r="AR195" s="32" t="e">
        <f>_xlfn.XLOOKUP(A195,[12]汇总!B:B,[12]汇总!B:B)</f>
        <v>#N/A</v>
      </c>
      <c r="AT195" s="28" t="str">
        <f>VLOOKUP(B195,[8]一线员工!$C$3:$CM$600,1,0)</f>
        <v>汤锦程</v>
      </c>
    </row>
    <row r="196" s="28" customFormat="1" spans="1:46">
      <c r="A196" s="42">
        <f t="shared" si="29"/>
        <v>175</v>
      </c>
      <c r="B196" s="59" t="s">
        <v>165</v>
      </c>
      <c r="C196" s="57"/>
      <c r="D196" s="108"/>
      <c r="E196" s="52" t="s">
        <v>762</v>
      </c>
      <c r="F196" s="55"/>
      <c r="G196" s="55"/>
      <c r="H196" s="55"/>
      <c r="I196" s="55"/>
      <c r="J196" s="112">
        <v>4308</v>
      </c>
      <c r="K196" s="112">
        <v>4308</v>
      </c>
      <c r="L196" s="112">
        <v>4308</v>
      </c>
      <c r="M196" s="112">
        <v>4308</v>
      </c>
      <c r="N196" s="55"/>
      <c r="O196" s="61">
        <v>150</v>
      </c>
      <c r="P196" s="59">
        <v>689.28</v>
      </c>
      <c r="Q196" s="55"/>
      <c r="R196" s="55"/>
      <c r="S196" s="55">
        <v>30.16</v>
      </c>
      <c r="T196" s="55"/>
      <c r="U196" s="55">
        <v>352.61</v>
      </c>
      <c r="V196" s="55"/>
      <c r="W196" s="59">
        <v>60.31</v>
      </c>
      <c r="X196" s="64"/>
      <c r="Y196" s="55"/>
      <c r="Z196" s="55"/>
      <c r="AA196" s="57">
        <v>1132.36</v>
      </c>
      <c r="AB196" s="55"/>
      <c r="AC196" s="55"/>
      <c r="AD196" s="55"/>
      <c r="AE196" s="55"/>
      <c r="AF196" s="55"/>
      <c r="AG196" s="55"/>
      <c r="AH196" s="55"/>
      <c r="AI196" s="55"/>
      <c r="AJ196" s="55"/>
      <c r="AK196" s="57">
        <v>1132.36</v>
      </c>
      <c r="AL196" s="73"/>
      <c r="AM196" s="28" t="s">
        <v>45</v>
      </c>
      <c r="AN196" s="70">
        <f ca="1">VLOOKUP(B196,'[9]6月月报7.8'!$B$4:$CN$700,49,0)</f>
        <v>0</v>
      </c>
      <c r="AO196" s="29" t="str">
        <f ca="1">VLOOKUP(B196,'[9]6月月报7.8'!$B$4:$CN$700,51,0)</f>
        <v>劳务工</v>
      </c>
      <c r="AP196">
        <f>VLOOKUP(B196,'[13]25.6月定稿'!$B$3:$CH$600,5,0)</f>
        <v>24</v>
      </c>
      <c r="AQ196">
        <f>VLOOKUP(B196,'[13]25.6月定稿'!$B$3:$CH$600,22,0)</f>
        <v>0</v>
      </c>
      <c r="AR196" s="32" t="e">
        <f>_xlfn.XLOOKUP(A196,[12]汇总!B:B,[12]汇总!B:B)</f>
        <v>#N/A</v>
      </c>
      <c r="AT196" s="28" t="str">
        <f>VLOOKUP(B196,[8]一线员工!$C$3:$CM$600,1,0)</f>
        <v>彭洪准</v>
      </c>
    </row>
    <row r="197" s="28" customFormat="1" spans="1:46">
      <c r="A197" s="42">
        <f t="shared" si="29"/>
        <v>176</v>
      </c>
      <c r="B197" s="59" t="s">
        <v>163</v>
      </c>
      <c r="C197" s="57"/>
      <c r="D197" s="108"/>
      <c r="E197" s="52" t="s">
        <v>763</v>
      </c>
      <c r="F197" s="55"/>
      <c r="G197" s="55"/>
      <c r="H197" s="55"/>
      <c r="I197" s="55"/>
      <c r="J197" s="112">
        <v>4308</v>
      </c>
      <c r="K197" s="112">
        <v>4308</v>
      </c>
      <c r="L197" s="112">
        <v>4308</v>
      </c>
      <c r="M197" s="112">
        <v>4308</v>
      </c>
      <c r="N197" s="55"/>
      <c r="O197" s="61">
        <v>150</v>
      </c>
      <c r="P197" s="59">
        <v>689.28</v>
      </c>
      <c r="Q197" s="55"/>
      <c r="R197" s="55"/>
      <c r="S197" s="55">
        <v>30.16</v>
      </c>
      <c r="T197" s="55"/>
      <c r="U197" s="55">
        <v>352.61</v>
      </c>
      <c r="V197" s="55"/>
      <c r="W197" s="59">
        <v>60.31</v>
      </c>
      <c r="X197" s="64"/>
      <c r="Y197" s="55"/>
      <c r="Z197" s="55"/>
      <c r="AA197" s="57">
        <v>1132.36</v>
      </c>
      <c r="AB197" s="55"/>
      <c r="AC197" s="55"/>
      <c r="AD197" s="55"/>
      <c r="AE197" s="55"/>
      <c r="AF197" s="55"/>
      <c r="AG197" s="55"/>
      <c r="AH197" s="55"/>
      <c r="AI197" s="55"/>
      <c r="AJ197" s="55"/>
      <c r="AK197" s="57">
        <v>1132.36</v>
      </c>
      <c r="AL197" s="73"/>
      <c r="AM197" s="28" t="s">
        <v>45</v>
      </c>
      <c r="AN197" s="70">
        <f ca="1">VLOOKUP(B197,'[9]6月月报7.8'!$B$4:$CN$700,49,0)</f>
        <v>0</v>
      </c>
      <c r="AO197" s="29" t="str">
        <f ca="1">VLOOKUP(B197,'[9]6月月报7.8'!$B$4:$CN$700,51,0)</f>
        <v>劳务工</v>
      </c>
      <c r="AP197">
        <f>VLOOKUP(B197,'[13]25.6月定稿'!$B$3:$CH$600,5,0)</f>
        <v>23</v>
      </c>
      <c r="AQ197">
        <f>VLOOKUP(B197,'[13]25.6月定稿'!$B$3:$CH$600,22,0)</f>
        <v>0</v>
      </c>
      <c r="AR197" s="32" t="e">
        <f>_xlfn.XLOOKUP(A197,[12]汇总!B:B,[12]汇总!B:B)</f>
        <v>#N/A</v>
      </c>
      <c r="AT197" s="28" t="str">
        <f>VLOOKUP(B197,[8]一线员工!$C$3:$CM$600,1,0)</f>
        <v>罗铁</v>
      </c>
    </row>
    <row r="198" s="28" customFormat="1" spans="1:46">
      <c r="A198" s="42">
        <f t="shared" si="29"/>
        <v>177</v>
      </c>
      <c r="B198" s="59" t="s">
        <v>446</v>
      </c>
      <c r="C198" s="57"/>
      <c r="D198" s="108"/>
      <c r="E198" s="52" t="s">
        <v>764</v>
      </c>
      <c r="F198" s="55"/>
      <c r="G198" s="55"/>
      <c r="H198" s="55"/>
      <c r="I198" s="55"/>
      <c r="J198" s="112">
        <v>4308</v>
      </c>
      <c r="K198" s="112">
        <v>4308</v>
      </c>
      <c r="L198" s="112">
        <v>4308</v>
      </c>
      <c r="M198" s="112">
        <v>4308</v>
      </c>
      <c r="N198" s="55"/>
      <c r="O198" s="61">
        <v>150</v>
      </c>
      <c r="P198" s="59">
        <v>689.28</v>
      </c>
      <c r="Q198" s="55"/>
      <c r="R198" s="55"/>
      <c r="S198" s="55">
        <v>30.16</v>
      </c>
      <c r="T198" s="55"/>
      <c r="U198" s="55">
        <v>352.61</v>
      </c>
      <c r="V198" s="55"/>
      <c r="W198" s="59">
        <v>60.31</v>
      </c>
      <c r="X198" s="64"/>
      <c r="Y198" s="55"/>
      <c r="Z198" s="55"/>
      <c r="AA198" s="57">
        <v>1132.36</v>
      </c>
      <c r="AB198" s="55"/>
      <c r="AC198" s="55"/>
      <c r="AD198" s="55"/>
      <c r="AE198" s="55"/>
      <c r="AF198" s="55"/>
      <c r="AG198" s="55"/>
      <c r="AH198" s="55"/>
      <c r="AI198" s="55"/>
      <c r="AJ198" s="55"/>
      <c r="AK198" s="57">
        <v>1132.36</v>
      </c>
      <c r="AL198" s="73"/>
      <c r="AM198" s="28" t="s">
        <v>45</v>
      </c>
      <c r="AN198" s="70">
        <f ca="1">VLOOKUP(B198,'[9]6月月报7.8'!$B$4:$CN$700,49,0)</f>
        <v>0</v>
      </c>
      <c r="AO198" s="29" t="str">
        <f ca="1">VLOOKUP(B198,'[9]6月月报7.8'!$B$4:$CN$700,51,0)</f>
        <v>劳务工</v>
      </c>
      <c r="AP198">
        <f>VLOOKUP(B198,'[13]25.6月定稿'!$B$3:$CH$600,5,0)</f>
        <v>23</v>
      </c>
      <c r="AQ198">
        <f>VLOOKUP(B198,'[13]25.6月定稿'!$B$3:$CH$600,22,0)</f>
        <v>0</v>
      </c>
      <c r="AR198" s="32" t="e">
        <f>_xlfn.XLOOKUP(A198,[12]汇总!B:B,[12]汇总!B:B)</f>
        <v>#N/A</v>
      </c>
      <c r="AT198" s="28" t="str">
        <f>VLOOKUP(B198,[8]一线员工!$C$3:$CM$600,1,0)</f>
        <v>贺翌昂</v>
      </c>
    </row>
    <row r="199" s="28" customFormat="1" spans="1:46">
      <c r="A199" s="42">
        <f t="shared" si="29"/>
        <v>178</v>
      </c>
      <c r="B199" s="109" t="s">
        <v>158</v>
      </c>
      <c r="C199" s="57"/>
      <c r="D199" s="108"/>
      <c r="E199" s="52" t="s">
        <v>764</v>
      </c>
      <c r="F199" s="55"/>
      <c r="G199" s="55"/>
      <c r="H199" s="55"/>
      <c r="I199" s="55"/>
      <c r="J199" s="112">
        <v>4308</v>
      </c>
      <c r="K199" s="112">
        <v>4308</v>
      </c>
      <c r="L199" s="112">
        <v>4308</v>
      </c>
      <c r="M199" s="112">
        <v>4308</v>
      </c>
      <c r="N199" s="55"/>
      <c r="O199" s="61">
        <v>150</v>
      </c>
      <c r="P199" s="59">
        <v>689.28</v>
      </c>
      <c r="Q199" s="55"/>
      <c r="R199" s="55"/>
      <c r="S199" s="55">
        <v>30.16</v>
      </c>
      <c r="T199" s="55"/>
      <c r="U199" s="55">
        <v>352.61</v>
      </c>
      <c r="V199" s="55"/>
      <c r="W199" s="59">
        <v>60.31</v>
      </c>
      <c r="X199" s="64"/>
      <c r="Y199" s="55"/>
      <c r="Z199" s="55"/>
      <c r="AA199" s="57">
        <v>1132.36</v>
      </c>
      <c r="AB199" s="55"/>
      <c r="AC199" s="55"/>
      <c r="AD199" s="55"/>
      <c r="AE199" s="55"/>
      <c r="AF199" s="55"/>
      <c r="AG199" s="55"/>
      <c r="AH199" s="55"/>
      <c r="AI199" s="55"/>
      <c r="AJ199" s="55"/>
      <c r="AK199" s="57">
        <v>1132.36</v>
      </c>
      <c r="AL199" s="73"/>
      <c r="AM199" s="28" t="s">
        <v>45</v>
      </c>
      <c r="AN199" s="70">
        <f ca="1">VLOOKUP(B199,'[9]6月月报7.8'!$B$4:$CN$700,49,0)</f>
        <v>0</v>
      </c>
      <c r="AO199" s="29" t="str">
        <f ca="1">VLOOKUP(B199,'[9]6月月报7.8'!$B$4:$CN$700,51,0)</f>
        <v>劳务工</v>
      </c>
      <c r="AP199">
        <f>VLOOKUP(B199,'[13]25.6月定稿'!$B$3:$CH$600,5,0)</f>
        <v>27</v>
      </c>
      <c r="AQ199">
        <f>VLOOKUP(B199,'[13]25.6月定稿'!$B$3:$CH$600,22,0)</f>
        <v>0</v>
      </c>
      <c r="AR199" s="32" t="e">
        <f>_xlfn.XLOOKUP(A199,[12]汇总!B:B,[12]汇总!B:B)</f>
        <v>#N/A</v>
      </c>
      <c r="AT199" s="28" t="str">
        <f>VLOOKUP(B199,[8]一线员工!$C$3:$CM$600,1,0)</f>
        <v>袁珊珊</v>
      </c>
    </row>
    <row r="200" s="28" customFormat="1" spans="1:46">
      <c r="A200" s="42">
        <f t="shared" si="29"/>
        <v>179</v>
      </c>
      <c r="B200" s="109" t="s">
        <v>153</v>
      </c>
      <c r="C200" s="57"/>
      <c r="D200" s="108"/>
      <c r="E200" s="52" t="s">
        <v>765</v>
      </c>
      <c r="F200" s="55"/>
      <c r="G200" s="55"/>
      <c r="H200" s="55"/>
      <c r="I200" s="55"/>
      <c r="J200" s="112">
        <v>4308</v>
      </c>
      <c r="K200" s="112">
        <v>4308</v>
      </c>
      <c r="L200" s="112">
        <v>4308</v>
      </c>
      <c r="M200" s="112">
        <v>4308</v>
      </c>
      <c r="N200" s="55"/>
      <c r="O200" s="61">
        <v>150</v>
      </c>
      <c r="P200" s="59">
        <v>689.28</v>
      </c>
      <c r="Q200" s="55"/>
      <c r="R200" s="55"/>
      <c r="S200" s="55">
        <v>30.16</v>
      </c>
      <c r="T200" s="55"/>
      <c r="U200" s="55">
        <v>352.61</v>
      </c>
      <c r="V200" s="55"/>
      <c r="W200" s="59">
        <v>60.31</v>
      </c>
      <c r="X200" s="64"/>
      <c r="Y200" s="55"/>
      <c r="Z200" s="55"/>
      <c r="AA200" s="57">
        <v>1132.36</v>
      </c>
      <c r="AB200" s="55"/>
      <c r="AC200" s="55"/>
      <c r="AD200" s="55"/>
      <c r="AE200" s="55"/>
      <c r="AF200" s="55"/>
      <c r="AG200" s="55"/>
      <c r="AH200" s="55"/>
      <c r="AI200" s="55"/>
      <c r="AJ200" s="55"/>
      <c r="AK200" s="57">
        <v>1132.36</v>
      </c>
      <c r="AL200" s="73"/>
      <c r="AM200" s="28" t="s">
        <v>45</v>
      </c>
      <c r="AN200" s="70">
        <f ca="1">VLOOKUP(B200,'[9]6月月报7.8'!$B$4:$CN$700,49,0)</f>
        <v>0</v>
      </c>
      <c r="AO200" s="29" t="str">
        <f ca="1">VLOOKUP(B200,'[9]6月月报7.8'!$B$4:$CN$700,51,0)</f>
        <v>劳务工</v>
      </c>
      <c r="AP200">
        <f>VLOOKUP(B200,'[13]25.6月定稿'!$B$3:$CH$600,5,0)</f>
        <v>27</v>
      </c>
      <c r="AQ200">
        <f>VLOOKUP(B200,'[13]25.6月定稿'!$B$3:$CH$600,22,0)</f>
        <v>0</v>
      </c>
      <c r="AR200" s="32" t="e">
        <f>_xlfn.XLOOKUP(A200,[12]汇总!B:B,[12]汇总!B:B)</f>
        <v>#N/A</v>
      </c>
      <c r="AT200" s="28" t="str">
        <f>VLOOKUP(B200,[8]一线员工!$C$3:$CM$600,1,0)</f>
        <v>袁建平</v>
      </c>
    </row>
    <row r="201" s="28" customFormat="1" spans="1:46">
      <c r="A201" s="42">
        <f t="shared" si="29"/>
        <v>180</v>
      </c>
      <c r="B201" s="109" t="s">
        <v>530</v>
      </c>
      <c r="C201" s="57"/>
      <c r="D201" s="108"/>
      <c r="E201" s="52">
        <v>45814</v>
      </c>
      <c r="F201" s="55"/>
      <c r="G201" s="55"/>
      <c r="H201" s="55"/>
      <c r="I201" s="55"/>
      <c r="J201" s="112">
        <v>4308</v>
      </c>
      <c r="K201" s="112">
        <v>4308</v>
      </c>
      <c r="L201" s="112">
        <v>4308</v>
      </c>
      <c r="M201" s="112">
        <v>4308</v>
      </c>
      <c r="N201" s="55"/>
      <c r="O201" s="61">
        <v>150</v>
      </c>
      <c r="P201" s="59">
        <v>0</v>
      </c>
      <c r="Q201" s="55"/>
      <c r="R201" s="55"/>
      <c r="S201" s="55">
        <v>0</v>
      </c>
      <c r="T201" s="55"/>
      <c r="U201" s="55">
        <v>0</v>
      </c>
      <c r="V201" s="55"/>
      <c r="W201" s="59">
        <v>60.31</v>
      </c>
      <c r="X201" s="64"/>
      <c r="Y201" s="55"/>
      <c r="Z201" s="55"/>
      <c r="AA201" s="57">
        <v>60.31</v>
      </c>
      <c r="AB201" s="55"/>
      <c r="AC201" s="55"/>
      <c r="AD201" s="55"/>
      <c r="AE201" s="55"/>
      <c r="AF201" s="55"/>
      <c r="AG201" s="55"/>
      <c r="AH201" s="55"/>
      <c r="AI201" s="55"/>
      <c r="AJ201" s="55"/>
      <c r="AK201" s="57">
        <v>60.31</v>
      </c>
      <c r="AL201" s="73"/>
      <c r="AM201" s="28" t="s">
        <v>45</v>
      </c>
      <c r="AN201" s="70">
        <f ca="1">VLOOKUP(B201,'[9]6月月报7.8'!$B$4:$CN$700,49,0)</f>
        <v>0</v>
      </c>
      <c r="AO201" s="29">
        <f ca="1">VLOOKUP(B201,'[9]6月月报7.8'!$B$4:$CN$700,51,0)</f>
        <v>0</v>
      </c>
      <c r="AP201">
        <f>VLOOKUP(B201,'[13]25.6月定稿'!$B$3:$CH$600,5,0)</f>
        <v>4</v>
      </c>
      <c r="AQ201" t="str">
        <f>VLOOKUP(B201,'[13]25.6月定稿'!$B$3:$CH$600,22,0)</f>
        <v>2025/06/10号离职</v>
      </c>
      <c r="AR201" s="32" t="e">
        <f>_xlfn.XLOOKUP(A201,[12]汇总!B:B,[12]汇总!B:B)</f>
        <v>#N/A</v>
      </c>
      <c r="AT201" s="28" t="str">
        <f>VLOOKUP(B201,[8]一线员工!$C$3:$CM$600,1,0)</f>
        <v>肖海燕</v>
      </c>
    </row>
    <row r="202" s="28" customFormat="1" spans="1:46">
      <c r="A202" s="42">
        <f t="shared" si="29"/>
        <v>181</v>
      </c>
      <c r="B202" s="109" t="s">
        <v>474</v>
      </c>
      <c r="C202" s="57"/>
      <c r="D202" s="108"/>
      <c r="E202" s="52">
        <v>45805</v>
      </c>
      <c r="F202" s="55"/>
      <c r="G202" s="55"/>
      <c r="H202" s="55"/>
      <c r="I202" s="55"/>
      <c r="J202" s="112">
        <v>4308</v>
      </c>
      <c r="K202" s="112">
        <v>4308</v>
      </c>
      <c r="L202" s="112">
        <v>4308</v>
      </c>
      <c r="M202" s="112">
        <v>4308</v>
      </c>
      <c r="N202" s="55"/>
      <c r="O202" s="61">
        <v>150</v>
      </c>
      <c r="P202" s="59">
        <v>689.28</v>
      </c>
      <c r="Q202" s="55"/>
      <c r="R202" s="55"/>
      <c r="S202" s="55">
        <v>30.16</v>
      </c>
      <c r="T202" s="55"/>
      <c r="U202" s="55">
        <v>352.61</v>
      </c>
      <c r="V202" s="55"/>
      <c r="W202" s="59">
        <v>60.31</v>
      </c>
      <c r="X202" s="64"/>
      <c r="Y202" s="55"/>
      <c r="Z202" s="55"/>
      <c r="AA202" s="57">
        <v>1132.36</v>
      </c>
      <c r="AB202" s="55"/>
      <c r="AC202" s="55"/>
      <c r="AD202" s="55"/>
      <c r="AE202" s="55"/>
      <c r="AF202" s="55"/>
      <c r="AG202" s="55"/>
      <c r="AH202" s="55"/>
      <c r="AI202" s="55"/>
      <c r="AJ202" s="55"/>
      <c r="AK202" s="57">
        <v>1132.36</v>
      </c>
      <c r="AL202" s="73"/>
      <c r="AM202" s="28" t="s">
        <v>45</v>
      </c>
      <c r="AN202" s="70">
        <f ca="1">VLOOKUP(B202,'[9]6月月报7.8'!$B$4:$CN$700,49,0)</f>
        <v>0</v>
      </c>
      <c r="AO202" s="29">
        <f ca="1">VLOOKUP(B202,'[9]6月月报7.8'!$B$4:$CN$700,51,0)</f>
        <v>0</v>
      </c>
      <c r="AP202">
        <f>VLOOKUP(B202,'[13]25.6月定稿'!$B$3:$CH$600,5,0)</f>
        <v>7</v>
      </c>
      <c r="AQ202" t="str">
        <f>VLOOKUP(B202,'[13]25.6月定稿'!$B$3:$CH$600,22,0)</f>
        <v>2025/06/10号离职</v>
      </c>
      <c r="AR202" s="32" t="e">
        <f>_xlfn.XLOOKUP(A202,[12]汇总!B:B,[12]汇总!B:B)</f>
        <v>#N/A</v>
      </c>
      <c r="AT202" s="28" t="str">
        <f>VLOOKUP(B202,[8]一线员工!$C$3:$CM$600,1,0)</f>
        <v>颜俊杰</v>
      </c>
    </row>
    <row r="203" s="28" customFormat="1" spans="1:44">
      <c r="A203" s="42"/>
      <c r="B203" s="55"/>
      <c r="C203" s="55"/>
      <c r="D203" s="55"/>
      <c r="E203" s="55">
        <v>184</v>
      </c>
      <c r="F203" s="84"/>
      <c r="G203" s="84"/>
      <c r="H203" s="84"/>
      <c r="I203" s="84"/>
      <c r="J203" s="55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55"/>
      <c r="AB203" s="84"/>
      <c r="AC203" s="84"/>
      <c r="AD203" s="84"/>
      <c r="AE203" s="84"/>
      <c r="AF203" s="84"/>
      <c r="AG203" s="84"/>
      <c r="AH203" s="84"/>
      <c r="AI203" s="84"/>
      <c r="AJ203" s="116"/>
      <c r="AK203" s="80"/>
      <c r="AL203" s="84"/>
      <c r="AN203" s="70"/>
      <c r="AO203" s="29"/>
      <c r="AP203"/>
      <c r="AQ203"/>
      <c r="AR203" s="32"/>
    </row>
    <row r="204" s="28" customFormat="1" spans="1:44">
      <c r="A204" s="42"/>
      <c r="B204" s="55"/>
      <c r="C204" s="55"/>
      <c r="D204" s="55"/>
      <c r="E204" s="55">
        <v>0</v>
      </c>
      <c r="F204" s="55"/>
      <c r="G204" s="55"/>
      <c r="H204" s="55"/>
      <c r="I204" s="84"/>
      <c r="J204" s="55"/>
      <c r="K204" s="55"/>
      <c r="L204" s="90"/>
      <c r="M204" s="55"/>
      <c r="N204" s="55"/>
      <c r="O204" s="55"/>
      <c r="P204" s="55"/>
      <c r="Q204" s="55"/>
      <c r="R204" s="55"/>
      <c r="S204" s="80"/>
      <c r="T204" s="55"/>
      <c r="U204" s="80"/>
      <c r="V204" s="55"/>
      <c r="W204" s="80"/>
      <c r="X204" s="55"/>
      <c r="Y204" s="55"/>
      <c r="Z204" s="55"/>
      <c r="AA204" s="80"/>
      <c r="AB204" s="55"/>
      <c r="AC204" s="55"/>
      <c r="AD204" s="80"/>
      <c r="AE204" s="55"/>
      <c r="AF204" s="80"/>
      <c r="AG204" s="55"/>
      <c r="AH204" s="55"/>
      <c r="AI204" s="55"/>
      <c r="AJ204" s="55">
        <v>0</v>
      </c>
      <c r="AK204" s="99">
        <v>0</v>
      </c>
      <c r="AL204" s="55"/>
      <c r="AN204" s="70"/>
      <c r="AO204" s="29"/>
      <c r="AP204"/>
      <c r="AQ204"/>
      <c r="AR204" s="32"/>
    </row>
    <row r="205" s="28" customFormat="1" ht="36" spans="1:44">
      <c r="A205" s="42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>
        <f t="shared" ref="O205:X205" si="30">SUM(O191:O204)</f>
        <v>1800</v>
      </c>
      <c r="P205" s="55">
        <f t="shared" si="30"/>
        <v>7582.08</v>
      </c>
      <c r="Q205" s="55">
        <f t="shared" si="30"/>
        <v>0</v>
      </c>
      <c r="R205" s="55">
        <f t="shared" si="30"/>
        <v>0</v>
      </c>
      <c r="S205" s="55">
        <f t="shared" si="30"/>
        <v>331.76</v>
      </c>
      <c r="T205" s="55">
        <f t="shared" si="30"/>
        <v>0</v>
      </c>
      <c r="U205" s="55">
        <f t="shared" si="30"/>
        <v>3878.71</v>
      </c>
      <c r="V205" s="55">
        <f t="shared" si="30"/>
        <v>0</v>
      </c>
      <c r="W205" s="55">
        <f t="shared" si="30"/>
        <v>723.72</v>
      </c>
      <c r="X205" s="55">
        <f t="shared" si="30"/>
        <v>0</v>
      </c>
      <c r="Y205" s="55"/>
      <c r="Z205" s="55">
        <f t="shared" ref="Z205:AK205" si="31">SUM(Z191:Z204)</f>
        <v>0</v>
      </c>
      <c r="AA205" s="55">
        <f t="shared" si="31"/>
        <v>12516.27</v>
      </c>
      <c r="AB205" s="55">
        <f t="shared" si="31"/>
        <v>0</v>
      </c>
      <c r="AC205" s="55">
        <f t="shared" si="31"/>
        <v>0</v>
      </c>
      <c r="AD205" s="55">
        <f t="shared" si="31"/>
        <v>0</v>
      </c>
      <c r="AE205" s="55">
        <f t="shared" si="31"/>
        <v>0</v>
      </c>
      <c r="AF205" s="55">
        <f t="shared" si="31"/>
        <v>0</v>
      </c>
      <c r="AG205" s="55">
        <f t="shared" si="31"/>
        <v>0</v>
      </c>
      <c r="AH205" s="55">
        <f t="shared" si="31"/>
        <v>0</v>
      </c>
      <c r="AI205" s="55">
        <f t="shared" si="31"/>
        <v>0</v>
      </c>
      <c r="AJ205" s="55">
        <f t="shared" si="31"/>
        <v>0</v>
      </c>
      <c r="AK205" s="55">
        <f t="shared" si="31"/>
        <v>12516.27</v>
      </c>
      <c r="AL205" s="73" t="s">
        <v>657</v>
      </c>
      <c r="AN205" s="70"/>
      <c r="AO205" s="29"/>
      <c r="AP205"/>
      <c r="AQ205"/>
      <c r="AR205" s="32"/>
    </row>
    <row r="206" s="28" customFormat="1" ht="12" customHeight="1" spans="1:44">
      <c r="A206" s="42" t="s">
        <v>41</v>
      </c>
      <c r="B206" s="119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119"/>
      <c r="P206" s="119"/>
      <c r="Q206" s="55"/>
      <c r="R206" s="55"/>
      <c r="S206" s="119"/>
      <c r="T206" s="55"/>
      <c r="U206" s="119"/>
      <c r="V206" s="55"/>
      <c r="W206" s="119"/>
      <c r="X206" s="55"/>
      <c r="Y206" s="55"/>
      <c r="Z206" s="55"/>
      <c r="AA206" s="119"/>
      <c r="AB206" s="55"/>
      <c r="AC206" s="55"/>
      <c r="AD206" s="55"/>
      <c r="AE206" s="55"/>
      <c r="AF206" s="55"/>
      <c r="AG206" s="55"/>
      <c r="AH206" s="55"/>
      <c r="AI206" s="55"/>
      <c r="AJ206" s="55"/>
      <c r="AK206" s="119"/>
      <c r="AL206" s="73"/>
      <c r="AN206" s="70"/>
      <c r="AO206" s="29"/>
      <c r="AP206"/>
      <c r="AQ206"/>
      <c r="AR206" s="32"/>
    </row>
    <row r="207" s="28" customFormat="1" spans="1:46">
      <c r="A207" s="42">
        <f t="shared" ref="A207:A209" si="32">ROW()-25</f>
        <v>182</v>
      </c>
      <c r="B207" s="120" t="s">
        <v>222</v>
      </c>
      <c r="C207" s="57" t="s">
        <v>612</v>
      </c>
      <c r="D207" s="476" t="s">
        <v>766</v>
      </c>
      <c r="E207" s="121">
        <v>45730</v>
      </c>
      <c r="F207" s="55"/>
      <c r="G207" s="55"/>
      <c r="H207" s="55"/>
      <c r="I207" s="55"/>
      <c r="J207" s="112">
        <v>4308</v>
      </c>
      <c r="K207" s="112">
        <v>4308</v>
      </c>
      <c r="L207" s="112">
        <v>4308</v>
      </c>
      <c r="M207" s="112">
        <v>4308</v>
      </c>
      <c r="N207" s="55"/>
      <c r="O207" s="138">
        <v>150</v>
      </c>
      <c r="P207" s="138">
        <v>689.28</v>
      </c>
      <c r="Q207" s="55"/>
      <c r="R207" s="55"/>
      <c r="S207" s="138">
        <v>30.156</v>
      </c>
      <c r="T207" s="55"/>
      <c r="U207" s="138">
        <v>350.349</v>
      </c>
      <c r="V207" s="55"/>
      <c r="W207" s="138">
        <v>51.696</v>
      </c>
      <c r="X207" s="55"/>
      <c r="Y207" s="55"/>
      <c r="Z207" s="55"/>
      <c r="AA207" s="138">
        <v>1121.481</v>
      </c>
      <c r="AB207" s="55"/>
      <c r="AC207" s="55"/>
      <c r="AD207" s="55"/>
      <c r="AE207" s="55"/>
      <c r="AF207" s="55"/>
      <c r="AG207" s="55"/>
      <c r="AH207" s="55"/>
      <c r="AI207" s="55"/>
      <c r="AJ207" s="55"/>
      <c r="AK207" s="138">
        <v>1121.481</v>
      </c>
      <c r="AL207" s="73"/>
      <c r="AM207" s="28" t="s">
        <v>41</v>
      </c>
      <c r="AN207" s="70">
        <f ca="1">VLOOKUP(B207,'[9]6月月报7.8'!$B$4:$CN$700,49,0)</f>
        <v>0</v>
      </c>
      <c r="AO207" s="29" t="str">
        <f ca="1">VLOOKUP(B207,'[9]6月月报7.8'!$B$4:$CN$700,51,0)</f>
        <v>劳务工</v>
      </c>
      <c r="AP207">
        <f>VLOOKUP(B207,'[13]25.6月定稿'!$B$3:$CH$600,5,0)</f>
        <v>26</v>
      </c>
      <c r="AQ207">
        <f>VLOOKUP(B207,'[13]25.6月定稿'!$B$3:$CH$600,22,0)</f>
        <v>0</v>
      </c>
      <c r="AR207" s="32" t="e">
        <f>_xlfn.XLOOKUP(A207,[12]汇总!B:B,[12]汇总!B:B)</f>
        <v>#N/A</v>
      </c>
      <c r="AT207" s="28" t="str">
        <f>VLOOKUP(B207,[8]一线员工!$C$3:$CM$600,1,0)</f>
        <v>周孝勇</v>
      </c>
    </row>
    <row r="208" s="28" customFormat="1" spans="1:46">
      <c r="A208" s="42">
        <f t="shared" si="32"/>
        <v>183</v>
      </c>
      <c r="B208" s="122" t="s">
        <v>149</v>
      </c>
      <c r="C208" s="57" t="s">
        <v>612</v>
      </c>
      <c r="D208" s="123" t="s">
        <v>767</v>
      </c>
      <c r="E208" s="124">
        <v>45696</v>
      </c>
      <c r="F208" s="55"/>
      <c r="G208" s="55"/>
      <c r="H208" s="55"/>
      <c r="I208" s="55"/>
      <c r="J208" s="112">
        <v>4308</v>
      </c>
      <c r="K208" s="112">
        <v>4308</v>
      </c>
      <c r="L208" s="112">
        <v>4308</v>
      </c>
      <c r="M208" s="112">
        <v>4308</v>
      </c>
      <c r="N208" s="55"/>
      <c r="O208" s="138">
        <v>150</v>
      </c>
      <c r="P208" s="138">
        <v>689.28</v>
      </c>
      <c r="Q208" s="55"/>
      <c r="R208" s="55"/>
      <c r="S208" s="138">
        <v>30.156</v>
      </c>
      <c r="T208" s="55"/>
      <c r="U208" s="138">
        <v>350.349</v>
      </c>
      <c r="V208" s="55"/>
      <c r="W208" s="138">
        <v>51.696</v>
      </c>
      <c r="X208" s="55"/>
      <c r="Y208" s="55"/>
      <c r="Z208" s="55"/>
      <c r="AA208" s="138">
        <v>1121.481</v>
      </c>
      <c r="AB208" s="55"/>
      <c r="AC208" s="55"/>
      <c r="AD208" s="55"/>
      <c r="AE208" s="55"/>
      <c r="AF208" s="55"/>
      <c r="AG208" s="55"/>
      <c r="AH208" s="55"/>
      <c r="AI208" s="55"/>
      <c r="AJ208" s="55"/>
      <c r="AK208" s="138">
        <v>1121.481</v>
      </c>
      <c r="AL208" s="73"/>
      <c r="AM208" s="28" t="s">
        <v>41</v>
      </c>
      <c r="AN208" s="70">
        <f ca="1">VLOOKUP(B208,'[9]6月月报7.8'!$B$4:$CN$700,49,0)</f>
        <v>0</v>
      </c>
      <c r="AO208" s="29" t="str">
        <f ca="1">VLOOKUP(B208,'[9]6月月报7.8'!$B$4:$CN$700,51,0)</f>
        <v>劳务工</v>
      </c>
      <c r="AP208">
        <f>VLOOKUP(B208,'[13]25.6月定稿'!$B$3:$CH$600,5,0)</f>
        <v>26</v>
      </c>
      <c r="AQ208">
        <f>VLOOKUP(B208,'[13]25.6月定稿'!$B$3:$CH$600,22,0)</f>
        <v>0</v>
      </c>
      <c r="AR208" s="32" t="e">
        <f>_xlfn.XLOOKUP(A208,[12]汇总!B:B,[12]汇总!B:B)</f>
        <v>#N/A</v>
      </c>
      <c r="AT208" s="28" t="str">
        <f>VLOOKUP(B208,[8]一线员工!$C$3:$CM$600,1,0)</f>
        <v>陈元庆</v>
      </c>
    </row>
    <row r="209" s="28" customFormat="1" spans="1:46">
      <c r="A209" s="42">
        <f t="shared" si="32"/>
        <v>184</v>
      </c>
      <c r="B209" s="123" t="s">
        <v>494</v>
      </c>
      <c r="C209" s="57" t="s">
        <v>612</v>
      </c>
      <c r="D209" s="477" t="s">
        <v>768</v>
      </c>
      <c r="E209" s="124">
        <v>45817</v>
      </c>
      <c r="F209" s="55"/>
      <c r="G209" s="55"/>
      <c r="H209" s="55"/>
      <c r="I209" s="55"/>
      <c r="J209" s="112">
        <v>4308</v>
      </c>
      <c r="K209" s="112">
        <v>4308</v>
      </c>
      <c r="L209" s="112">
        <v>4308</v>
      </c>
      <c r="M209" s="112">
        <v>4308</v>
      </c>
      <c r="N209" s="55"/>
      <c r="O209" s="138">
        <v>150</v>
      </c>
      <c r="P209" s="138">
        <v>689.28</v>
      </c>
      <c r="Q209" s="55"/>
      <c r="R209" s="55"/>
      <c r="S209" s="138">
        <v>30.156</v>
      </c>
      <c r="T209" s="55"/>
      <c r="U209" s="138">
        <v>350.349</v>
      </c>
      <c r="V209" s="55"/>
      <c r="W209" s="138">
        <v>51.696</v>
      </c>
      <c r="X209" s="55"/>
      <c r="Y209" s="55"/>
      <c r="Z209" s="55"/>
      <c r="AA209" s="138">
        <v>1121.481</v>
      </c>
      <c r="AB209" s="55"/>
      <c r="AC209" s="55"/>
      <c r="AD209" s="55"/>
      <c r="AE209" s="55"/>
      <c r="AF209" s="55"/>
      <c r="AG209" s="55"/>
      <c r="AH209" s="55"/>
      <c r="AI209" s="55"/>
      <c r="AJ209" s="55"/>
      <c r="AK209" s="138">
        <v>1121.481</v>
      </c>
      <c r="AL209" s="73"/>
      <c r="AM209" s="28" t="s">
        <v>41</v>
      </c>
      <c r="AN209" s="70">
        <f ca="1">VLOOKUP(B209,'[9]6月月报7.8'!$B$4:$CN$700,49,0)</f>
        <v>0</v>
      </c>
      <c r="AO209" s="29" t="str">
        <f ca="1">VLOOKUP(B209,'[9]6月月报7.8'!$B$4:$CN$700,51,0)</f>
        <v>劳务工</v>
      </c>
      <c r="AP209">
        <f>VLOOKUP(B209,'[13]25.6月定稿'!$B$3:$CH$600,5,0)</f>
        <v>17</v>
      </c>
      <c r="AQ209">
        <f>VLOOKUP(B209,'[13]25.6月定稿'!$B$3:$CH$600,22,0)</f>
        <v>0</v>
      </c>
      <c r="AR209" s="32" t="e">
        <f>_xlfn.XLOOKUP(A209,[12]汇总!B:B,[12]汇总!B:B)</f>
        <v>#N/A</v>
      </c>
      <c r="AT209" s="28" t="str">
        <f>VLOOKUP(B209,[8]一线员工!$C$3:$CM$600,1,0)</f>
        <v>唐相健</v>
      </c>
    </row>
    <row r="210" s="28" customFormat="1" spans="1:44">
      <c r="A210" s="42"/>
      <c r="B210" s="55"/>
      <c r="C210" s="55"/>
      <c r="D210" s="55"/>
      <c r="E210" s="55">
        <v>187</v>
      </c>
      <c r="F210" s="84"/>
      <c r="G210" s="84"/>
      <c r="H210" s="84"/>
      <c r="I210" s="84"/>
      <c r="J210" s="55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55"/>
      <c r="AB210" s="84"/>
      <c r="AC210" s="84"/>
      <c r="AD210" s="84"/>
      <c r="AE210" s="84"/>
      <c r="AF210" s="84"/>
      <c r="AG210" s="84"/>
      <c r="AH210" s="84"/>
      <c r="AI210" s="84"/>
      <c r="AJ210" s="116"/>
      <c r="AK210" s="80"/>
      <c r="AL210" s="84"/>
      <c r="AN210" s="70"/>
      <c r="AO210" s="29"/>
      <c r="AP210"/>
      <c r="AQ210"/>
      <c r="AR210" s="32"/>
    </row>
    <row r="211" s="28" customFormat="1" spans="1:44">
      <c r="A211" s="42"/>
      <c r="B211" s="55"/>
      <c r="C211" s="55"/>
      <c r="D211" s="55"/>
      <c r="E211" s="55">
        <v>0</v>
      </c>
      <c r="F211" s="55"/>
      <c r="G211" s="55"/>
      <c r="H211" s="55"/>
      <c r="I211" s="84"/>
      <c r="J211" s="55"/>
      <c r="K211" s="55"/>
      <c r="L211" s="90"/>
      <c r="M211" s="55"/>
      <c r="N211" s="55"/>
      <c r="O211" s="55"/>
      <c r="P211" s="55"/>
      <c r="Q211" s="55"/>
      <c r="R211" s="55"/>
      <c r="S211" s="80"/>
      <c r="T211" s="55"/>
      <c r="U211" s="80"/>
      <c r="V211" s="55"/>
      <c r="W211" s="80"/>
      <c r="X211" s="55"/>
      <c r="Y211" s="55"/>
      <c r="Z211" s="55"/>
      <c r="AA211" s="80"/>
      <c r="AB211" s="55"/>
      <c r="AC211" s="55"/>
      <c r="AD211" s="80"/>
      <c r="AE211" s="55"/>
      <c r="AF211" s="80"/>
      <c r="AG211" s="55"/>
      <c r="AH211" s="55"/>
      <c r="AI211" s="55"/>
      <c r="AJ211" s="55">
        <v>0</v>
      </c>
      <c r="AK211" s="99">
        <v>0</v>
      </c>
      <c r="AL211" s="55"/>
      <c r="AN211" s="70"/>
      <c r="AO211" s="29"/>
      <c r="AP211"/>
      <c r="AQ211"/>
      <c r="AR211" s="32"/>
    </row>
    <row r="212" s="28" customFormat="1" ht="36" spans="1:44">
      <c r="A212" s="42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>
        <f t="shared" ref="O212:S212" si="33">SUM(O207:O211)</f>
        <v>450</v>
      </c>
      <c r="P212" s="55">
        <f t="shared" si="33"/>
        <v>2067.84</v>
      </c>
      <c r="Q212" s="55">
        <f t="shared" ref="Q212:V212" si="34">SUM(Q206:Q211)</f>
        <v>0</v>
      </c>
      <c r="R212" s="55">
        <f t="shared" si="34"/>
        <v>0</v>
      </c>
      <c r="S212" s="55">
        <f t="shared" si="33"/>
        <v>90.468</v>
      </c>
      <c r="T212" s="55">
        <f t="shared" si="34"/>
        <v>0</v>
      </c>
      <c r="U212" s="55">
        <f t="shared" si="34"/>
        <v>1051.047</v>
      </c>
      <c r="V212" s="55">
        <f t="shared" si="34"/>
        <v>0</v>
      </c>
      <c r="W212" s="55">
        <f t="shared" ref="W212:AB212" si="35">SUM(W207:W211)</f>
        <v>155.088</v>
      </c>
      <c r="X212" s="55">
        <f t="shared" ref="X212:AC212" si="36">SUM(X206:X211)</f>
        <v>0</v>
      </c>
      <c r="Y212" s="55"/>
      <c r="Z212" s="55">
        <f t="shared" si="36"/>
        <v>0</v>
      </c>
      <c r="AA212" s="55">
        <f t="shared" si="35"/>
        <v>3364.443</v>
      </c>
      <c r="AB212" s="55">
        <f t="shared" si="35"/>
        <v>0</v>
      </c>
      <c r="AC212" s="55">
        <f t="shared" si="36"/>
        <v>0</v>
      </c>
      <c r="AD212" s="55">
        <f t="shared" ref="AD212:AK212" si="37">SUM(AD207:AD211)</f>
        <v>0</v>
      </c>
      <c r="AE212" s="55">
        <f>SUM(AE206:AE211)</f>
        <v>0</v>
      </c>
      <c r="AF212" s="55">
        <f t="shared" si="37"/>
        <v>0</v>
      </c>
      <c r="AG212" s="55">
        <f>SUM(AG206:AG211)</f>
        <v>0</v>
      </c>
      <c r="AH212" s="55">
        <f t="shared" si="37"/>
        <v>0</v>
      </c>
      <c r="AI212" s="55">
        <f t="shared" si="37"/>
        <v>0</v>
      </c>
      <c r="AJ212" s="55">
        <f t="shared" si="37"/>
        <v>0</v>
      </c>
      <c r="AK212" s="55">
        <f t="shared" si="37"/>
        <v>3364.443</v>
      </c>
      <c r="AL212" s="73" t="s">
        <v>657</v>
      </c>
      <c r="AN212" s="70"/>
      <c r="AO212" s="29"/>
      <c r="AP212"/>
      <c r="AQ212"/>
      <c r="AR212" s="32"/>
    </row>
    <row r="213" s="28" customFormat="1" spans="1:44">
      <c r="A213" s="42" t="s">
        <v>43</v>
      </c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73"/>
      <c r="AN213" s="70"/>
      <c r="AO213" s="29"/>
      <c r="AP213"/>
      <c r="AQ213"/>
      <c r="AR213" s="32"/>
    </row>
    <row r="214" s="28" customFormat="1" spans="1:46">
      <c r="A214" s="42">
        <f t="shared" ref="A214:A236" si="38">ROW()-29</f>
        <v>185</v>
      </c>
      <c r="B214" s="59" t="s">
        <v>88</v>
      </c>
      <c r="C214" s="46" t="s">
        <v>612</v>
      </c>
      <c r="D214" s="59" t="s">
        <v>769</v>
      </c>
      <c r="E214" s="52">
        <v>42403</v>
      </c>
      <c r="F214" s="46"/>
      <c r="G214" s="46"/>
      <c r="H214" s="46"/>
      <c r="I214" s="46"/>
      <c r="J214" s="59">
        <v>4308</v>
      </c>
      <c r="K214" s="59">
        <v>4308</v>
      </c>
      <c r="L214" s="59">
        <v>4308</v>
      </c>
      <c r="M214" s="59">
        <v>4308</v>
      </c>
      <c r="N214" s="46"/>
      <c r="O214" s="59">
        <v>60</v>
      </c>
      <c r="P214" s="59">
        <v>689.28</v>
      </c>
      <c r="Q214" s="46"/>
      <c r="R214" s="46"/>
      <c r="S214" s="59">
        <v>30.16</v>
      </c>
      <c r="T214" s="141"/>
      <c r="U214" s="59">
        <v>374.8</v>
      </c>
      <c r="V214" s="142"/>
      <c r="W214" s="46">
        <v>108.56</v>
      </c>
      <c r="X214" s="46"/>
      <c r="Y214" s="59"/>
      <c r="Z214" s="46"/>
      <c r="AA214" s="46">
        <v>1202.8</v>
      </c>
      <c r="AB214" s="59">
        <v>344.64</v>
      </c>
      <c r="AC214" s="46"/>
      <c r="AD214" s="46">
        <v>12.92</v>
      </c>
      <c r="AE214" s="46"/>
      <c r="AF214" s="46">
        <v>86.16</v>
      </c>
      <c r="AG214" s="142"/>
      <c r="AH214" s="59"/>
      <c r="AI214" s="46">
        <v>15</v>
      </c>
      <c r="AJ214" s="46">
        <v>458.72</v>
      </c>
      <c r="AK214" s="59">
        <v>1661.52</v>
      </c>
      <c r="AL214" s="160"/>
      <c r="AM214" s="28" t="s">
        <v>43</v>
      </c>
      <c r="AN214" s="70" t="str">
        <f ca="1">VLOOKUP(B214,'[9]6月月报7.8'!$B$4:$CN$700,49,0)</f>
        <v>4302990003279822</v>
      </c>
      <c r="AO214" s="29" t="str">
        <f ca="1">VLOOKUP(B214,'[9]6月月报7.8'!$B$4:$CN$700,51,0)</f>
        <v>劳务工</v>
      </c>
      <c r="AP214">
        <f>VLOOKUP(B214,'[13]25.6月定稿'!$B$3:$CH$600,5,0)</f>
        <v>28</v>
      </c>
      <c r="AQ214">
        <f>VLOOKUP(B214,'[13]25.6月定稿'!$B$3:$CH$600,22,0)</f>
        <v>0</v>
      </c>
      <c r="AR214" s="32" t="e">
        <f>_xlfn.XLOOKUP(A214,[12]汇总!B:B,[12]汇总!B:B)</f>
        <v>#N/A</v>
      </c>
      <c r="AT214" s="28" t="str">
        <f>VLOOKUP(B214,[8]一线员工!$C$3:$CM$600,1,0)</f>
        <v>毛伟</v>
      </c>
    </row>
    <row r="215" s="28" customFormat="1" spans="1:46">
      <c r="A215" s="42">
        <f t="shared" si="38"/>
        <v>186</v>
      </c>
      <c r="B215" s="59" t="s">
        <v>132</v>
      </c>
      <c r="C215" s="46" t="s">
        <v>612</v>
      </c>
      <c r="D215" s="59" t="s">
        <v>770</v>
      </c>
      <c r="E215" s="52">
        <v>43191</v>
      </c>
      <c r="F215" s="46"/>
      <c r="G215" s="46"/>
      <c r="H215" s="46"/>
      <c r="I215" s="46"/>
      <c r="J215" s="59"/>
      <c r="K215" s="59"/>
      <c r="L215" s="59"/>
      <c r="M215" s="59"/>
      <c r="N215" s="46"/>
      <c r="O215" s="59">
        <v>60</v>
      </c>
      <c r="P215" s="59"/>
      <c r="Q215" s="46"/>
      <c r="R215" s="46"/>
      <c r="S215" s="59"/>
      <c r="T215" s="141"/>
      <c r="U215" s="59"/>
      <c r="V215" s="142"/>
      <c r="W215" s="46">
        <v>100</v>
      </c>
      <c r="X215" s="46"/>
      <c r="Y215" s="59"/>
      <c r="Z215" s="46"/>
      <c r="AA215" s="46">
        <v>100</v>
      </c>
      <c r="AB215" s="59"/>
      <c r="AC215" s="46"/>
      <c r="AD215" s="46"/>
      <c r="AE215" s="46"/>
      <c r="AF215" s="46"/>
      <c r="AG215" s="142"/>
      <c r="AH215" s="59"/>
      <c r="AI215" s="46"/>
      <c r="AJ215" s="46">
        <v>0</v>
      </c>
      <c r="AK215" s="59">
        <v>100</v>
      </c>
      <c r="AL215" s="160"/>
      <c r="AM215" s="28" t="s">
        <v>43</v>
      </c>
      <c r="AN215" s="70">
        <f ca="1">VLOOKUP(B215,'[9]6月月报7.8'!$B$4:$CN$700,49,0)</f>
        <v>0</v>
      </c>
      <c r="AO215" s="29" t="str">
        <f ca="1">VLOOKUP(B215,'[9]6月月报7.8'!$B$4:$CN$700,51,0)</f>
        <v>劳务工</v>
      </c>
      <c r="AP215">
        <f>VLOOKUP(B215,'[13]25.6月定稿'!$B$3:$CH$600,5,0)</f>
        <v>28.5</v>
      </c>
      <c r="AQ215">
        <f>VLOOKUP(B215,'[13]25.6月定稿'!$B$3:$CH$600,22,0)</f>
        <v>0</v>
      </c>
      <c r="AR215" s="32" t="e">
        <f>_xlfn.XLOOKUP(A215,[12]汇总!B:B,[12]汇总!B:B)</f>
        <v>#N/A</v>
      </c>
      <c r="AT215" s="28" t="str">
        <f>VLOOKUP(B215,[8]一线员工!$C$3:$CM$600,1,0)</f>
        <v>黄清梅</v>
      </c>
    </row>
    <row r="216" s="28" customFormat="1" spans="1:46">
      <c r="A216" s="42">
        <f t="shared" si="38"/>
        <v>187</v>
      </c>
      <c r="B216" s="59" t="s">
        <v>89</v>
      </c>
      <c r="C216" s="46" t="s">
        <v>612</v>
      </c>
      <c r="D216" s="59" t="s">
        <v>771</v>
      </c>
      <c r="E216" s="52">
        <v>43191</v>
      </c>
      <c r="F216" s="46"/>
      <c r="G216" s="46"/>
      <c r="H216" s="46"/>
      <c r="I216" s="46"/>
      <c r="J216" s="59">
        <v>4308</v>
      </c>
      <c r="K216" s="59">
        <v>4308</v>
      </c>
      <c r="L216" s="59">
        <v>4308</v>
      </c>
      <c r="M216" s="59">
        <v>4308</v>
      </c>
      <c r="N216" s="46"/>
      <c r="O216" s="59">
        <v>60</v>
      </c>
      <c r="P216" s="59">
        <v>689.28</v>
      </c>
      <c r="Q216" s="46"/>
      <c r="R216" s="46"/>
      <c r="S216" s="59">
        <v>30.16</v>
      </c>
      <c r="T216" s="141"/>
      <c r="U216" s="59">
        <v>374.8</v>
      </c>
      <c r="V216" s="142"/>
      <c r="W216" s="46">
        <v>108.56</v>
      </c>
      <c r="X216" s="46"/>
      <c r="Y216" s="59"/>
      <c r="Z216" s="46"/>
      <c r="AA216" s="46">
        <v>1202.8</v>
      </c>
      <c r="AB216" s="59">
        <v>344.64</v>
      </c>
      <c r="AC216" s="46"/>
      <c r="AD216" s="46">
        <v>12.92</v>
      </c>
      <c r="AE216" s="46"/>
      <c r="AF216" s="46">
        <v>86.16</v>
      </c>
      <c r="AG216" s="142"/>
      <c r="AH216" s="59"/>
      <c r="AI216" s="46">
        <v>15</v>
      </c>
      <c r="AJ216" s="46">
        <v>458.72</v>
      </c>
      <c r="AK216" s="59">
        <v>1661.52</v>
      </c>
      <c r="AL216" s="160"/>
      <c r="AM216" s="28" t="s">
        <v>43</v>
      </c>
      <c r="AN216" s="70" t="str">
        <f ca="1">VLOOKUP(B216,'[9]6月月报7.8'!$B$4:$CN$700,49,0)</f>
        <v>4302990003269960</v>
      </c>
      <c r="AO216" s="29" t="str">
        <f ca="1">VLOOKUP(B216,'[9]6月月报7.8'!$B$4:$CN$700,51,0)</f>
        <v>劳务工</v>
      </c>
      <c r="AP216">
        <f>VLOOKUP(B216,'[13]25.6月定稿'!$B$3:$CH$600,5,0)</f>
        <v>16</v>
      </c>
      <c r="AQ216">
        <f>VLOOKUP(B216,'[13]25.6月定稿'!$B$3:$CH$600,22,0)</f>
        <v>0</v>
      </c>
      <c r="AR216" s="32" t="e">
        <f>_xlfn.XLOOKUP(A216,[12]汇总!B:B,[12]汇总!B:B)</f>
        <v>#N/A</v>
      </c>
      <c r="AT216" s="28" t="str">
        <f>VLOOKUP(B216,[8]一线员工!$C$3:$CM$600,1,0)</f>
        <v>蒋正林</v>
      </c>
    </row>
    <row r="217" s="28" customFormat="1" spans="1:46">
      <c r="A217" s="42">
        <f t="shared" si="38"/>
        <v>188</v>
      </c>
      <c r="B217" s="59" t="s">
        <v>72</v>
      </c>
      <c r="C217" s="46" t="s">
        <v>612</v>
      </c>
      <c r="D217" s="59" t="s">
        <v>772</v>
      </c>
      <c r="E217" s="52">
        <v>43641</v>
      </c>
      <c r="F217" s="46"/>
      <c r="G217" s="46"/>
      <c r="H217" s="46"/>
      <c r="I217" s="46"/>
      <c r="J217" s="59">
        <v>4308</v>
      </c>
      <c r="K217" s="59">
        <v>4308</v>
      </c>
      <c r="L217" s="59">
        <v>4308</v>
      </c>
      <c r="M217" s="59">
        <v>4308</v>
      </c>
      <c r="N217" s="46"/>
      <c r="O217" s="59">
        <v>60</v>
      </c>
      <c r="P217" s="59">
        <v>689.28</v>
      </c>
      <c r="Q217" s="46"/>
      <c r="R217" s="46"/>
      <c r="S217" s="59">
        <v>30.16</v>
      </c>
      <c r="T217" s="141"/>
      <c r="U217" s="59">
        <v>374.8</v>
      </c>
      <c r="V217" s="142"/>
      <c r="W217" s="46">
        <v>108.56</v>
      </c>
      <c r="X217" s="46"/>
      <c r="Y217" s="59"/>
      <c r="Z217" s="46"/>
      <c r="AA217" s="46">
        <v>1202.8</v>
      </c>
      <c r="AB217" s="59">
        <v>344.64</v>
      </c>
      <c r="AC217" s="46"/>
      <c r="AD217" s="46">
        <v>12.92</v>
      </c>
      <c r="AE217" s="46"/>
      <c r="AF217" s="46">
        <v>86.16</v>
      </c>
      <c r="AG217" s="142"/>
      <c r="AH217" s="59"/>
      <c r="AI217" s="46">
        <v>15</v>
      </c>
      <c r="AJ217" s="46">
        <v>458.72</v>
      </c>
      <c r="AK217" s="59">
        <v>1661.52</v>
      </c>
      <c r="AL217" s="160"/>
      <c r="AM217" s="28" t="s">
        <v>43</v>
      </c>
      <c r="AN217" s="70" t="str">
        <f ca="1">VLOOKUP(B217,'[9]6月月报7.8'!$B$4:$CN$700,49,0)</f>
        <v>4302990003323467</v>
      </c>
      <c r="AO217" s="29" t="str">
        <f ca="1">VLOOKUP(B217,'[9]6月月报7.8'!$B$4:$CN$700,51,0)</f>
        <v>劳务工</v>
      </c>
      <c r="AP217">
        <f>VLOOKUP(B217,'[13]25.6月定稿'!$B$3:$CH$600,5,0)</f>
        <v>11</v>
      </c>
      <c r="AQ217">
        <f>VLOOKUP(B217,'[13]25.6月定稿'!$B$3:$CH$600,22,0)</f>
        <v>0</v>
      </c>
      <c r="AR217" s="32" t="e">
        <f>_xlfn.XLOOKUP(A217,[12]汇总!B:B,[12]汇总!B:B)</f>
        <v>#N/A</v>
      </c>
      <c r="AT217" s="28" t="str">
        <f>VLOOKUP(B217,[8]一线员工!$C$3:$CM$600,1,0)</f>
        <v>高贤勇</v>
      </c>
    </row>
    <row r="218" s="28" customFormat="1" spans="1:46">
      <c r="A218" s="42">
        <f t="shared" si="38"/>
        <v>189</v>
      </c>
      <c r="B218" s="59" t="s">
        <v>85</v>
      </c>
      <c r="C218" s="46" t="s">
        <v>612</v>
      </c>
      <c r="D218" s="59" t="s">
        <v>773</v>
      </c>
      <c r="E218" s="52">
        <v>43668</v>
      </c>
      <c r="F218" s="46"/>
      <c r="G218" s="46"/>
      <c r="H218" s="46"/>
      <c r="I218" s="46"/>
      <c r="J218" s="59">
        <v>4308</v>
      </c>
      <c r="K218" s="59">
        <v>4308</v>
      </c>
      <c r="L218" s="59">
        <v>4308</v>
      </c>
      <c r="M218" s="59">
        <v>4308</v>
      </c>
      <c r="N218" s="46"/>
      <c r="O218" s="59">
        <v>60</v>
      </c>
      <c r="P218" s="59">
        <v>689.28</v>
      </c>
      <c r="Q218" s="46"/>
      <c r="R218" s="46"/>
      <c r="S218" s="59">
        <v>30.16</v>
      </c>
      <c r="T218" s="141"/>
      <c r="U218" s="59">
        <v>374.8</v>
      </c>
      <c r="V218" s="142"/>
      <c r="W218" s="46">
        <v>108.56</v>
      </c>
      <c r="X218" s="46"/>
      <c r="Y218" s="59"/>
      <c r="Z218" s="46"/>
      <c r="AA218" s="46">
        <v>1202.8</v>
      </c>
      <c r="AB218" s="59">
        <v>344.64</v>
      </c>
      <c r="AC218" s="46"/>
      <c r="AD218" s="46">
        <v>12.92</v>
      </c>
      <c r="AE218" s="46"/>
      <c r="AF218" s="46">
        <v>86.16</v>
      </c>
      <c r="AG218" s="142"/>
      <c r="AH218" s="59"/>
      <c r="AI218" s="46">
        <v>15</v>
      </c>
      <c r="AJ218" s="46">
        <v>458.72</v>
      </c>
      <c r="AK218" s="59">
        <v>1661.52</v>
      </c>
      <c r="AL218" s="160"/>
      <c r="AM218" s="28" t="s">
        <v>43</v>
      </c>
      <c r="AN218" s="70" t="str">
        <f ca="1">VLOOKUP(B218,'[9]6月月报7.8'!$B$4:$CN$700,49,0)</f>
        <v>4302990000039179</v>
      </c>
      <c r="AO218" s="29" t="str">
        <f ca="1">VLOOKUP(B218,'[9]6月月报7.8'!$B$4:$CN$700,51,0)</f>
        <v>劳务工</v>
      </c>
      <c r="AP218">
        <f>VLOOKUP(B218,'[13]25.6月定稿'!$B$3:$CH$600,5,0)</f>
        <v>27</v>
      </c>
      <c r="AQ218">
        <f>VLOOKUP(B218,'[13]25.6月定稿'!$B$3:$CH$600,22,0)</f>
        <v>0</v>
      </c>
      <c r="AR218" s="32" t="e">
        <f>_xlfn.XLOOKUP(A218,[12]汇总!B:B,[12]汇总!B:B)</f>
        <v>#N/A</v>
      </c>
      <c r="AT218" s="28" t="str">
        <f>VLOOKUP(B218,[8]一线员工!$C$3:$CM$600,1,0)</f>
        <v>张迪辉</v>
      </c>
    </row>
    <row r="219" s="28" customFormat="1" spans="1:46">
      <c r="A219" s="42">
        <f t="shared" si="38"/>
        <v>190</v>
      </c>
      <c r="B219" s="59" t="s">
        <v>124</v>
      </c>
      <c r="C219" s="46" t="s">
        <v>612</v>
      </c>
      <c r="D219" s="59" t="s">
        <v>774</v>
      </c>
      <c r="E219" s="52">
        <v>43675</v>
      </c>
      <c r="F219" s="46"/>
      <c r="G219" s="46"/>
      <c r="H219" s="46"/>
      <c r="I219" s="46"/>
      <c r="J219" s="59">
        <v>5485</v>
      </c>
      <c r="K219" s="59">
        <v>5485</v>
      </c>
      <c r="L219" s="59">
        <v>5485</v>
      </c>
      <c r="M219" s="59">
        <v>5485</v>
      </c>
      <c r="N219" s="46"/>
      <c r="O219" s="59">
        <v>60</v>
      </c>
      <c r="P219" s="59">
        <v>877.6</v>
      </c>
      <c r="Q219" s="46"/>
      <c r="R219" s="46"/>
      <c r="S219" s="59">
        <v>38.4</v>
      </c>
      <c r="T219" s="141"/>
      <c r="U219" s="59">
        <v>477.2</v>
      </c>
      <c r="V219" s="142"/>
      <c r="W219" s="46">
        <v>138.23</v>
      </c>
      <c r="X219" s="46"/>
      <c r="Y219" s="59"/>
      <c r="Z219" s="46"/>
      <c r="AA219" s="46">
        <v>1531.43</v>
      </c>
      <c r="AB219" s="59">
        <v>438.8</v>
      </c>
      <c r="AC219" s="46"/>
      <c r="AD219" s="46">
        <v>16.46</v>
      </c>
      <c r="AE219" s="46"/>
      <c r="AF219" s="46">
        <v>109.7</v>
      </c>
      <c r="AG219" s="142"/>
      <c r="AH219" s="59"/>
      <c r="AI219" s="46">
        <v>15</v>
      </c>
      <c r="AJ219" s="46">
        <v>579.96</v>
      </c>
      <c r="AK219" s="59">
        <v>2111.39</v>
      </c>
      <c r="AL219" s="160"/>
      <c r="AM219" s="28" t="s">
        <v>43</v>
      </c>
      <c r="AN219" s="70" t="str">
        <f ca="1">VLOOKUP(B219,'[9]6月月报7.8'!$B$4:$CN$700,49,0)</f>
        <v>4302990003329965</v>
      </c>
      <c r="AO219" s="29" t="str">
        <f ca="1">VLOOKUP(B219,'[9]6月月报7.8'!$B$4:$CN$700,51,0)</f>
        <v>劳务工</v>
      </c>
      <c r="AP219">
        <f>VLOOKUP(B219,'[13]25.6月定稿'!$B$3:$CH$600,5,0)</f>
        <v>22</v>
      </c>
      <c r="AQ219">
        <f>VLOOKUP(B219,'[13]25.6月定稿'!$B$3:$CH$600,22,0)</f>
        <v>0</v>
      </c>
      <c r="AR219" s="32" t="e">
        <f>_xlfn.XLOOKUP(A219,[12]汇总!B:B,[12]汇总!B:B)</f>
        <v>#N/A</v>
      </c>
      <c r="AT219" s="28" t="str">
        <f>VLOOKUP(B219,[8]一线员工!$C$3:$CM$600,1,0)</f>
        <v>彭孜刚</v>
      </c>
    </row>
    <row r="220" s="28" customFormat="1" spans="1:46">
      <c r="A220" s="42">
        <f t="shared" si="38"/>
        <v>191</v>
      </c>
      <c r="B220" s="59" t="s">
        <v>101</v>
      </c>
      <c r="C220" s="46" t="s">
        <v>613</v>
      </c>
      <c r="D220" s="59" t="s">
        <v>775</v>
      </c>
      <c r="E220" s="52">
        <v>43684</v>
      </c>
      <c r="F220" s="46"/>
      <c r="G220" s="46"/>
      <c r="H220" s="46"/>
      <c r="I220" s="46"/>
      <c r="J220" s="59">
        <v>4479</v>
      </c>
      <c r="K220" s="59">
        <v>4479</v>
      </c>
      <c r="L220" s="59">
        <v>4479</v>
      </c>
      <c r="M220" s="59">
        <v>4479</v>
      </c>
      <c r="N220" s="46"/>
      <c r="O220" s="59">
        <v>60</v>
      </c>
      <c r="P220" s="59">
        <v>716.64</v>
      </c>
      <c r="Q220" s="46"/>
      <c r="R220" s="46"/>
      <c r="S220" s="59">
        <v>31.35</v>
      </c>
      <c r="T220" s="141"/>
      <c r="U220" s="59">
        <v>389.67</v>
      </c>
      <c r="V220" s="142"/>
      <c r="W220" s="46">
        <v>112.87</v>
      </c>
      <c r="X220" s="46"/>
      <c r="Y220" s="59"/>
      <c r="Z220" s="46"/>
      <c r="AA220" s="46">
        <v>1250.53</v>
      </c>
      <c r="AB220" s="59">
        <v>358.32</v>
      </c>
      <c r="AC220" s="46"/>
      <c r="AD220" s="46">
        <v>13.44</v>
      </c>
      <c r="AE220" s="46"/>
      <c r="AF220" s="46">
        <v>89.58</v>
      </c>
      <c r="AG220" s="142"/>
      <c r="AH220" s="59"/>
      <c r="AI220" s="46">
        <v>15</v>
      </c>
      <c r="AJ220" s="46">
        <v>476.34</v>
      </c>
      <c r="AK220" s="59">
        <v>1726.87</v>
      </c>
      <c r="AL220" s="160"/>
      <c r="AM220" s="28" t="s">
        <v>43</v>
      </c>
      <c r="AN220" s="70" t="str">
        <f ca="1">VLOOKUP(B220,'[9]6月月报7.8'!$B$4:$CN$700,49,0)</f>
        <v>4302990003328799</v>
      </c>
      <c r="AO220" s="29" t="str">
        <f ca="1">VLOOKUP(B220,'[9]6月月报7.8'!$B$4:$CN$700,51,0)</f>
        <v>劳务工</v>
      </c>
      <c r="AP220">
        <f>VLOOKUP(B220,'[13]25.6月定稿'!$B$3:$CH$600,5,0)</f>
        <v>18</v>
      </c>
      <c r="AQ220">
        <f>VLOOKUP(B220,'[13]25.6月定稿'!$B$3:$CH$600,22,0)</f>
        <v>0</v>
      </c>
      <c r="AR220" s="32" t="e">
        <f>_xlfn.XLOOKUP(A220,[12]汇总!B:B,[12]汇总!B:B)</f>
        <v>#N/A</v>
      </c>
      <c r="AT220" s="28" t="str">
        <f>VLOOKUP(B220,[8]一线员工!$C$3:$CM$600,1,0)</f>
        <v>杨亮亮</v>
      </c>
    </row>
    <row r="221" s="28" customFormat="1" spans="1:46">
      <c r="A221" s="42">
        <f t="shared" si="38"/>
        <v>192</v>
      </c>
      <c r="B221" s="59" t="s">
        <v>87</v>
      </c>
      <c r="C221" s="46" t="s">
        <v>612</v>
      </c>
      <c r="D221" s="59" t="s">
        <v>776</v>
      </c>
      <c r="E221" s="52">
        <v>43685</v>
      </c>
      <c r="F221" s="46"/>
      <c r="G221" s="46"/>
      <c r="H221" s="46"/>
      <c r="I221" s="46"/>
      <c r="J221" s="59">
        <v>4308</v>
      </c>
      <c r="K221" s="59">
        <v>4308</v>
      </c>
      <c r="L221" s="59">
        <v>4308</v>
      </c>
      <c r="M221" s="59">
        <v>4308</v>
      </c>
      <c r="N221" s="46"/>
      <c r="O221" s="59">
        <v>60</v>
      </c>
      <c r="P221" s="59">
        <v>689.28</v>
      </c>
      <c r="Q221" s="46"/>
      <c r="R221" s="46"/>
      <c r="S221" s="59">
        <v>30.16</v>
      </c>
      <c r="T221" s="141"/>
      <c r="U221" s="59">
        <v>374.8</v>
      </c>
      <c r="V221" s="142"/>
      <c r="W221" s="46">
        <v>108.56</v>
      </c>
      <c r="X221" s="46"/>
      <c r="Y221" s="59"/>
      <c r="Z221" s="46"/>
      <c r="AA221" s="46">
        <v>1202.8</v>
      </c>
      <c r="AB221" s="59">
        <v>344.64</v>
      </c>
      <c r="AC221" s="46"/>
      <c r="AD221" s="46">
        <v>12.92</v>
      </c>
      <c r="AE221" s="46"/>
      <c r="AF221" s="46">
        <v>86.16</v>
      </c>
      <c r="AG221" s="142"/>
      <c r="AH221" s="59"/>
      <c r="AI221" s="46">
        <v>15</v>
      </c>
      <c r="AJ221" s="46">
        <v>458.72</v>
      </c>
      <c r="AK221" s="59">
        <v>1661.52</v>
      </c>
      <c r="AL221" s="160"/>
      <c r="AM221" s="28" t="s">
        <v>43</v>
      </c>
      <c r="AN221" s="70">
        <f ca="1">VLOOKUP(B221,'[9]6月月报7.8'!$B$4:$CN$700,49,0)</f>
        <v>0</v>
      </c>
      <c r="AO221" s="29">
        <f ca="1">VLOOKUP(B221,'[9]6月月报7.8'!$B$4:$CN$700,51,0)</f>
        <v>0</v>
      </c>
      <c r="AP221">
        <f>VLOOKUP(B221,'[13]25.6月定稿'!$B$3:$CH$600,5,0)</f>
        <v>7</v>
      </c>
      <c r="AQ221" t="str">
        <f>VLOOKUP(B221,'[13]25.6月定稿'!$B$3:$CH$600,22,0)</f>
        <v>2025/06/11离职</v>
      </c>
      <c r="AR221" s="32" t="e">
        <f>_xlfn.XLOOKUP(A221,[12]汇总!B:B,[12]汇总!B:B)</f>
        <v>#N/A</v>
      </c>
      <c r="AT221" s="28" t="str">
        <f>VLOOKUP(B221,[8]一线员工!$C$3:$CM$600,1,0)</f>
        <v>李慧玲</v>
      </c>
    </row>
    <row r="222" s="28" customFormat="1" spans="1:46">
      <c r="A222" s="42">
        <f t="shared" si="38"/>
        <v>193</v>
      </c>
      <c r="B222" s="59" t="s">
        <v>106</v>
      </c>
      <c r="C222" s="46" t="s">
        <v>612</v>
      </c>
      <c r="D222" s="59" t="s">
        <v>777</v>
      </c>
      <c r="E222" s="52">
        <v>43725</v>
      </c>
      <c r="F222" s="46"/>
      <c r="G222" s="46"/>
      <c r="H222" s="46"/>
      <c r="I222" s="46"/>
      <c r="J222" s="59">
        <v>4311</v>
      </c>
      <c r="K222" s="59">
        <v>4311</v>
      </c>
      <c r="L222" s="59">
        <v>4311</v>
      </c>
      <c r="M222" s="59">
        <v>4311</v>
      </c>
      <c r="N222" s="46"/>
      <c r="O222" s="59">
        <v>60</v>
      </c>
      <c r="P222" s="59">
        <v>689.76</v>
      </c>
      <c r="Q222" s="46"/>
      <c r="R222" s="46"/>
      <c r="S222" s="59">
        <v>30.18</v>
      </c>
      <c r="T222" s="141"/>
      <c r="U222" s="59">
        <v>375.06</v>
      </c>
      <c r="V222" s="142"/>
      <c r="W222" s="46">
        <v>108.64</v>
      </c>
      <c r="X222" s="46"/>
      <c r="Y222" s="59"/>
      <c r="Z222" s="46"/>
      <c r="AA222" s="46">
        <v>1203.64</v>
      </c>
      <c r="AB222" s="59">
        <v>344.88</v>
      </c>
      <c r="AC222" s="46"/>
      <c r="AD222" s="46">
        <v>12.93</v>
      </c>
      <c r="AE222" s="46"/>
      <c r="AF222" s="46">
        <v>86.22</v>
      </c>
      <c r="AG222" s="142"/>
      <c r="AH222" s="59"/>
      <c r="AI222" s="46">
        <v>15</v>
      </c>
      <c r="AJ222" s="46">
        <v>459.03</v>
      </c>
      <c r="AK222" s="59">
        <v>1662.67</v>
      </c>
      <c r="AL222" s="160"/>
      <c r="AM222" s="28" t="s">
        <v>43</v>
      </c>
      <c r="AN222" s="70">
        <f ca="1">VLOOKUP(B222,'[9]6月月报7.8'!$B$4:$CN$700,49,0)</f>
        <v>0</v>
      </c>
      <c r="AO222" s="29" t="str">
        <f ca="1">VLOOKUP(B222,'[9]6月月报7.8'!$B$4:$CN$700,51,0)</f>
        <v>劳务工</v>
      </c>
      <c r="AP222">
        <f>VLOOKUP(B222,'[13]25.6月定稿'!$B$3:$CH$600,5,0)</f>
        <v>15</v>
      </c>
      <c r="AQ222">
        <f>VLOOKUP(B222,'[13]25.6月定稿'!$B$3:$CH$600,22,0)</f>
        <v>0</v>
      </c>
      <c r="AR222" s="32" t="e">
        <f>_xlfn.XLOOKUP(A222,[12]汇总!B:B,[12]汇总!B:B)</f>
        <v>#N/A</v>
      </c>
      <c r="AT222" s="28" t="str">
        <f>VLOOKUP(B222,[8]一线员工!$C$3:$CM$600,1,0)</f>
        <v>刘明</v>
      </c>
    </row>
    <row r="223" s="28" customFormat="1" spans="1:46">
      <c r="A223" s="42">
        <f t="shared" si="38"/>
        <v>194</v>
      </c>
      <c r="B223" s="59" t="s">
        <v>92</v>
      </c>
      <c r="C223" s="46" t="s">
        <v>612</v>
      </c>
      <c r="D223" s="59" t="s">
        <v>778</v>
      </c>
      <c r="E223" s="52">
        <v>44306</v>
      </c>
      <c r="F223" s="46"/>
      <c r="G223" s="46"/>
      <c r="H223" s="46"/>
      <c r="I223" s="46"/>
      <c r="J223" s="59">
        <v>4308</v>
      </c>
      <c r="K223" s="59">
        <v>4308</v>
      </c>
      <c r="L223" s="59">
        <v>4308</v>
      </c>
      <c r="M223" s="59">
        <v>4308</v>
      </c>
      <c r="N223" s="46"/>
      <c r="O223" s="59">
        <v>60</v>
      </c>
      <c r="P223" s="59">
        <v>689.28</v>
      </c>
      <c r="Q223" s="46"/>
      <c r="R223" s="46"/>
      <c r="S223" s="59">
        <v>30.16</v>
      </c>
      <c r="T223" s="141"/>
      <c r="U223" s="59">
        <v>374.8</v>
      </c>
      <c r="V223" s="142"/>
      <c r="W223" s="46">
        <v>108.56</v>
      </c>
      <c r="X223" s="46"/>
      <c r="Y223" s="59"/>
      <c r="Z223" s="46"/>
      <c r="AA223" s="46">
        <v>1202.8</v>
      </c>
      <c r="AB223" s="59">
        <v>344.64</v>
      </c>
      <c r="AC223" s="46"/>
      <c r="AD223" s="46">
        <v>12.92</v>
      </c>
      <c r="AE223" s="46"/>
      <c r="AF223" s="46">
        <v>86.16</v>
      </c>
      <c r="AG223" s="142"/>
      <c r="AH223" s="59"/>
      <c r="AI223" s="46">
        <v>15</v>
      </c>
      <c r="AJ223" s="46">
        <v>458.72</v>
      </c>
      <c r="AK223" s="59">
        <v>1661.52</v>
      </c>
      <c r="AL223" s="160"/>
      <c r="AM223" s="28" t="s">
        <v>43</v>
      </c>
      <c r="AN223" s="70">
        <f ca="1">VLOOKUP(B223,'[9]6月月报7.8'!$B$4:$CN$700,49,0)</f>
        <v>0</v>
      </c>
      <c r="AO223" s="29" t="str">
        <f ca="1">VLOOKUP(B223,'[9]6月月报7.8'!$B$4:$CN$700,51,0)</f>
        <v>劳务工</v>
      </c>
      <c r="AP223">
        <f>VLOOKUP(B223,'[13]25.6月定稿'!$B$3:$CH$600,5,0)</f>
        <v>24</v>
      </c>
      <c r="AQ223">
        <f>VLOOKUP(B223,'[13]25.6月定稿'!$B$3:$CH$600,22,0)</f>
        <v>0</v>
      </c>
      <c r="AR223" s="32" t="e">
        <f>_xlfn.XLOOKUP(A223,[12]汇总!B:B,[12]汇总!B:B)</f>
        <v>#N/A</v>
      </c>
      <c r="AT223" s="28" t="str">
        <f>VLOOKUP(B223,[8]一线员工!$C$3:$CM$600,1,0)</f>
        <v>郭正军</v>
      </c>
    </row>
    <row r="224" s="28" customFormat="1" spans="1:46">
      <c r="A224" s="42">
        <f t="shared" si="38"/>
        <v>195</v>
      </c>
      <c r="B224" s="59" t="s">
        <v>83</v>
      </c>
      <c r="C224" s="46" t="s">
        <v>613</v>
      </c>
      <c r="D224" s="59" t="s">
        <v>779</v>
      </c>
      <c r="E224" s="52">
        <v>44621</v>
      </c>
      <c r="F224" s="46"/>
      <c r="G224" s="46"/>
      <c r="H224" s="46"/>
      <c r="I224" s="46"/>
      <c r="J224" s="59">
        <v>5500</v>
      </c>
      <c r="K224" s="59">
        <v>5500</v>
      </c>
      <c r="L224" s="59">
        <v>5500</v>
      </c>
      <c r="M224" s="59">
        <v>5500</v>
      </c>
      <c r="N224" s="46"/>
      <c r="O224" s="59">
        <v>60</v>
      </c>
      <c r="P224" s="59">
        <v>880</v>
      </c>
      <c r="Q224" s="46"/>
      <c r="R224" s="46"/>
      <c r="S224" s="59">
        <v>38.5</v>
      </c>
      <c r="T224" s="141"/>
      <c r="U224" s="59">
        <v>478.5</v>
      </c>
      <c r="V224" s="142"/>
      <c r="W224" s="46">
        <v>138.6</v>
      </c>
      <c r="X224" s="46"/>
      <c r="Y224" s="59"/>
      <c r="Z224" s="46"/>
      <c r="AA224" s="46">
        <v>1535.6</v>
      </c>
      <c r="AB224" s="59">
        <v>440</v>
      </c>
      <c r="AC224" s="46"/>
      <c r="AD224" s="46">
        <v>16.5</v>
      </c>
      <c r="AE224" s="46"/>
      <c r="AF224" s="46">
        <v>110</v>
      </c>
      <c r="AG224" s="142"/>
      <c r="AH224" s="59"/>
      <c r="AI224" s="46">
        <v>15</v>
      </c>
      <c r="AJ224" s="46">
        <v>581.5</v>
      </c>
      <c r="AK224" s="59">
        <v>2117.1</v>
      </c>
      <c r="AL224" s="160"/>
      <c r="AM224" s="28" t="s">
        <v>43</v>
      </c>
      <c r="AN224" s="70">
        <f ca="1">VLOOKUP(B224,'[9]6月月报7.8'!$B$4:$CN$700,49,0)</f>
        <v>0</v>
      </c>
      <c r="AO224" s="29" t="str">
        <f ca="1">VLOOKUP(B224,'[9]6月月报7.8'!$B$4:$CN$700,51,0)</f>
        <v>劳务工</v>
      </c>
      <c r="AP224">
        <f>VLOOKUP(B224,'[13]25.6月定稿'!$B$3:$CH$600,5,0)</f>
        <v>26</v>
      </c>
      <c r="AQ224">
        <f>VLOOKUP(B224,'[13]25.6月定稿'!$B$3:$CH$600,22,0)</f>
        <v>0</v>
      </c>
      <c r="AR224" s="32" t="e">
        <f>_xlfn.XLOOKUP(A224,[12]汇总!B:B,[12]汇总!B:B)</f>
        <v>#N/A</v>
      </c>
      <c r="AT224" s="28" t="str">
        <f>VLOOKUP(B224,[8]一线员工!$C$3:$CM$600,1,0)</f>
        <v>麻志超</v>
      </c>
    </row>
    <row r="225" s="28" customFormat="1" spans="1:46">
      <c r="A225" s="42">
        <f t="shared" si="38"/>
        <v>196</v>
      </c>
      <c r="B225" s="59" t="s">
        <v>82</v>
      </c>
      <c r="C225" s="46" t="s">
        <v>612</v>
      </c>
      <c r="D225" s="59" t="s">
        <v>780</v>
      </c>
      <c r="E225" s="52">
        <v>44712</v>
      </c>
      <c r="F225" s="46"/>
      <c r="G225" s="46"/>
      <c r="H225" s="46"/>
      <c r="I225" s="46"/>
      <c r="J225" s="59">
        <v>4308</v>
      </c>
      <c r="K225" s="59">
        <v>4308</v>
      </c>
      <c r="L225" s="59">
        <v>4308</v>
      </c>
      <c r="M225" s="59">
        <v>4308</v>
      </c>
      <c r="N225" s="46"/>
      <c r="O225" s="59">
        <v>60</v>
      </c>
      <c r="P225" s="59">
        <v>689.28</v>
      </c>
      <c r="Q225" s="46"/>
      <c r="R225" s="46"/>
      <c r="S225" s="59">
        <v>30.16</v>
      </c>
      <c r="T225" s="141"/>
      <c r="U225" s="59">
        <v>374.8</v>
      </c>
      <c r="V225" s="142"/>
      <c r="W225" s="46">
        <v>108.56</v>
      </c>
      <c r="X225" s="46"/>
      <c r="Y225" s="59"/>
      <c r="Z225" s="46"/>
      <c r="AA225" s="46">
        <v>1202.8</v>
      </c>
      <c r="AB225" s="59">
        <v>344.64</v>
      </c>
      <c r="AC225" s="46"/>
      <c r="AD225" s="46">
        <v>12.92</v>
      </c>
      <c r="AE225" s="46"/>
      <c r="AF225" s="46">
        <v>86.16</v>
      </c>
      <c r="AG225" s="142"/>
      <c r="AH225" s="59"/>
      <c r="AI225" s="46">
        <v>15</v>
      </c>
      <c r="AJ225" s="46">
        <v>458.72</v>
      </c>
      <c r="AK225" s="59">
        <v>1661.52</v>
      </c>
      <c r="AL225" s="160"/>
      <c r="AM225" s="28" t="s">
        <v>43</v>
      </c>
      <c r="AN225" s="70">
        <f ca="1">VLOOKUP(B225,'[9]6月月报7.8'!$B$4:$CN$700,49,0)</f>
        <v>0</v>
      </c>
      <c r="AO225" s="29" t="str">
        <f ca="1">VLOOKUP(B225,'[9]6月月报7.8'!$B$4:$CN$700,51,0)</f>
        <v>劳务工</v>
      </c>
      <c r="AP225">
        <f>VLOOKUP(B225,'[13]25.6月定稿'!$B$3:$CH$600,5,0)</f>
        <v>24</v>
      </c>
      <c r="AQ225">
        <f>VLOOKUP(B225,'[13]25.6月定稿'!$B$3:$CH$600,22,0)</f>
        <v>0</v>
      </c>
      <c r="AR225" s="32" t="e">
        <f>_xlfn.XLOOKUP(A225,[12]汇总!B:B,[12]汇总!B:B)</f>
        <v>#N/A</v>
      </c>
      <c r="AT225" s="28" t="str">
        <f>VLOOKUP(B225,[8]一线员工!$C$3:$CM$600,1,0)</f>
        <v>王虎彪</v>
      </c>
    </row>
    <row r="226" s="28" customFormat="1" spans="1:46">
      <c r="A226" s="42">
        <f t="shared" si="38"/>
        <v>197</v>
      </c>
      <c r="B226" s="59" t="s">
        <v>114</v>
      </c>
      <c r="C226" s="46" t="s">
        <v>613</v>
      </c>
      <c r="D226" s="59" t="s">
        <v>781</v>
      </c>
      <c r="E226" s="52">
        <v>44741</v>
      </c>
      <c r="F226" s="46"/>
      <c r="G226" s="46"/>
      <c r="H226" s="46"/>
      <c r="I226" s="46"/>
      <c r="J226" s="59">
        <v>4308</v>
      </c>
      <c r="K226" s="59">
        <v>4308</v>
      </c>
      <c r="L226" s="59">
        <v>4308</v>
      </c>
      <c r="M226" s="59">
        <v>4308</v>
      </c>
      <c r="N226" s="46"/>
      <c r="O226" s="59">
        <v>60</v>
      </c>
      <c r="P226" s="59">
        <v>689.28</v>
      </c>
      <c r="Q226" s="46"/>
      <c r="R226" s="46"/>
      <c r="S226" s="59">
        <v>30.16</v>
      </c>
      <c r="T226" s="141"/>
      <c r="U226" s="59">
        <v>374.8</v>
      </c>
      <c r="V226" s="142"/>
      <c r="W226" s="46">
        <v>108.56</v>
      </c>
      <c r="X226" s="46"/>
      <c r="Y226" s="59"/>
      <c r="Z226" s="46"/>
      <c r="AA226" s="46">
        <v>1202.8</v>
      </c>
      <c r="AB226" s="59">
        <v>344.64</v>
      </c>
      <c r="AC226" s="46"/>
      <c r="AD226" s="46">
        <v>12.92</v>
      </c>
      <c r="AE226" s="46"/>
      <c r="AF226" s="46">
        <v>86.16</v>
      </c>
      <c r="AG226" s="142"/>
      <c r="AH226" s="59"/>
      <c r="AI226" s="46">
        <v>15</v>
      </c>
      <c r="AJ226" s="46">
        <v>458.72</v>
      </c>
      <c r="AK226" s="59">
        <v>1661.52</v>
      </c>
      <c r="AL226" s="160"/>
      <c r="AM226" s="28" t="s">
        <v>43</v>
      </c>
      <c r="AN226" s="70">
        <f ca="1">VLOOKUP(B226,'[9]6月月报7.8'!$B$4:$CN$700,49,0)</f>
        <v>0</v>
      </c>
      <c r="AO226" s="29">
        <f ca="1">VLOOKUP(B226,'[9]6月月报7.8'!$B$4:$CN$700,51,0)</f>
        <v>0</v>
      </c>
      <c r="AP226">
        <f>VLOOKUP(B226,'[13]25.6月定稿'!$B$3:$CH$600,5,0)</f>
        <v>19</v>
      </c>
      <c r="AQ226" t="str">
        <f>VLOOKUP(B226,'[13]25.6月定稿'!$B$3:$CH$600,22,0)</f>
        <v>2025/7/7退休</v>
      </c>
      <c r="AR226" s="32" t="e">
        <f>_xlfn.XLOOKUP(A226,[12]汇总!B:B,[12]汇总!B:B)</f>
        <v>#N/A</v>
      </c>
      <c r="AT226" s="28" t="str">
        <f>VLOOKUP(B226,[8]一线员工!$C$3:$CM$600,1,0)</f>
        <v>曹卫清</v>
      </c>
    </row>
    <row r="227" s="28" customFormat="1" spans="1:46">
      <c r="A227" s="42">
        <f t="shared" si="38"/>
        <v>198</v>
      </c>
      <c r="B227" s="59" t="s">
        <v>93</v>
      </c>
      <c r="C227" s="46" t="s">
        <v>612</v>
      </c>
      <c r="D227" s="59" t="s">
        <v>782</v>
      </c>
      <c r="E227" s="52">
        <v>44743</v>
      </c>
      <c r="F227" s="46"/>
      <c r="G227" s="46"/>
      <c r="H227" s="46"/>
      <c r="I227" s="46"/>
      <c r="J227" s="59">
        <v>4308</v>
      </c>
      <c r="K227" s="59">
        <v>4308</v>
      </c>
      <c r="L227" s="59">
        <v>4308</v>
      </c>
      <c r="M227" s="59">
        <v>4308</v>
      </c>
      <c r="N227" s="46"/>
      <c r="O227" s="59">
        <v>60</v>
      </c>
      <c r="P227" s="59">
        <v>689.28</v>
      </c>
      <c r="Q227" s="46"/>
      <c r="R227" s="46"/>
      <c r="S227" s="59">
        <v>30.16</v>
      </c>
      <c r="T227" s="141"/>
      <c r="U227" s="59">
        <v>374.8</v>
      </c>
      <c r="V227" s="142"/>
      <c r="W227" s="46">
        <v>108.56</v>
      </c>
      <c r="X227" s="46"/>
      <c r="Y227" s="59"/>
      <c r="Z227" s="46"/>
      <c r="AA227" s="46">
        <v>1202.8</v>
      </c>
      <c r="AB227" s="59">
        <v>344.64</v>
      </c>
      <c r="AC227" s="46"/>
      <c r="AD227" s="46">
        <v>12.92</v>
      </c>
      <c r="AE227" s="46"/>
      <c r="AF227" s="46">
        <v>86.16</v>
      </c>
      <c r="AG227" s="142"/>
      <c r="AH227" s="59"/>
      <c r="AI227" s="46">
        <v>15</v>
      </c>
      <c r="AJ227" s="46">
        <v>458.72</v>
      </c>
      <c r="AK227" s="59">
        <v>1661.52</v>
      </c>
      <c r="AL227" s="160"/>
      <c r="AM227" s="28" t="s">
        <v>43</v>
      </c>
      <c r="AN227" s="70">
        <f ca="1">VLOOKUP(B227,'[9]6月月报7.8'!$B$4:$CN$700,49,0)</f>
        <v>0</v>
      </c>
      <c r="AO227" s="29" t="str">
        <f ca="1">VLOOKUP(B227,'[9]6月月报7.8'!$B$4:$CN$700,51,0)</f>
        <v>劳务工</v>
      </c>
      <c r="AP227">
        <f>VLOOKUP(B227,'[13]25.6月定稿'!$B$3:$CH$600,5,0)</f>
        <v>24</v>
      </c>
      <c r="AQ227">
        <f>VLOOKUP(B227,'[13]25.6月定稿'!$B$3:$CH$600,22,0)</f>
        <v>0</v>
      </c>
      <c r="AR227" s="32" t="e">
        <f>_xlfn.XLOOKUP(A227,[12]汇总!B:B,[12]汇总!B:B)</f>
        <v>#N/A</v>
      </c>
      <c r="AT227" s="28" t="str">
        <f>VLOOKUP(B227,[8]一线员工!$C$3:$CM$600,1,0)</f>
        <v>王西明</v>
      </c>
    </row>
    <row r="228" s="28" customFormat="1" spans="1:46">
      <c r="A228" s="42">
        <f t="shared" si="38"/>
        <v>199</v>
      </c>
      <c r="B228" s="59" t="s">
        <v>73</v>
      </c>
      <c r="C228" s="46" t="s">
        <v>612</v>
      </c>
      <c r="D228" s="59" t="s">
        <v>783</v>
      </c>
      <c r="E228" s="52">
        <v>44753</v>
      </c>
      <c r="F228" s="46"/>
      <c r="G228" s="46"/>
      <c r="H228" s="46"/>
      <c r="I228" s="46"/>
      <c r="J228" s="59">
        <v>4308</v>
      </c>
      <c r="K228" s="59">
        <v>4308</v>
      </c>
      <c r="L228" s="59">
        <v>4308</v>
      </c>
      <c r="M228" s="59">
        <v>4308</v>
      </c>
      <c r="N228" s="46"/>
      <c r="O228" s="59">
        <v>60</v>
      </c>
      <c r="P228" s="59">
        <v>689.28</v>
      </c>
      <c r="Q228" s="46"/>
      <c r="R228" s="46"/>
      <c r="S228" s="59">
        <v>30.16</v>
      </c>
      <c r="T228" s="141"/>
      <c r="U228" s="59">
        <v>374.8</v>
      </c>
      <c r="V228" s="142"/>
      <c r="W228" s="46">
        <v>108.56</v>
      </c>
      <c r="X228" s="46"/>
      <c r="Y228" s="59"/>
      <c r="Z228" s="46"/>
      <c r="AA228" s="46">
        <v>1202.8</v>
      </c>
      <c r="AB228" s="59">
        <v>344.64</v>
      </c>
      <c r="AC228" s="46"/>
      <c r="AD228" s="46">
        <v>12.92</v>
      </c>
      <c r="AE228" s="46"/>
      <c r="AF228" s="46">
        <v>86.16</v>
      </c>
      <c r="AG228" s="142"/>
      <c r="AH228" s="59"/>
      <c r="AI228" s="46">
        <v>15</v>
      </c>
      <c r="AJ228" s="46">
        <v>458.72</v>
      </c>
      <c r="AK228" s="59">
        <v>1661.52</v>
      </c>
      <c r="AL228" s="160"/>
      <c r="AM228" s="28" t="s">
        <v>43</v>
      </c>
      <c r="AN228" s="70">
        <f ca="1">VLOOKUP(B228,'[9]6月月报7.8'!$B$4:$CN$700,49,0)</f>
        <v>0</v>
      </c>
      <c r="AO228" s="29" t="str">
        <f ca="1">VLOOKUP(B228,'[9]6月月报7.8'!$B$4:$CN$700,51,0)</f>
        <v>劳务工</v>
      </c>
      <c r="AP228">
        <f>VLOOKUP(B228,'[13]25.6月定稿'!$B$3:$CH$600,5,0)</f>
        <v>30</v>
      </c>
      <c r="AQ228">
        <f>VLOOKUP(B228,'[13]25.6月定稿'!$B$3:$CH$600,22,0)</f>
        <v>0</v>
      </c>
      <c r="AR228" s="32" t="e">
        <f>_xlfn.XLOOKUP(A228,[12]汇总!B:B,[12]汇总!B:B)</f>
        <v>#N/A</v>
      </c>
      <c r="AT228" s="28" t="str">
        <f>VLOOKUP(B228,[8]一线员工!$C$3:$CM$600,1,0)</f>
        <v>贺楚平</v>
      </c>
    </row>
    <row r="229" s="28" customFormat="1" spans="1:46">
      <c r="A229" s="42">
        <f t="shared" si="38"/>
        <v>200</v>
      </c>
      <c r="B229" s="59" t="s">
        <v>95</v>
      </c>
      <c r="C229" s="46" t="s">
        <v>612</v>
      </c>
      <c r="D229" s="59" t="s">
        <v>784</v>
      </c>
      <c r="E229" s="52">
        <v>44754</v>
      </c>
      <c r="F229" s="46"/>
      <c r="G229" s="46"/>
      <c r="H229" s="46"/>
      <c r="I229" s="46"/>
      <c r="J229" s="59">
        <v>4308</v>
      </c>
      <c r="K229" s="59">
        <v>4308</v>
      </c>
      <c r="L229" s="59">
        <v>4308</v>
      </c>
      <c r="M229" s="59">
        <v>4308</v>
      </c>
      <c r="N229" s="46"/>
      <c r="O229" s="59">
        <v>60</v>
      </c>
      <c r="P229" s="59">
        <v>689.28</v>
      </c>
      <c r="Q229" s="46"/>
      <c r="R229" s="46"/>
      <c r="S229" s="59">
        <v>30.16</v>
      </c>
      <c r="T229" s="141"/>
      <c r="U229" s="59">
        <v>374.8</v>
      </c>
      <c r="V229" s="142"/>
      <c r="W229" s="46">
        <v>108.56</v>
      </c>
      <c r="X229" s="46"/>
      <c r="Y229" s="59"/>
      <c r="Z229" s="46"/>
      <c r="AA229" s="46">
        <v>1202.8</v>
      </c>
      <c r="AB229" s="59">
        <v>344.64</v>
      </c>
      <c r="AC229" s="46"/>
      <c r="AD229" s="46">
        <v>12.92</v>
      </c>
      <c r="AE229" s="46"/>
      <c r="AF229" s="46">
        <v>86.16</v>
      </c>
      <c r="AG229" s="142"/>
      <c r="AH229" s="59"/>
      <c r="AI229" s="46">
        <v>15</v>
      </c>
      <c r="AJ229" s="46">
        <v>458.72</v>
      </c>
      <c r="AK229" s="59">
        <v>1661.52</v>
      </c>
      <c r="AL229" s="160"/>
      <c r="AM229" s="28" t="s">
        <v>43</v>
      </c>
      <c r="AN229" s="70">
        <f ca="1">VLOOKUP(B229,'[9]6月月报7.8'!$B$4:$CN$700,49,0)</f>
        <v>0</v>
      </c>
      <c r="AO229" s="29">
        <f ca="1">VLOOKUP(B229,'[9]6月月报7.8'!$B$4:$CN$700,51,0)</f>
        <v>0</v>
      </c>
      <c r="AP229">
        <f>VLOOKUP(B229,'[13]25.6月定稿'!$B$3:$CH$600,5,0)</f>
        <v>18</v>
      </c>
      <c r="AQ229" t="str">
        <f>VLOOKUP(B229,'[13]25.6月定稿'!$B$3:$CH$600,22,0)</f>
        <v>2025/06/23号离职</v>
      </c>
      <c r="AR229" s="32" t="e">
        <f>_xlfn.XLOOKUP(A229,[12]汇总!B:B,[12]汇总!B:B)</f>
        <v>#N/A</v>
      </c>
      <c r="AT229" s="28" t="str">
        <f>VLOOKUP(B229,[8]一线员工!$C$3:$CM$600,1,0)</f>
        <v>戴立娟</v>
      </c>
    </row>
    <row r="230" s="28" customFormat="1" spans="1:46">
      <c r="A230" s="42">
        <f t="shared" si="38"/>
        <v>201</v>
      </c>
      <c r="B230" s="59" t="s">
        <v>94</v>
      </c>
      <c r="C230" s="46" t="s">
        <v>613</v>
      </c>
      <c r="D230" s="59" t="s">
        <v>785</v>
      </c>
      <c r="E230" s="52">
        <v>44760</v>
      </c>
      <c r="F230" s="46"/>
      <c r="G230" s="46"/>
      <c r="H230" s="46"/>
      <c r="I230" s="46"/>
      <c r="J230" s="59">
        <v>4308</v>
      </c>
      <c r="K230" s="59">
        <v>4308</v>
      </c>
      <c r="L230" s="59">
        <v>4308</v>
      </c>
      <c r="M230" s="59">
        <v>4308</v>
      </c>
      <c r="N230" s="46"/>
      <c r="O230" s="59">
        <v>60</v>
      </c>
      <c r="P230" s="59">
        <v>689.28</v>
      </c>
      <c r="Q230" s="46"/>
      <c r="R230" s="46"/>
      <c r="S230" s="59">
        <v>30.16</v>
      </c>
      <c r="T230" s="141"/>
      <c r="U230" s="59">
        <v>374.8</v>
      </c>
      <c r="V230" s="142"/>
      <c r="W230" s="46">
        <v>108.56</v>
      </c>
      <c r="X230" s="46"/>
      <c r="Y230" s="59"/>
      <c r="Z230" s="46"/>
      <c r="AA230" s="46">
        <v>1202.8</v>
      </c>
      <c r="AB230" s="59">
        <v>344.64</v>
      </c>
      <c r="AC230" s="46"/>
      <c r="AD230" s="46">
        <v>12.92</v>
      </c>
      <c r="AE230" s="46"/>
      <c r="AF230" s="46">
        <v>86.16</v>
      </c>
      <c r="AG230" s="142"/>
      <c r="AH230" s="59"/>
      <c r="AI230" s="46">
        <v>15</v>
      </c>
      <c r="AJ230" s="46">
        <v>458.72</v>
      </c>
      <c r="AK230" s="59">
        <v>1661.52</v>
      </c>
      <c r="AL230" s="160"/>
      <c r="AM230" s="28" t="s">
        <v>43</v>
      </c>
      <c r="AN230" s="70">
        <f ca="1">VLOOKUP(B230,'[9]6月月报7.8'!$B$4:$CN$700,49,0)</f>
        <v>0</v>
      </c>
      <c r="AO230" s="29">
        <f ca="1">VLOOKUP(B230,'[9]6月月报7.8'!$B$4:$CN$700,51,0)</f>
        <v>0</v>
      </c>
      <c r="AP230">
        <f>VLOOKUP(B230,'[13]25.6月定稿'!$B$3:$CH$600,5,0)</f>
        <v>18</v>
      </c>
      <c r="AQ230" t="str">
        <f>VLOOKUP(B230,'[13]25.6月定稿'!$B$3:$CH$600,22,0)</f>
        <v>2025/06/23号离职</v>
      </c>
      <c r="AR230" s="32" t="e">
        <f>_xlfn.XLOOKUP(A230,[12]汇总!B:B,[12]汇总!B:B)</f>
        <v>#N/A</v>
      </c>
      <c r="AT230" s="28" t="str">
        <f>VLOOKUP(B230,[8]一线员工!$C$3:$CM$600,1,0)</f>
        <v>申喜华</v>
      </c>
    </row>
    <row r="231" s="28" customFormat="1" spans="1:46">
      <c r="A231" s="42">
        <f t="shared" si="38"/>
        <v>202</v>
      </c>
      <c r="B231" s="59" t="s">
        <v>115</v>
      </c>
      <c r="C231" s="46" t="s">
        <v>612</v>
      </c>
      <c r="D231" s="59" t="s">
        <v>786</v>
      </c>
      <c r="E231" s="52">
        <v>44760</v>
      </c>
      <c r="F231" s="46"/>
      <c r="G231" s="46"/>
      <c r="H231" s="46"/>
      <c r="I231" s="46"/>
      <c r="J231" s="59">
        <v>4308</v>
      </c>
      <c r="K231" s="59">
        <v>4308</v>
      </c>
      <c r="L231" s="59">
        <v>4308</v>
      </c>
      <c r="M231" s="59">
        <v>4308</v>
      </c>
      <c r="N231" s="46"/>
      <c r="O231" s="59">
        <v>60</v>
      </c>
      <c r="P231" s="59">
        <v>689.28</v>
      </c>
      <c r="Q231" s="46"/>
      <c r="R231" s="46"/>
      <c r="S231" s="59">
        <v>30.16</v>
      </c>
      <c r="T231" s="141"/>
      <c r="U231" s="59">
        <v>374.8</v>
      </c>
      <c r="V231" s="142"/>
      <c r="W231" s="46">
        <v>108.56</v>
      </c>
      <c r="X231" s="46"/>
      <c r="Y231" s="59"/>
      <c r="Z231" s="46"/>
      <c r="AA231" s="46">
        <v>1202.8</v>
      </c>
      <c r="AB231" s="59">
        <v>344.64</v>
      </c>
      <c r="AC231" s="46"/>
      <c r="AD231" s="46">
        <v>12.92</v>
      </c>
      <c r="AE231" s="46"/>
      <c r="AF231" s="46">
        <v>86.16</v>
      </c>
      <c r="AG231" s="142"/>
      <c r="AH231" s="59"/>
      <c r="AI231" s="46">
        <v>15</v>
      </c>
      <c r="AJ231" s="46">
        <v>458.72</v>
      </c>
      <c r="AK231" s="59">
        <v>1661.52</v>
      </c>
      <c r="AL231" s="160"/>
      <c r="AM231" s="28" t="s">
        <v>43</v>
      </c>
      <c r="AN231" s="70">
        <f ca="1">VLOOKUP(B231,'[9]6月月报7.8'!$B$4:$CN$700,49,0)</f>
        <v>0</v>
      </c>
      <c r="AO231" s="29" t="str">
        <f ca="1">VLOOKUP(B231,'[9]6月月报7.8'!$B$4:$CN$700,51,0)</f>
        <v>劳务工</v>
      </c>
      <c r="AP231">
        <f>VLOOKUP(B231,'[13]25.6月定稿'!$B$3:$CH$600,5,0)</f>
        <v>16</v>
      </c>
      <c r="AQ231">
        <f>VLOOKUP(B231,'[13]25.6月定稿'!$B$3:$CH$600,22,0)</f>
        <v>0</v>
      </c>
      <c r="AR231" s="32" t="e">
        <f>_xlfn.XLOOKUP(A231,[12]汇总!B:B,[12]汇总!B:B)</f>
        <v>#N/A</v>
      </c>
      <c r="AT231" s="28" t="str">
        <f>VLOOKUP(B231,[8]一线员工!$C$3:$CM$600,1,0)</f>
        <v>李知洋</v>
      </c>
    </row>
    <row r="232" s="28" customFormat="1" spans="1:46">
      <c r="A232" s="42">
        <f t="shared" si="38"/>
        <v>203</v>
      </c>
      <c r="B232" s="59" t="s">
        <v>97</v>
      </c>
      <c r="C232" s="46" t="s">
        <v>613</v>
      </c>
      <c r="D232" s="59" t="s">
        <v>787</v>
      </c>
      <c r="E232" s="52">
        <v>44772</v>
      </c>
      <c r="F232" s="46"/>
      <c r="G232" s="46"/>
      <c r="H232" s="46"/>
      <c r="I232" s="46"/>
      <c r="J232" s="59">
        <v>4308</v>
      </c>
      <c r="K232" s="59">
        <v>4308</v>
      </c>
      <c r="L232" s="59">
        <v>4308</v>
      </c>
      <c r="M232" s="59">
        <v>4308</v>
      </c>
      <c r="N232" s="46"/>
      <c r="O232" s="59">
        <v>60</v>
      </c>
      <c r="P232" s="59">
        <v>689.28</v>
      </c>
      <c r="Q232" s="46"/>
      <c r="R232" s="46"/>
      <c r="S232" s="59">
        <v>30.16</v>
      </c>
      <c r="T232" s="141"/>
      <c r="U232" s="59">
        <v>374.8</v>
      </c>
      <c r="V232" s="142"/>
      <c r="W232" s="46">
        <v>108.56</v>
      </c>
      <c r="X232" s="46"/>
      <c r="Y232" s="59"/>
      <c r="Z232" s="46"/>
      <c r="AA232" s="46">
        <v>1202.8</v>
      </c>
      <c r="AB232" s="59">
        <v>344.64</v>
      </c>
      <c r="AC232" s="46"/>
      <c r="AD232" s="46">
        <v>12.92</v>
      </c>
      <c r="AE232" s="46"/>
      <c r="AF232" s="46">
        <v>86.16</v>
      </c>
      <c r="AG232" s="142"/>
      <c r="AH232" s="59"/>
      <c r="AI232" s="46">
        <v>15</v>
      </c>
      <c r="AJ232" s="46">
        <v>458.72</v>
      </c>
      <c r="AK232" s="59">
        <v>1661.52</v>
      </c>
      <c r="AL232" s="160"/>
      <c r="AM232" s="28" t="s">
        <v>43</v>
      </c>
      <c r="AN232" s="70">
        <f ca="1">VLOOKUP(B232,'[9]6月月报7.8'!$B$4:$CN$700,49,0)</f>
        <v>0</v>
      </c>
      <c r="AO232" s="29" t="str">
        <f ca="1">VLOOKUP(B232,'[9]6月月报7.8'!$B$4:$CN$700,51,0)</f>
        <v>劳务工</v>
      </c>
      <c r="AP232">
        <f>VLOOKUP(B232,'[13]25.6月定稿'!$B$3:$CH$600,5,0)</f>
        <v>28</v>
      </c>
      <c r="AQ232">
        <f>VLOOKUP(B232,'[13]25.6月定稿'!$B$3:$CH$600,22,0)</f>
        <v>0</v>
      </c>
      <c r="AR232" s="32" t="e">
        <f>_xlfn.XLOOKUP(A232,[12]汇总!B:B,[12]汇总!B:B)</f>
        <v>#N/A</v>
      </c>
      <c r="AT232" s="28" t="str">
        <f>VLOOKUP(B232,[8]一线员工!$C$3:$CM$600,1,0)</f>
        <v>肖春菊</v>
      </c>
    </row>
    <row r="233" s="28" customFormat="1" spans="1:46">
      <c r="A233" s="42">
        <f t="shared" si="38"/>
        <v>204</v>
      </c>
      <c r="B233" s="59" t="s">
        <v>96</v>
      </c>
      <c r="C233" s="46" t="s">
        <v>612</v>
      </c>
      <c r="D233" s="59" t="s">
        <v>788</v>
      </c>
      <c r="E233" s="52">
        <v>44772</v>
      </c>
      <c r="F233" s="46"/>
      <c r="G233" s="46"/>
      <c r="H233" s="46"/>
      <c r="I233" s="46"/>
      <c r="J233" s="59">
        <v>4308</v>
      </c>
      <c r="K233" s="59">
        <v>4308</v>
      </c>
      <c r="L233" s="59">
        <v>4308</v>
      </c>
      <c r="M233" s="59">
        <v>4308</v>
      </c>
      <c r="N233" s="46"/>
      <c r="O233" s="59">
        <v>60</v>
      </c>
      <c r="P233" s="59">
        <v>689.28</v>
      </c>
      <c r="Q233" s="46"/>
      <c r="R233" s="46"/>
      <c r="S233" s="59">
        <v>30.16</v>
      </c>
      <c r="T233" s="141"/>
      <c r="U233" s="59">
        <v>374.8</v>
      </c>
      <c r="V233" s="142"/>
      <c r="W233" s="46">
        <v>108.56</v>
      </c>
      <c r="X233" s="46"/>
      <c r="Y233" s="59"/>
      <c r="Z233" s="46"/>
      <c r="AA233" s="46">
        <v>1202.8</v>
      </c>
      <c r="AB233" s="59">
        <v>344.64</v>
      </c>
      <c r="AC233" s="46"/>
      <c r="AD233" s="46">
        <v>12.92</v>
      </c>
      <c r="AE233" s="46"/>
      <c r="AF233" s="46">
        <v>86.16</v>
      </c>
      <c r="AG233" s="142"/>
      <c r="AH233" s="59"/>
      <c r="AI233" s="46">
        <v>15</v>
      </c>
      <c r="AJ233" s="46">
        <v>458.72</v>
      </c>
      <c r="AK233" s="59">
        <v>1661.52</v>
      </c>
      <c r="AL233" s="160"/>
      <c r="AM233" s="28" t="s">
        <v>43</v>
      </c>
      <c r="AN233" s="70">
        <f ca="1">VLOOKUP(B233,'[9]6月月报7.8'!$B$4:$CN$700,49,0)</f>
        <v>0</v>
      </c>
      <c r="AO233" s="29" t="str">
        <f ca="1">VLOOKUP(B233,'[9]6月月报7.8'!$B$4:$CN$700,51,0)</f>
        <v>劳务工</v>
      </c>
      <c r="AP233">
        <f>VLOOKUP(B233,'[13]25.6月定稿'!$B$3:$CH$600,5,0)</f>
        <v>24</v>
      </c>
      <c r="AQ233">
        <f>VLOOKUP(B233,'[13]25.6月定稿'!$B$3:$CH$600,22,0)</f>
        <v>0</v>
      </c>
      <c r="AR233" s="32" t="e">
        <f>_xlfn.XLOOKUP(A233,[12]汇总!B:B,[12]汇总!B:B)</f>
        <v>#N/A</v>
      </c>
      <c r="AT233" s="28" t="str">
        <f>VLOOKUP(B233,[8]一线员工!$C$3:$CM$600,1,0)</f>
        <v>陈爱军</v>
      </c>
    </row>
    <row r="234" s="28" customFormat="1" spans="1:46">
      <c r="A234" s="42">
        <f t="shared" si="38"/>
        <v>205</v>
      </c>
      <c r="B234" s="59" t="s">
        <v>129</v>
      </c>
      <c r="C234" s="46" t="s">
        <v>612</v>
      </c>
      <c r="D234" s="59" t="s">
        <v>789</v>
      </c>
      <c r="E234" s="52">
        <v>44788</v>
      </c>
      <c r="F234" s="46"/>
      <c r="G234" s="46"/>
      <c r="H234" s="46"/>
      <c r="I234" s="46"/>
      <c r="J234" s="59">
        <v>4308</v>
      </c>
      <c r="K234" s="59">
        <v>4308</v>
      </c>
      <c r="L234" s="59">
        <v>4308</v>
      </c>
      <c r="M234" s="59">
        <v>4308</v>
      </c>
      <c r="N234" s="46"/>
      <c r="O234" s="59">
        <v>60</v>
      </c>
      <c r="P234" s="59">
        <v>689.28</v>
      </c>
      <c r="Q234" s="46"/>
      <c r="R234" s="46"/>
      <c r="S234" s="59">
        <v>30.16</v>
      </c>
      <c r="T234" s="141"/>
      <c r="U234" s="59">
        <v>374.8</v>
      </c>
      <c r="V234" s="142"/>
      <c r="W234" s="46">
        <v>108.56</v>
      </c>
      <c r="X234" s="46"/>
      <c r="Y234" s="59"/>
      <c r="Z234" s="46"/>
      <c r="AA234" s="46">
        <v>1202.8</v>
      </c>
      <c r="AB234" s="59">
        <v>344.64</v>
      </c>
      <c r="AC234" s="46"/>
      <c r="AD234" s="46">
        <v>12.92</v>
      </c>
      <c r="AE234" s="46"/>
      <c r="AF234" s="46">
        <v>86.16</v>
      </c>
      <c r="AG234" s="142"/>
      <c r="AH234" s="59"/>
      <c r="AI234" s="46">
        <v>15</v>
      </c>
      <c r="AJ234" s="46">
        <v>458.72</v>
      </c>
      <c r="AK234" s="59">
        <v>1661.52</v>
      </c>
      <c r="AL234" s="160"/>
      <c r="AM234" s="28" t="s">
        <v>43</v>
      </c>
      <c r="AN234" s="70">
        <f ca="1">VLOOKUP(B234,'[9]6月月报7.8'!$B$4:$CN$700,49,0)</f>
        <v>0</v>
      </c>
      <c r="AO234" s="29" t="str">
        <f ca="1">VLOOKUP(B234,'[9]6月月报7.8'!$B$4:$CN$700,51,0)</f>
        <v>劳务工</v>
      </c>
      <c r="AP234">
        <f>VLOOKUP(B234,'[13]25.6月定稿'!$B$3:$CH$600,5,0)</f>
        <v>0</v>
      </c>
      <c r="AQ234">
        <f>VLOOKUP(B234,'[13]25.6月定稿'!$B$3:$CH$600,22,0)</f>
        <v>0</v>
      </c>
      <c r="AR234" s="32" t="e">
        <f>_xlfn.XLOOKUP(A234,[12]汇总!B:B,[12]汇总!B:B)</f>
        <v>#N/A</v>
      </c>
      <c r="AT234" s="28" t="str">
        <f>VLOOKUP(B234,[8]一线员工!$C$3:$CM$600,1,0)</f>
        <v>彭光宏</v>
      </c>
    </row>
    <row r="235" s="28" customFormat="1" spans="1:46">
      <c r="A235" s="42">
        <f t="shared" si="38"/>
        <v>206</v>
      </c>
      <c r="B235" s="59" t="s">
        <v>131</v>
      </c>
      <c r="C235" s="46" t="s">
        <v>612</v>
      </c>
      <c r="D235" s="59" t="s">
        <v>790</v>
      </c>
      <c r="E235" s="52">
        <v>44805</v>
      </c>
      <c r="F235" s="46"/>
      <c r="G235" s="46"/>
      <c r="H235" s="46"/>
      <c r="I235" s="46"/>
      <c r="J235" s="59">
        <v>4308</v>
      </c>
      <c r="K235" s="59">
        <v>4308</v>
      </c>
      <c r="L235" s="59">
        <v>4308</v>
      </c>
      <c r="M235" s="59">
        <v>4308</v>
      </c>
      <c r="N235" s="46"/>
      <c r="O235" s="59">
        <v>60</v>
      </c>
      <c r="P235" s="59">
        <v>689.28</v>
      </c>
      <c r="Q235" s="46"/>
      <c r="R235" s="46"/>
      <c r="S235" s="59">
        <v>30.16</v>
      </c>
      <c r="T235" s="141"/>
      <c r="U235" s="59">
        <v>374.8</v>
      </c>
      <c r="V235" s="142"/>
      <c r="W235" s="46">
        <v>108.56</v>
      </c>
      <c r="X235" s="46"/>
      <c r="Y235" s="59"/>
      <c r="Z235" s="46"/>
      <c r="AA235" s="46">
        <v>1202.8</v>
      </c>
      <c r="AB235" s="59">
        <v>344.64</v>
      </c>
      <c r="AC235" s="46"/>
      <c r="AD235" s="46">
        <v>12.92</v>
      </c>
      <c r="AE235" s="46"/>
      <c r="AF235" s="46">
        <v>86.16</v>
      </c>
      <c r="AG235" s="142"/>
      <c r="AH235" s="59"/>
      <c r="AI235" s="46">
        <v>15</v>
      </c>
      <c r="AJ235" s="46">
        <v>458.72</v>
      </c>
      <c r="AK235" s="59">
        <v>1661.52</v>
      </c>
      <c r="AL235" s="160"/>
      <c r="AM235" s="28" t="s">
        <v>43</v>
      </c>
      <c r="AN235" s="70">
        <f ca="1">VLOOKUP(B235,'[9]6月月报7.8'!$B$4:$CN$700,49,0)</f>
        <v>0</v>
      </c>
      <c r="AO235" s="29">
        <f ca="1">VLOOKUP(B235,'[9]6月月报7.8'!$B$4:$CN$700,51,0)</f>
        <v>0</v>
      </c>
      <c r="AP235">
        <f>VLOOKUP(B235,'[13]25.6月定稿'!$B$3:$CH$600,5,0)</f>
        <v>0</v>
      </c>
      <c r="AQ235" t="str">
        <f>VLOOKUP(B235,'[13]25.6月定稿'!$B$3:$CH$600,22,0)</f>
        <v>2025/7/7优化离职</v>
      </c>
      <c r="AR235" s="32" t="e">
        <f>_xlfn.XLOOKUP(A235,[12]汇总!B:B,[12]汇总!B:B)</f>
        <v>#N/A</v>
      </c>
      <c r="AT235" s="28" t="str">
        <f>VLOOKUP(B235,[8]一线员工!$C$3:$CM$600,1,0)</f>
        <v>付雄</v>
      </c>
    </row>
    <row r="236" s="28" customFormat="1" spans="1:46">
      <c r="A236" s="42">
        <f t="shared" si="38"/>
        <v>207</v>
      </c>
      <c r="B236" s="59" t="s">
        <v>67</v>
      </c>
      <c r="C236" s="46" t="s">
        <v>612</v>
      </c>
      <c r="D236" s="59" t="s">
        <v>791</v>
      </c>
      <c r="E236" s="52">
        <v>44805</v>
      </c>
      <c r="F236" s="46"/>
      <c r="G236" s="46"/>
      <c r="H236" s="46"/>
      <c r="I236" s="46"/>
      <c r="J236" s="59">
        <v>4308</v>
      </c>
      <c r="K236" s="59">
        <v>4308</v>
      </c>
      <c r="L236" s="59">
        <v>4308</v>
      </c>
      <c r="M236" s="59">
        <v>4308</v>
      </c>
      <c r="N236" s="46"/>
      <c r="O236" s="59">
        <v>60</v>
      </c>
      <c r="P236" s="59">
        <v>689.28</v>
      </c>
      <c r="Q236" s="46"/>
      <c r="R236" s="46"/>
      <c r="S236" s="59">
        <v>30.16</v>
      </c>
      <c r="T236" s="141"/>
      <c r="U236" s="59">
        <v>374.8</v>
      </c>
      <c r="V236" s="142"/>
      <c r="W236" s="46">
        <v>108.56</v>
      </c>
      <c r="X236" s="46"/>
      <c r="Y236" s="59"/>
      <c r="Z236" s="46"/>
      <c r="AA236" s="46">
        <v>1202.8</v>
      </c>
      <c r="AB236" s="59">
        <v>344.64</v>
      </c>
      <c r="AC236" s="46"/>
      <c r="AD236" s="46">
        <v>12.92</v>
      </c>
      <c r="AE236" s="46"/>
      <c r="AF236" s="46">
        <v>86.16</v>
      </c>
      <c r="AG236" s="142"/>
      <c r="AH236" s="59"/>
      <c r="AI236" s="46">
        <v>15</v>
      </c>
      <c r="AJ236" s="46">
        <v>458.72</v>
      </c>
      <c r="AK236" s="59">
        <v>1661.52</v>
      </c>
      <c r="AL236" s="160"/>
      <c r="AM236" s="28" t="s">
        <v>43</v>
      </c>
      <c r="AN236" s="70">
        <f ca="1">VLOOKUP(B236,'[9]6月月报7.8'!$B$4:$CN$700,49,0)</f>
        <v>0</v>
      </c>
      <c r="AO236" s="29" t="str">
        <f ca="1">VLOOKUP(B236,'[9]6月月报7.8'!$B$4:$CN$700,51,0)</f>
        <v>劳务工</v>
      </c>
      <c r="AP236">
        <f>VLOOKUP(B236,'[13]25.6月定稿'!$B$3:$CH$600,5,0)</f>
        <v>26</v>
      </c>
      <c r="AQ236">
        <f>VLOOKUP(B236,'[13]25.6月定稿'!$B$3:$CH$600,22,0)</f>
        <v>0</v>
      </c>
      <c r="AR236" s="32" t="e">
        <f>_xlfn.XLOOKUP(A236,[12]汇总!B:B,[12]汇总!B:B)</f>
        <v>#N/A</v>
      </c>
      <c r="AT236" s="28" t="str">
        <f>VLOOKUP(B236,[8]一线员工!$C$3:$CM$600,1,0)</f>
        <v>李松辉</v>
      </c>
    </row>
    <row r="237" s="28" customFormat="1" spans="1:44">
      <c r="A237" s="125"/>
      <c r="B237" s="59"/>
      <c r="C237" s="46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143"/>
      <c r="R237" s="143"/>
      <c r="S237" s="59"/>
      <c r="T237" s="59"/>
      <c r="U237" s="59"/>
      <c r="V237" s="59"/>
      <c r="W237" s="46"/>
      <c r="X237" s="59"/>
      <c r="Y237" s="59"/>
      <c r="Z237" s="59"/>
      <c r="AA237" s="46"/>
      <c r="AB237" s="59"/>
      <c r="AC237" s="59"/>
      <c r="AD237" s="46"/>
      <c r="AE237" s="59"/>
      <c r="AF237" s="46"/>
      <c r="AG237" s="59"/>
      <c r="AH237" s="59"/>
      <c r="AI237" s="46"/>
      <c r="AJ237" s="46"/>
      <c r="AK237" s="59"/>
      <c r="AL237" s="59"/>
      <c r="AN237" s="70"/>
      <c r="AO237" s="29"/>
      <c r="AP237"/>
      <c r="AQ237"/>
      <c r="AR237" s="32"/>
    </row>
    <row r="238" s="28" customFormat="1" spans="1:44">
      <c r="A238" s="126" t="s">
        <v>792</v>
      </c>
      <c r="B238" s="127"/>
      <c r="C238" s="127"/>
      <c r="D238" s="127"/>
      <c r="E238" s="55">
        <f>A236</f>
        <v>207</v>
      </c>
      <c r="F238" s="46"/>
      <c r="G238" s="46"/>
      <c r="H238" s="46"/>
      <c r="I238" s="46"/>
      <c r="J238" s="127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59"/>
      <c r="Z238" s="46"/>
      <c r="AA238" s="46"/>
      <c r="AB238" s="46"/>
      <c r="AC238" s="46"/>
      <c r="AD238" s="46"/>
      <c r="AE238" s="46"/>
      <c r="AF238" s="46"/>
      <c r="AG238" s="46"/>
      <c r="AH238" s="59"/>
      <c r="AI238" s="46"/>
      <c r="AJ238" s="141"/>
      <c r="AK238" s="144"/>
      <c r="AL238" s="46"/>
      <c r="AN238" s="70"/>
      <c r="AO238" s="29"/>
      <c r="AP238"/>
      <c r="AQ238"/>
      <c r="AR238" s="32"/>
    </row>
    <row r="239" s="28" customFormat="1" spans="1:44">
      <c r="A239" s="126" t="s">
        <v>793</v>
      </c>
      <c r="B239" s="127"/>
      <c r="C239" s="127"/>
      <c r="D239" s="127"/>
      <c r="E239" s="127">
        <v>0</v>
      </c>
      <c r="F239" s="127"/>
      <c r="G239" s="127"/>
      <c r="H239" s="127"/>
      <c r="I239" s="46"/>
      <c r="J239" s="127"/>
      <c r="K239" s="127"/>
      <c r="L239" s="139"/>
      <c r="M239" s="127"/>
      <c r="N239" s="127"/>
      <c r="O239" s="127"/>
      <c r="P239" s="127"/>
      <c r="Q239" s="127"/>
      <c r="R239" s="127"/>
      <c r="S239" s="144"/>
      <c r="T239" s="127"/>
      <c r="U239" s="144"/>
      <c r="V239" s="127"/>
      <c r="W239" s="144"/>
      <c r="X239" s="127"/>
      <c r="Y239" s="127"/>
      <c r="Z239" s="127"/>
      <c r="AA239" s="144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61">
        <v>0</v>
      </c>
      <c r="AL239" s="127"/>
      <c r="AN239" s="70"/>
      <c r="AO239" s="29"/>
      <c r="AP239"/>
      <c r="AQ239"/>
      <c r="AR239" s="32"/>
    </row>
    <row r="240" s="28" customFormat="1" ht="36" spans="1:44">
      <c r="A240" s="126" t="s">
        <v>794</v>
      </c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>
        <f t="shared" ref="O240:X240" si="39">SUM(O214:O239)</f>
        <v>1380</v>
      </c>
      <c r="P240" s="59">
        <f t="shared" si="39"/>
        <v>15571.04</v>
      </c>
      <c r="Q240" s="127">
        <f t="shared" si="39"/>
        <v>0</v>
      </c>
      <c r="R240" s="127">
        <f t="shared" si="39"/>
        <v>0</v>
      </c>
      <c r="S240" s="127">
        <f t="shared" si="39"/>
        <v>681.31</v>
      </c>
      <c r="T240" s="127">
        <f t="shared" si="39"/>
        <v>0</v>
      </c>
      <c r="U240" s="127">
        <f t="shared" si="39"/>
        <v>8466.83</v>
      </c>
      <c r="V240" s="127">
        <f t="shared" si="39"/>
        <v>0</v>
      </c>
      <c r="W240" s="127">
        <f t="shared" si="39"/>
        <v>2552.42</v>
      </c>
      <c r="X240" s="127">
        <f t="shared" si="39"/>
        <v>0</v>
      </c>
      <c r="Y240" s="59">
        <f>SUM(Y215:Y239)</f>
        <v>0</v>
      </c>
      <c r="Z240" s="127">
        <f t="shared" ref="Z240:AG240" si="40">SUM(Z214:Z239)</f>
        <v>0</v>
      </c>
      <c r="AA240" s="127">
        <f t="shared" si="40"/>
        <v>27271.6</v>
      </c>
      <c r="AB240" s="127">
        <f t="shared" si="40"/>
        <v>7785.52</v>
      </c>
      <c r="AC240" s="127">
        <f t="shared" si="40"/>
        <v>0</v>
      </c>
      <c r="AD240" s="127">
        <f t="shared" si="40"/>
        <v>291.89</v>
      </c>
      <c r="AE240" s="127">
        <f t="shared" si="40"/>
        <v>0</v>
      </c>
      <c r="AF240" s="127">
        <f t="shared" si="40"/>
        <v>1946.38</v>
      </c>
      <c r="AG240" s="127">
        <f t="shared" si="40"/>
        <v>0</v>
      </c>
      <c r="AH240" s="59">
        <f>SUM(AH215:AH239)</f>
        <v>0</v>
      </c>
      <c r="AI240" s="127">
        <f t="shared" ref="AI240:AK240" si="41">SUM(AI214:AI239)</f>
        <v>330</v>
      </c>
      <c r="AJ240" s="127">
        <f t="shared" si="41"/>
        <v>10353.79</v>
      </c>
      <c r="AK240" s="127">
        <f t="shared" si="41"/>
        <v>37625.39</v>
      </c>
      <c r="AL240" s="162" t="s">
        <v>657</v>
      </c>
      <c r="AN240" s="70"/>
      <c r="AO240" s="29"/>
      <c r="AP240"/>
      <c r="AQ240"/>
      <c r="AR240" s="32"/>
    </row>
    <row r="241" s="28" customFormat="1" spans="1:44">
      <c r="A241" s="128" t="s">
        <v>14</v>
      </c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>
        <f t="shared" ref="O241:AK241" si="42">O240+O212+O205+O189+O154+O112+O60</f>
        <v>20730</v>
      </c>
      <c r="P241" s="129">
        <f t="shared" si="42"/>
        <v>137418.94</v>
      </c>
      <c r="Q241" s="129">
        <f t="shared" si="42"/>
        <v>0</v>
      </c>
      <c r="R241" s="129">
        <f t="shared" si="42"/>
        <v>0</v>
      </c>
      <c r="S241" s="129">
        <f t="shared" si="42"/>
        <v>6012.618</v>
      </c>
      <c r="T241" s="129">
        <f t="shared" si="42"/>
        <v>0</v>
      </c>
      <c r="U241" s="129">
        <f t="shared" si="42"/>
        <v>74428.257</v>
      </c>
      <c r="V241" s="129">
        <f t="shared" si="42"/>
        <v>0</v>
      </c>
      <c r="W241" s="129">
        <f t="shared" si="42"/>
        <v>15738.958</v>
      </c>
      <c r="X241" s="129">
        <f t="shared" si="42"/>
        <v>0</v>
      </c>
      <c r="Y241" s="129">
        <f t="shared" si="42"/>
        <v>0</v>
      </c>
      <c r="Z241" s="129">
        <f t="shared" si="42"/>
        <v>0</v>
      </c>
      <c r="AA241" s="129">
        <f t="shared" si="42"/>
        <v>233598.773</v>
      </c>
      <c r="AB241" s="129">
        <f t="shared" si="42"/>
        <v>31143.36</v>
      </c>
      <c r="AC241" s="129">
        <f t="shared" si="42"/>
        <v>0</v>
      </c>
      <c r="AD241" s="129">
        <f t="shared" si="42"/>
        <v>1167.74</v>
      </c>
      <c r="AE241" s="129">
        <f t="shared" si="42"/>
        <v>0</v>
      </c>
      <c r="AF241" s="129">
        <f t="shared" si="42"/>
        <v>8004.94</v>
      </c>
      <c r="AG241" s="129">
        <f t="shared" si="42"/>
        <v>0</v>
      </c>
      <c r="AH241" s="129">
        <f t="shared" si="42"/>
        <v>0</v>
      </c>
      <c r="AI241" s="129">
        <f t="shared" si="42"/>
        <v>1185</v>
      </c>
      <c r="AJ241" s="129">
        <f t="shared" si="42"/>
        <v>41501.04</v>
      </c>
      <c r="AK241" s="129">
        <f t="shared" si="42"/>
        <v>275099.813</v>
      </c>
      <c r="AL241" s="37"/>
      <c r="AN241" s="70"/>
      <c r="AO241" s="29"/>
      <c r="AP241"/>
      <c r="AQ241"/>
      <c r="AR241" s="32"/>
    </row>
    <row r="242" s="29" customFormat="1" spans="19:56">
      <c r="S242" s="29" t="s">
        <v>555</v>
      </c>
      <c r="T242" s="29">
        <f t="shared" ref="T242:Z242" si="43">T241-T266</f>
        <v>0</v>
      </c>
      <c r="V242" s="29">
        <f t="shared" si="43"/>
        <v>0</v>
      </c>
      <c r="W242" s="29">
        <f t="shared" si="43"/>
        <v>15666.588</v>
      </c>
      <c r="X242" s="29">
        <f t="shared" si="43"/>
        <v>0</v>
      </c>
      <c r="Y242" s="29">
        <f t="shared" si="43"/>
        <v>0</v>
      </c>
      <c r="Z242" s="29">
        <f t="shared" si="43"/>
        <v>0</v>
      </c>
      <c r="AE242" s="29">
        <f t="shared" ref="AE242:AG242" si="44">AE241-AE266</f>
        <v>0</v>
      </c>
      <c r="AF242" s="29">
        <f t="shared" si="44"/>
        <v>8004.94</v>
      </c>
      <c r="AG242" s="29">
        <f t="shared" si="44"/>
        <v>0</v>
      </c>
      <c r="AI242" s="29">
        <f t="shared" ref="AI242:AO242" si="45">AI241-AI266</f>
        <v>1185</v>
      </c>
      <c r="AJ242" s="29">
        <f t="shared" si="45"/>
        <v>41501.04</v>
      </c>
      <c r="AL242" s="29">
        <f t="shared" si="45"/>
        <v>0</v>
      </c>
      <c r="AM242" s="29" t="e">
        <f t="shared" si="45"/>
        <v>#VALUE!</v>
      </c>
      <c r="AN242" s="29" t="e">
        <f ca="1" t="shared" si="45"/>
        <v>#N/A</v>
      </c>
      <c r="AO242" s="29" t="e">
        <f ca="1" t="shared" si="45"/>
        <v>#N/A</v>
      </c>
      <c r="AQ242" s="168"/>
      <c r="AR242" s="32"/>
      <c r="AS242" s="70"/>
      <c r="AV242" s="69"/>
      <c r="AY242" s="170"/>
      <c r="AZ242" s="69"/>
      <c r="BA242" s="69"/>
      <c r="BB242" s="171"/>
      <c r="BC242" s="171"/>
      <c r="BD242" s="172"/>
    </row>
    <row r="243" s="29" customFormat="1" spans="43:56">
      <c r="AQ243" s="168">
        <f>AH241+AK241+AN241+AP241</f>
        <v>275099.813</v>
      </c>
      <c r="AR243" s="32"/>
      <c r="AS243" s="70"/>
      <c r="AV243" s="69"/>
      <c r="AY243" s="170"/>
      <c r="AZ243" s="69"/>
      <c r="BA243" s="69"/>
      <c r="BB243" s="171"/>
      <c r="BC243" s="171"/>
      <c r="BD243" s="173"/>
    </row>
    <row r="244" s="30" customFormat="1" spans="26:61">
      <c r="Z244" s="30"/>
      <c r="AA244" s="147"/>
      <c r="AK244" s="30">
        <v>12303</v>
      </c>
      <c r="AL244" s="147"/>
      <c r="AM244" s="30">
        <v>12303</v>
      </c>
      <c r="AQ244" s="168"/>
      <c r="AR244" s="32"/>
      <c r="AS244" s="70"/>
      <c r="AT244" s="29"/>
      <c r="AV244" s="169"/>
      <c r="AW244" s="170"/>
      <c r="AX244" s="170">
        <f>AM244+T244</f>
        <v>12303</v>
      </c>
      <c r="AY244" s="69"/>
      <c r="AZ244" s="69"/>
      <c r="BA244" s="171"/>
      <c r="BB244" s="171"/>
      <c r="BC244" s="172"/>
      <c r="BD244" s="29"/>
      <c r="BE244" s="69"/>
      <c r="BF244" s="69"/>
      <c r="BG244" s="171"/>
      <c r="BH244" s="171"/>
      <c r="BI244" s="172"/>
    </row>
    <row r="245" s="30" customFormat="1" spans="27:61">
      <c r="AA245" s="148" t="s">
        <v>795</v>
      </c>
      <c r="AB245" s="149" t="s">
        <v>9</v>
      </c>
      <c r="AC245" s="149"/>
      <c r="AD245" s="149" t="s">
        <v>10</v>
      </c>
      <c r="AE245" s="149"/>
      <c r="AF245" s="149" t="s">
        <v>11</v>
      </c>
      <c r="AG245" s="149"/>
      <c r="AH245" s="149" t="s">
        <v>326</v>
      </c>
      <c r="AI245" s="149" t="s">
        <v>325</v>
      </c>
      <c r="AJ245" s="163"/>
      <c r="AM245" s="30">
        <f>AO241+S241</f>
        <v>6012.618</v>
      </c>
      <c r="AQ245" s="168"/>
      <c r="AR245" s="32"/>
      <c r="AS245" s="70"/>
      <c r="AT245" s="29"/>
      <c r="AV245" s="169"/>
      <c r="AW245" s="170"/>
      <c r="AX245" s="170">
        <v>156134.97</v>
      </c>
      <c r="AY245" s="69"/>
      <c r="AZ245" s="69"/>
      <c r="BA245" s="171"/>
      <c r="BB245" s="171"/>
      <c r="BC245" s="172"/>
      <c r="BD245" s="29"/>
      <c r="BE245" s="69"/>
      <c r="BF245" s="69"/>
      <c r="BG245" s="171"/>
      <c r="BH245" s="171"/>
      <c r="BI245" s="172"/>
    </row>
    <row r="246" s="30" customFormat="1" spans="19:61">
      <c r="S246" s="30" t="s">
        <v>297</v>
      </c>
      <c r="T246" s="30">
        <f>AA241</f>
        <v>233598.773</v>
      </c>
      <c r="AA246" s="150" t="s">
        <v>796</v>
      </c>
      <c r="AB246" s="151">
        <f>[8]科室人员!$Y$21</f>
        <v>7605.12</v>
      </c>
      <c r="AC246" s="152"/>
      <c r="AD246" s="151">
        <f>[8]科室人员!$AA$21</f>
        <v>285.18</v>
      </c>
      <c r="AE246" s="152"/>
      <c r="AF246" s="151">
        <f>[8]科室人员!$Z$21</f>
        <v>2155.66</v>
      </c>
      <c r="AG246" s="164"/>
      <c r="AH246" s="151">
        <f>[8]科室人员!$AC$21</f>
        <v>4517</v>
      </c>
      <c r="AI246" s="151">
        <f>[8]科室人员!$AB$21</f>
        <v>240</v>
      </c>
      <c r="AJ246" s="151">
        <f>[8]科室人员!$AY$21</f>
        <v>14562.96</v>
      </c>
      <c r="AQ246" s="168">
        <f>AQ241-AQ243</f>
        <v>-275099.813</v>
      </c>
      <c r="AR246" s="32"/>
      <c r="AS246" s="70"/>
      <c r="AT246" s="29"/>
      <c r="AV246" s="169"/>
      <c r="AW246" s="170"/>
      <c r="AX246" s="170"/>
      <c r="AY246" s="69"/>
      <c r="AZ246" s="69"/>
      <c r="BA246" s="171"/>
      <c r="BB246" s="171"/>
      <c r="BC246" s="172"/>
      <c r="BE246" s="69"/>
      <c r="BF246" s="69"/>
      <c r="BG246" s="171"/>
      <c r="BH246" s="171"/>
      <c r="BI246" s="172"/>
    </row>
    <row r="247" s="30" customFormat="1" spans="19:61">
      <c r="S247" s="30" t="s">
        <v>13</v>
      </c>
      <c r="T247" s="30">
        <v>12303</v>
      </c>
      <c r="AA247" s="153" t="s">
        <v>17</v>
      </c>
      <c r="AB247" s="151"/>
      <c r="AC247" s="152"/>
      <c r="AD247" s="151"/>
      <c r="AE247" s="152"/>
      <c r="AF247" s="151"/>
      <c r="AG247" s="164"/>
      <c r="AH247" s="151"/>
      <c r="AI247" s="151"/>
      <c r="AJ247" s="151"/>
      <c r="AK247" s="30" t="s">
        <v>797</v>
      </c>
      <c r="AQ247" s="168"/>
      <c r="AR247" s="32"/>
      <c r="AS247" s="70"/>
      <c r="AT247" s="29"/>
      <c r="AV247" s="68"/>
      <c r="AW247" s="170"/>
      <c r="AX247" s="170"/>
      <c r="AY247" s="69"/>
      <c r="AZ247" s="69"/>
      <c r="BA247" s="171"/>
      <c r="BB247" s="171"/>
      <c r="BC247" s="172"/>
      <c r="BE247" s="69"/>
      <c r="BF247" s="69"/>
      <c r="BG247" s="171"/>
      <c r="BH247" s="171"/>
      <c r="BI247" s="172"/>
    </row>
    <row r="248" s="30" customFormat="1" spans="20:61">
      <c r="T248" s="145">
        <f>SUM(T246:T247)</f>
        <v>245901.773</v>
      </c>
      <c r="AA248" s="150" t="s">
        <v>559</v>
      </c>
      <c r="AB248" s="151">
        <f>[8]一线员工!$AN$190</f>
        <v>21755.52</v>
      </c>
      <c r="AC248" s="152"/>
      <c r="AD248" s="151">
        <f>[8]一线员工!$AP$190</f>
        <v>815.719999999999</v>
      </c>
      <c r="AE248" s="152"/>
      <c r="AF248" s="151">
        <f>[8]一线员工!$AO$190</f>
        <v>5408.7</v>
      </c>
      <c r="AG248" s="164"/>
      <c r="AH248" s="151">
        <f>[8]一线员工!$AR$190</f>
        <v>7028</v>
      </c>
      <c r="AI248" s="151">
        <f>[8]一线员工!$AQ$190</f>
        <v>870</v>
      </c>
      <c r="AJ248" s="151">
        <f>[8]一线员工!$BQ$190</f>
        <v>35007.94</v>
      </c>
      <c r="AQ248" s="168"/>
      <c r="AR248" s="32"/>
      <c r="AS248" s="70"/>
      <c r="AT248" s="29"/>
      <c r="AW248" s="170"/>
      <c r="AX248" s="170"/>
      <c r="AY248" s="69"/>
      <c r="AZ248" s="69"/>
      <c r="BA248" s="171"/>
      <c r="BB248" s="171"/>
      <c r="BC248" s="172"/>
      <c r="BE248" s="69"/>
      <c r="BF248" s="69"/>
      <c r="BG248" s="171"/>
      <c r="BH248" s="171"/>
      <c r="BI248" s="172"/>
    </row>
    <row r="249" s="30" customFormat="1" spans="27:61">
      <c r="AA249" s="154" t="s">
        <v>18</v>
      </c>
      <c r="AB249" s="151">
        <f>[8]销售人员!$AK$12</f>
        <v>1782.72</v>
      </c>
      <c r="AC249" s="152"/>
      <c r="AD249" s="151">
        <f>[8]销售人员!$AM$12</f>
        <v>66.84</v>
      </c>
      <c r="AE249" s="152"/>
      <c r="AF249" s="151">
        <f>[8]销售人员!$AL$12</f>
        <v>440.58</v>
      </c>
      <c r="AG249" s="164"/>
      <c r="AH249" s="151">
        <f>[8]销售人员!$AO$12</f>
        <v>758</v>
      </c>
      <c r="AI249" s="151">
        <f>[8]销售人员!$AN$12</f>
        <v>75</v>
      </c>
      <c r="AJ249" s="151">
        <f>[8]销售人员!$BJ$12</f>
        <v>3048.14</v>
      </c>
      <c r="AQ249" s="168"/>
      <c r="AR249" s="32"/>
      <c r="AS249" s="70"/>
      <c r="AT249" s="29"/>
      <c r="AW249" s="170"/>
      <c r="AX249" s="170"/>
      <c r="AY249" s="69"/>
      <c r="AZ249" s="69"/>
      <c r="BA249" s="171"/>
      <c r="BB249" s="171"/>
      <c r="BC249" s="172"/>
      <c r="BE249" s="69"/>
      <c r="BF249" s="69"/>
      <c r="BG249" s="171"/>
      <c r="BH249" s="171"/>
      <c r="BI249" s="172"/>
    </row>
    <row r="250" s="30" customFormat="1" spans="18:61">
      <c r="R250" s="30">
        <v>1</v>
      </c>
      <c r="S250" s="30" t="s">
        <v>43</v>
      </c>
      <c r="T250" s="146">
        <f>AA240</f>
        <v>27271.6</v>
      </c>
      <c r="U250" s="30">
        <f>O240</f>
        <v>1380</v>
      </c>
      <c r="AA250" s="155" t="s">
        <v>14</v>
      </c>
      <c r="AB250" s="156">
        <f t="shared" ref="AB250:AJ250" si="46">SUM(AB246:AB249)</f>
        <v>31143.36</v>
      </c>
      <c r="AC250" s="152"/>
      <c r="AD250" s="156">
        <f t="shared" si="46"/>
        <v>1167.74</v>
      </c>
      <c r="AE250" s="152">
        <f t="shared" si="46"/>
        <v>0</v>
      </c>
      <c r="AF250" s="156">
        <f t="shared" si="46"/>
        <v>8004.94</v>
      </c>
      <c r="AG250" s="164">
        <f t="shared" si="46"/>
        <v>0</v>
      </c>
      <c r="AH250" s="165">
        <f t="shared" si="46"/>
        <v>12303</v>
      </c>
      <c r="AI250" s="156">
        <f t="shared" si="46"/>
        <v>1185</v>
      </c>
      <c r="AJ250" s="156">
        <f t="shared" si="46"/>
        <v>52619.04</v>
      </c>
      <c r="AQ250" s="168"/>
      <c r="AR250" s="32"/>
      <c r="AS250" s="70"/>
      <c r="AT250" s="29"/>
      <c r="AW250" s="170"/>
      <c r="AX250" s="170"/>
      <c r="AY250" s="69"/>
      <c r="AZ250" s="69"/>
      <c r="BA250" s="171"/>
      <c r="BB250" s="171"/>
      <c r="BC250" s="172"/>
      <c r="BE250" s="69"/>
      <c r="BF250" s="69"/>
      <c r="BG250" s="171"/>
      <c r="BH250" s="171"/>
      <c r="BI250" s="172"/>
    </row>
    <row r="251" s="30" customFormat="1" spans="1:61">
      <c r="A251" s="30" t="s">
        <v>798</v>
      </c>
      <c r="B251" s="30" t="s">
        <v>799</v>
      </c>
      <c r="I251" s="134"/>
      <c r="R251" s="30">
        <v>2</v>
      </c>
      <c r="S251" s="30" t="s">
        <v>800</v>
      </c>
      <c r="T251" s="146">
        <f>AA112</f>
        <v>51505.5</v>
      </c>
      <c r="U251" s="30">
        <f>O112</f>
        <v>6750</v>
      </c>
      <c r="AQ251" s="168"/>
      <c r="AR251" s="32"/>
      <c r="AS251" s="70"/>
      <c r="AT251" s="29"/>
      <c r="AW251" s="170"/>
      <c r="AX251" s="170"/>
      <c r="AY251" s="69"/>
      <c r="AZ251" s="69"/>
      <c r="BA251" s="171"/>
      <c r="BB251" s="171"/>
      <c r="BC251" s="172"/>
      <c r="BE251" s="69"/>
      <c r="BF251" s="69"/>
      <c r="BG251" s="171"/>
      <c r="BH251" s="171"/>
      <c r="BI251" s="172"/>
    </row>
    <row r="252" s="30" customFormat="1" spans="9:61">
      <c r="I252" s="134"/>
      <c r="J252" s="140"/>
      <c r="K252" s="140"/>
      <c r="R252" s="30">
        <v>3</v>
      </c>
      <c r="S252" s="30" t="s">
        <v>801</v>
      </c>
      <c r="T252" s="146">
        <v>0</v>
      </c>
      <c r="U252" s="30">
        <v>0</v>
      </c>
      <c r="AC252" s="157"/>
      <c r="AQ252" s="168"/>
      <c r="AR252" s="32"/>
      <c r="AS252" s="70"/>
      <c r="AT252" s="29"/>
      <c r="AW252" s="170"/>
      <c r="AX252" s="170"/>
      <c r="AY252" s="69"/>
      <c r="AZ252" s="69"/>
      <c r="BA252" s="171"/>
      <c r="BB252" s="171"/>
      <c r="BC252" s="172"/>
      <c r="BE252" s="175" t="e">
        <f>AA252+S255</f>
        <v>#VALUE!</v>
      </c>
      <c r="BG252" s="171"/>
      <c r="BH252" s="171"/>
      <c r="BI252" s="172"/>
    </row>
    <row r="253" s="30" customFormat="1" spans="1:61">
      <c r="A253" s="130"/>
      <c r="B253" s="130" t="s">
        <v>802</v>
      </c>
      <c r="C253" s="130"/>
      <c r="D253" s="131"/>
      <c r="E253" s="132"/>
      <c r="I253" s="134"/>
      <c r="J253" s="140"/>
      <c r="K253" s="140"/>
      <c r="R253" s="30">
        <v>4</v>
      </c>
      <c r="S253" s="30" t="s">
        <v>803</v>
      </c>
      <c r="T253" s="146">
        <f>AA154</f>
        <v>40333.6</v>
      </c>
      <c r="U253" s="30">
        <f>O154</f>
        <v>5700</v>
      </c>
      <c r="AA253" s="155" t="s">
        <v>804</v>
      </c>
      <c r="AB253" s="158">
        <f t="shared" ref="AB253:AG253" si="47">AB241-AB250</f>
        <v>0</v>
      </c>
      <c r="AC253" s="157"/>
      <c r="AD253" s="158">
        <f t="shared" si="47"/>
        <v>0</v>
      </c>
      <c r="AF253" s="158">
        <f t="shared" si="47"/>
        <v>0</v>
      </c>
      <c r="AG253" s="158">
        <f t="shared" si="47"/>
        <v>0</v>
      </c>
      <c r="AH253" s="166">
        <f>AH250-AM244</f>
        <v>0</v>
      </c>
      <c r="AI253" s="158">
        <f>AI241-AI250</f>
        <v>0</v>
      </c>
      <c r="AJ253" s="158">
        <f>AJ241-AJ250+AK244</f>
        <v>1185.00000000001</v>
      </c>
      <c r="AK253" s="30" t="s">
        <v>805</v>
      </c>
      <c r="AQ253" s="168">
        <f>AQ243+AM244-AP241</f>
        <v>287402.813</v>
      </c>
      <c r="AR253" s="32"/>
      <c r="AS253" s="70"/>
      <c r="AT253" s="29"/>
      <c r="AW253" s="170"/>
      <c r="AX253" s="170"/>
      <c r="AY253" s="69"/>
      <c r="AZ253" s="69"/>
      <c r="BA253" s="171"/>
      <c r="BB253" s="171"/>
      <c r="BC253" s="172"/>
      <c r="BE253" s="69"/>
      <c r="BF253" s="69"/>
      <c r="BG253" s="171"/>
      <c r="BH253" s="171"/>
      <c r="BI253" s="172"/>
    </row>
    <row r="254" s="30" customFormat="1" spans="1:61">
      <c r="A254" s="131"/>
      <c r="B254" s="131"/>
      <c r="C254" s="131"/>
      <c r="D254" s="131"/>
      <c r="E254" s="133"/>
      <c r="G254" s="30" t="s">
        <v>795</v>
      </c>
      <c r="H254" s="30" t="s">
        <v>806</v>
      </c>
      <c r="I254" s="134"/>
      <c r="J254" s="140"/>
      <c r="K254" s="140"/>
      <c r="R254" s="30">
        <v>5</v>
      </c>
      <c r="S254" s="30" t="s">
        <v>807</v>
      </c>
      <c r="T254" s="146">
        <f>AA212</f>
        <v>3364.443</v>
      </c>
      <c r="U254" s="30">
        <f>O212</f>
        <v>450</v>
      </c>
      <c r="AQ254" s="168"/>
      <c r="AR254" s="32"/>
      <c r="AS254" s="70"/>
      <c r="AT254" s="29"/>
      <c r="AW254" s="174"/>
      <c r="AX254" s="170"/>
      <c r="AY254" s="175" t="e">
        <f>AB254+#REF!</f>
        <v>#REF!</v>
      </c>
      <c r="BA254" s="171"/>
      <c r="BB254" s="171"/>
      <c r="BC254" s="172"/>
      <c r="BE254" s="178"/>
      <c r="BF254" s="69"/>
      <c r="BG254" s="171"/>
      <c r="BH254" s="171"/>
      <c r="BI254" s="172"/>
    </row>
    <row r="255" s="30" customFormat="1" spans="1:58">
      <c r="A255" s="134"/>
      <c r="H255" s="135" t="s">
        <v>240</v>
      </c>
      <c r="I255" s="134"/>
      <c r="J255" s="140"/>
      <c r="K255" s="140"/>
      <c r="R255" s="30">
        <v>6</v>
      </c>
      <c r="S255" s="30" t="s">
        <v>45</v>
      </c>
      <c r="T255" s="146">
        <f>AA205</f>
        <v>12516.27</v>
      </c>
      <c r="U255" s="30">
        <f>O205</f>
        <v>1800</v>
      </c>
      <c r="AA255" s="154" t="s">
        <v>796</v>
      </c>
      <c r="AB255" s="159">
        <v>7605.12</v>
      </c>
      <c r="AC255" s="152"/>
      <c r="AD255" s="159">
        <v>285.18</v>
      </c>
      <c r="AE255" s="152"/>
      <c r="AF255" s="159">
        <v>2155.66</v>
      </c>
      <c r="AG255" s="164"/>
      <c r="AH255" s="167">
        <v>4517</v>
      </c>
      <c r="AI255" s="159">
        <v>240</v>
      </c>
      <c r="AJ255" s="159">
        <v>14562.96</v>
      </c>
      <c r="AQ255" s="168"/>
      <c r="AR255" s="32"/>
      <c r="AS255" s="70"/>
      <c r="AT255" s="29"/>
      <c r="AW255" s="176"/>
      <c r="AX255" s="170"/>
      <c r="AY255" s="69"/>
      <c r="AZ255" s="69"/>
      <c r="BA255" s="171"/>
      <c r="BB255" s="171"/>
      <c r="BC255" s="172"/>
      <c r="BE255" s="68"/>
      <c r="BF255" s="69"/>
    </row>
    <row r="256" s="30" customFormat="1" spans="1:61">
      <c r="A256" s="136" t="s">
        <v>808</v>
      </c>
      <c r="B256" s="29"/>
      <c r="D256" s="30" t="s">
        <v>809</v>
      </c>
      <c r="H256" s="137" t="s">
        <v>104</v>
      </c>
      <c r="J256" s="140"/>
      <c r="K256" s="140"/>
      <c r="R256" s="30">
        <v>7</v>
      </c>
      <c r="S256" s="30" t="s">
        <v>535</v>
      </c>
      <c r="T256" s="30">
        <f>AA189</f>
        <v>26316.75</v>
      </c>
      <c r="U256" s="30">
        <f>O189</f>
        <v>4650</v>
      </c>
      <c r="AA256" s="153" t="s">
        <v>17</v>
      </c>
      <c r="AB256" s="159"/>
      <c r="AC256" s="152"/>
      <c r="AD256" s="159"/>
      <c r="AE256" s="152"/>
      <c r="AF256" s="159"/>
      <c r="AG256" s="164"/>
      <c r="AH256" s="167"/>
      <c r="AI256" s="159"/>
      <c r="AJ256" s="159"/>
      <c r="AQ256" s="168"/>
      <c r="AR256" s="32"/>
      <c r="AS256" s="70"/>
      <c r="AT256" s="29"/>
      <c r="AW256" s="177"/>
      <c r="AX256" s="174"/>
      <c r="AY256" s="178"/>
      <c r="AZ256" s="69"/>
      <c r="BA256" s="171"/>
      <c r="BB256" s="171"/>
      <c r="BC256" s="172"/>
      <c r="BE256" s="169"/>
      <c r="BF256" s="169"/>
      <c r="BG256" s="179"/>
      <c r="BH256" s="179"/>
      <c r="BI256" s="179"/>
    </row>
    <row r="257" s="30" customFormat="1" spans="2:61">
      <c r="B257" s="30">
        <v>207</v>
      </c>
      <c r="D257" s="30" t="s">
        <v>810</v>
      </c>
      <c r="H257" t="s">
        <v>66</v>
      </c>
      <c r="I257" s="134"/>
      <c r="S257" s="30" t="s">
        <v>811</v>
      </c>
      <c r="T257" s="30">
        <f>AA60</f>
        <v>72290.61</v>
      </c>
      <c r="AA257" s="153" t="s">
        <v>559</v>
      </c>
      <c r="AB257" s="159">
        <v>21755.52</v>
      </c>
      <c r="AC257" s="152"/>
      <c r="AD257" s="159">
        <v>815.719999999999</v>
      </c>
      <c r="AE257" s="152"/>
      <c r="AF257" s="159">
        <v>5408.7</v>
      </c>
      <c r="AG257" s="164"/>
      <c r="AH257" s="167">
        <v>7028</v>
      </c>
      <c r="AI257" s="159">
        <v>870</v>
      </c>
      <c r="AJ257" s="159">
        <v>35007.94</v>
      </c>
      <c r="AQ257" s="168"/>
      <c r="AR257" s="32"/>
      <c r="AS257" s="70"/>
      <c r="AT257" s="29"/>
      <c r="AW257" s="186"/>
      <c r="AX257" s="176"/>
      <c r="AY257" s="68"/>
      <c r="AZ257" s="69"/>
      <c r="BE257" s="169"/>
      <c r="BF257" s="169"/>
      <c r="BG257" s="179"/>
      <c r="BH257" s="179"/>
      <c r="BI257" s="179"/>
    </row>
    <row r="258" s="29" customFormat="1" spans="2:61">
      <c r="B258" s="29">
        <v>2</v>
      </c>
      <c r="D258" s="29" t="s">
        <v>812</v>
      </c>
      <c r="I258" s="183"/>
      <c r="AA258" s="154" t="s">
        <v>18</v>
      </c>
      <c r="AB258" s="159">
        <v>1782.72</v>
      </c>
      <c r="AC258" s="152"/>
      <c r="AD258" s="159">
        <v>66.84</v>
      </c>
      <c r="AE258" s="152"/>
      <c r="AF258" s="159">
        <v>440.58</v>
      </c>
      <c r="AG258" s="164"/>
      <c r="AH258" s="167">
        <v>758</v>
      </c>
      <c r="AI258" s="159">
        <v>75</v>
      </c>
      <c r="AJ258" s="159">
        <v>3048.14</v>
      </c>
      <c r="AQ258" s="168"/>
      <c r="AR258" s="32"/>
      <c r="AS258" s="70"/>
      <c r="AV258" s="30"/>
      <c r="AW258" s="170"/>
      <c r="AX258" s="177"/>
      <c r="AY258" s="169"/>
      <c r="AZ258" s="169"/>
      <c r="BA258" s="179"/>
      <c r="BB258" s="179"/>
      <c r="BC258" s="179"/>
      <c r="BD258" s="30"/>
      <c r="BE258" s="69"/>
      <c r="BF258" s="69"/>
      <c r="BG258" s="171"/>
      <c r="BH258" s="171"/>
      <c r="BI258" s="172"/>
    </row>
    <row r="259" s="29" customFormat="1" spans="2:48">
      <c r="B259" s="29">
        <v>3</v>
      </c>
      <c r="D259" s="180" t="s">
        <v>813</v>
      </c>
      <c r="E259" s="136"/>
      <c r="H259" s="181" t="s">
        <v>814</v>
      </c>
      <c r="I259" s="134" t="s">
        <v>815</v>
      </c>
      <c r="S259" s="30" t="s">
        <v>14</v>
      </c>
      <c r="T259" s="30">
        <f>SUM(T250:T258)</f>
        <v>233598.773</v>
      </c>
      <c r="U259" s="30">
        <f>SUM(U250:U258)</f>
        <v>20730</v>
      </c>
      <c r="AA259" s="155" t="s">
        <v>14</v>
      </c>
      <c r="AB259" s="29">
        <f t="shared" ref="AB259:AF259" si="48">SUM(AB255:AB258)</f>
        <v>31143.36</v>
      </c>
      <c r="AD259" s="29">
        <f t="shared" si="48"/>
        <v>1167.74</v>
      </c>
      <c r="AF259" s="29">
        <f t="shared" si="48"/>
        <v>8004.94</v>
      </c>
      <c r="AH259" s="29">
        <f t="shared" ref="AH259:AJ259" si="49">SUM(AH255:AH258)</f>
        <v>12303</v>
      </c>
      <c r="AI259" s="29">
        <f t="shared" si="49"/>
        <v>1185</v>
      </c>
      <c r="AJ259" s="29">
        <f t="shared" si="49"/>
        <v>52619.04</v>
      </c>
      <c r="AQ259" s="168"/>
      <c r="AR259" s="32"/>
      <c r="AS259" s="70"/>
      <c r="AV259" s="30"/>
    </row>
    <row r="260" s="29" customFormat="1" spans="5:48">
      <c r="E260" s="136"/>
      <c r="AQ260" s="168"/>
      <c r="AR260" s="32"/>
      <c r="AS260" s="70"/>
      <c r="AV260" s="30"/>
    </row>
    <row r="261" s="29" customFormat="1" spans="1:48">
      <c r="A261" s="29" t="s">
        <v>816</v>
      </c>
      <c r="B261" s="182">
        <f>B257-B258+B259</f>
        <v>208</v>
      </c>
      <c r="D261" s="29" t="s">
        <v>817</v>
      </c>
      <c r="E261" s="136"/>
      <c r="F261" s="29" t="s">
        <v>795</v>
      </c>
      <c r="AA261" s="155" t="s">
        <v>804</v>
      </c>
      <c r="AB261" s="29">
        <f t="shared" ref="AB261:AI261" si="50">AB241-AB259</f>
        <v>0</v>
      </c>
      <c r="AC261" s="29">
        <f t="shared" si="50"/>
        <v>0</v>
      </c>
      <c r="AD261" s="29">
        <f t="shared" si="50"/>
        <v>0</v>
      </c>
      <c r="AE261" s="29">
        <f t="shared" si="50"/>
        <v>0</v>
      </c>
      <c r="AF261" s="29">
        <f t="shared" si="50"/>
        <v>0</v>
      </c>
      <c r="AG261" s="29">
        <f t="shared" si="50"/>
        <v>0</v>
      </c>
      <c r="AH261" s="29">
        <f t="shared" si="50"/>
        <v>-12303</v>
      </c>
      <c r="AI261" s="29">
        <f t="shared" si="50"/>
        <v>0</v>
      </c>
      <c r="AJ261" s="29">
        <f>AJ241-AJ259+AK244</f>
        <v>1184.99999999999</v>
      </c>
      <c r="AK261" s="30" t="s">
        <v>805</v>
      </c>
      <c r="AQ261" s="168"/>
      <c r="AR261" s="32"/>
      <c r="AS261" s="70"/>
      <c r="AV261" s="30"/>
    </row>
    <row r="262" customFormat="1" spans="39:48">
      <c r="AM262" s="28"/>
      <c r="AN262" s="70"/>
      <c r="AO262" s="29"/>
      <c r="AR262" s="32"/>
      <c r="AS262" s="28"/>
      <c r="AT262" s="28"/>
      <c r="AU262" s="28"/>
      <c r="AV262" s="28"/>
    </row>
    <row r="263" customFormat="1" spans="39:48">
      <c r="AM263" s="28"/>
      <c r="AN263" s="70"/>
      <c r="AO263" s="29"/>
      <c r="AR263" s="32"/>
      <c r="AS263" s="28"/>
      <c r="AT263" s="28"/>
      <c r="AU263" s="28"/>
      <c r="AV263" s="28"/>
    </row>
    <row r="264" s="28" customFormat="1" spans="1:46">
      <c r="A264" s="82" t="s">
        <v>818</v>
      </c>
      <c r="C264" s="81"/>
      <c r="D264" s="474" t="s">
        <v>819</v>
      </c>
      <c r="E264" s="52">
        <v>45813</v>
      </c>
      <c r="F264" s="55"/>
      <c r="G264" s="55"/>
      <c r="H264" s="55"/>
      <c r="I264" s="55"/>
      <c r="J264" s="57"/>
      <c r="K264" s="57"/>
      <c r="L264" s="57"/>
      <c r="M264" s="57"/>
      <c r="N264" s="55"/>
      <c r="O264" s="57">
        <v>150</v>
      </c>
      <c r="P264" s="57"/>
      <c r="Q264" s="55"/>
      <c r="R264" s="55"/>
      <c r="S264" s="57"/>
      <c r="T264" s="55"/>
      <c r="U264" s="57"/>
      <c r="V264" s="55"/>
      <c r="W264" s="57">
        <v>180</v>
      </c>
      <c r="X264" s="64"/>
      <c r="Y264" s="55"/>
      <c r="Z264" s="55"/>
      <c r="AA264" s="57">
        <v>180</v>
      </c>
      <c r="AB264" s="55"/>
      <c r="AC264" s="55"/>
      <c r="AD264" s="55"/>
      <c r="AE264" s="55"/>
      <c r="AF264" s="55"/>
      <c r="AG264" s="55"/>
      <c r="AH264" s="55"/>
      <c r="AI264" s="55"/>
      <c r="AJ264" s="55">
        <f>SUM(AB264:AI264)</f>
        <v>0</v>
      </c>
      <c r="AK264" s="55">
        <v>180</v>
      </c>
      <c r="AL264" s="73"/>
      <c r="AM264" s="28" t="s">
        <v>35</v>
      </c>
      <c r="AN264" s="70" t="e">
        <f ca="1">VLOOKUP(A264,'[9]6月月报7.8'!$B$4:$CN$700,49,0)</f>
        <v>#N/A</v>
      </c>
      <c r="AO264" s="29" t="e">
        <f ca="1">VLOOKUP(A264,'[9]6月月报7.8'!$B$4:$CN$700,51,0)</f>
        <v>#N/A</v>
      </c>
      <c r="AP264" t="e">
        <f>VLOOKUP(A264,'[13]25.6月定稿'!$B$3:$CH$600,5,0)</f>
        <v>#N/A</v>
      </c>
      <c r="AQ264" t="e">
        <f>VLOOKUP(A264,'[13]25.6月定稿'!$B$3:$CH$600,22,0)</f>
        <v>#N/A</v>
      </c>
      <c r="AR264" s="32" t="e">
        <f>_xlfn.XLOOKUP(#REF!,[12]汇总!B:B,[12]汇总!B:B)</f>
        <v>#REF!</v>
      </c>
      <c r="AT264" s="28" t="e">
        <f>VLOOKUP(A264,[8]一线员工!$C$3:$CM$600,1,0)</f>
        <v>#N/A</v>
      </c>
    </row>
    <row r="265" s="28" customFormat="1" spans="1:46">
      <c r="A265" s="56" t="s">
        <v>239</v>
      </c>
      <c r="C265" s="81" t="s">
        <v>612</v>
      </c>
      <c r="D265" s="474" t="s">
        <v>820</v>
      </c>
      <c r="E265" s="52">
        <v>45775</v>
      </c>
      <c r="F265" s="55"/>
      <c r="G265" s="55"/>
      <c r="H265" s="55"/>
      <c r="I265" s="55"/>
      <c r="J265" s="57">
        <v>4308</v>
      </c>
      <c r="K265" s="57">
        <v>4308</v>
      </c>
      <c r="L265" s="57">
        <v>4027</v>
      </c>
      <c r="M265" s="57">
        <v>4308</v>
      </c>
      <c r="N265" s="55"/>
      <c r="O265" s="57">
        <v>150</v>
      </c>
      <c r="P265" s="61">
        <v>689.28</v>
      </c>
      <c r="Q265" s="55"/>
      <c r="R265" s="55"/>
      <c r="S265" s="57">
        <v>30.16</v>
      </c>
      <c r="T265" s="55"/>
      <c r="U265" s="57">
        <v>350.35</v>
      </c>
      <c r="V265" s="55"/>
      <c r="W265" s="57">
        <v>90.47</v>
      </c>
      <c r="X265" s="64"/>
      <c r="Y265" s="55"/>
      <c r="Z265" s="55"/>
      <c r="AA265" s="57">
        <v>1160.26</v>
      </c>
      <c r="AB265" s="55"/>
      <c r="AC265" s="55"/>
      <c r="AD265" s="55"/>
      <c r="AE265" s="55"/>
      <c r="AF265" s="55"/>
      <c r="AG265" s="55"/>
      <c r="AH265" s="55"/>
      <c r="AI265" s="55"/>
      <c r="AJ265" s="55">
        <f>SUM(AB265:AI265)</f>
        <v>0</v>
      </c>
      <c r="AK265" s="64">
        <v>1160.26</v>
      </c>
      <c r="AL265" s="73"/>
      <c r="AM265" s="28" t="s">
        <v>35</v>
      </c>
      <c r="AN265" s="70">
        <f ca="1">VLOOKUP(A265,'[9]6月月报7.8'!$B$4:$CN$700,49,0)</f>
        <v>0</v>
      </c>
      <c r="AO265" s="29">
        <f ca="1">VLOOKUP(A265,'[9]6月月报7.8'!$B$4:$CN$700,51,0)</f>
        <v>0</v>
      </c>
      <c r="AP265" t="e">
        <f>VLOOKUP(A265,'[13]25.6月定稿'!$B$3:$CH$600,5,0)</f>
        <v>#N/A</v>
      </c>
      <c r="AQ265" t="e">
        <f>VLOOKUP(A265,'[13]25.6月定稿'!$B$3:$CH$600,22,0)</f>
        <v>#N/A</v>
      </c>
      <c r="AR265" s="32" t="e">
        <f>_xlfn.XLOOKUP(#REF!,[12]汇总!B:B,[12]汇总!B:B)</f>
        <v>#REF!</v>
      </c>
      <c r="AT265" s="28" t="e">
        <f>VLOOKUP(A265,[8]一线员工!$C$3:$CM$600,1,0)</f>
        <v>#N/A</v>
      </c>
    </row>
    <row r="266" s="28" customFormat="1" spans="1:46">
      <c r="A266" s="59" t="s">
        <v>821</v>
      </c>
      <c r="C266" s="57" t="s">
        <v>612</v>
      </c>
      <c r="D266" s="108" t="s">
        <v>745</v>
      </c>
      <c r="E266" s="52"/>
      <c r="F266" s="55"/>
      <c r="G266" s="55"/>
      <c r="H266" s="55"/>
      <c r="I266" s="55"/>
      <c r="J266" s="55"/>
      <c r="K266" s="55"/>
      <c r="L266" s="55"/>
      <c r="M266" s="55"/>
      <c r="N266" s="55"/>
      <c r="O266" s="61">
        <v>150</v>
      </c>
      <c r="P266" s="59"/>
      <c r="Q266" s="55"/>
      <c r="R266" s="55"/>
      <c r="S266" s="59"/>
      <c r="T266" s="55"/>
      <c r="U266" s="59"/>
      <c r="V266" s="55"/>
      <c r="W266" s="59">
        <v>72.37</v>
      </c>
      <c r="X266" s="64"/>
      <c r="Y266" s="55"/>
      <c r="Z266" s="55"/>
      <c r="AA266" s="57">
        <v>72.37</v>
      </c>
      <c r="AB266" s="55"/>
      <c r="AC266" s="55"/>
      <c r="AD266" s="55"/>
      <c r="AE266" s="55"/>
      <c r="AF266" s="55"/>
      <c r="AG266" s="55"/>
      <c r="AH266" s="55"/>
      <c r="AI266" s="55"/>
      <c r="AJ266" s="55"/>
      <c r="AK266" s="57">
        <v>72.37</v>
      </c>
      <c r="AL266" s="73"/>
      <c r="AM266" s="28" t="s">
        <v>293</v>
      </c>
      <c r="AN266" s="70" t="e">
        <f ca="1">VLOOKUP(A266,'[9]6月月报7.8'!$B$4:$CN$700,49,0)</f>
        <v>#N/A</v>
      </c>
      <c r="AO266" s="29" t="e">
        <f ca="1">VLOOKUP(A266,'[9]6月月报7.8'!$B$4:$CN$700,51,0)</f>
        <v>#N/A</v>
      </c>
      <c r="AP266" t="e">
        <f>VLOOKUP(A266,'[13]25.6月定稿'!$B$3:$CH$600,5,0)</f>
        <v>#N/A</v>
      </c>
      <c r="AQ266" t="e">
        <f>VLOOKUP(A266,'[13]25.6月定稿'!$B$3:$CH$600,22,0)</f>
        <v>#N/A</v>
      </c>
      <c r="AR266" s="32" t="e">
        <f>_xlfn.XLOOKUP(#REF!,[12]汇总!B:B,[12]汇总!B:B)</f>
        <v>#REF!</v>
      </c>
      <c r="AT266" s="28" t="e">
        <f>VLOOKUP(A266,[8]一线员工!$C$3:$CM$600,1,0)</f>
        <v>#N/A</v>
      </c>
    </row>
    <row r="267" customFormat="1" spans="39:48">
      <c r="AM267" s="28"/>
      <c r="AN267" s="29"/>
      <c r="AO267" s="29"/>
      <c r="AR267" s="32"/>
      <c r="AS267" s="28"/>
      <c r="AT267" s="28"/>
      <c r="AU267" s="28"/>
      <c r="AV267" s="28"/>
    </row>
    <row r="268" s="28" customFormat="1" spans="1:46">
      <c r="A268" s="59" t="s">
        <v>133</v>
      </c>
      <c r="C268" s="46" t="s">
        <v>612</v>
      </c>
      <c r="D268" s="59" t="s">
        <v>822</v>
      </c>
      <c r="E268" s="52">
        <v>44803</v>
      </c>
      <c r="F268" s="46"/>
      <c r="G268" s="46"/>
      <c r="H268" s="46"/>
      <c r="I268" s="46"/>
      <c r="J268" s="59">
        <v>4308</v>
      </c>
      <c r="K268" s="59">
        <v>4308</v>
      </c>
      <c r="L268" s="59">
        <v>4308</v>
      </c>
      <c r="M268" s="59">
        <v>4308</v>
      </c>
      <c r="N268" s="46"/>
      <c r="O268" s="59">
        <v>60</v>
      </c>
      <c r="P268" s="59">
        <v>689.28</v>
      </c>
      <c r="Q268" s="46"/>
      <c r="R268" s="46"/>
      <c r="S268" s="59">
        <v>30.16</v>
      </c>
      <c r="T268" s="141"/>
      <c r="U268" s="59">
        <v>374.8</v>
      </c>
      <c r="V268" s="142"/>
      <c r="W268" s="46">
        <v>108.56</v>
      </c>
      <c r="X268" s="46"/>
      <c r="Y268" s="59"/>
      <c r="Z268" s="46"/>
      <c r="AA268" s="46">
        <v>1202.8</v>
      </c>
      <c r="AB268" s="59">
        <v>344.64</v>
      </c>
      <c r="AC268" s="46"/>
      <c r="AD268" s="46">
        <v>12.92</v>
      </c>
      <c r="AE268" s="46"/>
      <c r="AF268" s="46">
        <v>86.16</v>
      </c>
      <c r="AG268" s="142"/>
      <c r="AH268" s="59"/>
      <c r="AI268" s="46">
        <v>15</v>
      </c>
      <c r="AJ268" s="46">
        <v>458.72</v>
      </c>
      <c r="AK268" s="59">
        <v>1661.52</v>
      </c>
      <c r="AL268" s="160"/>
      <c r="AM268" s="28" t="s">
        <v>43</v>
      </c>
      <c r="AN268" s="70" t="e">
        <f ca="1">VLOOKUP(A268,'[9]6月月报7.8'!$B$4:$CN$700,49,0)</f>
        <v>#N/A</v>
      </c>
      <c r="AO268" s="29" t="e">
        <f ca="1">VLOOKUP(A268,'[9]6月月报7.8'!$B$4:$CN$700,51,0)</f>
        <v>#N/A</v>
      </c>
      <c r="AP268" t="e">
        <f>VLOOKUP(A268,'[13]25.6月定稿'!$B$3:$CH$600,5,0)</f>
        <v>#N/A</v>
      </c>
      <c r="AQ268" t="e">
        <f>VLOOKUP(A268,'[13]25.6月定稿'!$B$3:$CH$600,22,0)</f>
        <v>#N/A</v>
      </c>
      <c r="AR268" s="32" t="e">
        <f>_xlfn.XLOOKUP(#REF!,[12]汇总!B:B,[12]汇总!B:B)</f>
        <v>#REF!</v>
      </c>
      <c r="AT268" s="28" t="e">
        <f>VLOOKUP(A268,[8]一线员工!$C$3:$CM$600,1,0)</f>
        <v>#N/A</v>
      </c>
    </row>
    <row r="269" customFormat="1" spans="39:48">
      <c r="AM269" s="28"/>
      <c r="AN269" s="70"/>
      <c r="AO269" s="29"/>
      <c r="AR269" s="32"/>
      <c r="AS269" s="28"/>
      <c r="AT269" s="28"/>
      <c r="AU269" s="28"/>
      <c r="AV269" s="28"/>
    </row>
    <row r="270" customFormat="1" spans="39:48">
      <c r="AM270" s="28"/>
      <c r="AN270" s="29"/>
      <c r="AO270" s="29"/>
      <c r="AR270" s="32"/>
      <c r="AS270" s="28"/>
      <c r="AT270" s="28"/>
      <c r="AU270" s="28"/>
      <c r="AV270" s="28"/>
    </row>
    <row r="271" customFormat="1" spans="39:48">
      <c r="AM271" s="28"/>
      <c r="AN271" s="70"/>
      <c r="AO271" s="29"/>
      <c r="AR271" s="32"/>
      <c r="AS271" s="28"/>
      <c r="AT271" s="28"/>
      <c r="AU271" s="28"/>
      <c r="AV271" s="28"/>
    </row>
    <row r="272" customFormat="1" spans="39:48">
      <c r="AM272" s="28"/>
      <c r="AN272" s="29"/>
      <c r="AO272" s="29"/>
      <c r="AR272" s="32"/>
      <c r="AS272" s="28"/>
      <c r="AT272" s="28"/>
      <c r="AU272" s="28"/>
      <c r="AV272" s="28"/>
    </row>
    <row r="273" customFormat="1" spans="39:48">
      <c r="AM273" s="28"/>
      <c r="AN273" s="70"/>
      <c r="AO273" s="29"/>
      <c r="AR273" s="32"/>
      <c r="AS273" s="28"/>
      <c r="AT273" s="28"/>
      <c r="AU273" s="28"/>
      <c r="AV273" s="69"/>
    </row>
    <row r="274" customFormat="1" spans="39:48">
      <c r="AM274" s="28"/>
      <c r="AN274" s="29"/>
      <c r="AO274" s="29"/>
      <c r="AR274" s="32"/>
      <c r="AS274" s="28"/>
      <c r="AT274" s="28"/>
      <c r="AU274" s="28"/>
      <c r="AV274" s="69"/>
    </row>
    <row r="275" customFormat="1" spans="39:48">
      <c r="AM275" s="28"/>
      <c r="AN275" s="70"/>
      <c r="AO275" s="29"/>
      <c r="AR275" s="32"/>
      <c r="AS275" s="28"/>
      <c r="AT275" s="28"/>
      <c r="AU275" s="28"/>
      <c r="AV275" s="169"/>
    </row>
    <row r="276" customFormat="1" spans="39:48">
      <c r="AM276" s="28"/>
      <c r="AN276" s="29"/>
      <c r="AO276" s="29"/>
      <c r="AR276" s="32"/>
      <c r="AS276" s="28"/>
      <c r="AT276" s="28"/>
      <c r="AU276" s="28"/>
      <c r="AV276" s="169"/>
    </row>
    <row r="277" customFormat="1" spans="39:48">
      <c r="AM277" s="28"/>
      <c r="AN277" s="70"/>
      <c r="AO277" s="29"/>
      <c r="AR277" s="32"/>
      <c r="AS277" s="28"/>
      <c r="AT277" s="28"/>
      <c r="AU277" s="28"/>
      <c r="AV277" s="169"/>
    </row>
    <row r="278" customFormat="1" spans="39:48">
      <c r="AM278" s="28"/>
      <c r="AN278" s="29"/>
      <c r="AO278" s="29"/>
      <c r="AR278" s="32"/>
      <c r="AS278" s="28"/>
      <c r="AT278" s="28"/>
      <c r="AU278" s="28"/>
      <c r="AV278" s="68"/>
    </row>
    <row r="279" customFormat="1" spans="39:48">
      <c r="AM279" s="28"/>
      <c r="AN279" s="70"/>
      <c r="AO279" s="29"/>
      <c r="AR279" s="32"/>
      <c r="AS279" s="28"/>
      <c r="AT279" s="28"/>
      <c r="AU279" s="28"/>
      <c r="AV279" s="30"/>
    </row>
    <row r="280" customFormat="1" spans="39:48">
      <c r="AM280" s="28"/>
      <c r="AN280" s="29"/>
      <c r="AO280" s="29"/>
      <c r="AR280" s="32"/>
      <c r="AS280" s="28"/>
      <c r="AT280" s="28"/>
      <c r="AU280" s="28"/>
      <c r="AV280" s="30"/>
    </row>
    <row r="281" customFormat="1" spans="39:48">
      <c r="AM281" s="28"/>
      <c r="AN281" s="70"/>
      <c r="AO281" s="29"/>
      <c r="AR281" s="32"/>
      <c r="AS281" s="28"/>
      <c r="AT281" s="28"/>
      <c r="AU281" s="28"/>
      <c r="AV281" s="30"/>
    </row>
    <row r="282" customFormat="1" spans="39:48">
      <c r="AM282" s="28"/>
      <c r="AN282" s="29"/>
      <c r="AO282" s="29"/>
      <c r="AR282" s="32"/>
      <c r="AS282" s="28"/>
      <c r="AT282" s="28"/>
      <c r="AU282" s="28"/>
      <c r="AV282" s="30"/>
    </row>
    <row r="283" customFormat="1" spans="39:48">
      <c r="AM283" s="28"/>
      <c r="AN283" s="70"/>
      <c r="AO283" s="29"/>
      <c r="AR283" s="32"/>
      <c r="AS283" s="28"/>
      <c r="AT283" s="28"/>
      <c r="AU283" s="28"/>
      <c r="AV283" s="30"/>
    </row>
    <row r="284" customFormat="1" spans="39:48">
      <c r="AM284" s="28"/>
      <c r="AN284" s="29"/>
      <c r="AO284" s="29"/>
      <c r="AR284" s="32"/>
      <c r="AS284" s="28"/>
      <c r="AT284" s="28"/>
      <c r="AU284" s="28"/>
      <c r="AV284" s="30"/>
    </row>
    <row r="285" customFormat="1" spans="39:48">
      <c r="AM285" s="28"/>
      <c r="AN285" s="70"/>
      <c r="AO285" s="29"/>
      <c r="AR285" s="32"/>
      <c r="AS285" s="28"/>
      <c r="AT285" s="28"/>
      <c r="AU285" s="28"/>
      <c r="AV285" s="30"/>
    </row>
    <row r="286" customFormat="1" spans="39:48">
      <c r="AM286" s="30"/>
      <c r="AN286" s="30"/>
      <c r="AO286" s="30"/>
      <c r="AP286" s="30"/>
      <c r="AQ286" s="168"/>
      <c r="AR286" s="32"/>
      <c r="AS286" s="70"/>
      <c r="AT286" s="29"/>
      <c r="AU286" s="30"/>
      <c r="AV286" s="30"/>
    </row>
    <row r="287" customFormat="1" spans="39:48">
      <c r="AM287" s="30"/>
      <c r="AN287" s="30"/>
      <c r="AO287" s="30"/>
      <c r="AP287" s="30"/>
      <c r="AQ287" s="168"/>
      <c r="AR287" s="32"/>
      <c r="AS287" s="70"/>
      <c r="AT287" s="29"/>
      <c r="AU287" s="30"/>
      <c r="AV287" s="30"/>
    </row>
    <row r="288" customFormat="1" spans="39:48">
      <c r="AM288" s="30"/>
      <c r="AN288" s="30"/>
      <c r="AO288" s="30"/>
      <c r="AP288" s="30"/>
      <c r="AQ288" s="168"/>
      <c r="AR288" s="32"/>
      <c r="AS288" s="70"/>
      <c r="AT288" s="29"/>
      <c r="AU288" s="30"/>
      <c r="AV288" s="30"/>
    </row>
    <row r="289" customFormat="1" spans="39:48">
      <c r="AM289" s="29"/>
      <c r="AN289" s="29"/>
      <c r="AO289" s="29"/>
      <c r="AP289" s="29"/>
      <c r="AQ289" s="168"/>
      <c r="AR289" s="32"/>
      <c r="AS289" s="70"/>
      <c r="AT289" s="29"/>
      <c r="AU289" s="29"/>
      <c r="AV289" s="30"/>
    </row>
    <row r="290" customFormat="1" spans="39:48">
      <c r="AM290" s="29"/>
      <c r="AN290" s="29"/>
      <c r="AO290" s="29"/>
      <c r="AP290" s="29"/>
      <c r="AQ290" s="168"/>
      <c r="AR290" s="32"/>
      <c r="AS290" s="70"/>
      <c r="AT290" s="29"/>
      <c r="AU290" s="29"/>
      <c r="AV290" s="30"/>
    </row>
    <row r="291" customFormat="1" spans="39:48">
      <c r="AM291" s="29"/>
      <c r="AN291" s="29"/>
      <c r="AO291" s="29"/>
      <c r="AP291" s="29"/>
      <c r="AQ291" s="168"/>
      <c r="AR291" s="32"/>
      <c r="AS291" s="70"/>
      <c r="AT291" s="29"/>
      <c r="AU291" s="29"/>
      <c r="AV291" s="30"/>
    </row>
    <row r="292" customFormat="1" spans="39:48">
      <c r="AM292" s="29"/>
      <c r="AN292" s="29"/>
      <c r="AO292" s="29"/>
      <c r="AP292" s="29"/>
      <c r="AQ292" s="168"/>
      <c r="AR292" s="32"/>
      <c r="AS292" s="70"/>
      <c r="AT292" s="29"/>
      <c r="AU292" s="29"/>
      <c r="AV292" s="30"/>
    </row>
    <row r="293" customFormat="1" spans="39:46">
      <c r="AM293" s="30">
        <v>12513</v>
      </c>
      <c r="AN293" s="30"/>
      <c r="AO293" s="30"/>
      <c r="AP293" s="30"/>
      <c r="AQ293" s="168"/>
      <c r="AR293" s="32"/>
      <c r="AS293" s="70"/>
      <c r="AT293" s="29"/>
    </row>
    <row r="294" s="31" customFormat="1" spans="1:1638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 s="28"/>
      <c r="AN294" s="30"/>
      <c r="AO294" s="29"/>
      <c r="AP294"/>
      <c r="AQ294"/>
      <c r="AR294" s="32"/>
      <c r="AS294" s="28"/>
      <c r="AT294" s="28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  <c r="AMK294"/>
      <c r="AML294"/>
      <c r="AMM294"/>
      <c r="AMN294"/>
      <c r="AMO294"/>
      <c r="AMP294"/>
      <c r="AMQ294"/>
      <c r="AMR294"/>
      <c r="AMS294"/>
      <c r="AMT294"/>
      <c r="AMU294"/>
      <c r="AMV294"/>
      <c r="AMW294"/>
      <c r="AMX294"/>
      <c r="AMY294"/>
      <c r="AMZ294"/>
      <c r="ANA294"/>
      <c r="ANB294"/>
      <c r="ANC294"/>
      <c r="AND294"/>
      <c r="ANE294"/>
      <c r="ANF294"/>
      <c r="ANG294"/>
      <c r="ANH294"/>
      <c r="ANI294"/>
      <c r="ANJ294"/>
      <c r="ANK294"/>
      <c r="ANL294"/>
      <c r="ANM294"/>
      <c r="ANN294"/>
      <c r="ANO294"/>
      <c r="ANP294"/>
      <c r="ANQ294"/>
      <c r="ANR294"/>
      <c r="ANS294"/>
      <c r="ANT294"/>
      <c r="ANU294"/>
      <c r="ANV294"/>
      <c r="ANW294"/>
      <c r="ANX294"/>
      <c r="ANY294"/>
      <c r="ANZ294"/>
      <c r="AOA294"/>
      <c r="AOB294"/>
      <c r="AOC294"/>
      <c r="AOD294"/>
      <c r="AOE294"/>
      <c r="AOF294"/>
      <c r="AOG294"/>
      <c r="AOH294"/>
      <c r="AOI294"/>
      <c r="AOJ294"/>
      <c r="AOK294"/>
      <c r="AOL294"/>
      <c r="AOM294"/>
      <c r="AON294"/>
      <c r="AOO294"/>
      <c r="AOP294"/>
      <c r="AOQ294"/>
      <c r="AOR294"/>
      <c r="AOS294"/>
      <c r="AOT294"/>
      <c r="AOU294"/>
      <c r="AOV294"/>
      <c r="AOW294"/>
      <c r="AOX294"/>
      <c r="AOY294"/>
      <c r="AOZ294"/>
      <c r="APA294"/>
      <c r="APB294"/>
      <c r="APC294"/>
      <c r="APD294"/>
      <c r="APE294"/>
      <c r="APF294"/>
      <c r="APG294"/>
      <c r="APH294"/>
      <c r="API294"/>
      <c r="APJ294"/>
      <c r="APK294"/>
      <c r="APL294"/>
      <c r="APM294"/>
      <c r="APN294"/>
      <c r="APO294"/>
      <c r="APP294"/>
      <c r="APQ294"/>
      <c r="APR294"/>
      <c r="APS294"/>
      <c r="APT294"/>
      <c r="APU294"/>
      <c r="APV294"/>
      <c r="APW294"/>
      <c r="APX294"/>
      <c r="APY294"/>
      <c r="APZ294"/>
      <c r="AQA294"/>
      <c r="AQB294"/>
      <c r="AQC294"/>
      <c r="AQD294"/>
      <c r="AQE294"/>
      <c r="AQF294"/>
      <c r="AQG294"/>
      <c r="AQH294"/>
      <c r="AQI294"/>
      <c r="AQJ294"/>
      <c r="AQK294"/>
      <c r="AQL294"/>
      <c r="AQM294"/>
      <c r="AQN294"/>
      <c r="AQO294"/>
      <c r="AQP294"/>
      <c r="AQQ294"/>
      <c r="AQR294"/>
      <c r="AQS294"/>
      <c r="AQT294"/>
      <c r="AQU294"/>
      <c r="AQV294"/>
      <c r="AQW294"/>
      <c r="AQX294"/>
      <c r="AQY294"/>
      <c r="AQZ294"/>
      <c r="ARA294"/>
      <c r="ARB294"/>
      <c r="ARC294"/>
      <c r="ARD294"/>
      <c r="ARE294"/>
      <c r="ARF294"/>
      <c r="ARG294"/>
      <c r="ARH294"/>
      <c r="ARI294"/>
      <c r="ARJ294"/>
      <c r="ARK294"/>
      <c r="ARL294"/>
      <c r="ARM294"/>
      <c r="ARN294"/>
      <c r="ARO294"/>
      <c r="ARP294"/>
      <c r="ARQ294"/>
      <c r="ARR294"/>
      <c r="ARS294"/>
      <c r="ART294"/>
      <c r="ARU294"/>
      <c r="ARV294"/>
      <c r="ARW294"/>
      <c r="ARX294"/>
      <c r="ARY294"/>
      <c r="ARZ294"/>
      <c r="ASA294"/>
      <c r="ASB294"/>
      <c r="ASC294"/>
      <c r="ASD294"/>
      <c r="ASE294"/>
      <c r="ASF294"/>
      <c r="ASG294"/>
      <c r="ASH294"/>
      <c r="ASI294"/>
      <c r="ASJ294"/>
      <c r="ASK294"/>
      <c r="ASL294"/>
      <c r="ASM294"/>
      <c r="ASN294"/>
      <c r="ASO294"/>
      <c r="ASP294"/>
      <c r="ASQ294"/>
      <c r="ASR294"/>
      <c r="ASS294"/>
      <c r="AST294"/>
      <c r="ASU294"/>
      <c r="ASV294"/>
      <c r="ASW294"/>
      <c r="ASX294"/>
      <c r="ASY294"/>
      <c r="ASZ294"/>
      <c r="ATA294"/>
      <c r="ATB294"/>
      <c r="ATC294"/>
      <c r="ATD294"/>
      <c r="ATE294"/>
      <c r="ATF294"/>
      <c r="ATG294"/>
      <c r="ATH294"/>
      <c r="ATI294"/>
      <c r="ATJ294"/>
      <c r="ATK294"/>
      <c r="ATL294"/>
      <c r="ATM294"/>
      <c r="ATN294"/>
      <c r="ATO294"/>
      <c r="ATP294"/>
      <c r="ATQ294"/>
      <c r="ATR294"/>
      <c r="ATS294"/>
      <c r="ATT294"/>
      <c r="ATU294"/>
      <c r="ATV294"/>
      <c r="ATW294"/>
      <c r="ATX294"/>
      <c r="ATY294"/>
      <c r="ATZ294"/>
      <c r="AUA294"/>
      <c r="AUB294"/>
      <c r="AUC294"/>
      <c r="AUD294"/>
      <c r="AUE294"/>
      <c r="AUF294"/>
      <c r="AUG294"/>
      <c r="AUH294"/>
      <c r="AUI294"/>
      <c r="AUJ294"/>
      <c r="AUK294"/>
      <c r="AUL294"/>
      <c r="AUM294"/>
      <c r="AUN294"/>
      <c r="AUO294"/>
      <c r="AUP294"/>
      <c r="AUQ294"/>
      <c r="AUR294"/>
      <c r="AUS294"/>
      <c r="AUT294"/>
      <c r="AUU294"/>
      <c r="AUV294"/>
      <c r="AUW294"/>
      <c r="AUX294"/>
      <c r="AUY294"/>
      <c r="AUZ294"/>
      <c r="AVA294"/>
      <c r="AVB294"/>
      <c r="AVC294"/>
      <c r="AVD294"/>
      <c r="AVE294"/>
      <c r="AVF294"/>
      <c r="AVG294"/>
      <c r="AVH294"/>
      <c r="AVI294"/>
      <c r="AVJ294"/>
      <c r="AVK294"/>
      <c r="AVL294"/>
      <c r="AVM294"/>
      <c r="AVN294"/>
      <c r="AVO294"/>
      <c r="AVP294"/>
      <c r="AVQ294"/>
      <c r="AVR294"/>
      <c r="AVS294"/>
      <c r="AVT294"/>
      <c r="AVU294"/>
      <c r="AVV294"/>
      <c r="AVW294"/>
      <c r="AVX294"/>
      <c r="AVY294"/>
      <c r="AVZ294"/>
      <c r="AWA294"/>
      <c r="AWB294"/>
      <c r="AWC294"/>
      <c r="AWD294"/>
      <c r="AWE294"/>
      <c r="AWF294"/>
      <c r="AWG294"/>
      <c r="AWH294"/>
      <c r="AWI294"/>
      <c r="AWJ294"/>
      <c r="AWK294"/>
      <c r="AWL294"/>
      <c r="AWM294"/>
      <c r="AWN294"/>
      <c r="AWO294"/>
      <c r="AWP294"/>
      <c r="AWQ294"/>
      <c r="AWR294"/>
      <c r="AWS294"/>
      <c r="AWT294"/>
      <c r="AWU294"/>
      <c r="AWV294"/>
      <c r="AWW294"/>
      <c r="AWX294"/>
      <c r="AWY294"/>
      <c r="AWZ294"/>
      <c r="AXA294"/>
      <c r="AXB294"/>
      <c r="AXC294"/>
      <c r="AXD294"/>
      <c r="AXE294"/>
      <c r="AXF294"/>
      <c r="AXG294"/>
      <c r="AXH294"/>
      <c r="AXI294"/>
      <c r="AXJ294"/>
      <c r="AXK294"/>
      <c r="AXL294"/>
      <c r="AXM294"/>
      <c r="AXN294"/>
      <c r="AXO294"/>
      <c r="AXP294"/>
      <c r="AXQ294"/>
      <c r="AXR294"/>
      <c r="AXS294"/>
      <c r="AXT294"/>
      <c r="AXU294"/>
      <c r="AXV294"/>
      <c r="AXW294"/>
      <c r="AXX294"/>
      <c r="AXY294"/>
      <c r="AXZ294"/>
      <c r="AYA294"/>
      <c r="AYB294"/>
      <c r="AYC294"/>
      <c r="AYD294"/>
      <c r="AYE294"/>
      <c r="AYF294"/>
      <c r="AYG294"/>
      <c r="AYH294"/>
      <c r="AYI294"/>
      <c r="AYJ294"/>
      <c r="AYK294"/>
      <c r="AYL294"/>
      <c r="AYM294"/>
      <c r="AYN294"/>
      <c r="AYO294"/>
      <c r="AYP294"/>
      <c r="AYQ294"/>
      <c r="AYR294"/>
      <c r="AYS294"/>
      <c r="AYT294"/>
      <c r="AYU294"/>
      <c r="AYV294"/>
      <c r="AYW294"/>
      <c r="AYX294"/>
      <c r="AYY294"/>
      <c r="AYZ294"/>
      <c r="AZA294"/>
      <c r="AZB294"/>
      <c r="AZC294"/>
      <c r="AZD294"/>
      <c r="AZE294"/>
      <c r="AZF294"/>
      <c r="AZG294"/>
      <c r="AZH294"/>
      <c r="AZI294"/>
      <c r="AZJ294"/>
      <c r="AZK294"/>
      <c r="AZL294"/>
      <c r="AZM294"/>
      <c r="AZN294"/>
      <c r="AZO294"/>
      <c r="AZP294"/>
      <c r="AZQ294"/>
      <c r="AZR294"/>
      <c r="AZS294"/>
      <c r="AZT294"/>
      <c r="AZU294"/>
      <c r="AZV294"/>
      <c r="AZW294"/>
      <c r="AZX294"/>
      <c r="AZY294"/>
      <c r="AZZ294"/>
      <c r="BAA294"/>
      <c r="BAB294"/>
      <c r="BAC294"/>
      <c r="BAD294"/>
      <c r="BAE294"/>
      <c r="BAF294"/>
      <c r="BAG294"/>
      <c r="BAH294"/>
      <c r="BAI294"/>
      <c r="BAJ294"/>
      <c r="BAK294"/>
      <c r="BAL294"/>
      <c r="BAM294"/>
      <c r="BAN294"/>
      <c r="BAO294"/>
      <c r="BAP294"/>
      <c r="BAQ294"/>
      <c r="BAR294"/>
      <c r="BAS294"/>
      <c r="BAT294"/>
      <c r="BAU294"/>
      <c r="BAV294"/>
      <c r="BAW294"/>
      <c r="BAX294"/>
      <c r="BAY294"/>
      <c r="BAZ294"/>
      <c r="BBA294"/>
      <c r="BBB294"/>
      <c r="BBC294"/>
      <c r="BBD294"/>
      <c r="BBE294"/>
      <c r="BBF294"/>
      <c r="BBG294"/>
      <c r="BBH294"/>
      <c r="BBI294"/>
      <c r="BBJ294"/>
      <c r="BBK294"/>
      <c r="BBL294"/>
      <c r="BBM294"/>
      <c r="BBN294"/>
      <c r="BBO294"/>
      <c r="BBP294"/>
      <c r="BBQ294"/>
      <c r="BBR294"/>
      <c r="BBS294"/>
      <c r="BBT294"/>
      <c r="BBU294"/>
      <c r="BBV294"/>
      <c r="BBW294"/>
      <c r="BBX294"/>
      <c r="BBY294"/>
      <c r="BBZ294"/>
      <c r="BCA294"/>
      <c r="BCB294"/>
      <c r="BCC294"/>
      <c r="BCD294"/>
      <c r="BCE294"/>
      <c r="BCF294"/>
      <c r="BCG294"/>
      <c r="BCH294"/>
      <c r="BCI294"/>
      <c r="BCJ294"/>
      <c r="BCK294"/>
      <c r="BCL294"/>
      <c r="BCM294"/>
      <c r="BCN294"/>
      <c r="BCO294"/>
      <c r="BCP294"/>
      <c r="BCQ294"/>
      <c r="BCR294"/>
      <c r="BCS294"/>
      <c r="BCT294"/>
      <c r="BCU294"/>
      <c r="BCV294"/>
      <c r="BCW294"/>
      <c r="BCX294"/>
      <c r="BCY294"/>
      <c r="BCZ294"/>
      <c r="BDA294"/>
      <c r="BDB294"/>
      <c r="BDC294"/>
      <c r="BDD294"/>
      <c r="BDE294"/>
      <c r="BDF294"/>
      <c r="BDG294"/>
      <c r="BDH294"/>
      <c r="BDI294"/>
      <c r="BDJ294"/>
      <c r="BDK294"/>
      <c r="BDL294"/>
      <c r="BDM294"/>
      <c r="BDN294"/>
      <c r="BDO294"/>
      <c r="BDP294"/>
      <c r="BDQ294"/>
      <c r="BDR294"/>
      <c r="BDS294"/>
      <c r="BDT294"/>
      <c r="BDU294"/>
      <c r="BDV294"/>
      <c r="BDW294"/>
      <c r="BDX294"/>
      <c r="BDY294"/>
      <c r="BDZ294"/>
      <c r="BEA294"/>
      <c r="BEB294"/>
      <c r="BEC294"/>
      <c r="BED294"/>
      <c r="BEE294"/>
      <c r="BEF294"/>
      <c r="BEG294"/>
      <c r="BEH294"/>
      <c r="BEI294"/>
      <c r="BEJ294"/>
      <c r="BEK294"/>
      <c r="BEL294"/>
      <c r="BEM294"/>
      <c r="BEN294"/>
      <c r="BEO294"/>
      <c r="BEP294"/>
      <c r="BEQ294"/>
      <c r="BER294"/>
      <c r="BES294"/>
      <c r="BET294"/>
      <c r="BEU294"/>
      <c r="BEV294"/>
      <c r="BEW294"/>
      <c r="BEX294"/>
      <c r="BEY294"/>
      <c r="BEZ294"/>
      <c r="BFA294"/>
      <c r="BFB294"/>
      <c r="BFC294"/>
      <c r="BFD294"/>
      <c r="BFE294"/>
      <c r="BFF294"/>
      <c r="BFG294"/>
      <c r="BFH294"/>
      <c r="BFI294"/>
      <c r="BFJ294"/>
      <c r="BFK294"/>
      <c r="BFL294"/>
      <c r="BFM294"/>
      <c r="BFN294"/>
      <c r="BFO294"/>
      <c r="BFP294"/>
      <c r="BFQ294"/>
      <c r="BFR294"/>
      <c r="BFS294"/>
      <c r="BFT294"/>
      <c r="BFU294"/>
      <c r="BFV294"/>
      <c r="BFW294"/>
      <c r="BFX294"/>
      <c r="BFY294"/>
      <c r="BFZ294"/>
      <c r="BGA294"/>
      <c r="BGB294"/>
      <c r="BGC294"/>
      <c r="BGD294"/>
      <c r="BGE294"/>
      <c r="BGF294"/>
      <c r="BGG294"/>
      <c r="BGH294"/>
      <c r="BGI294"/>
      <c r="BGJ294"/>
      <c r="BGK294"/>
      <c r="BGL294"/>
      <c r="BGM294"/>
      <c r="BGN294"/>
      <c r="BGO294"/>
      <c r="BGP294"/>
      <c r="BGQ294"/>
      <c r="BGR294"/>
      <c r="BGS294"/>
      <c r="BGT294"/>
      <c r="BGU294"/>
      <c r="BGV294"/>
      <c r="BGW294"/>
      <c r="BGX294"/>
      <c r="BGY294"/>
      <c r="BGZ294"/>
      <c r="BHA294"/>
      <c r="BHB294"/>
      <c r="BHC294"/>
      <c r="BHD294"/>
      <c r="BHE294"/>
      <c r="BHF294"/>
      <c r="BHG294"/>
      <c r="BHH294"/>
      <c r="BHI294"/>
      <c r="BHJ294"/>
      <c r="BHK294"/>
      <c r="BHL294"/>
      <c r="BHM294"/>
      <c r="BHN294"/>
      <c r="BHO294"/>
      <c r="BHP294"/>
      <c r="BHQ294"/>
      <c r="BHR294"/>
      <c r="BHS294"/>
      <c r="BHT294"/>
      <c r="BHU294"/>
      <c r="BHV294"/>
      <c r="BHW294"/>
      <c r="BHX294"/>
      <c r="BHY294"/>
      <c r="BHZ294"/>
      <c r="BIA294"/>
      <c r="BIB294"/>
      <c r="BIC294"/>
      <c r="BID294"/>
      <c r="BIE294"/>
      <c r="BIF294"/>
      <c r="BIG294"/>
      <c r="BIH294"/>
      <c r="BII294"/>
      <c r="BIJ294"/>
      <c r="BIK294"/>
      <c r="BIL294"/>
      <c r="BIM294"/>
      <c r="BIN294"/>
      <c r="BIO294"/>
      <c r="BIP294"/>
      <c r="BIQ294"/>
      <c r="BIR294"/>
      <c r="BIS294"/>
      <c r="BIT294"/>
      <c r="BIU294"/>
      <c r="BIV294"/>
      <c r="BIW294"/>
      <c r="BIX294"/>
      <c r="BIY294"/>
      <c r="BIZ294"/>
      <c r="BJA294"/>
      <c r="BJB294"/>
      <c r="BJC294"/>
      <c r="BJD294"/>
      <c r="BJE294"/>
      <c r="BJF294"/>
      <c r="BJG294"/>
      <c r="BJH294"/>
      <c r="BJI294"/>
      <c r="BJJ294"/>
      <c r="BJK294"/>
      <c r="BJL294"/>
      <c r="BJM294"/>
      <c r="BJN294"/>
      <c r="BJO294"/>
      <c r="BJP294"/>
      <c r="BJQ294"/>
      <c r="BJR294"/>
      <c r="BJS294"/>
      <c r="BJT294"/>
      <c r="BJU294"/>
      <c r="BJV294"/>
      <c r="BJW294"/>
      <c r="BJX294"/>
      <c r="BJY294"/>
      <c r="BJZ294"/>
      <c r="BKA294"/>
      <c r="BKB294"/>
      <c r="BKC294"/>
      <c r="BKD294"/>
      <c r="BKE294"/>
      <c r="BKF294"/>
      <c r="BKG294"/>
      <c r="BKH294"/>
      <c r="BKI294"/>
      <c r="BKJ294"/>
      <c r="BKK294"/>
      <c r="BKL294"/>
      <c r="BKM294"/>
      <c r="BKN294"/>
      <c r="BKO294"/>
      <c r="BKP294"/>
      <c r="BKQ294"/>
      <c r="BKR294"/>
      <c r="BKS294"/>
      <c r="BKT294"/>
      <c r="BKU294"/>
      <c r="BKV294"/>
      <c r="BKW294"/>
      <c r="BKX294"/>
      <c r="BKY294"/>
      <c r="BKZ294"/>
      <c r="BLA294"/>
      <c r="BLB294"/>
      <c r="BLC294"/>
      <c r="BLD294"/>
      <c r="BLE294"/>
      <c r="BLF294"/>
      <c r="BLG294"/>
      <c r="BLH294"/>
      <c r="BLI294"/>
      <c r="BLJ294"/>
      <c r="BLK294"/>
      <c r="BLL294"/>
      <c r="BLM294"/>
      <c r="BLN294"/>
      <c r="BLO294"/>
      <c r="BLP294"/>
      <c r="BLQ294"/>
      <c r="BLR294"/>
      <c r="BLS294"/>
      <c r="BLT294"/>
      <c r="BLU294"/>
      <c r="BLV294"/>
      <c r="BLW294"/>
      <c r="BLX294"/>
      <c r="BLY294"/>
      <c r="BLZ294"/>
      <c r="BMA294"/>
      <c r="BMB294"/>
      <c r="BMC294"/>
      <c r="BMD294"/>
      <c r="BME294"/>
      <c r="BMF294"/>
      <c r="BMG294"/>
      <c r="BMH294"/>
      <c r="BMI294"/>
      <c r="BMJ294"/>
      <c r="BMK294"/>
      <c r="BML294"/>
      <c r="BMM294"/>
      <c r="BMN294"/>
      <c r="BMO294"/>
      <c r="BMP294"/>
      <c r="BMQ294"/>
      <c r="BMR294"/>
      <c r="BMS294"/>
      <c r="BMT294"/>
      <c r="BMU294"/>
      <c r="BMV294"/>
      <c r="BMW294"/>
      <c r="BMX294"/>
      <c r="BMY294"/>
      <c r="BMZ294"/>
      <c r="BNA294"/>
      <c r="BNB294"/>
      <c r="BNC294"/>
      <c r="BND294"/>
      <c r="BNE294"/>
      <c r="BNF294"/>
      <c r="BNG294"/>
      <c r="BNH294"/>
      <c r="BNI294"/>
      <c r="BNJ294"/>
      <c r="BNK294"/>
      <c r="BNL294"/>
      <c r="BNM294"/>
      <c r="BNN294"/>
      <c r="BNO294"/>
      <c r="BNP294"/>
      <c r="BNQ294"/>
      <c r="BNR294"/>
      <c r="BNS294"/>
      <c r="BNT294"/>
      <c r="BNU294"/>
      <c r="BNV294"/>
      <c r="BNW294"/>
      <c r="BNX294"/>
      <c r="BNY294"/>
      <c r="BNZ294"/>
      <c r="BOA294"/>
      <c r="BOB294"/>
      <c r="BOC294"/>
      <c r="BOD294"/>
      <c r="BOE294"/>
      <c r="BOF294"/>
      <c r="BOG294"/>
      <c r="BOH294"/>
      <c r="BOI294"/>
      <c r="BOJ294"/>
      <c r="BOK294"/>
      <c r="BOL294"/>
      <c r="BOM294"/>
      <c r="BON294"/>
      <c r="BOO294"/>
      <c r="BOP294"/>
      <c r="BOQ294"/>
      <c r="BOR294"/>
      <c r="BOS294"/>
      <c r="BOT294"/>
      <c r="BOU294"/>
      <c r="BOV294"/>
      <c r="BOW294"/>
      <c r="BOX294"/>
      <c r="BOY294"/>
      <c r="BOZ294"/>
      <c r="BPA294"/>
      <c r="BPB294"/>
      <c r="BPC294"/>
      <c r="BPD294"/>
      <c r="BPE294"/>
      <c r="BPF294"/>
      <c r="BPG294"/>
      <c r="BPH294"/>
      <c r="BPI294"/>
      <c r="BPJ294"/>
      <c r="BPK294"/>
      <c r="BPL294"/>
      <c r="BPM294"/>
      <c r="BPN294"/>
      <c r="BPO294"/>
      <c r="BPP294"/>
      <c r="BPQ294"/>
      <c r="BPR294"/>
      <c r="BPS294"/>
      <c r="BPT294"/>
      <c r="BPU294"/>
      <c r="BPV294"/>
      <c r="BPW294"/>
      <c r="BPX294"/>
      <c r="BPY294"/>
      <c r="BPZ294"/>
      <c r="BQA294"/>
      <c r="BQB294"/>
      <c r="BQC294"/>
      <c r="BQD294"/>
      <c r="BQE294"/>
      <c r="BQF294"/>
      <c r="BQG294"/>
      <c r="BQH294"/>
      <c r="BQI294"/>
      <c r="BQJ294"/>
      <c r="BQK294"/>
      <c r="BQL294"/>
      <c r="BQM294"/>
      <c r="BQN294"/>
      <c r="BQO294"/>
      <c r="BQP294"/>
      <c r="BQQ294"/>
      <c r="BQR294"/>
      <c r="BQS294"/>
      <c r="BQT294"/>
      <c r="BQU294"/>
      <c r="BQV294"/>
      <c r="BQW294"/>
      <c r="BQX294"/>
      <c r="BQY294"/>
      <c r="BQZ294"/>
      <c r="BRA294"/>
      <c r="BRB294"/>
      <c r="BRC294"/>
      <c r="BRD294"/>
      <c r="BRE294"/>
      <c r="BRF294"/>
      <c r="BRG294"/>
      <c r="BRH294"/>
      <c r="BRI294"/>
      <c r="BRJ294"/>
      <c r="BRK294"/>
      <c r="BRL294"/>
      <c r="BRM294"/>
      <c r="BRN294"/>
      <c r="BRO294"/>
      <c r="BRP294"/>
      <c r="BRQ294"/>
      <c r="BRR294"/>
      <c r="BRS294"/>
      <c r="BRT294"/>
      <c r="BRU294"/>
      <c r="BRV294"/>
      <c r="BRW294"/>
      <c r="BRX294"/>
      <c r="BRY294"/>
      <c r="BRZ294"/>
      <c r="BSA294"/>
      <c r="BSB294"/>
      <c r="BSC294"/>
      <c r="BSD294"/>
      <c r="BSE294"/>
      <c r="BSF294"/>
      <c r="BSG294"/>
      <c r="BSH294"/>
      <c r="BSI294"/>
      <c r="BSJ294"/>
      <c r="BSK294"/>
      <c r="BSL294"/>
      <c r="BSM294"/>
      <c r="BSN294"/>
      <c r="BSO294"/>
      <c r="BSP294"/>
      <c r="BSQ294"/>
      <c r="BSR294"/>
      <c r="BSS294"/>
      <c r="BST294"/>
      <c r="BSU294"/>
      <c r="BSV294"/>
      <c r="BSW294"/>
      <c r="BSX294"/>
      <c r="BSY294"/>
      <c r="BSZ294"/>
      <c r="BTA294"/>
      <c r="BTB294"/>
      <c r="BTC294"/>
      <c r="BTD294"/>
      <c r="BTE294"/>
      <c r="BTF294"/>
      <c r="BTG294"/>
      <c r="BTH294"/>
      <c r="BTI294"/>
      <c r="BTJ294"/>
      <c r="BTK294"/>
      <c r="BTL294"/>
      <c r="BTM294"/>
      <c r="BTN294"/>
      <c r="BTO294"/>
      <c r="BTP294"/>
      <c r="BTQ294"/>
      <c r="BTR294"/>
      <c r="BTS294"/>
      <c r="BTT294"/>
      <c r="BTU294"/>
      <c r="BTV294"/>
      <c r="BTW294"/>
      <c r="BTX294"/>
      <c r="BTY294"/>
      <c r="BTZ294"/>
      <c r="BUA294"/>
      <c r="BUB294"/>
      <c r="BUC294"/>
      <c r="BUD294"/>
      <c r="BUE294"/>
      <c r="BUF294"/>
      <c r="BUG294"/>
      <c r="BUH294"/>
      <c r="BUI294"/>
      <c r="BUJ294"/>
      <c r="BUK294"/>
      <c r="BUL294"/>
      <c r="BUM294"/>
      <c r="BUN294"/>
      <c r="BUO294"/>
      <c r="BUP294"/>
      <c r="BUQ294"/>
      <c r="BUR294"/>
      <c r="BUS294"/>
      <c r="BUT294"/>
      <c r="BUU294"/>
      <c r="BUV294"/>
      <c r="BUW294"/>
      <c r="BUX294"/>
      <c r="BUY294"/>
      <c r="BUZ294"/>
      <c r="BVA294"/>
      <c r="BVB294"/>
      <c r="BVC294"/>
      <c r="BVD294"/>
      <c r="BVE294"/>
      <c r="BVF294"/>
      <c r="BVG294"/>
      <c r="BVH294"/>
      <c r="BVI294"/>
      <c r="BVJ294"/>
      <c r="BVK294"/>
      <c r="BVL294"/>
      <c r="BVM294"/>
      <c r="BVN294"/>
      <c r="BVO294"/>
      <c r="BVP294"/>
      <c r="BVQ294"/>
      <c r="BVR294"/>
      <c r="BVS294"/>
      <c r="BVT294"/>
      <c r="BVU294"/>
      <c r="BVV294"/>
      <c r="BVW294"/>
      <c r="BVX294"/>
      <c r="BVY294"/>
      <c r="BVZ294"/>
      <c r="BWA294"/>
      <c r="BWB294"/>
      <c r="BWC294"/>
      <c r="BWD294"/>
      <c r="BWE294"/>
      <c r="BWF294"/>
      <c r="BWG294"/>
      <c r="BWH294"/>
      <c r="BWI294"/>
      <c r="BWJ294"/>
      <c r="BWK294"/>
      <c r="BWL294"/>
      <c r="BWM294"/>
      <c r="BWN294"/>
      <c r="BWO294"/>
      <c r="BWP294"/>
      <c r="BWQ294"/>
      <c r="BWR294"/>
      <c r="BWS294"/>
      <c r="BWT294"/>
      <c r="BWU294"/>
      <c r="BWV294"/>
      <c r="BWW294"/>
      <c r="BWX294"/>
      <c r="BWY294"/>
      <c r="BWZ294"/>
      <c r="BXA294"/>
      <c r="BXB294"/>
      <c r="BXC294"/>
      <c r="BXD294"/>
      <c r="BXE294"/>
      <c r="BXF294"/>
      <c r="BXG294"/>
      <c r="BXH294"/>
      <c r="BXI294"/>
      <c r="BXJ294"/>
      <c r="BXK294"/>
      <c r="BXL294"/>
      <c r="BXM294"/>
      <c r="BXN294"/>
      <c r="BXO294"/>
      <c r="BXP294"/>
      <c r="BXQ294"/>
      <c r="BXR294"/>
      <c r="BXS294"/>
      <c r="BXT294"/>
      <c r="BXU294"/>
      <c r="BXV294"/>
      <c r="BXW294"/>
      <c r="BXX294"/>
      <c r="BXY294"/>
      <c r="BXZ294"/>
      <c r="BYA294"/>
      <c r="BYB294"/>
      <c r="BYC294"/>
      <c r="BYD294"/>
      <c r="BYE294"/>
      <c r="BYF294"/>
      <c r="BYG294"/>
      <c r="BYH294"/>
      <c r="BYI294"/>
      <c r="BYJ294"/>
      <c r="BYK294"/>
      <c r="BYL294"/>
      <c r="BYM294"/>
      <c r="BYN294"/>
      <c r="BYO294"/>
      <c r="BYP294"/>
      <c r="BYQ294"/>
      <c r="BYR294"/>
      <c r="BYS294"/>
      <c r="BYT294"/>
      <c r="BYU294"/>
      <c r="BYV294"/>
      <c r="BYW294"/>
      <c r="BYX294"/>
      <c r="BYY294"/>
      <c r="BYZ294"/>
      <c r="BZA294"/>
      <c r="BZB294"/>
      <c r="BZC294"/>
      <c r="BZD294"/>
      <c r="BZE294"/>
      <c r="BZF294"/>
      <c r="BZG294"/>
      <c r="BZH294"/>
      <c r="BZI294"/>
      <c r="BZJ294"/>
      <c r="BZK294"/>
      <c r="BZL294"/>
      <c r="BZM294"/>
      <c r="BZN294"/>
      <c r="BZO294"/>
      <c r="BZP294"/>
      <c r="BZQ294"/>
      <c r="BZR294"/>
      <c r="BZS294"/>
      <c r="BZT294"/>
      <c r="BZU294"/>
      <c r="BZV294"/>
      <c r="BZW294"/>
      <c r="BZX294"/>
      <c r="BZY294"/>
      <c r="BZZ294"/>
      <c r="CAA294"/>
      <c r="CAB294"/>
      <c r="CAC294"/>
      <c r="CAD294"/>
      <c r="CAE294"/>
      <c r="CAF294"/>
      <c r="CAG294"/>
      <c r="CAH294"/>
      <c r="CAI294"/>
      <c r="CAJ294"/>
      <c r="CAK294"/>
      <c r="CAL294"/>
      <c r="CAM294"/>
      <c r="CAN294"/>
      <c r="CAO294"/>
      <c r="CAP294"/>
      <c r="CAQ294"/>
      <c r="CAR294"/>
      <c r="CAS294"/>
      <c r="CAT294"/>
      <c r="CAU294"/>
      <c r="CAV294"/>
      <c r="CAW294"/>
      <c r="CAX294"/>
      <c r="CAY294"/>
      <c r="CAZ294"/>
      <c r="CBA294"/>
      <c r="CBB294"/>
      <c r="CBC294"/>
      <c r="CBD294"/>
      <c r="CBE294"/>
      <c r="CBF294"/>
      <c r="CBG294"/>
      <c r="CBH294"/>
      <c r="CBI294"/>
      <c r="CBJ294"/>
      <c r="CBK294"/>
      <c r="CBL294"/>
      <c r="CBM294"/>
      <c r="CBN294"/>
      <c r="CBO294"/>
      <c r="CBP294"/>
      <c r="CBQ294"/>
      <c r="CBR294"/>
      <c r="CBS294"/>
      <c r="CBT294"/>
      <c r="CBU294"/>
      <c r="CBV294"/>
      <c r="CBW294"/>
      <c r="CBX294"/>
      <c r="CBY294"/>
      <c r="CBZ294"/>
      <c r="CCA294"/>
      <c r="CCB294"/>
      <c r="CCC294"/>
      <c r="CCD294"/>
      <c r="CCE294"/>
      <c r="CCF294"/>
      <c r="CCG294"/>
      <c r="CCH294"/>
      <c r="CCI294"/>
      <c r="CCJ294"/>
      <c r="CCK294"/>
      <c r="CCL294"/>
      <c r="CCM294"/>
      <c r="CCN294"/>
      <c r="CCO294"/>
      <c r="CCP294"/>
      <c r="CCQ294"/>
      <c r="CCR294"/>
      <c r="CCS294"/>
      <c r="CCT294"/>
      <c r="CCU294"/>
      <c r="CCV294"/>
      <c r="CCW294"/>
      <c r="CCX294"/>
      <c r="CCY294"/>
      <c r="CCZ294"/>
      <c r="CDA294"/>
      <c r="CDB294"/>
      <c r="CDC294"/>
      <c r="CDD294"/>
      <c r="CDE294"/>
      <c r="CDF294"/>
      <c r="CDG294"/>
      <c r="CDH294"/>
      <c r="CDI294"/>
      <c r="CDJ294"/>
      <c r="CDK294"/>
      <c r="CDL294"/>
      <c r="CDM294"/>
      <c r="CDN294"/>
      <c r="CDO294"/>
      <c r="CDP294"/>
      <c r="CDQ294"/>
      <c r="CDR294"/>
      <c r="CDS294"/>
      <c r="CDT294"/>
      <c r="CDU294"/>
      <c r="CDV294"/>
      <c r="CDW294"/>
      <c r="CDX294"/>
      <c r="CDY294"/>
      <c r="CDZ294"/>
      <c r="CEA294"/>
      <c r="CEB294"/>
      <c r="CEC294"/>
      <c r="CED294"/>
      <c r="CEE294"/>
      <c r="CEF294"/>
      <c r="CEG294"/>
      <c r="CEH294"/>
      <c r="CEI294"/>
      <c r="CEJ294"/>
      <c r="CEK294"/>
      <c r="CEL294"/>
      <c r="CEM294"/>
      <c r="CEN294"/>
      <c r="CEO294"/>
      <c r="CEP294"/>
      <c r="CEQ294"/>
      <c r="CER294"/>
      <c r="CES294"/>
      <c r="CET294"/>
      <c r="CEU294"/>
      <c r="CEV294"/>
      <c r="CEW294"/>
      <c r="CEX294"/>
      <c r="CEY294"/>
      <c r="CEZ294"/>
      <c r="CFA294"/>
      <c r="CFB294"/>
      <c r="CFC294"/>
      <c r="CFD294"/>
      <c r="CFE294"/>
      <c r="CFF294"/>
      <c r="CFG294"/>
      <c r="CFH294"/>
      <c r="CFI294"/>
      <c r="CFJ294"/>
      <c r="CFK294"/>
      <c r="CFL294"/>
      <c r="CFM294"/>
      <c r="CFN294"/>
      <c r="CFO294"/>
      <c r="CFP294"/>
      <c r="CFQ294"/>
      <c r="CFR294"/>
      <c r="CFS294"/>
      <c r="CFT294"/>
      <c r="CFU294"/>
      <c r="CFV294"/>
      <c r="CFW294"/>
      <c r="CFX294"/>
      <c r="CFY294"/>
      <c r="CFZ294"/>
      <c r="CGA294"/>
      <c r="CGB294"/>
      <c r="CGC294"/>
      <c r="CGD294"/>
      <c r="CGE294"/>
      <c r="CGF294"/>
      <c r="CGG294"/>
      <c r="CGH294"/>
      <c r="CGI294"/>
      <c r="CGJ294"/>
      <c r="CGK294"/>
      <c r="CGL294"/>
      <c r="CGM294"/>
      <c r="CGN294"/>
      <c r="CGO294"/>
      <c r="CGP294"/>
      <c r="CGQ294"/>
      <c r="CGR294"/>
      <c r="CGS294"/>
      <c r="CGT294"/>
      <c r="CGU294"/>
      <c r="CGV294"/>
      <c r="CGW294"/>
      <c r="CGX294"/>
      <c r="CGY294"/>
      <c r="CGZ294"/>
      <c r="CHA294"/>
      <c r="CHB294"/>
      <c r="CHC294"/>
      <c r="CHD294"/>
      <c r="CHE294"/>
      <c r="CHF294"/>
      <c r="CHG294"/>
      <c r="CHH294"/>
      <c r="CHI294"/>
      <c r="CHJ294"/>
      <c r="CHK294"/>
      <c r="CHL294"/>
      <c r="CHM294"/>
      <c r="CHN294"/>
      <c r="CHO294"/>
      <c r="CHP294"/>
      <c r="CHQ294"/>
      <c r="CHR294"/>
      <c r="CHS294"/>
      <c r="CHT294"/>
      <c r="CHU294"/>
      <c r="CHV294"/>
      <c r="CHW294"/>
      <c r="CHX294"/>
      <c r="CHY294"/>
      <c r="CHZ294"/>
      <c r="CIA294"/>
      <c r="CIB294"/>
      <c r="CIC294"/>
      <c r="CID294"/>
      <c r="CIE294"/>
      <c r="CIF294"/>
      <c r="CIG294"/>
      <c r="CIH294"/>
      <c r="CII294"/>
      <c r="CIJ294"/>
      <c r="CIK294"/>
      <c r="CIL294"/>
      <c r="CIM294"/>
      <c r="CIN294"/>
      <c r="CIO294"/>
      <c r="CIP294"/>
      <c r="CIQ294"/>
      <c r="CIR294"/>
      <c r="CIS294"/>
      <c r="CIT294"/>
      <c r="CIU294"/>
      <c r="CIV294"/>
      <c r="CIW294"/>
      <c r="CIX294"/>
      <c r="CIY294"/>
      <c r="CIZ294"/>
      <c r="CJA294"/>
      <c r="CJB294"/>
      <c r="CJC294"/>
      <c r="CJD294"/>
      <c r="CJE294"/>
      <c r="CJF294"/>
      <c r="CJG294"/>
      <c r="CJH294"/>
      <c r="CJI294"/>
      <c r="CJJ294"/>
      <c r="CJK294"/>
      <c r="CJL294"/>
      <c r="CJM294"/>
      <c r="CJN294"/>
      <c r="CJO294"/>
      <c r="CJP294"/>
      <c r="CJQ294"/>
      <c r="CJR294"/>
      <c r="CJS294"/>
      <c r="CJT294"/>
      <c r="CJU294"/>
      <c r="CJV294"/>
      <c r="CJW294"/>
      <c r="CJX294"/>
      <c r="CJY294"/>
      <c r="CJZ294"/>
      <c r="CKA294"/>
      <c r="CKB294"/>
      <c r="CKC294"/>
      <c r="CKD294"/>
      <c r="CKE294"/>
      <c r="CKF294"/>
      <c r="CKG294"/>
      <c r="CKH294"/>
      <c r="CKI294"/>
      <c r="CKJ294"/>
      <c r="CKK294"/>
      <c r="CKL294"/>
      <c r="CKM294"/>
      <c r="CKN294"/>
      <c r="CKO294"/>
      <c r="CKP294"/>
      <c r="CKQ294"/>
      <c r="CKR294"/>
      <c r="CKS294"/>
      <c r="CKT294"/>
      <c r="CKU294"/>
      <c r="CKV294"/>
      <c r="CKW294"/>
      <c r="CKX294"/>
      <c r="CKY294"/>
      <c r="CKZ294"/>
      <c r="CLA294"/>
      <c r="CLB294"/>
      <c r="CLC294"/>
      <c r="CLD294"/>
      <c r="CLE294"/>
      <c r="CLF294"/>
      <c r="CLG294"/>
      <c r="CLH294"/>
      <c r="CLI294"/>
      <c r="CLJ294"/>
      <c r="CLK294"/>
      <c r="CLL294"/>
      <c r="CLM294"/>
      <c r="CLN294"/>
      <c r="CLO294"/>
      <c r="CLP294"/>
      <c r="CLQ294"/>
      <c r="CLR294"/>
      <c r="CLS294"/>
      <c r="CLT294"/>
      <c r="CLU294"/>
      <c r="CLV294"/>
      <c r="CLW294"/>
      <c r="CLX294"/>
      <c r="CLY294"/>
      <c r="CLZ294"/>
      <c r="CMA294"/>
      <c r="CMB294"/>
      <c r="CMC294"/>
      <c r="CMD294"/>
      <c r="CME294"/>
      <c r="CMF294"/>
      <c r="CMG294"/>
      <c r="CMH294"/>
      <c r="CMI294"/>
      <c r="CMJ294"/>
      <c r="CMK294"/>
      <c r="CML294"/>
      <c r="CMM294"/>
      <c r="CMN294"/>
      <c r="CMO294"/>
      <c r="CMP294"/>
      <c r="CMQ294"/>
      <c r="CMR294"/>
      <c r="CMS294"/>
      <c r="CMT294"/>
      <c r="CMU294"/>
      <c r="CMV294"/>
      <c r="CMW294"/>
      <c r="CMX294"/>
      <c r="CMY294"/>
      <c r="CMZ294"/>
      <c r="CNA294"/>
      <c r="CNB294"/>
      <c r="CNC294"/>
      <c r="CND294"/>
      <c r="CNE294"/>
      <c r="CNF294"/>
      <c r="CNG294"/>
      <c r="CNH294"/>
      <c r="CNI294"/>
      <c r="CNJ294"/>
      <c r="CNK294"/>
      <c r="CNL294"/>
      <c r="CNM294"/>
      <c r="CNN294"/>
      <c r="CNO294"/>
      <c r="CNP294"/>
      <c r="CNQ294"/>
      <c r="CNR294"/>
      <c r="CNS294"/>
      <c r="CNT294"/>
      <c r="CNU294"/>
      <c r="CNV294"/>
      <c r="CNW294"/>
      <c r="CNX294"/>
      <c r="CNY294"/>
      <c r="CNZ294"/>
      <c r="COA294"/>
      <c r="COB294"/>
      <c r="COC294"/>
      <c r="COD294"/>
      <c r="COE294"/>
      <c r="COF294"/>
      <c r="COG294"/>
      <c r="COH294"/>
      <c r="COI294"/>
      <c r="COJ294"/>
      <c r="COK294"/>
      <c r="COL294"/>
      <c r="COM294"/>
      <c r="CON294"/>
      <c r="COO294"/>
      <c r="COP294"/>
      <c r="COQ294"/>
      <c r="COR294"/>
      <c r="COS294"/>
      <c r="COT294"/>
      <c r="COU294"/>
      <c r="COV294"/>
      <c r="COW294"/>
      <c r="COX294"/>
      <c r="COY294"/>
      <c r="COZ294"/>
      <c r="CPA294"/>
      <c r="CPB294"/>
      <c r="CPC294"/>
      <c r="CPD294"/>
      <c r="CPE294"/>
      <c r="CPF294"/>
      <c r="CPG294"/>
      <c r="CPH294"/>
      <c r="CPI294"/>
      <c r="CPJ294"/>
      <c r="CPK294"/>
      <c r="CPL294"/>
      <c r="CPM294"/>
      <c r="CPN294"/>
      <c r="CPO294"/>
      <c r="CPP294"/>
      <c r="CPQ294"/>
      <c r="CPR294"/>
      <c r="CPS294"/>
      <c r="CPT294"/>
      <c r="CPU294"/>
      <c r="CPV294"/>
      <c r="CPW294"/>
      <c r="CPX294"/>
      <c r="CPY294"/>
      <c r="CPZ294"/>
      <c r="CQA294"/>
      <c r="CQB294"/>
      <c r="CQC294"/>
      <c r="CQD294"/>
      <c r="CQE294"/>
      <c r="CQF294"/>
      <c r="CQG294"/>
      <c r="CQH294"/>
      <c r="CQI294"/>
      <c r="CQJ294"/>
      <c r="CQK294"/>
      <c r="CQL294"/>
      <c r="CQM294"/>
      <c r="CQN294"/>
      <c r="CQO294"/>
      <c r="CQP294"/>
      <c r="CQQ294"/>
      <c r="CQR294"/>
      <c r="CQS294"/>
      <c r="CQT294"/>
      <c r="CQU294"/>
      <c r="CQV294"/>
      <c r="CQW294"/>
      <c r="CQX294"/>
      <c r="CQY294"/>
      <c r="CQZ294"/>
      <c r="CRA294"/>
      <c r="CRB294"/>
      <c r="CRC294"/>
      <c r="CRD294"/>
      <c r="CRE294"/>
      <c r="CRF294"/>
      <c r="CRG294"/>
      <c r="CRH294"/>
      <c r="CRI294"/>
      <c r="CRJ294"/>
      <c r="CRK294"/>
      <c r="CRL294"/>
      <c r="CRM294"/>
      <c r="CRN294"/>
      <c r="CRO294"/>
      <c r="CRP294"/>
      <c r="CRQ294"/>
      <c r="CRR294"/>
      <c r="CRS294"/>
      <c r="CRT294"/>
      <c r="CRU294"/>
      <c r="CRV294"/>
      <c r="CRW294"/>
      <c r="CRX294"/>
      <c r="CRY294"/>
      <c r="CRZ294"/>
      <c r="CSA294"/>
      <c r="CSB294"/>
      <c r="CSC294"/>
      <c r="CSD294"/>
      <c r="CSE294"/>
      <c r="CSF294"/>
      <c r="CSG294"/>
      <c r="CSH294"/>
      <c r="CSI294"/>
      <c r="CSJ294"/>
      <c r="CSK294"/>
      <c r="CSL294"/>
      <c r="CSM294"/>
      <c r="CSN294"/>
      <c r="CSO294"/>
      <c r="CSP294"/>
      <c r="CSQ294"/>
      <c r="CSR294"/>
      <c r="CSS294"/>
      <c r="CST294"/>
      <c r="CSU294"/>
      <c r="CSV294"/>
      <c r="CSW294"/>
      <c r="CSX294"/>
      <c r="CSY294"/>
      <c r="CSZ294"/>
      <c r="CTA294"/>
      <c r="CTB294"/>
      <c r="CTC294"/>
      <c r="CTD294"/>
      <c r="CTE294"/>
      <c r="CTF294"/>
      <c r="CTG294"/>
      <c r="CTH294"/>
      <c r="CTI294"/>
      <c r="CTJ294"/>
      <c r="CTK294"/>
      <c r="CTL294"/>
      <c r="CTM294"/>
      <c r="CTN294"/>
      <c r="CTO294"/>
      <c r="CTP294"/>
      <c r="CTQ294"/>
      <c r="CTR294"/>
      <c r="CTS294"/>
      <c r="CTT294"/>
      <c r="CTU294"/>
      <c r="CTV294"/>
      <c r="CTW294"/>
      <c r="CTX294"/>
      <c r="CTY294"/>
      <c r="CTZ294"/>
      <c r="CUA294"/>
      <c r="CUB294"/>
      <c r="CUC294"/>
      <c r="CUD294"/>
      <c r="CUE294"/>
      <c r="CUF294"/>
      <c r="CUG294"/>
      <c r="CUH294"/>
      <c r="CUI294"/>
      <c r="CUJ294"/>
      <c r="CUK294"/>
      <c r="CUL294"/>
      <c r="CUM294"/>
      <c r="CUN294"/>
      <c r="CUO294"/>
      <c r="CUP294"/>
      <c r="CUQ294"/>
      <c r="CUR294"/>
      <c r="CUS294"/>
      <c r="CUT294"/>
      <c r="CUU294"/>
      <c r="CUV294"/>
      <c r="CUW294"/>
      <c r="CUX294"/>
      <c r="CUY294"/>
      <c r="CUZ294"/>
      <c r="CVA294"/>
      <c r="CVB294"/>
      <c r="CVC294"/>
      <c r="CVD294"/>
      <c r="CVE294"/>
      <c r="CVF294"/>
      <c r="CVG294"/>
      <c r="CVH294"/>
      <c r="CVI294"/>
      <c r="CVJ294"/>
      <c r="CVK294"/>
      <c r="CVL294"/>
      <c r="CVM294"/>
      <c r="CVN294"/>
      <c r="CVO294"/>
      <c r="CVP294"/>
      <c r="CVQ294"/>
      <c r="CVR294"/>
      <c r="CVS294"/>
      <c r="CVT294"/>
      <c r="CVU294"/>
      <c r="CVV294"/>
      <c r="CVW294"/>
      <c r="CVX294"/>
      <c r="CVY294"/>
      <c r="CVZ294"/>
      <c r="CWA294"/>
      <c r="CWB294"/>
      <c r="CWC294"/>
      <c r="CWD294"/>
      <c r="CWE294"/>
      <c r="CWF294"/>
      <c r="CWG294"/>
      <c r="CWH294"/>
      <c r="CWI294"/>
      <c r="CWJ294"/>
      <c r="CWK294"/>
      <c r="CWL294"/>
      <c r="CWM294"/>
      <c r="CWN294"/>
      <c r="CWO294"/>
      <c r="CWP294"/>
      <c r="CWQ294"/>
      <c r="CWR294"/>
      <c r="CWS294"/>
      <c r="CWT294"/>
      <c r="CWU294"/>
      <c r="CWV294"/>
      <c r="CWW294"/>
      <c r="CWX294"/>
      <c r="CWY294"/>
      <c r="CWZ294"/>
      <c r="CXA294"/>
      <c r="CXB294"/>
      <c r="CXC294"/>
      <c r="CXD294"/>
      <c r="CXE294"/>
      <c r="CXF294"/>
      <c r="CXG294"/>
      <c r="CXH294"/>
      <c r="CXI294"/>
      <c r="CXJ294"/>
      <c r="CXK294"/>
      <c r="CXL294"/>
      <c r="CXM294"/>
      <c r="CXN294"/>
      <c r="CXO294"/>
      <c r="CXP294"/>
      <c r="CXQ294"/>
      <c r="CXR294"/>
      <c r="CXS294"/>
      <c r="CXT294"/>
      <c r="CXU294"/>
      <c r="CXV294"/>
      <c r="CXW294"/>
      <c r="CXX294"/>
      <c r="CXY294"/>
      <c r="CXZ294"/>
      <c r="CYA294"/>
      <c r="CYB294"/>
      <c r="CYC294"/>
      <c r="CYD294"/>
      <c r="CYE294"/>
      <c r="CYF294"/>
      <c r="CYG294"/>
      <c r="CYH294"/>
      <c r="CYI294"/>
      <c r="CYJ294"/>
      <c r="CYK294"/>
      <c r="CYL294"/>
      <c r="CYM294"/>
      <c r="CYN294"/>
      <c r="CYO294"/>
      <c r="CYP294"/>
      <c r="CYQ294"/>
      <c r="CYR294"/>
      <c r="CYS294"/>
      <c r="CYT294"/>
      <c r="CYU294"/>
      <c r="CYV294"/>
      <c r="CYW294"/>
      <c r="CYX294"/>
      <c r="CYY294"/>
      <c r="CYZ294"/>
      <c r="CZA294"/>
      <c r="CZB294"/>
      <c r="CZC294"/>
      <c r="CZD294"/>
      <c r="CZE294"/>
      <c r="CZF294"/>
      <c r="CZG294"/>
      <c r="CZH294"/>
      <c r="CZI294"/>
      <c r="CZJ294"/>
      <c r="CZK294"/>
      <c r="CZL294"/>
      <c r="CZM294"/>
      <c r="CZN294"/>
      <c r="CZO294"/>
      <c r="CZP294"/>
      <c r="CZQ294"/>
      <c r="CZR294"/>
      <c r="CZS294"/>
      <c r="CZT294"/>
      <c r="CZU294"/>
      <c r="CZV294"/>
      <c r="CZW294"/>
      <c r="CZX294"/>
      <c r="CZY294"/>
      <c r="CZZ294"/>
      <c r="DAA294"/>
      <c r="DAB294"/>
      <c r="DAC294"/>
      <c r="DAD294"/>
      <c r="DAE294"/>
      <c r="DAF294"/>
      <c r="DAG294"/>
      <c r="DAH294"/>
      <c r="DAI294"/>
      <c r="DAJ294"/>
      <c r="DAK294"/>
      <c r="DAL294"/>
      <c r="DAM294"/>
      <c r="DAN294"/>
      <c r="DAO294"/>
      <c r="DAP294"/>
      <c r="DAQ294"/>
      <c r="DAR294"/>
      <c r="DAS294"/>
      <c r="DAT294"/>
      <c r="DAU294"/>
      <c r="DAV294"/>
      <c r="DAW294"/>
      <c r="DAX294"/>
      <c r="DAY294"/>
      <c r="DAZ294"/>
      <c r="DBA294"/>
      <c r="DBB294"/>
      <c r="DBC294"/>
      <c r="DBD294"/>
      <c r="DBE294"/>
      <c r="DBF294"/>
      <c r="DBG294"/>
      <c r="DBH294"/>
      <c r="DBI294"/>
      <c r="DBJ294"/>
      <c r="DBK294"/>
      <c r="DBL294"/>
      <c r="DBM294"/>
      <c r="DBN294"/>
      <c r="DBO294"/>
      <c r="DBP294"/>
      <c r="DBQ294"/>
      <c r="DBR294"/>
      <c r="DBS294"/>
      <c r="DBT294"/>
      <c r="DBU294"/>
      <c r="DBV294"/>
      <c r="DBW294"/>
      <c r="DBX294"/>
      <c r="DBY294"/>
      <c r="DBZ294"/>
      <c r="DCA294"/>
      <c r="DCB294"/>
      <c r="DCC294"/>
      <c r="DCD294"/>
      <c r="DCE294"/>
      <c r="DCF294"/>
      <c r="DCG294"/>
      <c r="DCH294"/>
      <c r="DCI294"/>
      <c r="DCJ294"/>
      <c r="DCK294"/>
      <c r="DCL294"/>
      <c r="DCM294"/>
      <c r="DCN294"/>
      <c r="DCO294"/>
      <c r="DCP294"/>
      <c r="DCQ294"/>
      <c r="DCR294"/>
      <c r="DCS294"/>
      <c r="DCT294"/>
      <c r="DCU294"/>
      <c r="DCV294"/>
      <c r="DCW294"/>
      <c r="DCX294"/>
      <c r="DCY294"/>
      <c r="DCZ294"/>
      <c r="DDA294"/>
      <c r="DDB294"/>
      <c r="DDC294"/>
      <c r="DDD294"/>
      <c r="DDE294"/>
      <c r="DDF294"/>
      <c r="DDG294"/>
      <c r="DDH294"/>
      <c r="DDI294"/>
      <c r="DDJ294"/>
      <c r="DDK294"/>
      <c r="DDL294"/>
      <c r="DDM294"/>
      <c r="DDN294"/>
      <c r="DDO294"/>
      <c r="DDP294"/>
      <c r="DDQ294"/>
      <c r="DDR294"/>
      <c r="DDS294"/>
      <c r="DDT294"/>
      <c r="DDU294"/>
      <c r="DDV294"/>
      <c r="DDW294"/>
      <c r="DDX294"/>
      <c r="DDY294"/>
      <c r="DDZ294"/>
      <c r="DEA294"/>
      <c r="DEB294"/>
      <c r="DEC294"/>
      <c r="DED294"/>
      <c r="DEE294"/>
      <c r="DEF294"/>
      <c r="DEG294"/>
      <c r="DEH294"/>
      <c r="DEI294"/>
      <c r="DEJ294"/>
      <c r="DEK294"/>
      <c r="DEL294"/>
      <c r="DEM294"/>
      <c r="DEN294"/>
      <c r="DEO294"/>
      <c r="DEP294"/>
      <c r="DEQ294"/>
      <c r="DER294"/>
      <c r="DES294"/>
      <c r="DET294"/>
      <c r="DEU294"/>
      <c r="DEV294"/>
      <c r="DEW294"/>
      <c r="DEX294"/>
      <c r="DEY294"/>
      <c r="DEZ294"/>
      <c r="DFA294"/>
      <c r="DFB294"/>
      <c r="DFC294"/>
      <c r="DFD294"/>
      <c r="DFE294"/>
      <c r="DFF294"/>
      <c r="DFG294"/>
      <c r="DFH294"/>
      <c r="DFI294"/>
      <c r="DFJ294"/>
      <c r="DFK294"/>
      <c r="DFL294"/>
      <c r="DFM294"/>
      <c r="DFN294"/>
      <c r="DFO294"/>
      <c r="DFP294"/>
      <c r="DFQ294"/>
      <c r="DFR294"/>
      <c r="DFS294"/>
      <c r="DFT294"/>
      <c r="DFU294"/>
      <c r="DFV294"/>
      <c r="DFW294"/>
      <c r="DFX294"/>
      <c r="DFY294"/>
      <c r="DFZ294"/>
      <c r="DGA294"/>
      <c r="DGB294"/>
      <c r="DGC294"/>
      <c r="DGD294"/>
      <c r="DGE294"/>
      <c r="DGF294"/>
      <c r="DGG294"/>
      <c r="DGH294"/>
      <c r="DGI294"/>
      <c r="DGJ294"/>
      <c r="DGK294"/>
      <c r="DGL294"/>
      <c r="DGM294"/>
      <c r="DGN294"/>
      <c r="DGO294"/>
      <c r="DGP294"/>
      <c r="DGQ294"/>
      <c r="DGR294"/>
      <c r="DGS294"/>
      <c r="DGT294"/>
      <c r="DGU294"/>
      <c r="DGV294"/>
      <c r="DGW294"/>
      <c r="DGX294"/>
      <c r="DGY294"/>
      <c r="DGZ294"/>
      <c r="DHA294"/>
      <c r="DHB294"/>
      <c r="DHC294"/>
      <c r="DHD294"/>
      <c r="DHE294"/>
      <c r="DHF294"/>
      <c r="DHG294"/>
      <c r="DHH294"/>
      <c r="DHI294"/>
      <c r="DHJ294"/>
      <c r="DHK294"/>
      <c r="DHL294"/>
      <c r="DHM294"/>
      <c r="DHN294"/>
      <c r="DHO294"/>
      <c r="DHP294"/>
      <c r="DHQ294"/>
      <c r="DHR294"/>
      <c r="DHS294"/>
      <c r="DHT294"/>
      <c r="DHU294"/>
      <c r="DHV294"/>
      <c r="DHW294"/>
      <c r="DHX294"/>
      <c r="DHY294"/>
      <c r="DHZ294"/>
      <c r="DIA294"/>
      <c r="DIB294"/>
      <c r="DIC294"/>
      <c r="DID294"/>
      <c r="DIE294"/>
      <c r="DIF294"/>
      <c r="DIG294"/>
      <c r="DIH294"/>
      <c r="DII294"/>
      <c r="DIJ294"/>
      <c r="DIK294"/>
      <c r="DIL294"/>
      <c r="DIM294"/>
      <c r="DIN294"/>
      <c r="DIO294"/>
      <c r="DIP294"/>
      <c r="DIQ294"/>
      <c r="DIR294"/>
      <c r="DIS294"/>
      <c r="DIT294"/>
      <c r="DIU294"/>
      <c r="DIV294"/>
      <c r="DIW294"/>
      <c r="DIX294"/>
      <c r="DIY294"/>
      <c r="DIZ294"/>
      <c r="DJA294"/>
      <c r="DJB294"/>
      <c r="DJC294"/>
      <c r="DJD294"/>
      <c r="DJE294"/>
      <c r="DJF294"/>
      <c r="DJG294"/>
      <c r="DJH294"/>
      <c r="DJI294"/>
      <c r="DJJ294"/>
      <c r="DJK294"/>
      <c r="DJL294"/>
      <c r="DJM294"/>
      <c r="DJN294"/>
      <c r="DJO294"/>
      <c r="DJP294"/>
      <c r="DJQ294"/>
      <c r="DJR294"/>
      <c r="DJS294"/>
      <c r="DJT294"/>
      <c r="DJU294"/>
      <c r="DJV294"/>
      <c r="DJW294"/>
      <c r="DJX294"/>
      <c r="DJY294"/>
      <c r="DJZ294"/>
      <c r="DKA294"/>
      <c r="DKB294"/>
      <c r="DKC294"/>
      <c r="DKD294"/>
      <c r="DKE294"/>
      <c r="DKF294"/>
      <c r="DKG294"/>
      <c r="DKH294"/>
      <c r="DKI294"/>
      <c r="DKJ294"/>
      <c r="DKK294"/>
      <c r="DKL294"/>
      <c r="DKM294"/>
      <c r="DKN294"/>
      <c r="DKO294"/>
      <c r="DKP294"/>
      <c r="DKQ294"/>
      <c r="DKR294"/>
      <c r="DKS294"/>
      <c r="DKT294"/>
      <c r="DKU294"/>
      <c r="DKV294"/>
      <c r="DKW294"/>
      <c r="DKX294"/>
      <c r="DKY294"/>
      <c r="DKZ294"/>
      <c r="DLA294"/>
      <c r="DLB294"/>
      <c r="DLC294"/>
      <c r="DLD294"/>
      <c r="DLE294"/>
      <c r="DLF294"/>
      <c r="DLG294"/>
      <c r="DLH294"/>
      <c r="DLI294"/>
      <c r="DLJ294"/>
      <c r="DLK294"/>
      <c r="DLL294"/>
      <c r="DLM294"/>
      <c r="DLN294"/>
      <c r="DLO294"/>
      <c r="DLP294"/>
      <c r="DLQ294"/>
      <c r="DLR294"/>
      <c r="DLS294"/>
      <c r="DLT294"/>
      <c r="DLU294"/>
      <c r="DLV294"/>
      <c r="DLW294"/>
      <c r="DLX294"/>
      <c r="DLY294"/>
      <c r="DLZ294"/>
      <c r="DMA294"/>
      <c r="DMB294"/>
      <c r="DMC294"/>
      <c r="DMD294"/>
      <c r="DME294"/>
      <c r="DMF294"/>
      <c r="DMG294"/>
      <c r="DMH294"/>
      <c r="DMI294"/>
      <c r="DMJ294"/>
      <c r="DMK294"/>
      <c r="DML294"/>
      <c r="DMM294"/>
      <c r="DMN294"/>
      <c r="DMO294"/>
      <c r="DMP294"/>
      <c r="DMQ294"/>
      <c r="DMR294"/>
      <c r="DMS294"/>
      <c r="DMT294"/>
      <c r="DMU294"/>
      <c r="DMV294"/>
      <c r="DMW294"/>
      <c r="DMX294"/>
      <c r="DMY294"/>
      <c r="DMZ294"/>
      <c r="DNA294"/>
      <c r="DNB294"/>
      <c r="DNC294"/>
      <c r="DND294"/>
      <c r="DNE294"/>
      <c r="DNF294"/>
      <c r="DNG294"/>
      <c r="DNH294"/>
      <c r="DNI294"/>
      <c r="DNJ294"/>
      <c r="DNK294"/>
      <c r="DNL294"/>
      <c r="DNM294"/>
      <c r="DNN294"/>
      <c r="DNO294"/>
      <c r="DNP294"/>
      <c r="DNQ294"/>
      <c r="DNR294"/>
      <c r="DNS294"/>
      <c r="DNT294"/>
      <c r="DNU294"/>
      <c r="DNV294"/>
      <c r="DNW294"/>
      <c r="DNX294"/>
      <c r="DNY294"/>
      <c r="DNZ294"/>
      <c r="DOA294"/>
      <c r="DOB294"/>
      <c r="DOC294"/>
      <c r="DOD294"/>
      <c r="DOE294"/>
      <c r="DOF294"/>
      <c r="DOG294"/>
      <c r="DOH294"/>
      <c r="DOI294"/>
      <c r="DOJ294"/>
      <c r="DOK294"/>
      <c r="DOL294"/>
      <c r="DOM294"/>
      <c r="DON294"/>
      <c r="DOO294"/>
      <c r="DOP294"/>
      <c r="DOQ294"/>
      <c r="DOR294"/>
      <c r="DOS294"/>
      <c r="DOT294"/>
      <c r="DOU294"/>
      <c r="DOV294"/>
      <c r="DOW294"/>
      <c r="DOX294"/>
      <c r="DOY294"/>
      <c r="DOZ294"/>
      <c r="DPA294"/>
      <c r="DPB294"/>
      <c r="DPC294"/>
      <c r="DPD294"/>
      <c r="DPE294"/>
      <c r="DPF294"/>
      <c r="DPG294"/>
      <c r="DPH294"/>
      <c r="DPI294"/>
      <c r="DPJ294"/>
      <c r="DPK294"/>
      <c r="DPL294"/>
      <c r="DPM294"/>
      <c r="DPN294"/>
      <c r="DPO294"/>
      <c r="DPP294"/>
      <c r="DPQ294"/>
      <c r="DPR294"/>
      <c r="DPS294"/>
      <c r="DPT294"/>
      <c r="DPU294"/>
      <c r="DPV294"/>
      <c r="DPW294"/>
      <c r="DPX294"/>
      <c r="DPY294"/>
      <c r="DPZ294"/>
      <c r="DQA294"/>
      <c r="DQB294"/>
      <c r="DQC294"/>
      <c r="DQD294"/>
      <c r="DQE294"/>
      <c r="DQF294"/>
      <c r="DQG294"/>
      <c r="DQH294"/>
      <c r="DQI294"/>
      <c r="DQJ294"/>
      <c r="DQK294"/>
      <c r="DQL294"/>
      <c r="DQM294"/>
      <c r="DQN294"/>
      <c r="DQO294"/>
      <c r="DQP294"/>
      <c r="DQQ294"/>
      <c r="DQR294"/>
      <c r="DQS294"/>
      <c r="DQT294"/>
      <c r="DQU294"/>
      <c r="DQV294"/>
      <c r="DQW294"/>
      <c r="DQX294"/>
      <c r="DQY294"/>
      <c r="DQZ294"/>
      <c r="DRA294"/>
      <c r="DRB294"/>
      <c r="DRC294"/>
      <c r="DRD294"/>
      <c r="DRE294"/>
      <c r="DRF294"/>
      <c r="DRG294"/>
      <c r="DRH294"/>
      <c r="DRI294"/>
      <c r="DRJ294"/>
      <c r="DRK294"/>
      <c r="DRL294"/>
      <c r="DRM294"/>
      <c r="DRN294"/>
      <c r="DRO294"/>
      <c r="DRP294"/>
      <c r="DRQ294"/>
      <c r="DRR294"/>
      <c r="DRS294"/>
      <c r="DRT294"/>
      <c r="DRU294"/>
      <c r="DRV294"/>
      <c r="DRW294"/>
      <c r="DRX294"/>
      <c r="DRY294"/>
      <c r="DRZ294"/>
      <c r="DSA294"/>
      <c r="DSB294"/>
      <c r="DSC294"/>
      <c r="DSD294"/>
      <c r="DSE294"/>
      <c r="DSF294"/>
      <c r="DSG294"/>
      <c r="DSH294"/>
      <c r="DSI294"/>
      <c r="DSJ294"/>
      <c r="DSK294"/>
      <c r="DSL294"/>
      <c r="DSM294"/>
      <c r="DSN294"/>
      <c r="DSO294"/>
      <c r="DSP294"/>
      <c r="DSQ294"/>
      <c r="DSR294"/>
      <c r="DSS294"/>
      <c r="DST294"/>
      <c r="DSU294"/>
      <c r="DSV294"/>
      <c r="DSW294"/>
      <c r="DSX294"/>
      <c r="DSY294"/>
      <c r="DSZ294"/>
      <c r="DTA294"/>
      <c r="DTB294"/>
      <c r="DTC294"/>
      <c r="DTD294"/>
      <c r="DTE294"/>
      <c r="DTF294"/>
      <c r="DTG294"/>
      <c r="DTH294"/>
      <c r="DTI294"/>
      <c r="DTJ294"/>
      <c r="DTK294"/>
      <c r="DTL294"/>
      <c r="DTM294"/>
      <c r="DTN294"/>
      <c r="DTO294"/>
      <c r="DTP294"/>
      <c r="DTQ294"/>
      <c r="DTR294"/>
      <c r="DTS294"/>
      <c r="DTT294"/>
      <c r="DTU294"/>
      <c r="DTV294"/>
      <c r="DTW294"/>
      <c r="DTX294"/>
      <c r="DTY294"/>
      <c r="DTZ294"/>
      <c r="DUA294"/>
      <c r="DUB294"/>
      <c r="DUC294"/>
      <c r="DUD294"/>
      <c r="DUE294"/>
      <c r="DUF294"/>
      <c r="DUG294"/>
      <c r="DUH294"/>
      <c r="DUI294"/>
      <c r="DUJ294"/>
      <c r="DUK294"/>
      <c r="DUL294"/>
      <c r="DUM294"/>
      <c r="DUN294"/>
      <c r="DUO294"/>
      <c r="DUP294"/>
      <c r="DUQ294"/>
      <c r="DUR294"/>
      <c r="DUS294"/>
      <c r="DUT294"/>
      <c r="DUU294"/>
      <c r="DUV294"/>
      <c r="DUW294"/>
      <c r="DUX294"/>
      <c r="DUY294"/>
      <c r="DUZ294"/>
      <c r="DVA294"/>
      <c r="DVB294"/>
      <c r="DVC294"/>
      <c r="DVD294"/>
      <c r="DVE294"/>
      <c r="DVF294"/>
      <c r="DVG294"/>
      <c r="DVH294"/>
      <c r="DVI294"/>
      <c r="DVJ294"/>
      <c r="DVK294"/>
      <c r="DVL294"/>
      <c r="DVM294"/>
      <c r="DVN294"/>
      <c r="DVO294"/>
      <c r="DVP294"/>
      <c r="DVQ294"/>
      <c r="DVR294"/>
      <c r="DVS294"/>
      <c r="DVT294"/>
      <c r="DVU294"/>
      <c r="DVV294"/>
      <c r="DVW294"/>
      <c r="DVX294"/>
      <c r="DVY294"/>
      <c r="DVZ294"/>
      <c r="DWA294"/>
      <c r="DWB294"/>
      <c r="DWC294"/>
      <c r="DWD294"/>
      <c r="DWE294"/>
      <c r="DWF294"/>
      <c r="DWG294"/>
      <c r="DWH294"/>
      <c r="DWI294"/>
      <c r="DWJ294"/>
      <c r="DWK294"/>
      <c r="DWL294"/>
      <c r="DWM294"/>
      <c r="DWN294"/>
      <c r="DWO294"/>
      <c r="DWP294"/>
      <c r="DWQ294"/>
      <c r="DWR294"/>
      <c r="DWS294"/>
      <c r="DWT294"/>
      <c r="DWU294"/>
      <c r="DWV294"/>
      <c r="DWW294"/>
      <c r="DWX294"/>
      <c r="DWY294"/>
      <c r="DWZ294"/>
      <c r="DXA294"/>
      <c r="DXB294"/>
      <c r="DXC294"/>
      <c r="DXD294"/>
      <c r="DXE294"/>
      <c r="DXF294"/>
      <c r="DXG294"/>
      <c r="DXH294"/>
      <c r="DXI294"/>
      <c r="DXJ294"/>
      <c r="DXK294"/>
      <c r="DXL294"/>
      <c r="DXM294"/>
      <c r="DXN294"/>
      <c r="DXO294"/>
      <c r="DXP294"/>
      <c r="DXQ294"/>
      <c r="DXR294"/>
      <c r="DXS294"/>
      <c r="DXT294"/>
      <c r="DXU294"/>
      <c r="DXV294"/>
      <c r="DXW294"/>
      <c r="DXX294"/>
      <c r="DXY294"/>
      <c r="DXZ294"/>
      <c r="DYA294"/>
      <c r="DYB294"/>
      <c r="DYC294"/>
      <c r="DYD294"/>
      <c r="DYE294"/>
      <c r="DYF294"/>
      <c r="DYG294"/>
      <c r="DYH294"/>
      <c r="DYI294"/>
      <c r="DYJ294"/>
      <c r="DYK294"/>
      <c r="DYL294"/>
      <c r="DYM294"/>
      <c r="DYN294"/>
      <c r="DYO294"/>
      <c r="DYP294"/>
      <c r="DYQ294"/>
      <c r="DYR294"/>
      <c r="DYS294"/>
      <c r="DYT294"/>
      <c r="DYU294"/>
      <c r="DYV294"/>
      <c r="DYW294"/>
      <c r="DYX294"/>
      <c r="DYY294"/>
      <c r="DYZ294"/>
      <c r="DZA294"/>
      <c r="DZB294"/>
      <c r="DZC294"/>
      <c r="DZD294"/>
      <c r="DZE294"/>
      <c r="DZF294"/>
      <c r="DZG294"/>
      <c r="DZH294"/>
      <c r="DZI294"/>
      <c r="DZJ294"/>
      <c r="DZK294"/>
      <c r="DZL294"/>
      <c r="DZM294"/>
      <c r="DZN294"/>
      <c r="DZO294"/>
      <c r="DZP294"/>
      <c r="DZQ294"/>
      <c r="DZR294"/>
      <c r="DZS294"/>
      <c r="DZT294"/>
      <c r="DZU294"/>
      <c r="DZV294"/>
      <c r="DZW294"/>
      <c r="DZX294"/>
      <c r="DZY294"/>
      <c r="DZZ294"/>
      <c r="EAA294"/>
      <c r="EAB294"/>
      <c r="EAC294"/>
      <c r="EAD294"/>
      <c r="EAE294"/>
      <c r="EAF294"/>
      <c r="EAG294"/>
      <c r="EAH294"/>
      <c r="EAI294"/>
      <c r="EAJ294"/>
      <c r="EAK294"/>
      <c r="EAL294"/>
      <c r="EAM294"/>
      <c r="EAN294"/>
      <c r="EAO294"/>
      <c r="EAP294"/>
      <c r="EAQ294"/>
      <c r="EAR294"/>
      <c r="EAS294"/>
      <c r="EAT294"/>
      <c r="EAU294"/>
      <c r="EAV294"/>
      <c r="EAW294"/>
      <c r="EAX294"/>
      <c r="EAY294"/>
      <c r="EAZ294"/>
      <c r="EBA294"/>
      <c r="EBB294"/>
      <c r="EBC294"/>
      <c r="EBD294"/>
      <c r="EBE294"/>
      <c r="EBF294"/>
      <c r="EBG294"/>
      <c r="EBH294"/>
      <c r="EBI294"/>
      <c r="EBJ294"/>
      <c r="EBK294"/>
      <c r="EBL294"/>
      <c r="EBM294"/>
      <c r="EBN294"/>
      <c r="EBO294"/>
      <c r="EBP294"/>
      <c r="EBQ294"/>
      <c r="EBR294"/>
      <c r="EBS294"/>
      <c r="EBT294"/>
      <c r="EBU294"/>
      <c r="EBV294"/>
      <c r="EBW294"/>
      <c r="EBX294"/>
      <c r="EBY294"/>
      <c r="EBZ294"/>
      <c r="ECA294"/>
      <c r="ECB294"/>
      <c r="ECC294"/>
      <c r="ECD294"/>
      <c r="ECE294"/>
      <c r="ECF294"/>
      <c r="ECG294"/>
      <c r="ECH294"/>
      <c r="ECI294"/>
      <c r="ECJ294"/>
      <c r="ECK294"/>
      <c r="ECL294"/>
      <c r="ECM294"/>
      <c r="ECN294"/>
      <c r="ECO294"/>
      <c r="ECP294"/>
      <c r="ECQ294"/>
      <c r="ECR294"/>
      <c r="ECS294"/>
      <c r="ECT294"/>
      <c r="ECU294"/>
      <c r="ECV294"/>
      <c r="ECW294"/>
      <c r="ECX294"/>
      <c r="ECY294"/>
      <c r="ECZ294"/>
      <c r="EDA294"/>
      <c r="EDB294"/>
      <c r="EDC294"/>
      <c r="EDD294"/>
      <c r="EDE294"/>
      <c r="EDF294"/>
      <c r="EDG294"/>
      <c r="EDH294"/>
      <c r="EDI294"/>
      <c r="EDJ294"/>
      <c r="EDK294"/>
      <c r="EDL294"/>
      <c r="EDM294"/>
      <c r="EDN294"/>
      <c r="EDO294"/>
      <c r="EDP294"/>
      <c r="EDQ294"/>
      <c r="EDR294"/>
      <c r="EDS294"/>
      <c r="EDT294"/>
      <c r="EDU294"/>
      <c r="EDV294"/>
      <c r="EDW294"/>
      <c r="EDX294"/>
      <c r="EDY294"/>
      <c r="EDZ294"/>
      <c r="EEA294"/>
      <c r="EEB294"/>
      <c r="EEC294"/>
      <c r="EED294"/>
      <c r="EEE294"/>
      <c r="EEF294"/>
      <c r="EEG294"/>
      <c r="EEH294"/>
      <c r="EEI294"/>
      <c r="EEJ294"/>
      <c r="EEK294"/>
      <c r="EEL294"/>
      <c r="EEM294"/>
      <c r="EEN294"/>
      <c r="EEO294"/>
      <c r="EEP294"/>
      <c r="EEQ294"/>
      <c r="EER294"/>
      <c r="EES294"/>
      <c r="EET294"/>
      <c r="EEU294"/>
      <c r="EEV294"/>
      <c r="EEW294"/>
      <c r="EEX294"/>
      <c r="EEY294"/>
      <c r="EEZ294"/>
      <c r="EFA294"/>
      <c r="EFB294"/>
      <c r="EFC294"/>
      <c r="EFD294"/>
      <c r="EFE294"/>
      <c r="EFF294"/>
      <c r="EFG294"/>
      <c r="EFH294"/>
      <c r="EFI294"/>
      <c r="EFJ294"/>
      <c r="EFK294"/>
      <c r="EFL294"/>
      <c r="EFM294"/>
      <c r="EFN294"/>
      <c r="EFO294"/>
      <c r="EFP294"/>
      <c r="EFQ294"/>
      <c r="EFR294"/>
      <c r="EFS294"/>
      <c r="EFT294"/>
      <c r="EFU294"/>
      <c r="EFV294"/>
      <c r="EFW294"/>
      <c r="EFX294"/>
      <c r="EFY294"/>
      <c r="EFZ294"/>
      <c r="EGA294"/>
      <c r="EGB294"/>
      <c r="EGC294"/>
      <c r="EGD294"/>
      <c r="EGE294"/>
      <c r="EGF294"/>
      <c r="EGG294"/>
      <c r="EGH294"/>
      <c r="EGI294"/>
      <c r="EGJ294"/>
      <c r="EGK294"/>
      <c r="EGL294"/>
      <c r="EGM294"/>
      <c r="EGN294"/>
      <c r="EGO294"/>
      <c r="EGP294"/>
      <c r="EGQ294"/>
      <c r="EGR294"/>
      <c r="EGS294"/>
      <c r="EGT294"/>
      <c r="EGU294"/>
      <c r="EGV294"/>
      <c r="EGW294"/>
      <c r="EGX294"/>
      <c r="EGY294"/>
      <c r="EGZ294"/>
      <c r="EHA294"/>
      <c r="EHB294"/>
      <c r="EHC294"/>
      <c r="EHD294"/>
      <c r="EHE294"/>
      <c r="EHF294"/>
      <c r="EHG294"/>
      <c r="EHH294"/>
      <c r="EHI294"/>
      <c r="EHJ294"/>
      <c r="EHK294"/>
      <c r="EHL294"/>
      <c r="EHM294"/>
      <c r="EHN294"/>
      <c r="EHO294"/>
      <c r="EHP294"/>
      <c r="EHQ294"/>
      <c r="EHR294"/>
      <c r="EHS294"/>
      <c r="EHT294"/>
      <c r="EHU294"/>
      <c r="EHV294"/>
      <c r="EHW294"/>
      <c r="EHX294"/>
      <c r="EHY294"/>
      <c r="EHZ294"/>
      <c r="EIA294"/>
      <c r="EIB294"/>
      <c r="EIC294"/>
      <c r="EID294"/>
      <c r="EIE294"/>
      <c r="EIF294"/>
      <c r="EIG294"/>
      <c r="EIH294"/>
      <c r="EII294"/>
      <c r="EIJ294"/>
      <c r="EIK294"/>
      <c r="EIL294"/>
      <c r="EIM294"/>
      <c r="EIN294"/>
      <c r="EIO294"/>
      <c r="EIP294"/>
      <c r="EIQ294"/>
      <c r="EIR294"/>
      <c r="EIS294"/>
      <c r="EIT294"/>
      <c r="EIU294"/>
      <c r="EIV294"/>
      <c r="EIW294"/>
      <c r="EIX294"/>
      <c r="EIY294"/>
      <c r="EIZ294"/>
      <c r="EJA294"/>
      <c r="EJB294"/>
      <c r="EJC294"/>
      <c r="EJD294"/>
      <c r="EJE294"/>
      <c r="EJF294"/>
      <c r="EJG294"/>
      <c r="EJH294"/>
      <c r="EJI294"/>
      <c r="EJJ294"/>
      <c r="EJK294"/>
      <c r="EJL294"/>
      <c r="EJM294"/>
      <c r="EJN294"/>
      <c r="EJO294"/>
      <c r="EJP294"/>
      <c r="EJQ294"/>
      <c r="EJR294"/>
      <c r="EJS294"/>
      <c r="EJT294"/>
      <c r="EJU294"/>
      <c r="EJV294"/>
      <c r="EJW294"/>
      <c r="EJX294"/>
      <c r="EJY294"/>
      <c r="EJZ294"/>
      <c r="EKA294"/>
      <c r="EKB294"/>
      <c r="EKC294"/>
      <c r="EKD294"/>
      <c r="EKE294"/>
      <c r="EKF294"/>
      <c r="EKG294"/>
      <c r="EKH294"/>
      <c r="EKI294"/>
      <c r="EKJ294"/>
      <c r="EKK294"/>
      <c r="EKL294"/>
      <c r="EKM294"/>
      <c r="EKN294"/>
      <c r="EKO294"/>
      <c r="EKP294"/>
      <c r="EKQ294"/>
      <c r="EKR294"/>
      <c r="EKS294"/>
      <c r="EKT294"/>
      <c r="EKU294"/>
      <c r="EKV294"/>
      <c r="EKW294"/>
      <c r="EKX294"/>
      <c r="EKY294"/>
      <c r="EKZ294"/>
      <c r="ELA294"/>
      <c r="ELB294"/>
      <c r="ELC294"/>
      <c r="ELD294"/>
      <c r="ELE294"/>
      <c r="ELF294"/>
      <c r="ELG294"/>
      <c r="ELH294"/>
      <c r="ELI294"/>
      <c r="ELJ294"/>
      <c r="ELK294"/>
      <c r="ELL294"/>
      <c r="ELM294"/>
      <c r="ELN294"/>
      <c r="ELO294"/>
      <c r="ELP294"/>
      <c r="ELQ294"/>
      <c r="ELR294"/>
      <c r="ELS294"/>
      <c r="ELT294"/>
      <c r="ELU294"/>
      <c r="ELV294"/>
      <c r="ELW294"/>
      <c r="ELX294"/>
      <c r="ELY294"/>
      <c r="ELZ294"/>
      <c r="EMA294"/>
      <c r="EMB294"/>
      <c r="EMC294"/>
      <c r="EMD294"/>
      <c r="EME294"/>
      <c r="EMF294"/>
      <c r="EMG294"/>
      <c r="EMH294"/>
      <c r="EMI294"/>
      <c r="EMJ294"/>
      <c r="EMK294"/>
      <c r="EML294"/>
      <c r="EMM294"/>
      <c r="EMN294"/>
      <c r="EMO294"/>
      <c r="EMP294"/>
      <c r="EMQ294"/>
      <c r="EMR294"/>
      <c r="EMS294"/>
      <c r="EMT294"/>
      <c r="EMU294"/>
      <c r="EMV294"/>
      <c r="EMW294"/>
      <c r="EMX294"/>
      <c r="EMY294"/>
      <c r="EMZ294"/>
      <c r="ENA294"/>
      <c r="ENB294"/>
      <c r="ENC294"/>
      <c r="END294"/>
      <c r="ENE294"/>
      <c r="ENF294"/>
      <c r="ENG294"/>
      <c r="ENH294"/>
      <c r="ENI294"/>
      <c r="ENJ294"/>
      <c r="ENK294"/>
      <c r="ENL294"/>
      <c r="ENM294"/>
      <c r="ENN294"/>
      <c r="ENO294"/>
      <c r="ENP294"/>
      <c r="ENQ294"/>
      <c r="ENR294"/>
      <c r="ENS294"/>
      <c r="ENT294"/>
      <c r="ENU294"/>
      <c r="ENV294"/>
      <c r="ENW294"/>
      <c r="ENX294"/>
      <c r="ENY294"/>
      <c r="ENZ294"/>
      <c r="EOA294"/>
      <c r="EOB294"/>
      <c r="EOC294"/>
      <c r="EOD294"/>
      <c r="EOE294"/>
      <c r="EOF294"/>
      <c r="EOG294"/>
      <c r="EOH294"/>
      <c r="EOI294"/>
      <c r="EOJ294"/>
      <c r="EOK294"/>
      <c r="EOL294"/>
      <c r="EOM294"/>
      <c r="EON294"/>
      <c r="EOO294"/>
      <c r="EOP294"/>
      <c r="EOQ294"/>
      <c r="EOR294"/>
      <c r="EOS294"/>
      <c r="EOT294"/>
      <c r="EOU294"/>
      <c r="EOV294"/>
      <c r="EOW294"/>
      <c r="EOX294"/>
      <c r="EOY294"/>
      <c r="EOZ294"/>
      <c r="EPA294"/>
      <c r="EPB294"/>
      <c r="EPC294"/>
      <c r="EPD294"/>
      <c r="EPE294"/>
      <c r="EPF294"/>
      <c r="EPG294"/>
      <c r="EPH294"/>
      <c r="EPI294"/>
      <c r="EPJ294"/>
      <c r="EPK294"/>
      <c r="EPL294"/>
      <c r="EPM294"/>
      <c r="EPN294"/>
      <c r="EPO294"/>
      <c r="EPP294"/>
      <c r="EPQ294"/>
      <c r="EPR294"/>
      <c r="EPS294"/>
      <c r="EPT294"/>
      <c r="EPU294"/>
      <c r="EPV294"/>
      <c r="EPW294"/>
      <c r="EPX294"/>
      <c r="EPY294"/>
      <c r="EPZ294"/>
      <c r="EQA294"/>
      <c r="EQB294"/>
      <c r="EQC294"/>
      <c r="EQD294"/>
      <c r="EQE294"/>
      <c r="EQF294"/>
      <c r="EQG294"/>
      <c r="EQH294"/>
      <c r="EQI294"/>
      <c r="EQJ294"/>
      <c r="EQK294"/>
      <c r="EQL294"/>
      <c r="EQM294"/>
      <c r="EQN294"/>
      <c r="EQO294"/>
      <c r="EQP294"/>
      <c r="EQQ294"/>
      <c r="EQR294"/>
      <c r="EQS294"/>
      <c r="EQT294"/>
      <c r="EQU294"/>
      <c r="EQV294"/>
      <c r="EQW294"/>
      <c r="EQX294"/>
      <c r="EQY294"/>
      <c r="EQZ294"/>
      <c r="ERA294"/>
      <c r="ERB294"/>
      <c r="ERC294"/>
      <c r="ERD294"/>
      <c r="ERE294"/>
      <c r="ERF294"/>
      <c r="ERG294"/>
      <c r="ERH294"/>
      <c r="ERI294"/>
      <c r="ERJ294"/>
      <c r="ERK294"/>
      <c r="ERL294"/>
      <c r="ERM294"/>
      <c r="ERN294"/>
      <c r="ERO294"/>
      <c r="ERP294"/>
      <c r="ERQ294"/>
      <c r="ERR294"/>
      <c r="ERS294"/>
      <c r="ERT294"/>
      <c r="ERU294"/>
      <c r="ERV294"/>
      <c r="ERW294"/>
      <c r="ERX294"/>
      <c r="ERY294"/>
      <c r="ERZ294"/>
      <c r="ESA294"/>
      <c r="ESB294"/>
      <c r="ESC294"/>
      <c r="ESD294"/>
      <c r="ESE294"/>
      <c r="ESF294"/>
      <c r="ESG294"/>
      <c r="ESH294"/>
      <c r="ESI294"/>
      <c r="ESJ294"/>
      <c r="ESK294"/>
      <c r="ESL294"/>
      <c r="ESM294"/>
      <c r="ESN294"/>
      <c r="ESO294"/>
      <c r="ESP294"/>
      <c r="ESQ294"/>
      <c r="ESR294"/>
      <c r="ESS294"/>
      <c r="EST294"/>
      <c r="ESU294"/>
      <c r="ESV294"/>
      <c r="ESW294"/>
      <c r="ESX294"/>
      <c r="ESY294"/>
      <c r="ESZ294"/>
      <c r="ETA294"/>
      <c r="ETB294"/>
      <c r="ETC294"/>
      <c r="ETD294"/>
      <c r="ETE294"/>
      <c r="ETF294"/>
      <c r="ETG294"/>
      <c r="ETH294"/>
      <c r="ETI294"/>
      <c r="ETJ294"/>
      <c r="ETK294"/>
      <c r="ETL294"/>
      <c r="ETM294"/>
      <c r="ETN294"/>
      <c r="ETO294"/>
      <c r="ETP294"/>
      <c r="ETQ294"/>
      <c r="ETR294"/>
      <c r="ETS294"/>
      <c r="ETT294"/>
      <c r="ETU294"/>
      <c r="ETV294"/>
      <c r="ETW294"/>
      <c r="ETX294"/>
      <c r="ETY294"/>
      <c r="ETZ294"/>
      <c r="EUA294"/>
      <c r="EUB294"/>
      <c r="EUC294"/>
      <c r="EUD294"/>
      <c r="EUE294"/>
      <c r="EUF294"/>
      <c r="EUG294"/>
      <c r="EUH294"/>
      <c r="EUI294"/>
      <c r="EUJ294"/>
      <c r="EUK294"/>
      <c r="EUL294"/>
      <c r="EUM294"/>
      <c r="EUN294"/>
      <c r="EUO294"/>
      <c r="EUP294"/>
      <c r="EUQ294"/>
      <c r="EUR294"/>
      <c r="EUS294"/>
      <c r="EUT294"/>
      <c r="EUU294"/>
      <c r="EUV294"/>
      <c r="EUW294"/>
      <c r="EUX294"/>
      <c r="EUY294"/>
      <c r="EUZ294"/>
      <c r="EVA294"/>
      <c r="EVB294"/>
      <c r="EVC294"/>
      <c r="EVD294"/>
      <c r="EVE294"/>
      <c r="EVF294"/>
      <c r="EVG294"/>
      <c r="EVH294"/>
      <c r="EVI294"/>
      <c r="EVJ294"/>
      <c r="EVK294"/>
      <c r="EVL294"/>
      <c r="EVM294"/>
      <c r="EVN294"/>
      <c r="EVO294"/>
      <c r="EVP294"/>
      <c r="EVQ294"/>
      <c r="EVR294"/>
      <c r="EVS294"/>
      <c r="EVT294"/>
      <c r="EVU294"/>
      <c r="EVV294"/>
      <c r="EVW294"/>
      <c r="EVX294"/>
      <c r="EVY294"/>
      <c r="EVZ294"/>
      <c r="EWA294"/>
      <c r="EWB294"/>
      <c r="EWC294"/>
      <c r="EWD294"/>
      <c r="EWE294"/>
      <c r="EWF294"/>
      <c r="EWG294"/>
      <c r="EWH294"/>
      <c r="EWI294"/>
      <c r="EWJ294"/>
      <c r="EWK294"/>
      <c r="EWL294"/>
      <c r="EWM294"/>
      <c r="EWN294"/>
      <c r="EWO294"/>
      <c r="EWP294"/>
      <c r="EWQ294"/>
      <c r="EWR294"/>
      <c r="EWS294"/>
      <c r="EWT294"/>
      <c r="EWU294"/>
      <c r="EWV294"/>
      <c r="EWW294"/>
      <c r="EWX294"/>
      <c r="EWY294"/>
      <c r="EWZ294"/>
      <c r="EXA294"/>
      <c r="EXB294"/>
      <c r="EXC294"/>
      <c r="EXD294"/>
      <c r="EXE294"/>
      <c r="EXF294"/>
      <c r="EXG294"/>
      <c r="EXH294"/>
      <c r="EXI294"/>
      <c r="EXJ294"/>
      <c r="EXK294"/>
      <c r="EXL294"/>
      <c r="EXM294"/>
      <c r="EXN294"/>
      <c r="EXO294"/>
      <c r="EXP294"/>
      <c r="EXQ294"/>
      <c r="EXR294"/>
      <c r="EXS294"/>
      <c r="EXT294"/>
      <c r="EXU294"/>
      <c r="EXV294"/>
      <c r="EXW294"/>
      <c r="EXX294"/>
      <c r="EXY294"/>
      <c r="EXZ294"/>
      <c r="EYA294"/>
      <c r="EYB294"/>
      <c r="EYC294"/>
      <c r="EYD294"/>
      <c r="EYE294"/>
      <c r="EYF294"/>
      <c r="EYG294"/>
      <c r="EYH294"/>
      <c r="EYI294"/>
      <c r="EYJ294"/>
      <c r="EYK294"/>
      <c r="EYL294"/>
      <c r="EYM294"/>
      <c r="EYN294"/>
      <c r="EYO294"/>
      <c r="EYP294"/>
      <c r="EYQ294"/>
      <c r="EYR294"/>
      <c r="EYS294"/>
      <c r="EYT294"/>
      <c r="EYU294"/>
      <c r="EYV294"/>
      <c r="EYW294"/>
      <c r="EYX294"/>
      <c r="EYY294"/>
      <c r="EYZ294"/>
      <c r="EZA294"/>
      <c r="EZB294"/>
      <c r="EZC294"/>
      <c r="EZD294"/>
      <c r="EZE294"/>
      <c r="EZF294"/>
      <c r="EZG294"/>
      <c r="EZH294"/>
      <c r="EZI294"/>
      <c r="EZJ294"/>
      <c r="EZK294"/>
      <c r="EZL294"/>
      <c r="EZM294"/>
      <c r="EZN294"/>
      <c r="EZO294"/>
      <c r="EZP294"/>
      <c r="EZQ294"/>
      <c r="EZR294"/>
      <c r="EZS294"/>
      <c r="EZT294"/>
      <c r="EZU294"/>
      <c r="EZV294"/>
      <c r="EZW294"/>
      <c r="EZX294"/>
      <c r="EZY294"/>
      <c r="EZZ294"/>
      <c r="FAA294"/>
      <c r="FAB294"/>
      <c r="FAC294"/>
      <c r="FAD294"/>
      <c r="FAE294"/>
      <c r="FAF294"/>
      <c r="FAG294"/>
      <c r="FAH294"/>
      <c r="FAI294"/>
      <c r="FAJ294"/>
      <c r="FAK294"/>
      <c r="FAL294"/>
      <c r="FAM294"/>
      <c r="FAN294"/>
      <c r="FAO294"/>
      <c r="FAP294"/>
      <c r="FAQ294"/>
      <c r="FAR294"/>
      <c r="FAS294"/>
      <c r="FAT294"/>
      <c r="FAU294"/>
      <c r="FAV294"/>
      <c r="FAW294"/>
      <c r="FAX294"/>
      <c r="FAY294"/>
      <c r="FAZ294"/>
      <c r="FBA294"/>
      <c r="FBB294"/>
      <c r="FBC294"/>
      <c r="FBD294"/>
      <c r="FBE294"/>
      <c r="FBF294"/>
      <c r="FBG294"/>
      <c r="FBH294"/>
      <c r="FBI294"/>
      <c r="FBJ294"/>
      <c r="FBK294"/>
      <c r="FBL294"/>
      <c r="FBM294"/>
      <c r="FBN294"/>
      <c r="FBO294"/>
      <c r="FBP294"/>
      <c r="FBQ294"/>
      <c r="FBR294"/>
      <c r="FBS294"/>
      <c r="FBT294"/>
      <c r="FBU294"/>
      <c r="FBV294"/>
      <c r="FBW294"/>
      <c r="FBX294"/>
      <c r="FBY294"/>
      <c r="FBZ294"/>
      <c r="FCA294"/>
      <c r="FCB294"/>
      <c r="FCC294"/>
      <c r="FCD294"/>
      <c r="FCE294"/>
      <c r="FCF294"/>
      <c r="FCG294"/>
      <c r="FCH294"/>
      <c r="FCI294"/>
      <c r="FCJ294"/>
      <c r="FCK294"/>
      <c r="FCL294"/>
      <c r="FCM294"/>
      <c r="FCN294"/>
      <c r="FCO294"/>
      <c r="FCP294"/>
      <c r="FCQ294"/>
      <c r="FCR294"/>
      <c r="FCS294"/>
      <c r="FCT294"/>
      <c r="FCU294"/>
      <c r="FCV294"/>
      <c r="FCW294"/>
      <c r="FCX294"/>
      <c r="FCY294"/>
      <c r="FCZ294"/>
      <c r="FDA294"/>
      <c r="FDB294"/>
      <c r="FDC294"/>
      <c r="FDD294"/>
      <c r="FDE294"/>
      <c r="FDF294"/>
      <c r="FDG294"/>
      <c r="FDH294"/>
      <c r="FDI294"/>
      <c r="FDJ294"/>
      <c r="FDK294"/>
      <c r="FDL294"/>
      <c r="FDM294"/>
      <c r="FDN294"/>
      <c r="FDO294"/>
      <c r="FDP294"/>
      <c r="FDQ294"/>
      <c r="FDR294"/>
      <c r="FDS294"/>
      <c r="FDT294"/>
      <c r="FDU294"/>
      <c r="FDV294"/>
      <c r="FDW294"/>
      <c r="FDX294"/>
      <c r="FDY294"/>
      <c r="FDZ294"/>
      <c r="FEA294"/>
      <c r="FEB294"/>
      <c r="FEC294"/>
      <c r="FED294"/>
      <c r="FEE294"/>
      <c r="FEF294"/>
      <c r="FEG294"/>
      <c r="FEH294"/>
      <c r="FEI294"/>
      <c r="FEJ294"/>
      <c r="FEK294"/>
      <c r="FEL294"/>
      <c r="FEM294"/>
      <c r="FEN294"/>
      <c r="FEO294"/>
      <c r="FEP294"/>
      <c r="FEQ294"/>
      <c r="FER294"/>
      <c r="FES294"/>
      <c r="FET294"/>
      <c r="FEU294"/>
      <c r="FEV294"/>
      <c r="FEW294"/>
      <c r="FEX294"/>
      <c r="FEY294"/>
      <c r="FEZ294"/>
      <c r="FFA294"/>
      <c r="FFB294"/>
      <c r="FFC294"/>
      <c r="FFD294"/>
      <c r="FFE294"/>
      <c r="FFF294"/>
      <c r="FFG294"/>
      <c r="FFH294"/>
      <c r="FFI294"/>
      <c r="FFJ294"/>
      <c r="FFK294"/>
      <c r="FFL294"/>
      <c r="FFM294"/>
      <c r="FFN294"/>
      <c r="FFO294"/>
      <c r="FFP294"/>
      <c r="FFQ294"/>
      <c r="FFR294"/>
      <c r="FFS294"/>
      <c r="FFT294"/>
      <c r="FFU294"/>
      <c r="FFV294"/>
      <c r="FFW294"/>
      <c r="FFX294"/>
      <c r="FFY294"/>
      <c r="FFZ294"/>
      <c r="FGA294"/>
      <c r="FGB294"/>
      <c r="FGC294"/>
      <c r="FGD294"/>
      <c r="FGE294"/>
      <c r="FGF294"/>
      <c r="FGG294"/>
      <c r="FGH294"/>
      <c r="FGI294"/>
      <c r="FGJ294"/>
      <c r="FGK294"/>
      <c r="FGL294"/>
      <c r="FGM294"/>
      <c r="FGN294"/>
      <c r="FGO294"/>
      <c r="FGP294"/>
      <c r="FGQ294"/>
      <c r="FGR294"/>
      <c r="FGS294"/>
      <c r="FGT294"/>
      <c r="FGU294"/>
      <c r="FGV294"/>
      <c r="FGW294"/>
      <c r="FGX294"/>
      <c r="FGY294"/>
      <c r="FGZ294"/>
      <c r="FHA294"/>
      <c r="FHB294"/>
      <c r="FHC294"/>
      <c r="FHD294"/>
      <c r="FHE294"/>
      <c r="FHF294"/>
      <c r="FHG294"/>
      <c r="FHH294"/>
      <c r="FHI294"/>
      <c r="FHJ294"/>
      <c r="FHK294"/>
      <c r="FHL294"/>
      <c r="FHM294"/>
      <c r="FHN294"/>
      <c r="FHO294"/>
      <c r="FHP294"/>
      <c r="FHQ294"/>
      <c r="FHR294"/>
      <c r="FHS294"/>
      <c r="FHT294"/>
      <c r="FHU294"/>
      <c r="FHV294"/>
      <c r="FHW294"/>
      <c r="FHX294"/>
      <c r="FHY294"/>
      <c r="FHZ294"/>
      <c r="FIA294"/>
      <c r="FIB294"/>
      <c r="FIC294"/>
      <c r="FID294"/>
      <c r="FIE294"/>
      <c r="FIF294"/>
      <c r="FIG294"/>
      <c r="FIH294"/>
      <c r="FII294"/>
      <c r="FIJ294"/>
      <c r="FIK294"/>
      <c r="FIL294"/>
      <c r="FIM294"/>
      <c r="FIN294"/>
      <c r="FIO294"/>
      <c r="FIP294"/>
      <c r="FIQ294"/>
      <c r="FIR294"/>
      <c r="FIS294"/>
      <c r="FIT294"/>
      <c r="FIU294"/>
      <c r="FIV294"/>
      <c r="FIW294"/>
      <c r="FIX294"/>
      <c r="FIY294"/>
      <c r="FIZ294"/>
      <c r="FJA294"/>
      <c r="FJB294"/>
      <c r="FJC294"/>
      <c r="FJD294"/>
      <c r="FJE294"/>
      <c r="FJF294"/>
      <c r="FJG294"/>
      <c r="FJH294"/>
      <c r="FJI294"/>
      <c r="FJJ294"/>
      <c r="FJK294"/>
      <c r="FJL294"/>
      <c r="FJM294"/>
      <c r="FJN294"/>
      <c r="FJO294"/>
      <c r="FJP294"/>
      <c r="FJQ294"/>
      <c r="FJR294"/>
      <c r="FJS294"/>
      <c r="FJT294"/>
      <c r="FJU294"/>
      <c r="FJV294"/>
      <c r="FJW294"/>
      <c r="FJX294"/>
      <c r="FJY294"/>
      <c r="FJZ294"/>
      <c r="FKA294"/>
      <c r="FKB294"/>
      <c r="FKC294"/>
      <c r="FKD294"/>
      <c r="FKE294"/>
      <c r="FKF294"/>
      <c r="FKG294"/>
      <c r="FKH294"/>
      <c r="FKI294"/>
      <c r="FKJ294"/>
      <c r="FKK294"/>
      <c r="FKL294"/>
      <c r="FKM294"/>
      <c r="FKN294"/>
      <c r="FKO294"/>
      <c r="FKP294"/>
      <c r="FKQ294"/>
      <c r="FKR294"/>
      <c r="FKS294"/>
      <c r="FKT294"/>
      <c r="FKU294"/>
      <c r="FKV294"/>
      <c r="FKW294"/>
      <c r="FKX294"/>
      <c r="FKY294"/>
      <c r="FKZ294"/>
      <c r="FLA294"/>
      <c r="FLB294"/>
      <c r="FLC294"/>
      <c r="FLD294"/>
      <c r="FLE294"/>
      <c r="FLF294"/>
      <c r="FLG294"/>
      <c r="FLH294"/>
      <c r="FLI294"/>
      <c r="FLJ294"/>
      <c r="FLK294"/>
      <c r="FLL294"/>
      <c r="FLM294"/>
      <c r="FLN294"/>
      <c r="FLO294"/>
      <c r="FLP294"/>
      <c r="FLQ294"/>
      <c r="FLR294"/>
      <c r="FLS294"/>
      <c r="FLT294"/>
      <c r="FLU294"/>
      <c r="FLV294"/>
      <c r="FLW294"/>
      <c r="FLX294"/>
      <c r="FLY294"/>
      <c r="FLZ294"/>
      <c r="FMA294"/>
      <c r="FMB294"/>
      <c r="FMC294"/>
      <c r="FMD294"/>
      <c r="FME294"/>
      <c r="FMF294"/>
      <c r="FMG294"/>
      <c r="FMH294"/>
      <c r="FMI294"/>
      <c r="FMJ294"/>
      <c r="FMK294"/>
      <c r="FML294"/>
      <c r="FMM294"/>
      <c r="FMN294"/>
      <c r="FMO294"/>
      <c r="FMP294"/>
      <c r="FMQ294"/>
      <c r="FMR294"/>
      <c r="FMS294"/>
      <c r="FMT294"/>
      <c r="FMU294"/>
      <c r="FMV294"/>
      <c r="FMW294"/>
      <c r="FMX294"/>
      <c r="FMY294"/>
      <c r="FMZ294"/>
      <c r="FNA294"/>
      <c r="FNB294"/>
      <c r="FNC294"/>
      <c r="FND294"/>
      <c r="FNE294"/>
      <c r="FNF294"/>
      <c r="FNG294"/>
      <c r="FNH294"/>
      <c r="FNI294"/>
      <c r="FNJ294"/>
      <c r="FNK294"/>
      <c r="FNL294"/>
      <c r="FNM294"/>
      <c r="FNN294"/>
      <c r="FNO294"/>
      <c r="FNP294"/>
      <c r="FNQ294"/>
      <c r="FNR294"/>
      <c r="FNS294"/>
      <c r="FNT294"/>
      <c r="FNU294"/>
      <c r="FNV294"/>
      <c r="FNW294"/>
      <c r="FNX294"/>
      <c r="FNY294"/>
      <c r="FNZ294"/>
      <c r="FOA294"/>
      <c r="FOB294"/>
      <c r="FOC294"/>
      <c r="FOD294"/>
      <c r="FOE294"/>
      <c r="FOF294"/>
      <c r="FOG294"/>
      <c r="FOH294"/>
      <c r="FOI294"/>
      <c r="FOJ294"/>
      <c r="FOK294"/>
      <c r="FOL294"/>
      <c r="FOM294"/>
      <c r="FON294"/>
      <c r="FOO294"/>
      <c r="FOP294"/>
      <c r="FOQ294"/>
      <c r="FOR294"/>
      <c r="FOS294"/>
      <c r="FOT294"/>
      <c r="FOU294"/>
      <c r="FOV294"/>
      <c r="FOW294"/>
      <c r="FOX294"/>
      <c r="FOY294"/>
      <c r="FOZ294"/>
      <c r="FPA294"/>
      <c r="FPB294"/>
      <c r="FPC294"/>
      <c r="FPD294"/>
      <c r="FPE294"/>
      <c r="FPF294"/>
      <c r="FPG294"/>
      <c r="FPH294"/>
      <c r="FPI294"/>
      <c r="FPJ294"/>
      <c r="FPK294"/>
      <c r="FPL294"/>
      <c r="FPM294"/>
      <c r="FPN294"/>
      <c r="FPO294"/>
      <c r="FPP294"/>
      <c r="FPQ294"/>
      <c r="FPR294"/>
      <c r="FPS294"/>
      <c r="FPT294"/>
      <c r="FPU294"/>
      <c r="FPV294"/>
      <c r="FPW294"/>
      <c r="FPX294"/>
      <c r="FPY294"/>
      <c r="FPZ294"/>
      <c r="FQA294"/>
      <c r="FQB294"/>
      <c r="FQC294"/>
      <c r="FQD294"/>
      <c r="FQE294"/>
      <c r="FQF294"/>
      <c r="FQG294"/>
      <c r="FQH294"/>
      <c r="FQI294"/>
      <c r="FQJ294"/>
      <c r="FQK294"/>
      <c r="FQL294"/>
      <c r="FQM294"/>
      <c r="FQN294"/>
      <c r="FQO294"/>
      <c r="FQP294"/>
      <c r="FQQ294"/>
      <c r="FQR294"/>
      <c r="FQS294"/>
      <c r="FQT294"/>
      <c r="FQU294"/>
      <c r="FQV294"/>
      <c r="FQW294"/>
      <c r="FQX294"/>
      <c r="FQY294"/>
      <c r="FQZ294"/>
      <c r="FRA294"/>
      <c r="FRB294"/>
      <c r="FRC294"/>
      <c r="FRD294"/>
      <c r="FRE294"/>
      <c r="FRF294"/>
      <c r="FRG294"/>
      <c r="FRH294"/>
      <c r="FRI294"/>
      <c r="FRJ294"/>
      <c r="FRK294"/>
      <c r="FRL294"/>
      <c r="FRM294"/>
      <c r="FRN294"/>
      <c r="FRO294"/>
      <c r="FRP294"/>
      <c r="FRQ294"/>
      <c r="FRR294"/>
      <c r="FRS294"/>
      <c r="FRT294"/>
      <c r="FRU294"/>
      <c r="FRV294"/>
      <c r="FRW294"/>
      <c r="FRX294"/>
      <c r="FRY294"/>
      <c r="FRZ294"/>
      <c r="FSA294"/>
      <c r="FSB294"/>
      <c r="FSC294"/>
      <c r="FSD294"/>
      <c r="FSE294"/>
      <c r="FSF294"/>
      <c r="FSG294"/>
      <c r="FSH294"/>
      <c r="FSI294"/>
      <c r="FSJ294"/>
      <c r="FSK294"/>
      <c r="FSL294"/>
      <c r="FSM294"/>
      <c r="FSN294"/>
      <c r="FSO294"/>
      <c r="FSP294"/>
      <c r="FSQ294"/>
      <c r="FSR294"/>
      <c r="FSS294"/>
      <c r="FST294"/>
      <c r="FSU294"/>
      <c r="FSV294"/>
      <c r="FSW294"/>
      <c r="FSX294"/>
      <c r="FSY294"/>
      <c r="FSZ294"/>
      <c r="FTA294"/>
      <c r="FTB294"/>
      <c r="FTC294"/>
      <c r="FTD294"/>
      <c r="FTE294"/>
      <c r="FTF294"/>
      <c r="FTG294"/>
      <c r="FTH294"/>
      <c r="FTI294"/>
      <c r="FTJ294"/>
      <c r="FTK294"/>
      <c r="FTL294"/>
      <c r="FTM294"/>
      <c r="FTN294"/>
      <c r="FTO294"/>
      <c r="FTP294"/>
      <c r="FTQ294"/>
      <c r="FTR294"/>
      <c r="FTS294"/>
      <c r="FTT294"/>
      <c r="FTU294"/>
      <c r="FTV294"/>
      <c r="FTW294"/>
      <c r="FTX294"/>
      <c r="FTY294"/>
      <c r="FTZ294"/>
      <c r="FUA294"/>
      <c r="FUB294"/>
      <c r="FUC294"/>
      <c r="FUD294"/>
      <c r="FUE294"/>
      <c r="FUF294"/>
      <c r="FUG294"/>
      <c r="FUH294"/>
      <c r="FUI294"/>
      <c r="FUJ294"/>
      <c r="FUK294"/>
      <c r="FUL294"/>
      <c r="FUM294"/>
      <c r="FUN294"/>
      <c r="FUO294"/>
      <c r="FUP294"/>
      <c r="FUQ294"/>
      <c r="FUR294"/>
      <c r="FUS294"/>
      <c r="FUT294"/>
      <c r="FUU294"/>
      <c r="FUV294"/>
      <c r="FUW294"/>
      <c r="FUX294"/>
      <c r="FUY294"/>
      <c r="FUZ294"/>
      <c r="FVA294"/>
      <c r="FVB294"/>
      <c r="FVC294"/>
      <c r="FVD294"/>
      <c r="FVE294"/>
      <c r="FVF294"/>
      <c r="FVG294"/>
      <c r="FVH294"/>
      <c r="FVI294"/>
      <c r="FVJ294"/>
      <c r="FVK294"/>
      <c r="FVL294"/>
      <c r="FVM294"/>
      <c r="FVN294"/>
      <c r="FVO294"/>
      <c r="FVP294"/>
      <c r="FVQ294"/>
      <c r="FVR294"/>
      <c r="FVS294"/>
      <c r="FVT294"/>
      <c r="FVU294"/>
      <c r="FVV294"/>
      <c r="FVW294"/>
      <c r="FVX294"/>
      <c r="FVY294"/>
      <c r="FVZ294"/>
      <c r="FWA294"/>
      <c r="FWB294"/>
      <c r="FWC294"/>
      <c r="FWD294"/>
      <c r="FWE294"/>
      <c r="FWF294"/>
      <c r="FWG294"/>
      <c r="FWH294"/>
      <c r="FWI294"/>
      <c r="FWJ294"/>
      <c r="FWK294"/>
      <c r="FWL294"/>
      <c r="FWM294"/>
      <c r="FWN294"/>
      <c r="FWO294"/>
      <c r="FWP294"/>
      <c r="FWQ294"/>
      <c r="FWR294"/>
      <c r="FWS294"/>
      <c r="FWT294"/>
      <c r="FWU294"/>
      <c r="FWV294"/>
      <c r="FWW294"/>
      <c r="FWX294"/>
      <c r="FWY294"/>
      <c r="FWZ294"/>
      <c r="FXA294"/>
      <c r="FXB294"/>
      <c r="FXC294"/>
      <c r="FXD294"/>
      <c r="FXE294"/>
      <c r="FXF294"/>
      <c r="FXG294"/>
      <c r="FXH294"/>
      <c r="FXI294"/>
      <c r="FXJ294"/>
      <c r="FXK294"/>
      <c r="FXL294"/>
      <c r="FXM294"/>
      <c r="FXN294"/>
      <c r="FXO294"/>
      <c r="FXP294"/>
      <c r="FXQ294"/>
      <c r="FXR294"/>
      <c r="FXS294"/>
      <c r="FXT294"/>
      <c r="FXU294"/>
      <c r="FXV294"/>
      <c r="FXW294"/>
      <c r="FXX294"/>
      <c r="FXY294"/>
      <c r="FXZ294"/>
      <c r="FYA294"/>
      <c r="FYB294"/>
      <c r="FYC294"/>
      <c r="FYD294"/>
      <c r="FYE294"/>
      <c r="FYF294"/>
      <c r="FYG294"/>
      <c r="FYH294"/>
      <c r="FYI294"/>
      <c r="FYJ294"/>
      <c r="FYK294"/>
      <c r="FYL294"/>
      <c r="FYM294"/>
      <c r="FYN294"/>
      <c r="FYO294"/>
      <c r="FYP294"/>
      <c r="FYQ294"/>
      <c r="FYR294"/>
      <c r="FYS294"/>
      <c r="FYT294"/>
      <c r="FYU294"/>
      <c r="FYV294"/>
      <c r="FYW294"/>
      <c r="FYX294"/>
      <c r="FYY294"/>
      <c r="FYZ294"/>
      <c r="FZA294"/>
      <c r="FZB294"/>
      <c r="FZC294"/>
      <c r="FZD294"/>
      <c r="FZE294"/>
      <c r="FZF294"/>
      <c r="FZG294"/>
      <c r="FZH294"/>
      <c r="FZI294"/>
      <c r="FZJ294"/>
      <c r="FZK294"/>
      <c r="FZL294"/>
      <c r="FZM294"/>
      <c r="FZN294"/>
      <c r="FZO294"/>
      <c r="FZP294"/>
      <c r="FZQ294"/>
      <c r="FZR294"/>
      <c r="FZS294"/>
      <c r="FZT294"/>
      <c r="FZU294"/>
      <c r="FZV294"/>
      <c r="FZW294"/>
      <c r="FZX294"/>
      <c r="FZY294"/>
      <c r="FZZ294"/>
      <c r="GAA294"/>
      <c r="GAB294"/>
      <c r="GAC294"/>
      <c r="GAD294"/>
      <c r="GAE294"/>
      <c r="GAF294"/>
      <c r="GAG294"/>
      <c r="GAH294"/>
      <c r="GAI294"/>
      <c r="GAJ294"/>
      <c r="GAK294"/>
      <c r="GAL294"/>
      <c r="GAM294"/>
      <c r="GAN294"/>
      <c r="GAO294"/>
      <c r="GAP294"/>
      <c r="GAQ294"/>
      <c r="GAR294"/>
      <c r="GAS294"/>
      <c r="GAT294"/>
      <c r="GAU294"/>
      <c r="GAV294"/>
      <c r="GAW294"/>
      <c r="GAX294"/>
      <c r="GAY294"/>
      <c r="GAZ294"/>
      <c r="GBA294"/>
      <c r="GBB294"/>
      <c r="GBC294"/>
      <c r="GBD294"/>
      <c r="GBE294"/>
      <c r="GBF294"/>
      <c r="GBG294"/>
      <c r="GBH294"/>
      <c r="GBI294"/>
      <c r="GBJ294"/>
      <c r="GBK294"/>
      <c r="GBL294"/>
      <c r="GBM294"/>
      <c r="GBN294"/>
      <c r="GBO294"/>
      <c r="GBP294"/>
      <c r="GBQ294"/>
      <c r="GBR294"/>
      <c r="GBS294"/>
      <c r="GBT294"/>
      <c r="GBU294"/>
      <c r="GBV294"/>
      <c r="GBW294"/>
      <c r="GBX294"/>
      <c r="GBY294"/>
      <c r="GBZ294"/>
      <c r="GCA294"/>
      <c r="GCB294"/>
      <c r="GCC294"/>
      <c r="GCD294"/>
      <c r="GCE294"/>
      <c r="GCF294"/>
      <c r="GCG294"/>
      <c r="GCH294"/>
      <c r="GCI294"/>
      <c r="GCJ294"/>
      <c r="GCK294"/>
      <c r="GCL294"/>
      <c r="GCM294"/>
      <c r="GCN294"/>
      <c r="GCO294"/>
      <c r="GCP294"/>
      <c r="GCQ294"/>
      <c r="GCR294"/>
      <c r="GCS294"/>
      <c r="GCT294"/>
      <c r="GCU294"/>
      <c r="GCV294"/>
      <c r="GCW294"/>
      <c r="GCX294"/>
      <c r="GCY294"/>
      <c r="GCZ294"/>
      <c r="GDA294"/>
      <c r="GDB294"/>
      <c r="GDC294"/>
      <c r="GDD294"/>
      <c r="GDE294"/>
      <c r="GDF294"/>
      <c r="GDG294"/>
      <c r="GDH294"/>
      <c r="GDI294"/>
      <c r="GDJ294"/>
      <c r="GDK294"/>
      <c r="GDL294"/>
      <c r="GDM294"/>
      <c r="GDN294"/>
      <c r="GDO294"/>
      <c r="GDP294"/>
      <c r="GDQ294"/>
      <c r="GDR294"/>
      <c r="GDS294"/>
      <c r="GDT294"/>
      <c r="GDU294"/>
      <c r="GDV294"/>
      <c r="GDW294"/>
      <c r="GDX294"/>
      <c r="GDY294"/>
      <c r="GDZ294"/>
      <c r="GEA294"/>
      <c r="GEB294"/>
      <c r="GEC294"/>
      <c r="GED294"/>
      <c r="GEE294"/>
      <c r="GEF294"/>
      <c r="GEG294"/>
      <c r="GEH294"/>
      <c r="GEI294"/>
      <c r="GEJ294"/>
      <c r="GEK294"/>
      <c r="GEL294"/>
      <c r="GEM294"/>
      <c r="GEN294"/>
      <c r="GEO294"/>
      <c r="GEP294"/>
      <c r="GEQ294"/>
      <c r="GER294"/>
      <c r="GES294"/>
      <c r="GET294"/>
      <c r="GEU294"/>
      <c r="GEV294"/>
      <c r="GEW294"/>
      <c r="GEX294"/>
      <c r="GEY294"/>
      <c r="GEZ294"/>
      <c r="GFA294"/>
      <c r="GFB294"/>
      <c r="GFC294"/>
      <c r="GFD294"/>
      <c r="GFE294"/>
      <c r="GFF294"/>
      <c r="GFG294"/>
      <c r="GFH294"/>
      <c r="GFI294"/>
      <c r="GFJ294"/>
      <c r="GFK294"/>
      <c r="GFL294"/>
      <c r="GFM294"/>
      <c r="GFN294"/>
      <c r="GFO294"/>
      <c r="GFP294"/>
      <c r="GFQ294"/>
      <c r="GFR294"/>
      <c r="GFS294"/>
      <c r="GFT294"/>
      <c r="GFU294"/>
      <c r="GFV294"/>
      <c r="GFW294"/>
      <c r="GFX294"/>
      <c r="GFY294"/>
      <c r="GFZ294"/>
      <c r="GGA294"/>
      <c r="GGB294"/>
      <c r="GGC294"/>
      <c r="GGD294"/>
      <c r="GGE294"/>
      <c r="GGF294"/>
      <c r="GGG294"/>
      <c r="GGH294"/>
      <c r="GGI294"/>
      <c r="GGJ294"/>
      <c r="GGK294"/>
      <c r="GGL294"/>
      <c r="GGM294"/>
      <c r="GGN294"/>
      <c r="GGO294"/>
      <c r="GGP294"/>
      <c r="GGQ294"/>
      <c r="GGR294"/>
      <c r="GGS294"/>
      <c r="GGT294"/>
      <c r="GGU294"/>
      <c r="GGV294"/>
      <c r="GGW294"/>
      <c r="GGX294"/>
      <c r="GGY294"/>
      <c r="GGZ294"/>
      <c r="GHA294"/>
      <c r="GHB294"/>
      <c r="GHC294"/>
      <c r="GHD294"/>
      <c r="GHE294"/>
      <c r="GHF294"/>
      <c r="GHG294"/>
      <c r="GHH294"/>
      <c r="GHI294"/>
      <c r="GHJ294"/>
      <c r="GHK294"/>
      <c r="GHL294"/>
      <c r="GHM294"/>
      <c r="GHN294"/>
      <c r="GHO294"/>
      <c r="GHP294"/>
      <c r="GHQ294"/>
      <c r="GHR294"/>
      <c r="GHS294"/>
      <c r="GHT294"/>
      <c r="GHU294"/>
      <c r="GHV294"/>
      <c r="GHW294"/>
      <c r="GHX294"/>
      <c r="GHY294"/>
      <c r="GHZ294"/>
      <c r="GIA294"/>
      <c r="GIB294"/>
      <c r="GIC294"/>
      <c r="GID294"/>
      <c r="GIE294"/>
      <c r="GIF294"/>
      <c r="GIG294"/>
      <c r="GIH294"/>
      <c r="GII294"/>
      <c r="GIJ294"/>
      <c r="GIK294"/>
      <c r="GIL294"/>
      <c r="GIM294"/>
      <c r="GIN294"/>
      <c r="GIO294"/>
      <c r="GIP294"/>
      <c r="GIQ294"/>
      <c r="GIR294"/>
      <c r="GIS294"/>
      <c r="GIT294"/>
      <c r="GIU294"/>
      <c r="GIV294"/>
      <c r="GIW294"/>
      <c r="GIX294"/>
      <c r="GIY294"/>
      <c r="GIZ294"/>
      <c r="GJA294"/>
      <c r="GJB294"/>
      <c r="GJC294"/>
      <c r="GJD294"/>
      <c r="GJE294"/>
      <c r="GJF294"/>
      <c r="GJG294"/>
      <c r="GJH294"/>
      <c r="GJI294"/>
      <c r="GJJ294"/>
      <c r="GJK294"/>
      <c r="GJL294"/>
      <c r="GJM294"/>
      <c r="GJN294"/>
      <c r="GJO294"/>
      <c r="GJP294"/>
      <c r="GJQ294"/>
      <c r="GJR294"/>
      <c r="GJS294"/>
      <c r="GJT294"/>
      <c r="GJU294"/>
      <c r="GJV294"/>
      <c r="GJW294"/>
      <c r="GJX294"/>
      <c r="GJY294"/>
      <c r="GJZ294"/>
      <c r="GKA294"/>
      <c r="GKB294"/>
      <c r="GKC294"/>
      <c r="GKD294"/>
      <c r="GKE294"/>
      <c r="GKF294"/>
      <c r="GKG294"/>
      <c r="GKH294"/>
      <c r="GKI294"/>
      <c r="GKJ294"/>
      <c r="GKK294"/>
      <c r="GKL294"/>
      <c r="GKM294"/>
      <c r="GKN294"/>
      <c r="GKO294"/>
      <c r="GKP294"/>
      <c r="GKQ294"/>
      <c r="GKR294"/>
      <c r="GKS294"/>
      <c r="GKT294"/>
      <c r="GKU294"/>
      <c r="GKV294"/>
      <c r="GKW294"/>
      <c r="GKX294"/>
      <c r="GKY294"/>
      <c r="GKZ294"/>
      <c r="GLA294"/>
      <c r="GLB294"/>
      <c r="GLC294"/>
      <c r="GLD294"/>
      <c r="GLE294"/>
      <c r="GLF294"/>
      <c r="GLG294"/>
      <c r="GLH294"/>
      <c r="GLI294"/>
      <c r="GLJ294"/>
      <c r="GLK294"/>
      <c r="GLL294"/>
      <c r="GLM294"/>
      <c r="GLN294"/>
      <c r="GLO294"/>
      <c r="GLP294"/>
      <c r="GLQ294"/>
      <c r="GLR294"/>
      <c r="GLS294"/>
      <c r="GLT294"/>
      <c r="GLU294"/>
      <c r="GLV294"/>
      <c r="GLW294"/>
      <c r="GLX294"/>
      <c r="GLY294"/>
      <c r="GLZ294"/>
      <c r="GMA294"/>
      <c r="GMB294"/>
      <c r="GMC294"/>
      <c r="GMD294"/>
      <c r="GME294"/>
      <c r="GMF294"/>
      <c r="GMG294"/>
      <c r="GMH294"/>
      <c r="GMI294"/>
      <c r="GMJ294"/>
      <c r="GMK294"/>
      <c r="GML294"/>
      <c r="GMM294"/>
      <c r="GMN294"/>
      <c r="GMO294"/>
      <c r="GMP294"/>
      <c r="GMQ294"/>
      <c r="GMR294"/>
      <c r="GMS294"/>
      <c r="GMT294"/>
      <c r="GMU294"/>
      <c r="GMV294"/>
      <c r="GMW294"/>
      <c r="GMX294"/>
      <c r="GMY294"/>
      <c r="GMZ294"/>
      <c r="GNA294"/>
      <c r="GNB294"/>
      <c r="GNC294"/>
      <c r="GND294"/>
      <c r="GNE294"/>
      <c r="GNF294"/>
      <c r="GNG294"/>
      <c r="GNH294"/>
      <c r="GNI294"/>
      <c r="GNJ294"/>
      <c r="GNK294"/>
      <c r="GNL294"/>
      <c r="GNM294"/>
      <c r="GNN294"/>
      <c r="GNO294"/>
      <c r="GNP294"/>
      <c r="GNQ294"/>
      <c r="GNR294"/>
      <c r="GNS294"/>
      <c r="GNT294"/>
      <c r="GNU294"/>
      <c r="GNV294"/>
      <c r="GNW294"/>
      <c r="GNX294"/>
      <c r="GNY294"/>
      <c r="GNZ294"/>
      <c r="GOA294"/>
      <c r="GOB294"/>
      <c r="GOC294"/>
      <c r="GOD294"/>
      <c r="GOE294"/>
      <c r="GOF294"/>
      <c r="GOG294"/>
      <c r="GOH294"/>
      <c r="GOI294"/>
      <c r="GOJ294"/>
      <c r="GOK294"/>
      <c r="GOL294"/>
      <c r="GOM294"/>
      <c r="GON294"/>
      <c r="GOO294"/>
      <c r="GOP294"/>
      <c r="GOQ294"/>
      <c r="GOR294"/>
      <c r="GOS294"/>
      <c r="GOT294"/>
      <c r="GOU294"/>
      <c r="GOV294"/>
      <c r="GOW294"/>
      <c r="GOX294"/>
      <c r="GOY294"/>
      <c r="GOZ294"/>
      <c r="GPA294"/>
      <c r="GPB294"/>
      <c r="GPC294"/>
      <c r="GPD294"/>
      <c r="GPE294"/>
      <c r="GPF294"/>
      <c r="GPG294"/>
      <c r="GPH294"/>
      <c r="GPI294"/>
      <c r="GPJ294"/>
      <c r="GPK294"/>
      <c r="GPL294"/>
      <c r="GPM294"/>
      <c r="GPN294"/>
      <c r="GPO294"/>
      <c r="GPP294"/>
      <c r="GPQ294"/>
      <c r="GPR294"/>
      <c r="GPS294"/>
      <c r="GPT294"/>
      <c r="GPU294"/>
      <c r="GPV294"/>
      <c r="GPW294"/>
      <c r="GPX294"/>
      <c r="GPY294"/>
      <c r="GPZ294"/>
      <c r="GQA294"/>
      <c r="GQB294"/>
      <c r="GQC294"/>
      <c r="GQD294"/>
      <c r="GQE294"/>
      <c r="GQF294"/>
      <c r="GQG294"/>
      <c r="GQH294"/>
      <c r="GQI294"/>
      <c r="GQJ294"/>
      <c r="GQK294"/>
      <c r="GQL294"/>
      <c r="GQM294"/>
      <c r="GQN294"/>
      <c r="GQO294"/>
      <c r="GQP294"/>
      <c r="GQQ294"/>
      <c r="GQR294"/>
      <c r="GQS294"/>
      <c r="GQT294"/>
      <c r="GQU294"/>
      <c r="GQV294"/>
      <c r="GQW294"/>
      <c r="GQX294"/>
      <c r="GQY294"/>
      <c r="GQZ294"/>
      <c r="GRA294"/>
      <c r="GRB294"/>
      <c r="GRC294"/>
      <c r="GRD294"/>
      <c r="GRE294"/>
      <c r="GRF294"/>
      <c r="GRG294"/>
      <c r="GRH294"/>
      <c r="GRI294"/>
      <c r="GRJ294"/>
      <c r="GRK294"/>
      <c r="GRL294"/>
      <c r="GRM294"/>
      <c r="GRN294"/>
      <c r="GRO294"/>
      <c r="GRP294"/>
      <c r="GRQ294"/>
      <c r="GRR294"/>
      <c r="GRS294"/>
      <c r="GRT294"/>
      <c r="GRU294"/>
      <c r="GRV294"/>
      <c r="GRW294"/>
      <c r="GRX294"/>
      <c r="GRY294"/>
      <c r="GRZ294"/>
      <c r="GSA294"/>
      <c r="GSB294"/>
      <c r="GSC294"/>
      <c r="GSD294"/>
      <c r="GSE294"/>
      <c r="GSF294"/>
      <c r="GSG294"/>
      <c r="GSH294"/>
      <c r="GSI294"/>
      <c r="GSJ294"/>
      <c r="GSK294"/>
      <c r="GSL294"/>
      <c r="GSM294"/>
      <c r="GSN294"/>
      <c r="GSO294"/>
      <c r="GSP294"/>
      <c r="GSQ294"/>
      <c r="GSR294"/>
      <c r="GSS294"/>
      <c r="GST294"/>
      <c r="GSU294"/>
      <c r="GSV294"/>
      <c r="GSW294"/>
      <c r="GSX294"/>
      <c r="GSY294"/>
      <c r="GSZ294"/>
      <c r="GTA294"/>
      <c r="GTB294"/>
      <c r="GTC294"/>
      <c r="GTD294"/>
      <c r="GTE294"/>
      <c r="GTF294"/>
      <c r="GTG294"/>
      <c r="GTH294"/>
      <c r="GTI294"/>
      <c r="GTJ294"/>
      <c r="GTK294"/>
      <c r="GTL294"/>
      <c r="GTM294"/>
      <c r="GTN294"/>
      <c r="GTO294"/>
      <c r="GTP294"/>
      <c r="GTQ294"/>
      <c r="GTR294"/>
      <c r="GTS294"/>
      <c r="GTT294"/>
      <c r="GTU294"/>
      <c r="GTV294"/>
      <c r="GTW294"/>
      <c r="GTX294"/>
      <c r="GTY294"/>
      <c r="GTZ294"/>
      <c r="GUA294"/>
      <c r="GUB294"/>
      <c r="GUC294"/>
      <c r="GUD294"/>
      <c r="GUE294"/>
      <c r="GUF294"/>
      <c r="GUG294"/>
      <c r="GUH294"/>
      <c r="GUI294"/>
      <c r="GUJ294"/>
      <c r="GUK294"/>
      <c r="GUL294"/>
      <c r="GUM294"/>
      <c r="GUN294"/>
      <c r="GUO294"/>
      <c r="GUP294"/>
      <c r="GUQ294"/>
      <c r="GUR294"/>
      <c r="GUS294"/>
      <c r="GUT294"/>
      <c r="GUU294"/>
      <c r="GUV294"/>
      <c r="GUW294"/>
      <c r="GUX294"/>
      <c r="GUY294"/>
      <c r="GUZ294"/>
      <c r="GVA294"/>
      <c r="GVB294"/>
      <c r="GVC294"/>
      <c r="GVD294"/>
      <c r="GVE294"/>
      <c r="GVF294"/>
      <c r="GVG294"/>
      <c r="GVH294"/>
      <c r="GVI294"/>
      <c r="GVJ294"/>
      <c r="GVK294"/>
      <c r="GVL294"/>
      <c r="GVM294"/>
      <c r="GVN294"/>
      <c r="GVO294"/>
      <c r="GVP294"/>
      <c r="GVQ294"/>
      <c r="GVR294"/>
      <c r="GVS294"/>
      <c r="GVT294"/>
      <c r="GVU294"/>
      <c r="GVV294"/>
      <c r="GVW294"/>
      <c r="GVX294"/>
      <c r="GVY294"/>
      <c r="GVZ294"/>
      <c r="GWA294"/>
      <c r="GWB294"/>
      <c r="GWC294"/>
      <c r="GWD294"/>
      <c r="GWE294"/>
      <c r="GWF294"/>
      <c r="GWG294"/>
      <c r="GWH294"/>
      <c r="GWI294"/>
      <c r="GWJ294"/>
      <c r="GWK294"/>
      <c r="GWL294"/>
      <c r="GWM294"/>
      <c r="GWN294"/>
      <c r="GWO294"/>
      <c r="GWP294"/>
      <c r="GWQ294"/>
      <c r="GWR294"/>
      <c r="GWS294"/>
      <c r="GWT294"/>
      <c r="GWU294"/>
      <c r="GWV294"/>
      <c r="GWW294"/>
      <c r="GWX294"/>
      <c r="GWY294"/>
      <c r="GWZ294"/>
      <c r="GXA294"/>
      <c r="GXB294"/>
      <c r="GXC294"/>
      <c r="GXD294"/>
      <c r="GXE294"/>
      <c r="GXF294"/>
      <c r="GXG294"/>
      <c r="GXH294"/>
      <c r="GXI294"/>
      <c r="GXJ294"/>
      <c r="GXK294"/>
      <c r="GXL294"/>
      <c r="GXM294"/>
      <c r="GXN294"/>
      <c r="GXO294"/>
      <c r="GXP294"/>
      <c r="GXQ294"/>
      <c r="GXR294"/>
      <c r="GXS294"/>
      <c r="GXT294"/>
      <c r="GXU294"/>
      <c r="GXV294"/>
      <c r="GXW294"/>
      <c r="GXX294"/>
      <c r="GXY294"/>
      <c r="GXZ294"/>
      <c r="GYA294"/>
      <c r="GYB294"/>
      <c r="GYC294"/>
      <c r="GYD294"/>
      <c r="GYE294"/>
      <c r="GYF294"/>
      <c r="GYG294"/>
      <c r="GYH294"/>
      <c r="GYI294"/>
      <c r="GYJ294"/>
      <c r="GYK294"/>
      <c r="GYL294"/>
      <c r="GYM294"/>
      <c r="GYN294"/>
      <c r="GYO294"/>
      <c r="GYP294"/>
      <c r="GYQ294"/>
      <c r="GYR294"/>
      <c r="GYS294"/>
      <c r="GYT294"/>
      <c r="GYU294"/>
      <c r="GYV294"/>
      <c r="GYW294"/>
      <c r="GYX294"/>
      <c r="GYY294"/>
      <c r="GYZ294"/>
      <c r="GZA294"/>
      <c r="GZB294"/>
      <c r="GZC294"/>
      <c r="GZD294"/>
      <c r="GZE294"/>
      <c r="GZF294"/>
      <c r="GZG294"/>
      <c r="GZH294"/>
      <c r="GZI294"/>
      <c r="GZJ294"/>
      <c r="GZK294"/>
      <c r="GZL294"/>
      <c r="GZM294"/>
      <c r="GZN294"/>
      <c r="GZO294"/>
      <c r="GZP294"/>
      <c r="GZQ294"/>
      <c r="GZR294"/>
      <c r="GZS294"/>
      <c r="GZT294"/>
      <c r="GZU294"/>
      <c r="GZV294"/>
      <c r="GZW294"/>
      <c r="GZX294"/>
      <c r="GZY294"/>
      <c r="GZZ294"/>
      <c r="HAA294"/>
      <c r="HAB294"/>
      <c r="HAC294"/>
      <c r="HAD294"/>
      <c r="HAE294"/>
      <c r="HAF294"/>
      <c r="HAG294"/>
      <c r="HAH294"/>
      <c r="HAI294"/>
      <c r="HAJ294"/>
      <c r="HAK294"/>
      <c r="HAL294"/>
      <c r="HAM294"/>
      <c r="HAN294"/>
      <c r="HAO294"/>
      <c r="HAP294"/>
      <c r="HAQ294"/>
      <c r="HAR294"/>
      <c r="HAS294"/>
      <c r="HAT294"/>
      <c r="HAU294"/>
      <c r="HAV294"/>
      <c r="HAW294"/>
      <c r="HAX294"/>
      <c r="HAY294"/>
      <c r="HAZ294"/>
      <c r="HBA294"/>
      <c r="HBB294"/>
      <c r="HBC294"/>
      <c r="HBD294"/>
      <c r="HBE294"/>
      <c r="HBF294"/>
      <c r="HBG294"/>
      <c r="HBH294"/>
      <c r="HBI294"/>
      <c r="HBJ294"/>
      <c r="HBK294"/>
      <c r="HBL294"/>
      <c r="HBM294"/>
      <c r="HBN294"/>
      <c r="HBO294"/>
      <c r="HBP294"/>
      <c r="HBQ294"/>
      <c r="HBR294"/>
      <c r="HBS294"/>
      <c r="HBT294"/>
      <c r="HBU294"/>
      <c r="HBV294"/>
      <c r="HBW294"/>
      <c r="HBX294"/>
      <c r="HBY294"/>
      <c r="HBZ294"/>
      <c r="HCA294"/>
      <c r="HCB294"/>
      <c r="HCC294"/>
      <c r="HCD294"/>
      <c r="HCE294"/>
      <c r="HCF294"/>
      <c r="HCG294"/>
      <c r="HCH294"/>
      <c r="HCI294"/>
      <c r="HCJ294"/>
      <c r="HCK294"/>
      <c r="HCL294"/>
      <c r="HCM294"/>
      <c r="HCN294"/>
      <c r="HCO294"/>
      <c r="HCP294"/>
      <c r="HCQ294"/>
      <c r="HCR294"/>
      <c r="HCS294"/>
      <c r="HCT294"/>
      <c r="HCU294"/>
      <c r="HCV294"/>
      <c r="HCW294"/>
      <c r="HCX294"/>
      <c r="HCY294"/>
      <c r="HCZ294"/>
      <c r="HDA294"/>
      <c r="HDB294"/>
      <c r="HDC294"/>
      <c r="HDD294"/>
      <c r="HDE294"/>
      <c r="HDF294"/>
      <c r="HDG294"/>
      <c r="HDH294"/>
      <c r="HDI294"/>
      <c r="HDJ294"/>
      <c r="HDK294"/>
      <c r="HDL294"/>
      <c r="HDM294"/>
      <c r="HDN294"/>
      <c r="HDO294"/>
      <c r="HDP294"/>
      <c r="HDQ294"/>
      <c r="HDR294"/>
      <c r="HDS294"/>
      <c r="HDT294"/>
      <c r="HDU294"/>
      <c r="HDV294"/>
      <c r="HDW294"/>
      <c r="HDX294"/>
      <c r="HDY294"/>
      <c r="HDZ294"/>
      <c r="HEA294"/>
      <c r="HEB294"/>
      <c r="HEC294"/>
      <c r="HED294"/>
      <c r="HEE294"/>
      <c r="HEF294"/>
      <c r="HEG294"/>
      <c r="HEH294"/>
      <c r="HEI294"/>
      <c r="HEJ294"/>
      <c r="HEK294"/>
      <c r="HEL294"/>
      <c r="HEM294"/>
      <c r="HEN294"/>
      <c r="HEO294"/>
      <c r="HEP294"/>
      <c r="HEQ294"/>
      <c r="HER294"/>
      <c r="HES294"/>
      <c r="HET294"/>
      <c r="HEU294"/>
      <c r="HEV294"/>
      <c r="HEW294"/>
      <c r="HEX294"/>
      <c r="HEY294"/>
      <c r="HEZ294"/>
      <c r="HFA294"/>
      <c r="HFB294"/>
      <c r="HFC294"/>
      <c r="HFD294"/>
      <c r="HFE294"/>
      <c r="HFF294"/>
      <c r="HFG294"/>
      <c r="HFH294"/>
      <c r="HFI294"/>
      <c r="HFJ294"/>
      <c r="HFK294"/>
      <c r="HFL294"/>
      <c r="HFM294"/>
      <c r="HFN294"/>
      <c r="HFO294"/>
      <c r="HFP294"/>
      <c r="HFQ294"/>
      <c r="HFR294"/>
      <c r="HFS294"/>
      <c r="HFT294"/>
      <c r="HFU294"/>
      <c r="HFV294"/>
      <c r="HFW294"/>
      <c r="HFX294"/>
      <c r="HFY294"/>
      <c r="HFZ294"/>
      <c r="HGA294"/>
      <c r="HGB294"/>
      <c r="HGC294"/>
      <c r="HGD294"/>
      <c r="HGE294"/>
      <c r="HGF294"/>
      <c r="HGG294"/>
      <c r="HGH294"/>
      <c r="HGI294"/>
      <c r="HGJ294"/>
      <c r="HGK294"/>
      <c r="HGL294"/>
      <c r="HGM294"/>
      <c r="HGN294"/>
      <c r="HGO294"/>
      <c r="HGP294"/>
      <c r="HGQ294"/>
      <c r="HGR294"/>
      <c r="HGS294"/>
      <c r="HGT294"/>
      <c r="HGU294"/>
      <c r="HGV294"/>
      <c r="HGW294"/>
      <c r="HGX294"/>
      <c r="HGY294"/>
      <c r="HGZ294"/>
      <c r="HHA294"/>
      <c r="HHB294"/>
      <c r="HHC294"/>
      <c r="HHD294"/>
      <c r="HHE294"/>
      <c r="HHF294"/>
      <c r="HHG294"/>
      <c r="HHH294"/>
      <c r="HHI294"/>
      <c r="HHJ294"/>
      <c r="HHK294"/>
      <c r="HHL294"/>
      <c r="HHM294"/>
      <c r="HHN294"/>
      <c r="HHO294"/>
      <c r="HHP294"/>
      <c r="HHQ294"/>
      <c r="HHR294"/>
      <c r="HHS294"/>
      <c r="HHT294"/>
      <c r="HHU294"/>
      <c r="HHV294"/>
      <c r="HHW294"/>
      <c r="HHX294"/>
      <c r="HHY294"/>
      <c r="HHZ294"/>
      <c r="HIA294"/>
      <c r="HIB294"/>
      <c r="HIC294"/>
      <c r="HID294"/>
      <c r="HIE294"/>
      <c r="HIF294"/>
      <c r="HIG294"/>
      <c r="HIH294"/>
      <c r="HII294"/>
      <c r="HIJ294"/>
      <c r="HIK294"/>
      <c r="HIL294"/>
      <c r="HIM294"/>
      <c r="HIN294"/>
      <c r="HIO294"/>
      <c r="HIP294"/>
      <c r="HIQ294"/>
      <c r="HIR294"/>
      <c r="HIS294"/>
      <c r="HIT294"/>
      <c r="HIU294"/>
      <c r="HIV294"/>
      <c r="HIW294"/>
      <c r="HIX294"/>
      <c r="HIY294"/>
      <c r="HIZ294"/>
      <c r="HJA294"/>
      <c r="HJB294"/>
      <c r="HJC294"/>
      <c r="HJD294"/>
      <c r="HJE294"/>
      <c r="HJF294"/>
      <c r="HJG294"/>
      <c r="HJH294"/>
      <c r="HJI294"/>
      <c r="HJJ294"/>
      <c r="HJK294"/>
      <c r="HJL294"/>
      <c r="HJM294"/>
      <c r="HJN294"/>
      <c r="HJO294"/>
      <c r="HJP294"/>
      <c r="HJQ294"/>
      <c r="HJR294"/>
      <c r="HJS294"/>
      <c r="HJT294"/>
      <c r="HJU294"/>
      <c r="HJV294"/>
      <c r="HJW294"/>
      <c r="HJX294"/>
      <c r="HJY294"/>
      <c r="HJZ294"/>
      <c r="HKA294"/>
      <c r="HKB294"/>
      <c r="HKC294"/>
      <c r="HKD294"/>
      <c r="HKE294"/>
      <c r="HKF294"/>
      <c r="HKG294"/>
      <c r="HKH294"/>
      <c r="HKI294"/>
      <c r="HKJ294"/>
      <c r="HKK294"/>
      <c r="HKL294"/>
      <c r="HKM294"/>
      <c r="HKN294"/>
      <c r="HKO294"/>
      <c r="HKP294"/>
      <c r="HKQ294"/>
      <c r="HKR294"/>
      <c r="HKS294"/>
      <c r="HKT294"/>
      <c r="HKU294"/>
      <c r="HKV294"/>
      <c r="HKW294"/>
      <c r="HKX294"/>
      <c r="HKY294"/>
      <c r="HKZ294"/>
      <c r="HLA294"/>
      <c r="HLB294"/>
      <c r="HLC294"/>
      <c r="HLD294"/>
      <c r="HLE294"/>
      <c r="HLF294"/>
      <c r="HLG294"/>
      <c r="HLH294"/>
      <c r="HLI294"/>
      <c r="HLJ294"/>
      <c r="HLK294"/>
      <c r="HLL294"/>
      <c r="HLM294"/>
      <c r="HLN294"/>
      <c r="HLO294"/>
      <c r="HLP294"/>
      <c r="HLQ294"/>
      <c r="HLR294"/>
      <c r="HLS294"/>
      <c r="HLT294"/>
      <c r="HLU294"/>
      <c r="HLV294"/>
      <c r="HLW294"/>
      <c r="HLX294"/>
      <c r="HLY294"/>
      <c r="HLZ294"/>
      <c r="HMA294"/>
      <c r="HMB294"/>
      <c r="HMC294"/>
      <c r="HMD294"/>
      <c r="HME294"/>
      <c r="HMF294"/>
      <c r="HMG294"/>
      <c r="HMH294"/>
      <c r="HMI294"/>
      <c r="HMJ294"/>
      <c r="HMK294"/>
      <c r="HML294"/>
      <c r="HMM294"/>
      <c r="HMN294"/>
      <c r="HMO294"/>
      <c r="HMP294"/>
      <c r="HMQ294"/>
      <c r="HMR294"/>
      <c r="HMS294"/>
      <c r="HMT294"/>
      <c r="HMU294"/>
      <c r="HMV294"/>
      <c r="HMW294"/>
      <c r="HMX294"/>
      <c r="HMY294"/>
      <c r="HMZ294"/>
      <c r="HNA294"/>
      <c r="HNB294"/>
      <c r="HNC294"/>
      <c r="HND294"/>
      <c r="HNE294"/>
      <c r="HNF294"/>
      <c r="HNG294"/>
      <c r="HNH294"/>
      <c r="HNI294"/>
      <c r="HNJ294"/>
      <c r="HNK294"/>
      <c r="HNL294"/>
      <c r="HNM294"/>
      <c r="HNN294"/>
      <c r="HNO294"/>
      <c r="HNP294"/>
      <c r="HNQ294"/>
      <c r="HNR294"/>
      <c r="HNS294"/>
      <c r="HNT294"/>
      <c r="HNU294"/>
      <c r="HNV294"/>
      <c r="HNW294"/>
      <c r="HNX294"/>
      <c r="HNY294"/>
      <c r="HNZ294"/>
      <c r="HOA294"/>
      <c r="HOB294"/>
      <c r="HOC294"/>
      <c r="HOD294"/>
      <c r="HOE294"/>
      <c r="HOF294"/>
      <c r="HOG294"/>
      <c r="HOH294"/>
      <c r="HOI294"/>
      <c r="HOJ294"/>
      <c r="HOK294"/>
      <c r="HOL294"/>
      <c r="HOM294"/>
      <c r="HON294"/>
      <c r="HOO294"/>
      <c r="HOP294"/>
      <c r="HOQ294"/>
      <c r="HOR294"/>
      <c r="HOS294"/>
      <c r="HOT294"/>
      <c r="HOU294"/>
      <c r="HOV294"/>
      <c r="HOW294"/>
      <c r="HOX294"/>
      <c r="HOY294"/>
      <c r="HOZ294"/>
      <c r="HPA294"/>
      <c r="HPB294"/>
      <c r="HPC294"/>
      <c r="HPD294"/>
      <c r="HPE294"/>
      <c r="HPF294"/>
      <c r="HPG294"/>
      <c r="HPH294"/>
      <c r="HPI294"/>
      <c r="HPJ294"/>
      <c r="HPK294"/>
      <c r="HPL294"/>
      <c r="HPM294"/>
      <c r="HPN294"/>
      <c r="HPO294"/>
      <c r="HPP294"/>
      <c r="HPQ294"/>
      <c r="HPR294"/>
      <c r="HPS294"/>
      <c r="HPT294"/>
      <c r="HPU294"/>
      <c r="HPV294"/>
      <c r="HPW294"/>
      <c r="HPX294"/>
      <c r="HPY294"/>
      <c r="HPZ294"/>
      <c r="HQA294"/>
      <c r="HQB294"/>
      <c r="HQC294"/>
      <c r="HQD294"/>
      <c r="HQE294"/>
      <c r="HQF294"/>
      <c r="HQG294"/>
      <c r="HQH294"/>
      <c r="HQI294"/>
      <c r="HQJ294"/>
      <c r="HQK294"/>
      <c r="HQL294"/>
      <c r="HQM294"/>
      <c r="HQN294"/>
      <c r="HQO294"/>
      <c r="HQP294"/>
      <c r="HQQ294"/>
      <c r="HQR294"/>
      <c r="HQS294"/>
      <c r="HQT294"/>
      <c r="HQU294"/>
      <c r="HQV294"/>
      <c r="HQW294"/>
      <c r="HQX294"/>
      <c r="HQY294"/>
      <c r="HQZ294"/>
      <c r="HRA294"/>
      <c r="HRB294"/>
      <c r="HRC294"/>
      <c r="HRD294"/>
      <c r="HRE294"/>
      <c r="HRF294"/>
      <c r="HRG294"/>
      <c r="HRH294"/>
      <c r="HRI294"/>
      <c r="HRJ294"/>
      <c r="HRK294"/>
      <c r="HRL294"/>
      <c r="HRM294"/>
      <c r="HRN294"/>
      <c r="HRO294"/>
      <c r="HRP294"/>
      <c r="HRQ294"/>
      <c r="HRR294"/>
      <c r="HRS294"/>
      <c r="HRT294"/>
      <c r="HRU294"/>
      <c r="HRV294"/>
      <c r="HRW294"/>
      <c r="HRX294"/>
      <c r="HRY294"/>
      <c r="HRZ294"/>
      <c r="HSA294"/>
      <c r="HSB294"/>
      <c r="HSC294"/>
      <c r="HSD294"/>
      <c r="HSE294"/>
      <c r="HSF294"/>
      <c r="HSG294"/>
      <c r="HSH294"/>
      <c r="HSI294"/>
      <c r="HSJ294"/>
      <c r="HSK294"/>
      <c r="HSL294"/>
      <c r="HSM294"/>
      <c r="HSN294"/>
      <c r="HSO294"/>
      <c r="HSP294"/>
      <c r="HSQ294"/>
      <c r="HSR294"/>
      <c r="HSS294"/>
      <c r="HST294"/>
      <c r="HSU294"/>
      <c r="HSV294"/>
      <c r="HSW294"/>
      <c r="HSX294"/>
      <c r="HSY294"/>
      <c r="HSZ294"/>
      <c r="HTA294"/>
      <c r="HTB294"/>
      <c r="HTC294"/>
      <c r="HTD294"/>
      <c r="HTE294"/>
      <c r="HTF294"/>
      <c r="HTG294"/>
      <c r="HTH294"/>
      <c r="HTI294"/>
      <c r="HTJ294"/>
      <c r="HTK294"/>
      <c r="HTL294"/>
      <c r="HTM294"/>
      <c r="HTN294"/>
      <c r="HTO294"/>
      <c r="HTP294"/>
      <c r="HTQ294"/>
      <c r="HTR294"/>
      <c r="HTS294"/>
      <c r="HTT294"/>
      <c r="HTU294"/>
      <c r="HTV294"/>
      <c r="HTW294"/>
      <c r="HTX294"/>
      <c r="HTY294"/>
      <c r="HTZ294"/>
      <c r="HUA294"/>
      <c r="HUB294"/>
      <c r="HUC294"/>
      <c r="HUD294"/>
      <c r="HUE294"/>
      <c r="HUF294"/>
      <c r="HUG294"/>
      <c r="HUH294"/>
      <c r="HUI294"/>
      <c r="HUJ294"/>
      <c r="HUK294"/>
      <c r="HUL294"/>
      <c r="HUM294"/>
      <c r="HUN294"/>
      <c r="HUO294"/>
      <c r="HUP294"/>
      <c r="HUQ294"/>
      <c r="HUR294"/>
      <c r="HUS294"/>
      <c r="HUT294"/>
      <c r="HUU294"/>
      <c r="HUV294"/>
      <c r="HUW294"/>
      <c r="HUX294"/>
      <c r="HUY294"/>
      <c r="HUZ294"/>
      <c r="HVA294"/>
      <c r="HVB294"/>
      <c r="HVC294"/>
      <c r="HVD294"/>
      <c r="HVE294"/>
      <c r="HVF294"/>
      <c r="HVG294"/>
      <c r="HVH294"/>
      <c r="HVI294"/>
      <c r="HVJ294"/>
      <c r="HVK294"/>
      <c r="HVL294"/>
      <c r="HVM294"/>
      <c r="HVN294"/>
      <c r="HVO294"/>
      <c r="HVP294"/>
      <c r="HVQ294"/>
      <c r="HVR294"/>
      <c r="HVS294"/>
      <c r="HVT294"/>
      <c r="HVU294"/>
      <c r="HVV294"/>
      <c r="HVW294"/>
      <c r="HVX294"/>
      <c r="HVY294"/>
      <c r="HVZ294"/>
      <c r="HWA294"/>
      <c r="HWB294"/>
      <c r="HWC294"/>
      <c r="HWD294"/>
      <c r="HWE294"/>
      <c r="HWF294"/>
      <c r="HWG294"/>
      <c r="HWH294"/>
      <c r="HWI294"/>
      <c r="HWJ294"/>
      <c r="HWK294"/>
      <c r="HWL294"/>
      <c r="HWM294"/>
      <c r="HWN294"/>
      <c r="HWO294"/>
      <c r="HWP294"/>
      <c r="HWQ294"/>
      <c r="HWR294"/>
      <c r="HWS294"/>
      <c r="HWT294"/>
      <c r="HWU294"/>
      <c r="HWV294"/>
      <c r="HWW294"/>
      <c r="HWX294"/>
      <c r="HWY294"/>
      <c r="HWZ294"/>
      <c r="HXA294"/>
      <c r="HXB294"/>
      <c r="HXC294"/>
      <c r="HXD294"/>
      <c r="HXE294"/>
      <c r="HXF294"/>
      <c r="HXG294"/>
      <c r="HXH294"/>
      <c r="HXI294"/>
      <c r="HXJ294"/>
      <c r="HXK294"/>
      <c r="HXL294"/>
      <c r="HXM294"/>
      <c r="HXN294"/>
      <c r="HXO294"/>
      <c r="HXP294"/>
      <c r="HXQ294"/>
      <c r="HXR294"/>
      <c r="HXS294"/>
      <c r="HXT294"/>
      <c r="HXU294"/>
      <c r="HXV294"/>
      <c r="HXW294"/>
      <c r="HXX294"/>
      <c r="HXY294"/>
      <c r="HXZ294"/>
      <c r="HYA294"/>
      <c r="HYB294"/>
      <c r="HYC294"/>
      <c r="HYD294"/>
      <c r="HYE294"/>
      <c r="HYF294"/>
      <c r="HYG294"/>
      <c r="HYH294"/>
      <c r="HYI294"/>
      <c r="HYJ294"/>
      <c r="HYK294"/>
      <c r="HYL294"/>
      <c r="HYM294"/>
      <c r="HYN294"/>
      <c r="HYO294"/>
      <c r="HYP294"/>
      <c r="HYQ294"/>
      <c r="HYR294"/>
      <c r="HYS294"/>
      <c r="HYT294"/>
      <c r="HYU294"/>
      <c r="HYV294"/>
      <c r="HYW294"/>
      <c r="HYX294"/>
      <c r="HYY294"/>
      <c r="HYZ294"/>
      <c r="HZA294"/>
      <c r="HZB294"/>
      <c r="HZC294"/>
      <c r="HZD294"/>
      <c r="HZE294"/>
      <c r="HZF294"/>
      <c r="HZG294"/>
      <c r="HZH294"/>
      <c r="HZI294"/>
      <c r="HZJ294"/>
      <c r="HZK294"/>
      <c r="HZL294"/>
      <c r="HZM294"/>
      <c r="HZN294"/>
      <c r="HZO294"/>
      <c r="HZP294"/>
      <c r="HZQ294"/>
      <c r="HZR294"/>
      <c r="HZS294"/>
      <c r="HZT294"/>
      <c r="HZU294"/>
      <c r="HZV294"/>
      <c r="HZW294"/>
      <c r="HZX294"/>
      <c r="HZY294"/>
      <c r="HZZ294"/>
      <c r="IAA294"/>
      <c r="IAB294"/>
      <c r="IAC294"/>
      <c r="IAD294"/>
      <c r="IAE294"/>
      <c r="IAF294"/>
      <c r="IAG294"/>
      <c r="IAH294"/>
      <c r="IAI294"/>
      <c r="IAJ294"/>
      <c r="IAK294"/>
      <c r="IAL294"/>
      <c r="IAM294"/>
      <c r="IAN294"/>
      <c r="IAO294"/>
      <c r="IAP294"/>
      <c r="IAQ294"/>
      <c r="IAR294"/>
      <c r="IAS294"/>
      <c r="IAT294"/>
      <c r="IAU294"/>
      <c r="IAV294"/>
      <c r="IAW294"/>
      <c r="IAX294"/>
      <c r="IAY294"/>
      <c r="IAZ294"/>
      <c r="IBA294"/>
      <c r="IBB294"/>
      <c r="IBC294"/>
      <c r="IBD294"/>
      <c r="IBE294"/>
      <c r="IBF294"/>
      <c r="IBG294"/>
      <c r="IBH294"/>
      <c r="IBI294"/>
      <c r="IBJ294"/>
      <c r="IBK294"/>
      <c r="IBL294"/>
      <c r="IBM294"/>
      <c r="IBN294"/>
      <c r="IBO294"/>
      <c r="IBP294"/>
      <c r="IBQ294"/>
      <c r="IBR294"/>
      <c r="IBS294"/>
      <c r="IBT294"/>
      <c r="IBU294"/>
      <c r="IBV294"/>
      <c r="IBW294"/>
      <c r="IBX294"/>
      <c r="IBY294"/>
      <c r="IBZ294"/>
      <c r="ICA294"/>
      <c r="ICB294"/>
      <c r="ICC294"/>
      <c r="ICD294"/>
      <c r="ICE294"/>
      <c r="ICF294"/>
      <c r="ICG294"/>
      <c r="ICH294"/>
      <c r="ICI294"/>
      <c r="ICJ294"/>
      <c r="ICK294"/>
      <c r="ICL294"/>
      <c r="ICM294"/>
      <c r="ICN294"/>
      <c r="ICO294"/>
      <c r="ICP294"/>
      <c r="ICQ294"/>
      <c r="ICR294"/>
      <c r="ICS294"/>
      <c r="ICT294"/>
      <c r="ICU294"/>
      <c r="ICV294"/>
      <c r="ICW294"/>
      <c r="ICX294"/>
      <c r="ICY294"/>
      <c r="ICZ294"/>
      <c r="IDA294"/>
      <c r="IDB294"/>
      <c r="IDC294"/>
      <c r="IDD294"/>
      <c r="IDE294"/>
      <c r="IDF294"/>
      <c r="IDG294"/>
      <c r="IDH294"/>
      <c r="IDI294"/>
      <c r="IDJ294"/>
      <c r="IDK294"/>
      <c r="IDL294"/>
      <c r="IDM294"/>
      <c r="IDN294"/>
      <c r="IDO294"/>
      <c r="IDP294"/>
      <c r="IDQ294"/>
      <c r="IDR294"/>
      <c r="IDS294"/>
      <c r="IDT294"/>
      <c r="IDU294"/>
      <c r="IDV294"/>
      <c r="IDW294"/>
      <c r="IDX294"/>
      <c r="IDY294"/>
      <c r="IDZ294"/>
      <c r="IEA294"/>
      <c r="IEB294"/>
      <c r="IEC294"/>
      <c r="IED294"/>
      <c r="IEE294"/>
      <c r="IEF294"/>
      <c r="IEG294"/>
      <c r="IEH294"/>
      <c r="IEI294"/>
      <c r="IEJ294"/>
      <c r="IEK294"/>
      <c r="IEL294"/>
      <c r="IEM294"/>
      <c r="IEN294"/>
      <c r="IEO294"/>
      <c r="IEP294"/>
      <c r="IEQ294"/>
      <c r="IER294"/>
      <c r="IES294"/>
      <c r="IET294"/>
      <c r="IEU294"/>
      <c r="IEV294"/>
      <c r="IEW294"/>
      <c r="IEX294"/>
      <c r="IEY294"/>
      <c r="IEZ294"/>
      <c r="IFA294"/>
      <c r="IFB294"/>
      <c r="IFC294"/>
      <c r="IFD294"/>
      <c r="IFE294"/>
      <c r="IFF294"/>
      <c r="IFG294"/>
      <c r="IFH294"/>
      <c r="IFI294"/>
      <c r="IFJ294"/>
      <c r="IFK294"/>
      <c r="IFL294"/>
      <c r="IFM294"/>
      <c r="IFN294"/>
      <c r="IFO294"/>
      <c r="IFP294"/>
      <c r="IFQ294"/>
      <c r="IFR294"/>
      <c r="IFS294"/>
      <c r="IFT294"/>
      <c r="IFU294"/>
      <c r="IFV294"/>
      <c r="IFW294"/>
      <c r="IFX294"/>
      <c r="IFY294"/>
      <c r="IFZ294"/>
      <c r="IGA294"/>
      <c r="IGB294"/>
      <c r="IGC294"/>
      <c r="IGD294"/>
      <c r="IGE294"/>
      <c r="IGF294"/>
      <c r="IGG294"/>
      <c r="IGH294"/>
      <c r="IGI294"/>
      <c r="IGJ294"/>
      <c r="IGK294"/>
      <c r="IGL294"/>
      <c r="IGM294"/>
      <c r="IGN294"/>
      <c r="IGO294"/>
      <c r="IGP294"/>
      <c r="IGQ294"/>
      <c r="IGR294"/>
      <c r="IGS294"/>
      <c r="IGT294"/>
      <c r="IGU294"/>
      <c r="IGV294"/>
      <c r="IGW294"/>
      <c r="IGX294"/>
      <c r="IGY294"/>
      <c r="IGZ294"/>
      <c r="IHA294"/>
      <c r="IHB294"/>
      <c r="IHC294"/>
      <c r="IHD294"/>
      <c r="IHE294"/>
      <c r="IHF294"/>
      <c r="IHG294"/>
      <c r="IHH294"/>
      <c r="IHI294"/>
      <c r="IHJ294"/>
      <c r="IHK294"/>
      <c r="IHL294"/>
      <c r="IHM294"/>
      <c r="IHN294"/>
      <c r="IHO294"/>
      <c r="IHP294"/>
      <c r="IHQ294"/>
      <c r="IHR294"/>
      <c r="IHS294"/>
      <c r="IHT294"/>
      <c r="IHU294"/>
      <c r="IHV294"/>
      <c r="IHW294"/>
      <c r="IHX294"/>
      <c r="IHY294"/>
      <c r="IHZ294"/>
      <c r="IIA294"/>
      <c r="IIB294"/>
      <c r="IIC294"/>
      <c r="IID294"/>
      <c r="IIE294"/>
      <c r="IIF294"/>
      <c r="IIG294"/>
      <c r="IIH294"/>
      <c r="III294"/>
      <c r="IIJ294"/>
      <c r="IIK294"/>
      <c r="IIL294"/>
      <c r="IIM294"/>
      <c r="IIN294"/>
      <c r="IIO294"/>
      <c r="IIP294"/>
      <c r="IIQ294"/>
      <c r="IIR294"/>
      <c r="IIS294"/>
      <c r="IIT294"/>
      <c r="IIU294"/>
      <c r="IIV294"/>
      <c r="IIW294"/>
      <c r="IIX294"/>
      <c r="IIY294"/>
      <c r="IIZ294"/>
      <c r="IJA294"/>
      <c r="IJB294"/>
      <c r="IJC294"/>
      <c r="IJD294"/>
      <c r="IJE294"/>
      <c r="IJF294"/>
      <c r="IJG294"/>
      <c r="IJH294"/>
      <c r="IJI294"/>
      <c r="IJJ294"/>
      <c r="IJK294"/>
      <c r="IJL294"/>
      <c r="IJM294"/>
      <c r="IJN294"/>
      <c r="IJO294"/>
      <c r="IJP294"/>
      <c r="IJQ294"/>
      <c r="IJR294"/>
      <c r="IJS294"/>
      <c r="IJT294"/>
      <c r="IJU294"/>
      <c r="IJV294"/>
      <c r="IJW294"/>
      <c r="IJX294"/>
      <c r="IJY294"/>
      <c r="IJZ294"/>
      <c r="IKA294"/>
      <c r="IKB294"/>
      <c r="IKC294"/>
      <c r="IKD294"/>
      <c r="IKE294"/>
      <c r="IKF294"/>
      <c r="IKG294"/>
      <c r="IKH294"/>
      <c r="IKI294"/>
      <c r="IKJ294"/>
      <c r="IKK294"/>
      <c r="IKL294"/>
      <c r="IKM294"/>
      <c r="IKN294"/>
      <c r="IKO294"/>
      <c r="IKP294"/>
      <c r="IKQ294"/>
      <c r="IKR294"/>
      <c r="IKS294"/>
      <c r="IKT294"/>
      <c r="IKU294"/>
      <c r="IKV294"/>
      <c r="IKW294"/>
      <c r="IKX294"/>
      <c r="IKY294"/>
      <c r="IKZ294"/>
      <c r="ILA294"/>
      <c r="ILB294"/>
      <c r="ILC294"/>
      <c r="ILD294"/>
      <c r="ILE294"/>
      <c r="ILF294"/>
      <c r="ILG294"/>
      <c r="ILH294"/>
      <c r="ILI294"/>
      <c r="ILJ294"/>
      <c r="ILK294"/>
      <c r="ILL294"/>
      <c r="ILM294"/>
      <c r="ILN294"/>
      <c r="ILO294"/>
      <c r="ILP294"/>
      <c r="ILQ294"/>
      <c r="ILR294"/>
      <c r="ILS294"/>
      <c r="ILT294"/>
      <c r="ILU294"/>
      <c r="ILV294"/>
      <c r="ILW294"/>
      <c r="ILX294"/>
      <c r="ILY294"/>
      <c r="ILZ294"/>
      <c r="IMA294"/>
      <c r="IMB294"/>
      <c r="IMC294"/>
      <c r="IMD294"/>
      <c r="IME294"/>
      <c r="IMF294"/>
      <c r="IMG294"/>
      <c r="IMH294"/>
      <c r="IMI294"/>
      <c r="IMJ294"/>
      <c r="IMK294"/>
      <c r="IML294"/>
      <c r="IMM294"/>
      <c r="IMN294"/>
      <c r="IMO294"/>
      <c r="IMP294"/>
      <c r="IMQ294"/>
      <c r="IMR294"/>
      <c r="IMS294"/>
      <c r="IMT294"/>
      <c r="IMU294"/>
      <c r="IMV294"/>
      <c r="IMW294"/>
      <c r="IMX294"/>
      <c r="IMY294"/>
      <c r="IMZ294"/>
      <c r="INA294"/>
      <c r="INB294"/>
      <c r="INC294"/>
      <c r="IND294"/>
      <c r="INE294"/>
      <c r="INF294"/>
      <c r="ING294"/>
      <c r="INH294"/>
      <c r="INI294"/>
      <c r="INJ294"/>
      <c r="INK294"/>
      <c r="INL294"/>
      <c r="INM294"/>
      <c r="INN294"/>
      <c r="INO294"/>
      <c r="INP294"/>
      <c r="INQ294"/>
      <c r="INR294"/>
      <c r="INS294"/>
      <c r="INT294"/>
      <c r="INU294"/>
      <c r="INV294"/>
      <c r="INW294"/>
      <c r="INX294"/>
      <c r="INY294"/>
      <c r="INZ294"/>
      <c r="IOA294"/>
      <c r="IOB294"/>
      <c r="IOC294"/>
      <c r="IOD294"/>
      <c r="IOE294"/>
      <c r="IOF294"/>
      <c r="IOG294"/>
      <c r="IOH294"/>
      <c r="IOI294"/>
      <c r="IOJ294"/>
      <c r="IOK294"/>
      <c r="IOL294"/>
      <c r="IOM294"/>
      <c r="ION294"/>
      <c r="IOO294"/>
      <c r="IOP294"/>
      <c r="IOQ294"/>
      <c r="IOR294"/>
      <c r="IOS294"/>
      <c r="IOT294"/>
      <c r="IOU294"/>
      <c r="IOV294"/>
      <c r="IOW294"/>
      <c r="IOX294"/>
      <c r="IOY294"/>
      <c r="IOZ294"/>
      <c r="IPA294"/>
      <c r="IPB294"/>
      <c r="IPC294"/>
      <c r="IPD294"/>
      <c r="IPE294"/>
      <c r="IPF294"/>
      <c r="IPG294"/>
      <c r="IPH294"/>
      <c r="IPI294"/>
      <c r="IPJ294"/>
      <c r="IPK294"/>
      <c r="IPL294"/>
      <c r="IPM294"/>
      <c r="IPN294"/>
      <c r="IPO294"/>
      <c r="IPP294"/>
      <c r="IPQ294"/>
      <c r="IPR294"/>
      <c r="IPS294"/>
      <c r="IPT294"/>
      <c r="IPU294"/>
      <c r="IPV294"/>
      <c r="IPW294"/>
      <c r="IPX294"/>
      <c r="IPY294"/>
      <c r="IPZ294"/>
      <c r="IQA294"/>
      <c r="IQB294"/>
      <c r="IQC294"/>
      <c r="IQD294"/>
      <c r="IQE294"/>
      <c r="IQF294"/>
      <c r="IQG294"/>
      <c r="IQH294"/>
      <c r="IQI294"/>
      <c r="IQJ294"/>
      <c r="IQK294"/>
      <c r="IQL294"/>
      <c r="IQM294"/>
      <c r="IQN294"/>
      <c r="IQO294"/>
      <c r="IQP294"/>
      <c r="IQQ294"/>
      <c r="IQR294"/>
      <c r="IQS294"/>
      <c r="IQT294"/>
      <c r="IQU294"/>
      <c r="IQV294"/>
      <c r="IQW294"/>
      <c r="IQX294"/>
      <c r="IQY294"/>
      <c r="IQZ294"/>
      <c r="IRA294"/>
      <c r="IRB294"/>
      <c r="IRC294"/>
      <c r="IRD294"/>
      <c r="IRE294"/>
      <c r="IRF294"/>
      <c r="IRG294"/>
      <c r="IRH294"/>
      <c r="IRI294"/>
      <c r="IRJ294"/>
      <c r="IRK294"/>
      <c r="IRL294"/>
      <c r="IRM294"/>
      <c r="IRN294"/>
      <c r="IRO294"/>
      <c r="IRP294"/>
      <c r="IRQ294"/>
      <c r="IRR294"/>
      <c r="IRS294"/>
      <c r="IRT294"/>
      <c r="IRU294"/>
      <c r="IRV294"/>
      <c r="IRW294"/>
      <c r="IRX294"/>
      <c r="IRY294"/>
      <c r="IRZ294"/>
      <c r="ISA294"/>
      <c r="ISB294"/>
      <c r="ISC294"/>
      <c r="ISD294"/>
      <c r="ISE294"/>
      <c r="ISF294"/>
      <c r="ISG294"/>
      <c r="ISH294"/>
      <c r="ISI294"/>
      <c r="ISJ294"/>
      <c r="ISK294"/>
      <c r="ISL294"/>
      <c r="ISM294"/>
      <c r="ISN294"/>
      <c r="ISO294"/>
      <c r="ISP294"/>
      <c r="ISQ294"/>
      <c r="ISR294"/>
      <c r="ISS294"/>
      <c r="IST294"/>
      <c r="ISU294"/>
      <c r="ISV294"/>
      <c r="ISW294"/>
      <c r="ISX294"/>
      <c r="ISY294"/>
      <c r="ISZ294"/>
      <c r="ITA294"/>
      <c r="ITB294"/>
      <c r="ITC294"/>
      <c r="ITD294"/>
      <c r="ITE294"/>
      <c r="ITF294"/>
      <c r="ITG294"/>
      <c r="ITH294"/>
      <c r="ITI294"/>
      <c r="ITJ294"/>
      <c r="ITK294"/>
      <c r="ITL294"/>
      <c r="ITM294"/>
      <c r="ITN294"/>
      <c r="ITO294"/>
      <c r="ITP294"/>
      <c r="ITQ294"/>
      <c r="ITR294"/>
      <c r="ITS294"/>
      <c r="ITT294"/>
      <c r="ITU294"/>
      <c r="ITV294"/>
      <c r="ITW294"/>
      <c r="ITX294"/>
      <c r="ITY294"/>
      <c r="ITZ294"/>
      <c r="IUA294"/>
      <c r="IUB294"/>
      <c r="IUC294"/>
      <c r="IUD294"/>
      <c r="IUE294"/>
      <c r="IUF294"/>
      <c r="IUG294"/>
      <c r="IUH294"/>
      <c r="IUI294"/>
      <c r="IUJ294"/>
      <c r="IUK294"/>
      <c r="IUL294"/>
      <c r="IUM294"/>
      <c r="IUN294"/>
      <c r="IUO294"/>
      <c r="IUP294"/>
      <c r="IUQ294"/>
      <c r="IUR294"/>
      <c r="IUS294"/>
      <c r="IUT294"/>
      <c r="IUU294"/>
      <c r="IUV294"/>
      <c r="IUW294"/>
      <c r="IUX294"/>
      <c r="IUY294"/>
      <c r="IUZ294"/>
      <c r="IVA294"/>
      <c r="IVB294"/>
      <c r="IVC294"/>
      <c r="IVD294"/>
      <c r="IVE294"/>
      <c r="IVF294"/>
      <c r="IVG294"/>
      <c r="IVH294"/>
      <c r="IVI294"/>
      <c r="IVJ294"/>
      <c r="IVK294"/>
      <c r="IVL294"/>
      <c r="IVM294"/>
      <c r="IVN294"/>
      <c r="IVO294"/>
      <c r="IVP294"/>
      <c r="IVQ294"/>
      <c r="IVR294"/>
      <c r="IVS294"/>
      <c r="IVT294"/>
      <c r="IVU294"/>
      <c r="IVV294"/>
      <c r="IVW294"/>
      <c r="IVX294"/>
      <c r="IVY294"/>
      <c r="IVZ294"/>
      <c r="IWA294"/>
      <c r="IWB294"/>
      <c r="IWC294"/>
      <c r="IWD294"/>
      <c r="IWE294"/>
      <c r="IWF294"/>
      <c r="IWG294"/>
      <c r="IWH294"/>
      <c r="IWI294"/>
      <c r="IWJ294"/>
      <c r="IWK294"/>
      <c r="IWL294"/>
      <c r="IWM294"/>
      <c r="IWN294"/>
      <c r="IWO294"/>
      <c r="IWP294"/>
      <c r="IWQ294"/>
      <c r="IWR294"/>
      <c r="IWS294"/>
      <c r="IWT294"/>
      <c r="IWU294"/>
      <c r="IWV294"/>
      <c r="IWW294"/>
      <c r="IWX294"/>
      <c r="IWY294"/>
      <c r="IWZ294"/>
      <c r="IXA294"/>
      <c r="IXB294"/>
      <c r="IXC294"/>
      <c r="IXD294"/>
      <c r="IXE294"/>
      <c r="IXF294"/>
      <c r="IXG294"/>
      <c r="IXH294"/>
      <c r="IXI294"/>
      <c r="IXJ294"/>
      <c r="IXK294"/>
      <c r="IXL294"/>
      <c r="IXM294"/>
      <c r="IXN294"/>
      <c r="IXO294"/>
      <c r="IXP294"/>
      <c r="IXQ294"/>
      <c r="IXR294"/>
      <c r="IXS294"/>
      <c r="IXT294"/>
      <c r="IXU294"/>
      <c r="IXV294"/>
      <c r="IXW294"/>
      <c r="IXX294"/>
      <c r="IXY294"/>
      <c r="IXZ294"/>
      <c r="IYA294"/>
      <c r="IYB294"/>
      <c r="IYC294"/>
      <c r="IYD294"/>
      <c r="IYE294"/>
      <c r="IYF294"/>
      <c r="IYG294"/>
      <c r="IYH294"/>
      <c r="IYI294"/>
      <c r="IYJ294"/>
      <c r="IYK294"/>
      <c r="IYL294"/>
      <c r="IYM294"/>
      <c r="IYN294"/>
      <c r="IYO294"/>
      <c r="IYP294"/>
      <c r="IYQ294"/>
      <c r="IYR294"/>
      <c r="IYS294"/>
      <c r="IYT294"/>
      <c r="IYU294"/>
      <c r="IYV294"/>
      <c r="IYW294"/>
      <c r="IYX294"/>
      <c r="IYY294"/>
      <c r="IYZ294"/>
      <c r="IZA294"/>
      <c r="IZB294"/>
      <c r="IZC294"/>
      <c r="IZD294"/>
      <c r="IZE294"/>
      <c r="IZF294"/>
      <c r="IZG294"/>
      <c r="IZH294"/>
      <c r="IZI294"/>
      <c r="IZJ294"/>
      <c r="IZK294"/>
      <c r="IZL294"/>
      <c r="IZM294"/>
      <c r="IZN294"/>
      <c r="IZO294"/>
      <c r="IZP294"/>
      <c r="IZQ294"/>
      <c r="IZR294"/>
      <c r="IZS294"/>
      <c r="IZT294"/>
      <c r="IZU294"/>
      <c r="IZV294"/>
      <c r="IZW294"/>
      <c r="IZX294"/>
      <c r="IZY294"/>
      <c r="IZZ294"/>
      <c r="JAA294"/>
      <c r="JAB294"/>
      <c r="JAC294"/>
      <c r="JAD294"/>
      <c r="JAE294"/>
      <c r="JAF294"/>
      <c r="JAG294"/>
      <c r="JAH294"/>
      <c r="JAI294"/>
      <c r="JAJ294"/>
      <c r="JAK294"/>
      <c r="JAL294"/>
      <c r="JAM294"/>
      <c r="JAN294"/>
      <c r="JAO294"/>
      <c r="JAP294"/>
      <c r="JAQ294"/>
      <c r="JAR294"/>
      <c r="JAS294"/>
      <c r="JAT294"/>
      <c r="JAU294"/>
      <c r="JAV294"/>
      <c r="JAW294"/>
      <c r="JAX294"/>
      <c r="JAY294"/>
      <c r="JAZ294"/>
      <c r="JBA294"/>
      <c r="JBB294"/>
      <c r="JBC294"/>
      <c r="JBD294"/>
      <c r="JBE294"/>
      <c r="JBF294"/>
      <c r="JBG294"/>
      <c r="JBH294"/>
      <c r="JBI294"/>
      <c r="JBJ294"/>
      <c r="JBK294"/>
      <c r="JBL294"/>
      <c r="JBM294"/>
      <c r="JBN294"/>
      <c r="JBO294"/>
      <c r="JBP294"/>
      <c r="JBQ294"/>
      <c r="JBR294"/>
      <c r="JBS294"/>
      <c r="JBT294"/>
      <c r="JBU294"/>
      <c r="JBV294"/>
      <c r="JBW294"/>
      <c r="JBX294"/>
      <c r="JBY294"/>
      <c r="JBZ294"/>
      <c r="JCA294"/>
      <c r="JCB294"/>
      <c r="JCC294"/>
      <c r="JCD294"/>
      <c r="JCE294"/>
      <c r="JCF294"/>
      <c r="JCG294"/>
      <c r="JCH294"/>
      <c r="JCI294"/>
      <c r="JCJ294"/>
      <c r="JCK294"/>
      <c r="JCL294"/>
      <c r="JCM294"/>
      <c r="JCN294"/>
      <c r="JCO294"/>
      <c r="JCP294"/>
      <c r="JCQ294"/>
      <c r="JCR294"/>
      <c r="JCS294"/>
      <c r="JCT294"/>
      <c r="JCU294"/>
      <c r="JCV294"/>
      <c r="JCW294"/>
      <c r="JCX294"/>
      <c r="JCY294"/>
      <c r="JCZ294"/>
      <c r="JDA294"/>
      <c r="JDB294"/>
      <c r="JDC294"/>
      <c r="JDD294"/>
      <c r="JDE294"/>
      <c r="JDF294"/>
      <c r="JDG294"/>
      <c r="JDH294"/>
      <c r="JDI294"/>
      <c r="JDJ294"/>
      <c r="JDK294"/>
      <c r="JDL294"/>
      <c r="JDM294"/>
      <c r="JDN294"/>
      <c r="JDO294"/>
      <c r="JDP294"/>
      <c r="JDQ294"/>
      <c r="JDR294"/>
      <c r="JDS294"/>
      <c r="JDT294"/>
      <c r="JDU294"/>
      <c r="JDV294"/>
      <c r="JDW294"/>
      <c r="JDX294"/>
      <c r="JDY294"/>
      <c r="JDZ294"/>
      <c r="JEA294"/>
      <c r="JEB294"/>
      <c r="JEC294"/>
      <c r="JED294"/>
      <c r="JEE294"/>
      <c r="JEF294"/>
      <c r="JEG294"/>
      <c r="JEH294"/>
      <c r="JEI294"/>
      <c r="JEJ294"/>
      <c r="JEK294"/>
      <c r="JEL294"/>
      <c r="JEM294"/>
      <c r="JEN294"/>
      <c r="JEO294"/>
      <c r="JEP294"/>
      <c r="JEQ294"/>
      <c r="JER294"/>
      <c r="JES294"/>
      <c r="JET294"/>
      <c r="JEU294"/>
      <c r="JEV294"/>
      <c r="JEW294"/>
      <c r="JEX294"/>
      <c r="JEY294"/>
      <c r="JEZ294"/>
      <c r="JFA294"/>
      <c r="JFB294"/>
      <c r="JFC294"/>
      <c r="JFD294"/>
      <c r="JFE294"/>
      <c r="JFF294"/>
      <c r="JFG294"/>
      <c r="JFH294"/>
      <c r="JFI294"/>
      <c r="JFJ294"/>
      <c r="JFK294"/>
      <c r="JFL294"/>
      <c r="JFM294"/>
      <c r="JFN294"/>
      <c r="JFO294"/>
      <c r="JFP294"/>
      <c r="JFQ294"/>
      <c r="JFR294"/>
      <c r="JFS294"/>
      <c r="JFT294"/>
      <c r="JFU294"/>
      <c r="JFV294"/>
      <c r="JFW294"/>
      <c r="JFX294"/>
      <c r="JFY294"/>
      <c r="JFZ294"/>
      <c r="JGA294"/>
      <c r="JGB294"/>
      <c r="JGC294"/>
      <c r="JGD294"/>
      <c r="JGE294"/>
      <c r="JGF294"/>
      <c r="JGG294"/>
      <c r="JGH294"/>
      <c r="JGI294"/>
      <c r="JGJ294"/>
      <c r="JGK294"/>
      <c r="JGL294"/>
      <c r="JGM294"/>
      <c r="JGN294"/>
      <c r="JGO294"/>
      <c r="JGP294"/>
      <c r="JGQ294"/>
      <c r="JGR294"/>
      <c r="JGS294"/>
      <c r="JGT294"/>
      <c r="JGU294"/>
      <c r="JGV294"/>
      <c r="JGW294"/>
      <c r="JGX294"/>
      <c r="JGY294"/>
      <c r="JGZ294"/>
      <c r="JHA294"/>
      <c r="JHB294"/>
      <c r="JHC294"/>
      <c r="JHD294"/>
      <c r="JHE294"/>
      <c r="JHF294"/>
      <c r="JHG294"/>
      <c r="JHH294"/>
      <c r="JHI294"/>
      <c r="JHJ294"/>
      <c r="JHK294"/>
      <c r="JHL294"/>
      <c r="JHM294"/>
      <c r="JHN294"/>
      <c r="JHO294"/>
      <c r="JHP294"/>
      <c r="JHQ294"/>
      <c r="JHR294"/>
      <c r="JHS294"/>
      <c r="JHT294"/>
      <c r="JHU294"/>
      <c r="JHV294"/>
      <c r="JHW294"/>
      <c r="JHX294"/>
      <c r="JHY294"/>
      <c r="JHZ294"/>
      <c r="JIA294"/>
      <c r="JIB294"/>
      <c r="JIC294"/>
      <c r="JID294"/>
      <c r="JIE294"/>
      <c r="JIF294"/>
      <c r="JIG294"/>
      <c r="JIH294"/>
      <c r="JII294"/>
      <c r="JIJ294"/>
      <c r="JIK294"/>
      <c r="JIL294"/>
      <c r="JIM294"/>
      <c r="JIN294"/>
      <c r="JIO294"/>
      <c r="JIP294"/>
      <c r="JIQ294"/>
      <c r="JIR294"/>
      <c r="JIS294"/>
      <c r="JIT294"/>
      <c r="JIU294"/>
      <c r="JIV294"/>
      <c r="JIW294"/>
      <c r="JIX294"/>
      <c r="JIY294"/>
      <c r="JIZ294"/>
      <c r="JJA294"/>
      <c r="JJB294"/>
      <c r="JJC294"/>
      <c r="JJD294"/>
      <c r="JJE294"/>
      <c r="JJF294"/>
      <c r="JJG294"/>
      <c r="JJH294"/>
      <c r="JJI294"/>
      <c r="JJJ294"/>
      <c r="JJK294"/>
      <c r="JJL294"/>
      <c r="JJM294"/>
      <c r="JJN294"/>
      <c r="JJO294"/>
      <c r="JJP294"/>
      <c r="JJQ294"/>
      <c r="JJR294"/>
      <c r="JJS294"/>
      <c r="JJT294"/>
      <c r="JJU294"/>
      <c r="JJV294"/>
      <c r="JJW294"/>
      <c r="JJX294"/>
      <c r="JJY294"/>
      <c r="JJZ294"/>
      <c r="JKA294"/>
      <c r="JKB294"/>
      <c r="JKC294"/>
      <c r="JKD294"/>
      <c r="JKE294"/>
      <c r="JKF294"/>
      <c r="JKG294"/>
      <c r="JKH294"/>
      <c r="JKI294"/>
      <c r="JKJ294"/>
      <c r="JKK294"/>
      <c r="JKL294"/>
      <c r="JKM294"/>
      <c r="JKN294"/>
      <c r="JKO294"/>
      <c r="JKP294"/>
      <c r="JKQ294"/>
      <c r="JKR294"/>
      <c r="JKS294"/>
      <c r="JKT294"/>
      <c r="JKU294"/>
      <c r="JKV294"/>
      <c r="JKW294"/>
      <c r="JKX294"/>
      <c r="JKY294"/>
      <c r="JKZ294"/>
      <c r="JLA294"/>
      <c r="JLB294"/>
      <c r="JLC294"/>
      <c r="JLD294"/>
      <c r="JLE294"/>
      <c r="JLF294"/>
      <c r="JLG294"/>
      <c r="JLH294"/>
      <c r="JLI294"/>
      <c r="JLJ294"/>
      <c r="JLK294"/>
      <c r="JLL294"/>
      <c r="JLM294"/>
      <c r="JLN294"/>
      <c r="JLO294"/>
      <c r="JLP294"/>
      <c r="JLQ294"/>
      <c r="JLR294"/>
      <c r="JLS294"/>
      <c r="JLT294"/>
      <c r="JLU294"/>
      <c r="JLV294"/>
      <c r="JLW294"/>
      <c r="JLX294"/>
      <c r="JLY294"/>
      <c r="JLZ294"/>
      <c r="JMA294"/>
      <c r="JMB294"/>
      <c r="JMC294"/>
      <c r="JMD294"/>
      <c r="JME294"/>
      <c r="JMF294"/>
      <c r="JMG294"/>
      <c r="JMH294"/>
      <c r="JMI294"/>
      <c r="JMJ294"/>
      <c r="JMK294"/>
      <c r="JML294"/>
      <c r="JMM294"/>
      <c r="JMN294"/>
      <c r="JMO294"/>
      <c r="JMP294"/>
      <c r="JMQ294"/>
      <c r="JMR294"/>
      <c r="JMS294"/>
      <c r="JMT294"/>
      <c r="JMU294"/>
      <c r="JMV294"/>
      <c r="JMW294"/>
      <c r="JMX294"/>
      <c r="JMY294"/>
      <c r="JMZ294"/>
      <c r="JNA294"/>
      <c r="JNB294"/>
      <c r="JNC294"/>
      <c r="JND294"/>
      <c r="JNE294"/>
      <c r="JNF294"/>
      <c r="JNG294"/>
      <c r="JNH294"/>
      <c r="JNI294"/>
      <c r="JNJ294"/>
      <c r="JNK294"/>
      <c r="JNL294"/>
      <c r="JNM294"/>
      <c r="JNN294"/>
      <c r="JNO294"/>
      <c r="JNP294"/>
      <c r="JNQ294"/>
      <c r="JNR294"/>
      <c r="JNS294"/>
      <c r="JNT294"/>
      <c r="JNU294"/>
      <c r="JNV294"/>
      <c r="JNW294"/>
      <c r="JNX294"/>
      <c r="JNY294"/>
      <c r="JNZ294"/>
      <c r="JOA294"/>
      <c r="JOB294"/>
      <c r="JOC294"/>
      <c r="JOD294"/>
      <c r="JOE294"/>
      <c r="JOF294"/>
      <c r="JOG294"/>
      <c r="JOH294"/>
      <c r="JOI294"/>
      <c r="JOJ294"/>
      <c r="JOK294"/>
      <c r="JOL294"/>
      <c r="JOM294"/>
      <c r="JON294"/>
      <c r="JOO294"/>
      <c r="JOP294"/>
      <c r="JOQ294"/>
      <c r="JOR294"/>
      <c r="JOS294"/>
      <c r="JOT294"/>
      <c r="JOU294"/>
      <c r="JOV294"/>
      <c r="JOW294"/>
      <c r="JOX294"/>
      <c r="JOY294"/>
      <c r="JOZ294"/>
      <c r="JPA294"/>
      <c r="JPB294"/>
      <c r="JPC294"/>
      <c r="JPD294"/>
      <c r="JPE294"/>
      <c r="JPF294"/>
      <c r="JPG294"/>
      <c r="JPH294"/>
      <c r="JPI294"/>
      <c r="JPJ294"/>
      <c r="JPK294"/>
      <c r="JPL294"/>
      <c r="JPM294"/>
      <c r="JPN294"/>
      <c r="JPO294"/>
      <c r="JPP294"/>
      <c r="JPQ294"/>
      <c r="JPR294"/>
      <c r="JPS294"/>
      <c r="JPT294"/>
      <c r="JPU294"/>
      <c r="JPV294"/>
      <c r="JPW294"/>
      <c r="JPX294"/>
      <c r="JPY294"/>
      <c r="JPZ294"/>
      <c r="JQA294"/>
      <c r="JQB294"/>
      <c r="JQC294"/>
      <c r="JQD294"/>
      <c r="JQE294"/>
      <c r="JQF294"/>
      <c r="JQG294"/>
      <c r="JQH294"/>
      <c r="JQI294"/>
      <c r="JQJ294"/>
      <c r="JQK294"/>
      <c r="JQL294"/>
      <c r="JQM294"/>
      <c r="JQN294"/>
      <c r="JQO294"/>
      <c r="JQP294"/>
      <c r="JQQ294"/>
      <c r="JQR294"/>
      <c r="JQS294"/>
      <c r="JQT294"/>
      <c r="JQU294"/>
      <c r="JQV294"/>
      <c r="JQW294"/>
      <c r="JQX294"/>
      <c r="JQY294"/>
      <c r="JQZ294"/>
      <c r="JRA294"/>
      <c r="JRB294"/>
      <c r="JRC294"/>
      <c r="JRD294"/>
      <c r="JRE294"/>
      <c r="JRF294"/>
      <c r="JRG294"/>
      <c r="JRH294"/>
      <c r="JRI294"/>
      <c r="JRJ294"/>
      <c r="JRK294"/>
      <c r="JRL294"/>
      <c r="JRM294"/>
      <c r="JRN294"/>
      <c r="JRO294"/>
      <c r="JRP294"/>
      <c r="JRQ294"/>
      <c r="JRR294"/>
      <c r="JRS294"/>
      <c r="JRT294"/>
      <c r="JRU294"/>
      <c r="JRV294"/>
      <c r="JRW294"/>
      <c r="JRX294"/>
      <c r="JRY294"/>
      <c r="JRZ294"/>
      <c r="JSA294"/>
      <c r="JSB294"/>
      <c r="JSC294"/>
      <c r="JSD294"/>
      <c r="JSE294"/>
      <c r="JSF294"/>
      <c r="JSG294"/>
      <c r="JSH294"/>
      <c r="JSI294"/>
      <c r="JSJ294"/>
      <c r="JSK294"/>
      <c r="JSL294"/>
      <c r="JSM294"/>
      <c r="JSN294"/>
      <c r="JSO294"/>
      <c r="JSP294"/>
      <c r="JSQ294"/>
      <c r="JSR294"/>
      <c r="JSS294"/>
      <c r="JST294"/>
      <c r="JSU294"/>
      <c r="JSV294"/>
      <c r="JSW294"/>
      <c r="JSX294"/>
      <c r="JSY294"/>
      <c r="JSZ294"/>
      <c r="JTA294"/>
      <c r="JTB294"/>
      <c r="JTC294"/>
      <c r="JTD294"/>
      <c r="JTE294"/>
      <c r="JTF294"/>
      <c r="JTG294"/>
      <c r="JTH294"/>
      <c r="JTI294"/>
      <c r="JTJ294"/>
      <c r="JTK294"/>
      <c r="JTL294"/>
      <c r="JTM294"/>
      <c r="JTN294"/>
      <c r="JTO294"/>
      <c r="JTP294"/>
      <c r="JTQ294"/>
      <c r="JTR294"/>
      <c r="JTS294"/>
      <c r="JTT294"/>
      <c r="JTU294"/>
      <c r="JTV294"/>
      <c r="JTW294"/>
      <c r="JTX294"/>
      <c r="JTY294"/>
      <c r="JTZ294"/>
      <c r="JUA294"/>
      <c r="JUB294"/>
      <c r="JUC294"/>
      <c r="JUD294"/>
      <c r="JUE294"/>
      <c r="JUF294"/>
      <c r="JUG294"/>
      <c r="JUH294"/>
      <c r="JUI294"/>
      <c r="JUJ294"/>
      <c r="JUK294"/>
      <c r="JUL294"/>
      <c r="JUM294"/>
      <c r="JUN294"/>
      <c r="JUO294"/>
      <c r="JUP294"/>
      <c r="JUQ294"/>
      <c r="JUR294"/>
      <c r="JUS294"/>
      <c r="JUT294"/>
      <c r="JUU294"/>
      <c r="JUV294"/>
      <c r="JUW294"/>
      <c r="JUX294"/>
      <c r="JUY294"/>
      <c r="JUZ294"/>
      <c r="JVA294"/>
      <c r="JVB294"/>
      <c r="JVC294"/>
      <c r="JVD294"/>
      <c r="JVE294"/>
      <c r="JVF294"/>
      <c r="JVG294"/>
      <c r="JVH294"/>
      <c r="JVI294"/>
      <c r="JVJ294"/>
      <c r="JVK294"/>
      <c r="JVL294"/>
      <c r="JVM294"/>
      <c r="JVN294"/>
      <c r="JVO294"/>
      <c r="JVP294"/>
      <c r="JVQ294"/>
      <c r="JVR294"/>
      <c r="JVS294"/>
      <c r="JVT294"/>
      <c r="JVU294"/>
      <c r="JVV294"/>
      <c r="JVW294"/>
      <c r="JVX294"/>
      <c r="JVY294"/>
      <c r="JVZ294"/>
      <c r="JWA294"/>
      <c r="JWB294"/>
      <c r="JWC294"/>
      <c r="JWD294"/>
      <c r="JWE294"/>
      <c r="JWF294"/>
      <c r="JWG294"/>
      <c r="JWH294"/>
      <c r="JWI294"/>
      <c r="JWJ294"/>
      <c r="JWK294"/>
      <c r="JWL294"/>
      <c r="JWM294"/>
      <c r="JWN294"/>
      <c r="JWO294"/>
      <c r="JWP294"/>
      <c r="JWQ294"/>
      <c r="JWR294"/>
      <c r="JWS294"/>
      <c r="JWT294"/>
      <c r="JWU294"/>
      <c r="JWV294"/>
      <c r="JWW294"/>
      <c r="JWX294"/>
      <c r="JWY294"/>
      <c r="JWZ294"/>
      <c r="JXA294"/>
      <c r="JXB294"/>
      <c r="JXC294"/>
      <c r="JXD294"/>
      <c r="JXE294"/>
      <c r="JXF294"/>
      <c r="JXG294"/>
      <c r="JXH294"/>
      <c r="JXI294"/>
      <c r="JXJ294"/>
      <c r="JXK294"/>
      <c r="JXL294"/>
      <c r="JXM294"/>
      <c r="JXN294"/>
      <c r="JXO294"/>
      <c r="JXP294"/>
      <c r="JXQ294"/>
      <c r="JXR294"/>
      <c r="JXS294"/>
      <c r="JXT294"/>
      <c r="JXU294"/>
      <c r="JXV294"/>
      <c r="JXW294"/>
      <c r="JXX294"/>
      <c r="JXY294"/>
      <c r="JXZ294"/>
      <c r="JYA294"/>
      <c r="JYB294"/>
      <c r="JYC294"/>
      <c r="JYD294"/>
      <c r="JYE294"/>
      <c r="JYF294"/>
      <c r="JYG294"/>
      <c r="JYH294"/>
      <c r="JYI294"/>
      <c r="JYJ294"/>
      <c r="JYK294"/>
      <c r="JYL294"/>
      <c r="JYM294"/>
      <c r="JYN294"/>
      <c r="JYO294"/>
      <c r="JYP294"/>
      <c r="JYQ294"/>
      <c r="JYR294"/>
      <c r="JYS294"/>
      <c r="JYT294"/>
      <c r="JYU294"/>
      <c r="JYV294"/>
      <c r="JYW294"/>
      <c r="JYX294"/>
      <c r="JYY294"/>
      <c r="JYZ294"/>
      <c r="JZA294"/>
      <c r="JZB294"/>
      <c r="JZC294"/>
      <c r="JZD294"/>
      <c r="JZE294"/>
      <c r="JZF294"/>
      <c r="JZG294"/>
      <c r="JZH294"/>
      <c r="JZI294"/>
      <c r="JZJ294"/>
      <c r="JZK294"/>
      <c r="JZL294"/>
      <c r="JZM294"/>
      <c r="JZN294"/>
      <c r="JZO294"/>
      <c r="JZP294"/>
      <c r="JZQ294"/>
      <c r="JZR294"/>
      <c r="JZS294"/>
      <c r="JZT294"/>
      <c r="JZU294"/>
      <c r="JZV294"/>
      <c r="JZW294"/>
      <c r="JZX294"/>
      <c r="JZY294"/>
      <c r="JZZ294"/>
      <c r="KAA294"/>
      <c r="KAB294"/>
      <c r="KAC294"/>
      <c r="KAD294"/>
      <c r="KAE294"/>
      <c r="KAF294"/>
      <c r="KAG294"/>
      <c r="KAH294"/>
      <c r="KAI294"/>
      <c r="KAJ294"/>
      <c r="KAK294"/>
      <c r="KAL294"/>
      <c r="KAM294"/>
      <c r="KAN294"/>
      <c r="KAO294"/>
      <c r="KAP294"/>
      <c r="KAQ294"/>
      <c r="KAR294"/>
      <c r="KAS294"/>
      <c r="KAT294"/>
      <c r="KAU294"/>
      <c r="KAV294"/>
      <c r="KAW294"/>
      <c r="KAX294"/>
      <c r="KAY294"/>
      <c r="KAZ294"/>
      <c r="KBA294"/>
      <c r="KBB294"/>
      <c r="KBC294"/>
      <c r="KBD294"/>
      <c r="KBE294"/>
      <c r="KBF294"/>
      <c r="KBG294"/>
      <c r="KBH294"/>
      <c r="KBI294"/>
      <c r="KBJ294"/>
      <c r="KBK294"/>
      <c r="KBL294"/>
      <c r="KBM294"/>
      <c r="KBN294"/>
      <c r="KBO294"/>
      <c r="KBP294"/>
      <c r="KBQ294"/>
      <c r="KBR294"/>
      <c r="KBS294"/>
      <c r="KBT294"/>
      <c r="KBU294"/>
      <c r="KBV294"/>
      <c r="KBW294"/>
      <c r="KBX294"/>
      <c r="KBY294"/>
      <c r="KBZ294"/>
      <c r="KCA294"/>
      <c r="KCB294"/>
      <c r="KCC294"/>
      <c r="KCD294"/>
      <c r="KCE294"/>
      <c r="KCF294"/>
      <c r="KCG294"/>
      <c r="KCH294"/>
      <c r="KCI294"/>
      <c r="KCJ294"/>
      <c r="KCK294"/>
      <c r="KCL294"/>
      <c r="KCM294"/>
      <c r="KCN294"/>
      <c r="KCO294"/>
      <c r="KCP294"/>
      <c r="KCQ294"/>
      <c r="KCR294"/>
      <c r="KCS294"/>
      <c r="KCT294"/>
      <c r="KCU294"/>
      <c r="KCV294"/>
      <c r="KCW294"/>
      <c r="KCX294"/>
      <c r="KCY294"/>
      <c r="KCZ294"/>
      <c r="KDA294"/>
      <c r="KDB294"/>
      <c r="KDC294"/>
      <c r="KDD294"/>
      <c r="KDE294"/>
      <c r="KDF294"/>
      <c r="KDG294"/>
      <c r="KDH294"/>
      <c r="KDI294"/>
      <c r="KDJ294"/>
      <c r="KDK294"/>
      <c r="KDL294"/>
      <c r="KDM294"/>
      <c r="KDN294"/>
      <c r="KDO294"/>
      <c r="KDP294"/>
      <c r="KDQ294"/>
      <c r="KDR294"/>
      <c r="KDS294"/>
      <c r="KDT294"/>
      <c r="KDU294"/>
      <c r="KDV294"/>
      <c r="KDW294"/>
      <c r="KDX294"/>
      <c r="KDY294"/>
      <c r="KDZ294"/>
      <c r="KEA294"/>
      <c r="KEB294"/>
      <c r="KEC294"/>
      <c r="KED294"/>
      <c r="KEE294"/>
      <c r="KEF294"/>
      <c r="KEG294"/>
      <c r="KEH294"/>
      <c r="KEI294"/>
      <c r="KEJ294"/>
      <c r="KEK294"/>
      <c r="KEL294"/>
      <c r="KEM294"/>
      <c r="KEN294"/>
      <c r="KEO294"/>
      <c r="KEP294"/>
      <c r="KEQ294"/>
      <c r="KER294"/>
      <c r="KES294"/>
      <c r="KET294"/>
      <c r="KEU294"/>
      <c r="KEV294"/>
      <c r="KEW294"/>
      <c r="KEX294"/>
      <c r="KEY294"/>
      <c r="KEZ294"/>
      <c r="KFA294"/>
      <c r="KFB294"/>
      <c r="KFC294"/>
      <c r="KFD294"/>
      <c r="KFE294"/>
      <c r="KFF294"/>
      <c r="KFG294"/>
      <c r="KFH294"/>
      <c r="KFI294"/>
      <c r="KFJ294"/>
      <c r="KFK294"/>
      <c r="KFL294"/>
      <c r="KFM294"/>
      <c r="KFN294"/>
      <c r="KFO294"/>
      <c r="KFP294"/>
      <c r="KFQ294"/>
      <c r="KFR294"/>
      <c r="KFS294"/>
      <c r="KFT294"/>
      <c r="KFU294"/>
      <c r="KFV294"/>
      <c r="KFW294"/>
      <c r="KFX294"/>
      <c r="KFY294"/>
      <c r="KFZ294"/>
      <c r="KGA294"/>
      <c r="KGB294"/>
      <c r="KGC294"/>
      <c r="KGD294"/>
      <c r="KGE294"/>
      <c r="KGF294"/>
      <c r="KGG294"/>
      <c r="KGH294"/>
      <c r="KGI294"/>
      <c r="KGJ294"/>
      <c r="KGK294"/>
      <c r="KGL294"/>
      <c r="KGM294"/>
      <c r="KGN294"/>
      <c r="KGO294"/>
      <c r="KGP294"/>
      <c r="KGQ294"/>
      <c r="KGR294"/>
      <c r="KGS294"/>
      <c r="KGT294"/>
      <c r="KGU294"/>
      <c r="KGV294"/>
      <c r="KGW294"/>
      <c r="KGX294"/>
      <c r="KGY294"/>
      <c r="KGZ294"/>
      <c r="KHA294"/>
      <c r="KHB294"/>
      <c r="KHC294"/>
      <c r="KHD294"/>
      <c r="KHE294"/>
      <c r="KHF294"/>
      <c r="KHG294"/>
      <c r="KHH294"/>
      <c r="KHI294"/>
      <c r="KHJ294"/>
      <c r="KHK294"/>
      <c r="KHL294"/>
      <c r="KHM294"/>
      <c r="KHN294"/>
      <c r="KHO294"/>
      <c r="KHP294"/>
      <c r="KHQ294"/>
      <c r="KHR294"/>
      <c r="KHS294"/>
      <c r="KHT294"/>
      <c r="KHU294"/>
      <c r="KHV294"/>
      <c r="KHW294"/>
      <c r="KHX294"/>
      <c r="KHY294"/>
      <c r="KHZ294"/>
      <c r="KIA294"/>
      <c r="KIB294"/>
      <c r="KIC294"/>
      <c r="KID294"/>
      <c r="KIE294"/>
      <c r="KIF294"/>
      <c r="KIG294"/>
      <c r="KIH294"/>
      <c r="KII294"/>
      <c r="KIJ294"/>
      <c r="KIK294"/>
      <c r="KIL294"/>
      <c r="KIM294"/>
      <c r="KIN294"/>
      <c r="KIO294"/>
      <c r="KIP294"/>
      <c r="KIQ294"/>
      <c r="KIR294"/>
      <c r="KIS294"/>
      <c r="KIT294"/>
      <c r="KIU294"/>
      <c r="KIV294"/>
      <c r="KIW294"/>
      <c r="KIX294"/>
      <c r="KIY294"/>
      <c r="KIZ294"/>
      <c r="KJA294"/>
      <c r="KJB294"/>
      <c r="KJC294"/>
      <c r="KJD294"/>
      <c r="KJE294"/>
      <c r="KJF294"/>
      <c r="KJG294"/>
      <c r="KJH294"/>
      <c r="KJI294"/>
      <c r="KJJ294"/>
      <c r="KJK294"/>
      <c r="KJL294"/>
      <c r="KJM294"/>
      <c r="KJN294"/>
      <c r="KJO294"/>
      <c r="KJP294"/>
      <c r="KJQ294"/>
      <c r="KJR294"/>
      <c r="KJS294"/>
      <c r="KJT294"/>
      <c r="KJU294"/>
      <c r="KJV294"/>
      <c r="KJW294"/>
      <c r="KJX294"/>
      <c r="KJY294"/>
      <c r="KJZ294"/>
      <c r="KKA294"/>
      <c r="KKB294"/>
      <c r="KKC294"/>
      <c r="KKD294"/>
      <c r="KKE294"/>
      <c r="KKF294"/>
      <c r="KKG294"/>
      <c r="KKH294"/>
      <c r="KKI294"/>
      <c r="KKJ294"/>
      <c r="KKK294"/>
      <c r="KKL294"/>
      <c r="KKM294"/>
      <c r="KKN294"/>
      <c r="KKO294"/>
      <c r="KKP294"/>
      <c r="KKQ294"/>
      <c r="KKR294"/>
      <c r="KKS294"/>
      <c r="KKT294"/>
      <c r="KKU294"/>
      <c r="KKV294"/>
      <c r="KKW294"/>
      <c r="KKX294"/>
      <c r="KKY294"/>
      <c r="KKZ294"/>
      <c r="KLA294"/>
      <c r="KLB294"/>
      <c r="KLC294"/>
      <c r="KLD294"/>
      <c r="KLE294"/>
      <c r="KLF294"/>
      <c r="KLG294"/>
      <c r="KLH294"/>
      <c r="KLI294"/>
      <c r="KLJ294"/>
      <c r="KLK294"/>
      <c r="KLL294"/>
      <c r="KLM294"/>
      <c r="KLN294"/>
      <c r="KLO294"/>
      <c r="KLP294"/>
      <c r="KLQ294"/>
      <c r="KLR294"/>
      <c r="KLS294"/>
      <c r="KLT294"/>
      <c r="KLU294"/>
      <c r="KLV294"/>
      <c r="KLW294"/>
      <c r="KLX294"/>
      <c r="KLY294"/>
      <c r="KLZ294"/>
      <c r="KMA294"/>
      <c r="KMB294"/>
      <c r="KMC294"/>
      <c r="KMD294"/>
      <c r="KME294"/>
      <c r="KMF294"/>
      <c r="KMG294"/>
      <c r="KMH294"/>
      <c r="KMI294"/>
      <c r="KMJ294"/>
      <c r="KMK294"/>
      <c r="KML294"/>
      <c r="KMM294"/>
      <c r="KMN294"/>
      <c r="KMO294"/>
      <c r="KMP294"/>
      <c r="KMQ294"/>
      <c r="KMR294"/>
      <c r="KMS294"/>
      <c r="KMT294"/>
      <c r="KMU294"/>
      <c r="KMV294"/>
      <c r="KMW294"/>
      <c r="KMX294"/>
      <c r="KMY294"/>
      <c r="KMZ294"/>
      <c r="KNA294"/>
      <c r="KNB294"/>
      <c r="KNC294"/>
      <c r="KND294"/>
      <c r="KNE294"/>
      <c r="KNF294"/>
      <c r="KNG294"/>
      <c r="KNH294"/>
      <c r="KNI294"/>
      <c r="KNJ294"/>
      <c r="KNK294"/>
      <c r="KNL294"/>
      <c r="KNM294"/>
      <c r="KNN294"/>
      <c r="KNO294"/>
      <c r="KNP294"/>
      <c r="KNQ294"/>
      <c r="KNR294"/>
      <c r="KNS294"/>
      <c r="KNT294"/>
      <c r="KNU294"/>
      <c r="KNV294"/>
      <c r="KNW294"/>
      <c r="KNX294"/>
      <c r="KNY294"/>
      <c r="KNZ294"/>
      <c r="KOA294"/>
      <c r="KOB294"/>
      <c r="KOC294"/>
      <c r="KOD294"/>
      <c r="KOE294"/>
      <c r="KOF294"/>
      <c r="KOG294"/>
      <c r="KOH294"/>
      <c r="KOI294"/>
      <c r="KOJ294"/>
      <c r="KOK294"/>
      <c r="KOL294"/>
      <c r="KOM294"/>
      <c r="KON294"/>
      <c r="KOO294"/>
      <c r="KOP294"/>
      <c r="KOQ294"/>
      <c r="KOR294"/>
      <c r="KOS294"/>
      <c r="KOT294"/>
      <c r="KOU294"/>
      <c r="KOV294"/>
      <c r="KOW294"/>
      <c r="KOX294"/>
      <c r="KOY294"/>
      <c r="KOZ294"/>
      <c r="KPA294"/>
      <c r="KPB294"/>
      <c r="KPC294"/>
      <c r="KPD294"/>
      <c r="KPE294"/>
      <c r="KPF294"/>
      <c r="KPG294"/>
      <c r="KPH294"/>
      <c r="KPI294"/>
      <c r="KPJ294"/>
      <c r="KPK294"/>
      <c r="KPL294"/>
      <c r="KPM294"/>
      <c r="KPN294"/>
      <c r="KPO294"/>
      <c r="KPP294"/>
      <c r="KPQ294"/>
      <c r="KPR294"/>
      <c r="KPS294"/>
      <c r="KPT294"/>
      <c r="KPU294"/>
      <c r="KPV294"/>
      <c r="KPW294"/>
      <c r="KPX294"/>
      <c r="KPY294"/>
      <c r="KPZ294"/>
      <c r="KQA294"/>
      <c r="KQB294"/>
      <c r="KQC294"/>
      <c r="KQD294"/>
      <c r="KQE294"/>
      <c r="KQF294"/>
      <c r="KQG294"/>
      <c r="KQH294"/>
      <c r="KQI294"/>
      <c r="KQJ294"/>
      <c r="KQK294"/>
      <c r="KQL294"/>
      <c r="KQM294"/>
      <c r="KQN294"/>
      <c r="KQO294"/>
      <c r="KQP294"/>
      <c r="KQQ294"/>
      <c r="KQR294"/>
      <c r="KQS294"/>
      <c r="KQT294"/>
      <c r="KQU294"/>
      <c r="KQV294"/>
      <c r="KQW294"/>
      <c r="KQX294"/>
      <c r="KQY294"/>
      <c r="KQZ294"/>
      <c r="KRA294"/>
      <c r="KRB294"/>
      <c r="KRC294"/>
      <c r="KRD294"/>
      <c r="KRE294"/>
      <c r="KRF294"/>
      <c r="KRG294"/>
      <c r="KRH294"/>
      <c r="KRI294"/>
      <c r="KRJ294"/>
      <c r="KRK294"/>
      <c r="KRL294"/>
      <c r="KRM294"/>
      <c r="KRN294"/>
      <c r="KRO294"/>
      <c r="KRP294"/>
      <c r="KRQ294"/>
      <c r="KRR294"/>
      <c r="KRS294"/>
      <c r="KRT294"/>
      <c r="KRU294"/>
      <c r="KRV294"/>
      <c r="KRW294"/>
      <c r="KRX294"/>
      <c r="KRY294"/>
      <c r="KRZ294"/>
      <c r="KSA294"/>
      <c r="KSB294"/>
      <c r="KSC294"/>
      <c r="KSD294"/>
      <c r="KSE294"/>
      <c r="KSF294"/>
      <c r="KSG294"/>
      <c r="KSH294"/>
      <c r="KSI294"/>
      <c r="KSJ294"/>
      <c r="KSK294"/>
      <c r="KSL294"/>
      <c r="KSM294"/>
      <c r="KSN294"/>
      <c r="KSO294"/>
      <c r="KSP294"/>
      <c r="KSQ294"/>
      <c r="KSR294"/>
      <c r="KSS294"/>
      <c r="KST294"/>
      <c r="KSU294"/>
      <c r="KSV294"/>
      <c r="KSW294"/>
      <c r="KSX294"/>
      <c r="KSY294"/>
      <c r="KSZ294"/>
      <c r="KTA294"/>
      <c r="KTB294"/>
      <c r="KTC294"/>
      <c r="KTD294"/>
      <c r="KTE294"/>
      <c r="KTF294"/>
      <c r="KTG294"/>
      <c r="KTH294"/>
      <c r="KTI294"/>
      <c r="KTJ294"/>
      <c r="KTK294"/>
      <c r="KTL294"/>
      <c r="KTM294"/>
      <c r="KTN294"/>
      <c r="KTO294"/>
      <c r="KTP294"/>
      <c r="KTQ294"/>
      <c r="KTR294"/>
      <c r="KTS294"/>
      <c r="KTT294"/>
      <c r="KTU294"/>
      <c r="KTV294"/>
      <c r="KTW294"/>
      <c r="KTX294"/>
      <c r="KTY294"/>
      <c r="KTZ294"/>
      <c r="KUA294"/>
      <c r="KUB294"/>
      <c r="KUC294"/>
      <c r="KUD294"/>
      <c r="KUE294"/>
      <c r="KUF294"/>
      <c r="KUG294"/>
      <c r="KUH294"/>
      <c r="KUI294"/>
      <c r="KUJ294"/>
      <c r="KUK294"/>
      <c r="KUL294"/>
      <c r="KUM294"/>
      <c r="KUN294"/>
      <c r="KUO294"/>
      <c r="KUP294"/>
      <c r="KUQ294"/>
      <c r="KUR294"/>
      <c r="KUS294"/>
      <c r="KUT294"/>
      <c r="KUU294"/>
      <c r="KUV294"/>
      <c r="KUW294"/>
      <c r="KUX294"/>
      <c r="KUY294"/>
      <c r="KUZ294"/>
      <c r="KVA294"/>
      <c r="KVB294"/>
      <c r="KVC294"/>
      <c r="KVD294"/>
      <c r="KVE294"/>
      <c r="KVF294"/>
      <c r="KVG294"/>
      <c r="KVH294"/>
      <c r="KVI294"/>
      <c r="KVJ294"/>
      <c r="KVK294"/>
      <c r="KVL294"/>
      <c r="KVM294"/>
      <c r="KVN294"/>
      <c r="KVO294"/>
      <c r="KVP294"/>
      <c r="KVQ294"/>
      <c r="KVR294"/>
      <c r="KVS294"/>
      <c r="KVT294"/>
      <c r="KVU294"/>
      <c r="KVV294"/>
      <c r="KVW294"/>
      <c r="KVX294"/>
      <c r="KVY294"/>
      <c r="KVZ294"/>
      <c r="KWA294"/>
      <c r="KWB294"/>
      <c r="KWC294"/>
      <c r="KWD294"/>
      <c r="KWE294"/>
      <c r="KWF294"/>
      <c r="KWG294"/>
      <c r="KWH294"/>
      <c r="KWI294"/>
      <c r="KWJ294"/>
      <c r="KWK294"/>
      <c r="KWL294"/>
      <c r="KWM294"/>
      <c r="KWN294"/>
      <c r="KWO294"/>
      <c r="KWP294"/>
      <c r="KWQ294"/>
      <c r="KWR294"/>
      <c r="KWS294"/>
      <c r="KWT294"/>
      <c r="KWU294"/>
      <c r="KWV294"/>
      <c r="KWW294"/>
      <c r="KWX294"/>
      <c r="KWY294"/>
      <c r="KWZ294"/>
      <c r="KXA294"/>
      <c r="KXB294"/>
      <c r="KXC294"/>
      <c r="KXD294"/>
      <c r="KXE294"/>
      <c r="KXF294"/>
      <c r="KXG294"/>
      <c r="KXH294"/>
      <c r="KXI294"/>
      <c r="KXJ294"/>
      <c r="KXK294"/>
      <c r="KXL294"/>
      <c r="KXM294"/>
      <c r="KXN294"/>
      <c r="KXO294"/>
      <c r="KXP294"/>
      <c r="KXQ294"/>
      <c r="KXR294"/>
      <c r="KXS294"/>
      <c r="KXT294"/>
      <c r="KXU294"/>
      <c r="KXV294"/>
      <c r="KXW294"/>
      <c r="KXX294"/>
      <c r="KXY294"/>
      <c r="KXZ294"/>
      <c r="KYA294"/>
      <c r="KYB294"/>
      <c r="KYC294"/>
      <c r="KYD294"/>
      <c r="KYE294"/>
      <c r="KYF294"/>
      <c r="KYG294"/>
      <c r="KYH294"/>
      <c r="KYI294"/>
      <c r="KYJ294"/>
      <c r="KYK294"/>
      <c r="KYL294"/>
      <c r="KYM294"/>
      <c r="KYN294"/>
      <c r="KYO294"/>
      <c r="KYP294"/>
      <c r="KYQ294"/>
      <c r="KYR294"/>
      <c r="KYS294"/>
      <c r="KYT294"/>
      <c r="KYU294"/>
      <c r="KYV294"/>
      <c r="KYW294"/>
      <c r="KYX294"/>
      <c r="KYY294"/>
      <c r="KYZ294"/>
      <c r="KZA294"/>
      <c r="KZB294"/>
      <c r="KZC294"/>
      <c r="KZD294"/>
      <c r="KZE294"/>
      <c r="KZF294"/>
      <c r="KZG294"/>
      <c r="KZH294"/>
      <c r="KZI294"/>
      <c r="KZJ294"/>
      <c r="KZK294"/>
      <c r="KZL294"/>
      <c r="KZM294"/>
      <c r="KZN294"/>
      <c r="KZO294"/>
      <c r="KZP294"/>
      <c r="KZQ294"/>
      <c r="KZR294"/>
      <c r="KZS294"/>
      <c r="KZT294"/>
      <c r="KZU294"/>
      <c r="KZV294"/>
      <c r="KZW294"/>
      <c r="KZX294"/>
      <c r="KZY294"/>
      <c r="KZZ294"/>
      <c r="LAA294"/>
      <c r="LAB294"/>
      <c r="LAC294"/>
      <c r="LAD294"/>
      <c r="LAE294"/>
      <c r="LAF294"/>
      <c r="LAG294"/>
      <c r="LAH294"/>
      <c r="LAI294"/>
      <c r="LAJ294"/>
      <c r="LAK294"/>
      <c r="LAL294"/>
      <c r="LAM294"/>
      <c r="LAN294"/>
      <c r="LAO294"/>
      <c r="LAP294"/>
      <c r="LAQ294"/>
      <c r="LAR294"/>
      <c r="LAS294"/>
      <c r="LAT294"/>
      <c r="LAU294"/>
      <c r="LAV294"/>
      <c r="LAW294"/>
      <c r="LAX294"/>
      <c r="LAY294"/>
      <c r="LAZ294"/>
      <c r="LBA294"/>
      <c r="LBB294"/>
      <c r="LBC294"/>
      <c r="LBD294"/>
      <c r="LBE294"/>
      <c r="LBF294"/>
      <c r="LBG294"/>
      <c r="LBH294"/>
      <c r="LBI294"/>
      <c r="LBJ294"/>
      <c r="LBK294"/>
      <c r="LBL294"/>
      <c r="LBM294"/>
      <c r="LBN294"/>
      <c r="LBO294"/>
      <c r="LBP294"/>
      <c r="LBQ294"/>
      <c r="LBR294"/>
      <c r="LBS294"/>
      <c r="LBT294"/>
      <c r="LBU294"/>
      <c r="LBV294"/>
      <c r="LBW294"/>
      <c r="LBX294"/>
      <c r="LBY294"/>
      <c r="LBZ294"/>
      <c r="LCA294"/>
      <c r="LCB294"/>
      <c r="LCC294"/>
      <c r="LCD294"/>
      <c r="LCE294"/>
      <c r="LCF294"/>
      <c r="LCG294"/>
      <c r="LCH294"/>
      <c r="LCI294"/>
      <c r="LCJ294"/>
      <c r="LCK294"/>
      <c r="LCL294"/>
      <c r="LCM294"/>
      <c r="LCN294"/>
      <c r="LCO294"/>
      <c r="LCP294"/>
      <c r="LCQ294"/>
      <c r="LCR294"/>
      <c r="LCS294"/>
      <c r="LCT294"/>
      <c r="LCU294"/>
      <c r="LCV294"/>
      <c r="LCW294"/>
      <c r="LCX294"/>
      <c r="LCY294"/>
      <c r="LCZ294"/>
      <c r="LDA294"/>
      <c r="LDB294"/>
      <c r="LDC294"/>
      <c r="LDD294"/>
      <c r="LDE294"/>
      <c r="LDF294"/>
      <c r="LDG294"/>
      <c r="LDH294"/>
      <c r="LDI294"/>
      <c r="LDJ294"/>
      <c r="LDK294"/>
      <c r="LDL294"/>
      <c r="LDM294"/>
      <c r="LDN294"/>
      <c r="LDO294"/>
      <c r="LDP294"/>
      <c r="LDQ294"/>
      <c r="LDR294"/>
      <c r="LDS294"/>
      <c r="LDT294"/>
      <c r="LDU294"/>
      <c r="LDV294"/>
      <c r="LDW294"/>
      <c r="LDX294"/>
      <c r="LDY294"/>
      <c r="LDZ294"/>
      <c r="LEA294"/>
      <c r="LEB294"/>
      <c r="LEC294"/>
      <c r="LED294"/>
      <c r="LEE294"/>
      <c r="LEF294"/>
      <c r="LEG294"/>
      <c r="LEH294"/>
      <c r="LEI294"/>
      <c r="LEJ294"/>
      <c r="LEK294"/>
      <c r="LEL294"/>
      <c r="LEM294"/>
      <c r="LEN294"/>
      <c r="LEO294"/>
      <c r="LEP294"/>
      <c r="LEQ294"/>
      <c r="LER294"/>
      <c r="LES294"/>
      <c r="LET294"/>
      <c r="LEU294"/>
      <c r="LEV294"/>
      <c r="LEW294"/>
      <c r="LEX294"/>
      <c r="LEY294"/>
      <c r="LEZ294"/>
      <c r="LFA294"/>
      <c r="LFB294"/>
      <c r="LFC294"/>
      <c r="LFD294"/>
      <c r="LFE294"/>
      <c r="LFF294"/>
      <c r="LFG294"/>
      <c r="LFH294"/>
      <c r="LFI294"/>
      <c r="LFJ294"/>
      <c r="LFK294"/>
      <c r="LFL294"/>
      <c r="LFM294"/>
      <c r="LFN294"/>
      <c r="LFO294"/>
      <c r="LFP294"/>
      <c r="LFQ294"/>
      <c r="LFR294"/>
      <c r="LFS294"/>
      <c r="LFT294"/>
      <c r="LFU294"/>
      <c r="LFV294"/>
      <c r="LFW294"/>
      <c r="LFX294"/>
      <c r="LFY294"/>
      <c r="LFZ294"/>
      <c r="LGA294"/>
      <c r="LGB294"/>
      <c r="LGC294"/>
      <c r="LGD294"/>
      <c r="LGE294"/>
      <c r="LGF294"/>
      <c r="LGG294"/>
      <c r="LGH294"/>
      <c r="LGI294"/>
      <c r="LGJ294"/>
      <c r="LGK294"/>
      <c r="LGL294"/>
      <c r="LGM294"/>
      <c r="LGN294"/>
      <c r="LGO294"/>
      <c r="LGP294"/>
      <c r="LGQ294"/>
      <c r="LGR294"/>
      <c r="LGS294"/>
      <c r="LGT294"/>
      <c r="LGU294"/>
      <c r="LGV294"/>
      <c r="LGW294"/>
      <c r="LGX294"/>
      <c r="LGY294"/>
      <c r="LGZ294"/>
      <c r="LHA294"/>
      <c r="LHB294"/>
      <c r="LHC294"/>
      <c r="LHD294"/>
      <c r="LHE294"/>
      <c r="LHF294"/>
      <c r="LHG294"/>
      <c r="LHH294"/>
      <c r="LHI294"/>
      <c r="LHJ294"/>
      <c r="LHK294"/>
      <c r="LHL294"/>
      <c r="LHM294"/>
      <c r="LHN294"/>
      <c r="LHO294"/>
      <c r="LHP294"/>
      <c r="LHQ294"/>
      <c r="LHR294"/>
      <c r="LHS294"/>
      <c r="LHT294"/>
      <c r="LHU294"/>
      <c r="LHV294"/>
      <c r="LHW294"/>
      <c r="LHX294"/>
      <c r="LHY294"/>
      <c r="LHZ294"/>
      <c r="LIA294"/>
      <c r="LIB294"/>
      <c r="LIC294"/>
      <c r="LID294"/>
      <c r="LIE294"/>
      <c r="LIF294"/>
      <c r="LIG294"/>
      <c r="LIH294"/>
      <c r="LII294"/>
      <c r="LIJ294"/>
      <c r="LIK294"/>
      <c r="LIL294"/>
      <c r="LIM294"/>
      <c r="LIN294"/>
      <c r="LIO294"/>
      <c r="LIP294"/>
      <c r="LIQ294"/>
      <c r="LIR294"/>
      <c r="LIS294"/>
      <c r="LIT294"/>
      <c r="LIU294"/>
      <c r="LIV294"/>
      <c r="LIW294"/>
      <c r="LIX294"/>
      <c r="LIY294"/>
      <c r="LIZ294"/>
      <c r="LJA294"/>
      <c r="LJB294"/>
      <c r="LJC294"/>
      <c r="LJD294"/>
      <c r="LJE294"/>
      <c r="LJF294"/>
      <c r="LJG294"/>
      <c r="LJH294"/>
      <c r="LJI294"/>
      <c r="LJJ294"/>
      <c r="LJK294"/>
      <c r="LJL294"/>
      <c r="LJM294"/>
      <c r="LJN294"/>
      <c r="LJO294"/>
      <c r="LJP294"/>
      <c r="LJQ294"/>
      <c r="LJR294"/>
      <c r="LJS294"/>
      <c r="LJT294"/>
      <c r="LJU294"/>
      <c r="LJV294"/>
      <c r="LJW294"/>
      <c r="LJX294"/>
      <c r="LJY294"/>
      <c r="LJZ294"/>
      <c r="LKA294"/>
      <c r="LKB294"/>
      <c r="LKC294"/>
      <c r="LKD294"/>
      <c r="LKE294"/>
      <c r="LKF294"/>
      <c r="LKG294"/>
      <c r="LKH294"/>
      <c r="LKI294"/>
      <c r="LKJ294"/>
      <c r="LKK294"/>
      <c r="LKL294"/>
      <c r="LKM294"/>
      <c r="LKN294"/>
      <c r="LKO294"/>
      <c r="LKP294"/>
      <c r="LKQ294"/>
      <c r="LKR294"/>
      <c r="LKS294"/>
      <c r="LKT294"/>
      <c r="LKU294"/>
      <c r="LKV294"/>
      <c r="LKW294"/>
      <c r="LKX294"/>
      <c r="LKY294"/>
      <c r="LKZ294"/>
      <c r="LLA294"/>
      <c r="LLB294"/>
      <c r="LLC294"/>
      <c r="LLD294"/>
      <c r="LLE294"/>
      <c r="LLF294"/>
      <c r="LLG294"/>
      <c r="LLH294"/>
      <c r="LLI294"/>
      <c r="LLJ294"/>
      <c r="LLK294"/>
      <c r="LLL294"/>
      <c r="LLM294"/>
      <c r="LLN294"/>
      <c r="LLO294"/>
      <c r="LLP294"/>
      <c r="LLQ294"/>
      <c r="LLR294"/>
      <c r="LLS294"/>
      <c r="LLT294"/>
      <c r="LLU294"/>
      <c r="LLV294"/>
      <c r="LLW294"/>
      <c r="LLX294"/>
      <c r="LLY294"/>
      <c r="LLZ294"/>
      <c r="LMA294"/>
      <c r="LMB294"/>
      <c r="LMC294"/>
      <c r="LMD294"/>
      <c r="LME294"/>
      <c r="LMF294"/>
      <c r="LMG294"/>
      <c r="LMH294"/>
      <c r="LMI294"/>
      <c r="LMJ294"/>
      <c r="LMK294"/>
      <c r="LML294"/>
      <c r="LMM294"/>
      <c r="LMN294"/>
      <c r="LMO294"/>
      <c r="LMP294"/>
      <c r="LMQ294"/>
      <c r="LMR294"/>
      <c r="LMS294"/>
      <c r="LMT294"/>
      <c r="LMU294"/>
      <c r="LMV294"/>
      <c r="LMW294"/>
      <c r="LMX294"/>
      <c r="LMY294"/>
      <c r="LMZ294"/>
      <c r="LNA294"/>
      <c r="LNB294"/>
      <c r="LNC294"/>
      <c r="LND294"/>
      <c r="LNE294"/>
      <c r="LNF294"/>
      <c r="LNG294"/>
      <c r="LNH294"/>
      <c r="LNI294"/>
      <c r="LNJ294"/>
      <c r="LNK294"/>
      <c r="LNL294"/>
      <c r="LNM294"/>
      <c r="LNN294"/>
      <c r="LNO294"/>
      <c r="LNP294"/>
      <c r="LNQ294"/>
      <c r="LNR294"/>
      <c r="LNS294"/>
      <c r="LNT294"/>
      <c r="LNU294"/>
      <c r="LNV294"/>
      <c r="LNW294"/>
      <c r="LNX294"/>
      <c r="LNY294"/>
      <c r="LNZ294"/>
      <c r="LOA294"/>
      <c r="LOB294"/>
      <c r="LOC294"/>
      <c r="LOD294"/>
      <c r="LOE294"/>
      <c r="LOF294"/>
      <c r="LOG294"/>
      <c r="LOH294"/>
      <c r="LOI294"/>
      <c r="LOJ294"/>
      <c r="LOK294"/>
      <c r="LOL294"/>
      <c r="LOM294"/>
      <c r="LON294"/>
      <c r="LOO294"/>
      <c r="LOP294"/>
      <c r="LOQ294"/>
      <c r="LOR294"/>
      <c r="LOS294"/>
      <c r="LOT294"/>
      <c r="LOU294"/>
      <c r="LOV294"/>
      <c r="LOW294"/>
      <c r="LOX294"/>
      <c r="LOY294"/>
      <c r="LOZ294"/>
      <c r="LPA294"/>
      <c r="LPB294"/>
      <c r="LPC294"/>
      <c r="LPD294"/>
      <c r="LPE294"/>
      <c r="LPF294"/>
      <c r="LPG294"/>
      <c r="LPH294"/>
      <c r="LPI294"/>
      <c r="LPJ294"/>
      <c r="LPK294"/>
      <c r="LPL294"/>
      <c r="LPM294"/>
      <c r="LPN294"/>
      <c r="LPO294"/>
      <c r="LPP294"/>
      <c r="LPQ294"/>
      <c r="LPR294"/>
      <c r="LPS294"/>
      <c r="LPT294"/>
      <c r="LPU294"/>
      <c r="LPV294"/>
      <c r="LPW294"/>
      <c r="LPX294"/>
      <c r="LPY294"/>
      <c r="LPZ294"/>
      <c r="LQA294"/>
      <c r="LQB294"/>
      <c r="LQC294"/>
      <c r="LQD294"/>
      <c r="LQE294"/>
      <c r="LQF294"/>
      <c r="LQG294"/>
      <c r="LQH294"/>
      <c r="LQI294"/>
      <c r="LQJ294"/>
      <c r="LQK294"/>
      <c r="LQL294"/>
      <c r="LQM294"/>
      <c r="LQN294"/>
      <c r="LQO294"/>
      <c r="LQP294"/>
      <c r="LQQ294"/>
      <c r="LQR294"/>
      <c r="LQS294"/>
      <c r="LQT294"/>
      <c r="LQU294"/>
      <c r="LQV294"/>
      <c r="LQW294"/>
      <c r="LQX294"/>
      <c r="LQY294"/>
      <c r="LQZ294"/>
      <c r="LRA294"/>
      <c r="LRB294"/>
      <c r="LRC294"/>
      <c r="LRD294"/>
      <c r="LRE294"/>
      <c r="LRF294"/>
      <c r="LRG294"/>
      <c r="LRH294"/>
      <c r="LRI294"/>
      <c r="LRJ294"/>
      <c r="LRK294"/>
      <c r="LRL294"/>
      <c r="LRM294"/>
      <c r="LRN294"/>
      <c r="LRO294"/>
      <c r="LRP294"/>
      <c r="LRQ294"/>
      <c r="LRR294"/>
      <c r="LRS294"/>
      <c r="LRT294"/>
      <c r="LRU294"/>
      <c r="LRV294"/>
      <c r="LRW294"/>
      <c r="LRX294"/>
      <c r="LRY294"/>
      <c r="LRZ294"/>
      <c r="LSA294"/>
      <c r="LSB294"/>
      <c r="LSC294"/>
      <c r="LSD294"/>
      <c r="LSE294"/>
      <c r="LSF294"/>
      <c r="LSG294"/>
      <c r="LSH294"/>
      <c r="LSI294"/>
      <c r="LSJ294"/>
      <c r="LSK294"/>
      <c r="LSL294"/>
      <c r="LSM294"/>
      <c r="LSN294"/>
      <c r="LSO294"/>
      <c r="LSP294"/>
      <c r="LSQ294"/>
      <c r="LSR294"/>
      <c r="LSS294"/>
      <c r="LST294"/>
      <c r="LSU294"/>
      <c r="LSV294"/>
      <c r="LSW294"/>
      <c r="LSX294"/>
      <c r="LSY294"/>
      <c r="LSZ294"/>
      <c r="LTA294"/>
      <c r="LTB294"/>
      <c r="LTC294"/>
      <c r="LTD294"/>
      <c r="LTE294"/>
      <c r="LTF294"/>
      <c r="LTG294"/>
      <c r="LTH294"/>
      <c r="LTI294"/>
      <c r="LTJ294"/>
      <c r="LTK294"/>
      <c r="LTL294"/>
      <c r="LTM294"/>
      <c r="LTN294"/>
      <c r="LTO294"/>
      <c r="LTP294"/>
      <c r="LTQ294"/>
      <c r="LTR294"/>
      <c r="LTS294"/>
      <c r="LTT294"/>
      <c r="LTU294"/>
      <c r="LTV294"/>
      <c r="LTW294"/>
      <c r="LTX294"/>
      <c r="LTY294"/>
      <c r="LTZ294"/>
      <c r="LUA294"/>
      <c r="LUB294"/>
      <c r="LUC294"/>
      <c r="LUD294"/>
      <c r="LUE294"/>
      <c r="LUF294"/>
      <c r="LUG294"/>
      <c r="LUH294"/>
      <c r="LUI294"/>
      <c r="LUJ294"/>
      <c r="LUK294"/>
      <c r="LUL294"/>
      <c r="LUM294"/>
      <c r="LUN294"/>
      <c r="LUO294"/>
      <c r="LUP294"/>
      <c r="LUQ294"/>
      <c r="LUR294"/>
      <c r="LUS294"/>
      <c r="LUT294"/>
      <c r="LUU294"/>
      <c r="LUV294"/>
      <c r="LUW294"/>
      <c r="LUX294"/>
      <c r="LUY294"/>
      <c r="LUZ294"/>
      <c r="LVA294"/>
      <c r="LVB294"/>
      <c r="LVC294"/>
      <c r="LVD294"/>
      <c r="LVE294"/>
      <c r="LVF294"/>
      <c r="LVG294"/>
      <c r="LVH294"/>
      <c r="LVI294"/>
      <c r="LVJ294"/>
      <c r="LVK294"/>
      <c r="LVL294"/>
      <c r="LVM294"/>
      <c r="LVN294"/>
      <c r="LVO294"/>
      <c r="LVP294"/>
      <c r="LVQ294"/>
      <c r="LVR294"/>
      <c r="LVS294"/>
      <c r="LVT294"/>
      <c r="LVU294"/>
      <c r="LVV294"/>
      <c r="LVW294"/>
      <c r="LVX294"/>
      <c r="LVY294"/>
      <c r="LVZ294"/>
      <c r="LWA294"/>
      <c r="LWB294"/>
      <c r="LWC294"/>
      <c r="LWD294"/>
      <c r="LWE294"/>
      <c r="LWF294"/>
      <c r="LWG294"/>
      <c r="LWH294"/>
      <c r="LWI294"/>
      <c r="LWJ294"/>
      <c r="LWK294"/>
      <c r="LWL294"/>
      <c r="LWM294"/>
      <c r="LWN294"/>
      <c r="LWO294"/>
      <c r="LWP294"/>
      <c r="LWQ294"/>
      <c r="LWR294"/>
      <c r="LWS294"/>
      <c r="LWT294"/>
      <c r="LWU294"/>
      <c r="LWV294"/>
      <c r="LWW294"/>
      <c r="LWX294"/>
      <c r="LWY294"/>
      <c r="LWZ294"/>
      <c r="LXA294"/>
      <c r="LXB294"/>
      <c r="LXC294"/>
      <c r="LXD294"/>
      <c r="LXE294"/>
      <c r="LXF294"/>
      <c r="LXG294"/>
      <c r="LXH294"/>
      <c r="LXI294"/>
      <c r="LXJ294"/>
      <c r="LXK294"/>
      <c r="LXL294"/>
      <c r="LXM294"/>
      <c r="LXN294"/>
      <c r="LXO294"/>
      <c r="LXP294"/>
      <c r="LXQ294"/>
      <c r="LXR294"/>
      <c r="LXS294"/>
      <c r="LXT294"/>
      <c r="LXU294"/>
      <c r="LXV294"/>
      <c r="LXW294"/>
      <c r="LXX294"/>
      <c r="LXY294"/>
      <c r="LXZ294"/>
      <c r="LYA294"/>
      <c r="LYB294"/>
      <c r="LYC294"/>
      <c r="LYD294"/>
      <c r="LYE294"/>
      <c r="LYF294"/>
      <c r="LYG294"/>
      <c r="LYH294"/>
      <c r="LYI294"/>
      <c r="LYJ294"/>
      <c r="LYK294"/>
      <c r="LYL294"/>
      <c r="LYM294"/>
      <c r="LYN294"/>
      <c r="LYO294"/>
      <c r="LYP294"/>
      <c r="LYQ294"/>
      <c r="LYR294"/>
      <c r="LYS294"/>
      <c r="LYT294"/>
      <c r="LYU294"/>
      <c r="LYV294"/>
      <c r="LYW294"/>
      <c r="LYX294"/>
      <c r="LYY294"/>
      <c r="LYZ294"/>
      <c r="LZA294"/>
      <c r="LZB294"/>
      <c r="LZC294"/>
      <c r="LZD294"/>
      <c r="LZE294"/>
      <c r="LZF294"/>
      <c r="LZG294"/>
      <c r="LZH294"/>
      <c r="LZI294"/>
      <c r="LZJ294"/>
      <c r="LZK294"/>
      <c r="LZL294"/>
      <c r="LZM294"/>
      <c r="LZN294"/>
      <c r="LZO294"/>
      <c r="LZP294"/>
      <c r="LZQ294"/>
      <c r="LZR294"/>
      <c r="LZS294"/>
      <c r="LZT294"/>
      <c r="LZU294"/>
      <c r="LZV294"/>
      <c r="LZW294"/>
      <c r="LZX294"/>
      <c r="LZY294"/>
      <c r="LZZ294"/>
      <c r="MAA294"/>
      <c r="MAB294"/>
      <c r="MAC294"/>
      <c r="MAD294"/>
      <c r="MAE294"/>
      <c r="MAF294"/>
      <c r="MAG294"/>
      <c r="MAH294"/>
      <c r="MAI294"/>
      <c r="MAJ294"/>
      <c r="MAK294"/>
      <c r="MAL294"/>
      <c r="MAM294"/>
      <c r="MAN294"/>
      <c r="MAO294"/>
      <c r="MAP294"/>
      <c r="MAQ294"/>
      <c r="MAR294"/>
      <c r="MAS294"/>
      <c r="MAT294"/>
      <c r="MAU294"/>
      <c r="MAV294"/>
      <c r="MAW294"/>
      <c r="MAX294"/>
      <c r="MAY294"/>
      <c r="MAZ294"/>
      <c r="MBA294"/>
      <c r="MBB294"/>
      <c r="MBC294"/>
      <c r="MBD294"/>
      <c r="MBE294"/>
      <c r="MBF294"/>
      <c r="MBG294"/>
      <c r="MBH294"/>
      <c r="MBI294"/>
      <c r="MBJ294"/>
      <c r="MBK294"/>
      <c r="MBL294"/>
      <c r="MBM294"/>
      <c r="MBN294"/>
      <c r="MBO294"/>
      <c r="MBP294"/>
      <c r="MBQ294"/>
      <c r="MBR294"/>
      <c r="MBS294"/>
      <c r="MBT294"/>
      <c r="MBU294"/>
      <c r="MBV294"/>
      <c r="MBW294"/>
      <c r="MBX294"/>
      <c r="MBY294"/>
      <c r="MBZ294"/>
      <c r="MCA294"/>
      <c r="MCB294"/>
      <c r="MCC294"/>
      <c r="MCD294"/>
      <c r="MCE294"/>
      <c r="MCF294"/>
      <c r="MCG294"/>
      <c r="MCH294"/>
      <c r="MCI294"/>
      <c r="MCJ294"/>
      <c r="MCK294"/>
      <c r="MCL294"/>
      <c r="MCM294"/>
      <c r="MCN294"/>
      <c r="MCO294"/>
      <c r="MCP294"/>
      <c r="MCQ294"/>
      <c r="MCR294"/>
      <c r="MCS294"/>
      <c r="MCT294"/>
      <c r="MCU294"/>
      <c r="MCV294"/>
      <c r="MCW294"/>
      <c r="MCX294"/>
      <c r="MCY294"/>
      <c r="MCZ294"/>
      <c r="MDA294"/>
      <c r="MDB294"/>
      <c r="MDC294"/>
      <c r="MDD294"/>
      <c r="MDE294"/>
      <c r="MDF294"/>
      <c r="MDG294"/>
      <c r="MDH294"/>
      <c r="MDI294"/>
      <c r="MDJ294"/>
      <c r="MDK294"/>
      <c r="MDL294"/>
      <c r="MDM294"/>
      <c r="MDN294"/>
      <c r="MDO294"/>
      <c r="MDP294"/>
      <c r="MDQ294"/>
      <c r="MDR294"/>
      <c r="MDS294"/>
      <c r="MDT294"/>
      <c r="MDU294"/>
      <c r="MDV294"/>
      <c r="MDW294"/>
      <c r="MDX294"/>
      <c r="MDY294"/>
      <c r="MDZ294"/>
      <c r="MEA294"/>
      <c r="MEB294"/>
      <c r="MEC294"/>
      <c r="MED294"/>
      <c r="MEE294"/>
      <c r="MEF294"/>
      <c r="MEG294"/>
      <c r="MEH294"/>
      <c r="MEI294"/>
      <c r="MEJ294"/>
      <c r="MEK294"/>
      <c r="MEL294"/>
      <c r="MEM294"/>
      <c r="MEN294"/>
      <c r="MEO294"/>
      <c r="MEP294"/>
      <c r="MEQ294"/>
      <c r="MER294"/>
      <c r="MES294"/>
      <c r="MET294"/>
      <c r="MEU294"/>
      <c r="MEV294"/>
      <c r="MEW294"/>
      <c r="MEX294"/>
      <c r="MEY294"/>
      <c r="MEZ294"/>
      <c r="MFA294"/>
      <c r="MFB294"/>
      <c r="MFC294"/>
      <c r="MFD294"/>
      <c r="MFE294"/>
      <c r="MFF294"/>
      <c r="MFG294"/>
      <c r="MFH294"/>
      <c r="MFI294"/>
      <c r="MFJ294"/>
      <c r="MFK294"/>
      <c r="MFL294"/>
      <c r="MFM294"/>
      <c r="MFN294"/>
      <c r="MFO294"/>
      <c r="MFP294"/>
      <c r="MFQ294"/>
      <c r="MFR294"/>
      <c r="MFS294"/>
      <c r="MFT294"/>
      <c r="MFU294"/>
      <c r="MFV294"/>
      <c r="MFW294"/>
      <c r="MFX294"/>
      <c r="MFY294"/>
      <c r="MFZ294"/>
      <c r="MGA294"/>
      <c r="MGB294"/>
      <c r="MGC294"/>
      <c r="MGD294"/>
      <c r="MGE294"/>
      <c r="MGF294"/>
      <c r="MGG294"/>
      <c r="MGH294"/>
      <c r="MGI294"/>
      <c r="MGJ294"/>
      <c r="MGK294"/>
      <c r="MGL294"/>
      <c r="MGM294"/>
      <c r="MGN294"/>
      <c r="MGO294"/>
      <c r="MGP294"/>
      <c r="MGQ294"/>
      <c r="MGR294"/>
      <c r="MGS294"/>
      <c r="MGT294"/>
      <c r="MGU294"/>
      <c r="MGV294"/>
      <c r="MGW294"/>
      <c r="MGX294"/>
      <c r="MGY294"/>
      <c r="MGZ294"/>
      <c r="MHA294"/>
      <c r="MHB294"/>
      <c r="MHC294"/>
      <c r="MHD294"/>
      <c r="MHE294"/>
      <c r="MHF294"/>
      <c r="MHG294"/>
      <c r="MHH294"/>
      <c r="MHI294"/>
      <c r="MHJ294"/>
      <c r="MHK294"/>
      <c r="MHL294"/>
      <c r="MHM294"/>
      <c r="MHN294"/>
      <c r="MHO294"/>
      <c r="MHP294"/>
      <c r="MHQ294"/>
      <c r="MHR294"/>
      <c r="MHS294"/>
      <c r="MHT294"/>
      <c r="MHU294"/>
      <c r="MHV294"/>
      <c r="MHW294"/>
      <c r="MHX294"/>
      <c r="MHY294"/>
      <c r="MHZ294"/>
      <c r="MIA294"/>
      <c r="MIB294"/>
      <c r="MIC294"/>
      <c r="MID294"/>
      <c r="MIE294"/>
      <c r="MIF294"/>
      <c r="MIG294"/>
      <c r="MIH294"/>
      <c r="MII294"/>
      <c r="MIJ294"/>
      <c r="MIK294"/>
      <c r="MIL294"/>
      <c r="MIM294"/>
      <c r="MIN294"/>
      <c r="MIO294"/>
      <c r="MIP294"/>
      <c r="MIQ294"/>
      <c r="MIR294"/>
      <c r="MIS294"/>
      <c r="MIT294"/>
      <c r="MIU294"/>
      <c r="MIV294"/>
      <c r="MIW294"/>
      <c r="MIX294"/>
      <c r="MIY294"/>
      <c r="MIZ294"/>
      <c r="MJA294"/>
      <c r="MJB294"/>
      <c r="MJC294"/>
      <c r="MJD294"/>
      <c r="MJE294"/>
      <c r="MJF294"/>
      <c r="MJG294"/>
      <c r="MJH294"/>
      <c r="MJI294"/>
      <c r="MJJ294"/>
      <c r="MJK294"/>
      <c r="MJL294"/>
      <c r="MJM294"/>
      <c r="MJN294"/>
      <c r="MJO294"/>
      <c r="MJP294"/>
      <c r="MJQ294"/>
      <c r="MJR294"/>
      <c r="MJS294"/>
      <c r="MJT294"/>
      <c r="MJU294"/>
      <c r="MJV294"/>
      <c r="MJW294"/>
      <c r="MJX294"/>
      <c r="MJY294"/>
      <c r="MJZ294"/>
      <c r="MKA294"/>
      <c r="MKB294"/>
      <c r="MKC294"/>
      <c r="MKD294"/>
      <c r="MKE294"/>
      <c r="MKF294"/>
      <c r="MKG294"/>
      <c r="MKH294"/>
      <c r="MKI294"/>
      <c r="MKJ294"/>
      <c r="MKK294"/>
      <c r="MKL294"/>
      <c r="MKM294"/>
      <c r="MKN294"/>
      <c r="MKO294"/>
      <c r="MKP294"/>
      <c r="MKQ294"/>
      <c r="MKR294"/>
      <c r="MKS294"/>
      <c r="MKT294"/>
      <c r="MKU294"/>
      <c r="MKV294"/>
      <c r="MKW294"/>
      <c r="MKX294"/>
      <c r="MKY294"/>
      <c r="MKZ294"/>
      <c r="MLA294"/>
      <c r="MLB294"/>
      <c r="MLC294"/>
      <c r="MLD294"/>
      <c r="MLE294"/>
      <c r="MLF294"/>
      <c r="MLG294"/>
      <c r="MLH294"/>
      <c r="MLI294"/>
      <c r="MLJ294"/>
      <c r="MLK294"/>
      <c r="MLL294"/>
      <c r="MLM294"/>
      <c r="MLN294"/>
      <c r="MLO294"/>
      <c r="MLP294"/>
      <c r="MLQ294"/>
      <c r="MLR294"/>
      <c r="MLS294"/>
      <c r="MLT294"/>
      <c r="MLU294"/>
      <c r="MLV294"/>
      <c r="MLW294"/>
      <c r="MLX294"/>
      <c r="MLY294"/>
      <c r="MLZ294"/>
      <c r="MMA294"/>
      <c r="MMB294"/>
      <c r="MMC294"/>
      <c r="MMD294"/>
      <c r="MME294"/>
      <c r="MMF294"/>
      <c r="MMG294"/>
      <c r="MMH294"/>
      <c r="MMI294"/>
      <c r="MMJ294"/>
      <c r="MMK294"/>
      <c r="MML294"/>
      <c r="MMM294"/>
      <c r="MMN294"/>
      <c r="MMO294"/>
      <c r="MMP294"/>
      <c r="MMQ294"/>
      <c r="MMR294"/>
      <c r="MMS294"/>
      <c r="MMT294"/>
      <c r="MMU294"/>
      <c r="MMV294"/>
      <c r="MMW294"/>
      <c r="MMX294"/>
      <c r="MMY294"/>
      <c r="MMZ294"/>
      <c r="MNA294"/>
      <c r="MNB294"/>
      <c r="MNC294"/>
      <c r="MND294"/>
      <c r="MNE294"/>
      <c r="MNF294"/>
      <c r="MNG294"/>
      <c r="MNH294"/>
      <c r="MNI294"/>
      <c r="MNJ294"/>
      <c r="MNK294"/>
      <c r="MNL294"/>
      <c r="MNM294"/>
      <c r="MNN294"/>
      <c r="MNO294"/>
      <c r="MNP294"/>
      <c r="MNQ294"/>
      <c r="MNR294"/>
      <c r="MNS294"/>
      <c r="MNT294"/>
      <c r="MNU294"/>
      <c r="MNV294"/>
      <c r="MNW294"/>
      <c r="MNX294"/>
      <c r="MNY294"/>
      <c r="MNZ294"/>
      <c r="MOA294"/>
      <c r="MOB294"/>
      <c r="MOC294"/>
      <c r="MOD294"/>
      <c r="MOE294"/>
      <c r="MOF294"/>
      <c r="MOG294"/>
      <c r="MOH294"/>
      <c r="MOI294"/>
      <c r="MOJ294"/>
      <c r="MOK294"/>
      <c r="MOL294"/>
      <c r="MOM294"/>
      <c r="MON294"/>
      <c r="MOO294"/>
      <c r="MOP294"/>
      <c r="MOQ294"/>
      <c r="MOR294"/>
      <c r="MOS294"/>
      <c r="MOT294"/>
      <c r="MOU294"/>
      <c r="MOV294"/>
      <c r="MOW294"/>
      <c r="MOX294"/>
      <c r="MOY294"/>
      <c r="MOZ294"/>
      <c r="MPA294"/>
      <c r="MPB294"/>
      <c r="MPC294"/>
      <c r="MPD294"/>
      <c r="MPE294"/>
      <c r="MPF294"/>
      <c r="MPG294"/>
      <c r="MPH294"/>
      <c r="MPI294"/>
      <c r="MPJ294"/>
      <c r="MPK294"/>
      <c r="MPL294"/>
      <c r="MPM294"/>
      <c r="MPN294"/>
      <c r="MPO294"/>
      <c r="MPP294"/>
      <c r="MPQ294"/>
      <c r="MPR294"/>
      <c r="MPS294"/>
      <c r="MPT294"/>
      <c r="MPU294"/>
      <c r="MPV294"/>
      <c r="MPW294"/>
      <c r="MPX294"/>
      <c r="MPY294"/>
      <c r="MPZ294"/>
      <c r="MQA294"/>
      <c r="MQB294"/>
      <c r="MQC294"/>
      <c r="MQD294"/>
      <c r="MQE294"/>
      <c r="MQF294"/>
      <c r="MQG294"/>
      <c r="MQH294"/>
      <c r="MQI294"/>
      <c r="MQJ294"/>
      <c r="MQK294"/>
      <c r="MQL294"/>
      <c r="MQM294"/>
      <c r="MQN294"/>
      <c r="MQO294"/>
      <c r="MQP294"/>
      <c r="MQQ294"/>
      <c r="MQR294"/>
      <c r="MQS294"/>
      <c r="MQT294"/>
      <c r="MQU294"/>
      <c r="MQV294"/>
      <c r="MQW294"/>
      <c r="MQX294"/>
      <c r="MQY294"/>
      <c r="MQZ294"/>
      <c r="MRA294"/>
      <c r="MRB294"/>
      <c r="MRC294"/>
      <c r="MRD294"/>
      <c r="MRE294"/>
      <c r="MRF294"/>
      <c r="MRG294"/>
      <c r="MRH294"/>
      <c r="MRI294"/>
      <c r="MRJ294"/>
      <c r="MRK294"/>
      <c r="MRL294"/>
      <c r="MRM294"/>
      <c r="MRN294"/>
      <c r="MRO294"/>
      <c r="MRP294"/>
      <c r="MRQ294"/>
      <c r="MRR294"/>
      <c r="MRS294"/>
      <c r="MRT294"/>
      <c r="MRU294"/>
      <c r="MRV294"/>
      <c r="MRW294"/>
      <c r="MRX294"/>
      <c r="MRY294"/>
      <c r="MRZ294"/>
      <c r="MSA294"/>
      <c r="MSB294"/>
      <c r="MSC294"/>
      <c r="MSD294"/>
      <c r="MSE294"/>
      <c r="MSF294"/>
      <c r="MSG294"/>
      <c r="MSH294"/>
      <c r="MSI294"/>
      <c r="MSJ294"/>
      <c r="MSK294"/>
      <c r="MSL294"/>
      <c r="MSM294"/>
      <c r="MSN294"/>
      <c r="MSO294"/>
      <c r="MSP294"/>
      <c r="MSQ294"/>
      <c r="MSR294"/>
      <c r="MSS294"/>
      <c r="MST294"/>
      <c r="MSU294"/>
      <c r="MSV294"/>
      <c r="MSW294"/>
      <c r="MSX294"/>
      <c r="MSY294"/>
      <c r="MSZ294"/>
      <c r="MTA294"/>
      <c r="MTB294"/>
      <c r="MTC294"/>
      <c r="MTD294"/>
      <c r="MTE294"/>
      <c r="MTF294"/>
      <c r="MTG294"/>
      <c r="MTH294"/>
      <c r="MTI294"/>
      <c r="MTJ294"/>
      <c r="MTK294"/>
      <c r="MTL294"/>
      <c r="MTM294"/>
      <c r="MTN294"/>
      <c r="MTO294"/>
      <c r="MTP294"/>
      <c r="MTQ294"/>
      <c r="MTR294"/>
      <c r="MTS294"/>
      <c r="MTT294"/>
      <c r="MTU294"/>
      <c r="MTV294"/>
      <c r="MTW294"/>
      <c r="MTX294"/>
      <c r="MTY294"/>
      <c r="MTZ294"/>
      <c r="MUA294"/>
      <c r="MUB294"/>
      <c r="MUC294"/>
      <c r="MUD294"/>
      <c r="MUE294"/>
      <c r="MUF294"/>
      <c r="MUG294"/>
      <c r="MUH294"/>
      <c r="MUI294"/>
      <c r="MUJ294"/>
      <c r="MUK294"/>
      <c r="MUL294"/>
      <c r="MUM294"/>
      <c r="MUN294"/>
      <c r="MUO294"/>
      <c r="MUP294"/>
      <c r="MUQ294"/>
      <c r="MUR294"/>
      <c r="MUS294"/>
      <c r="MUT294"/>
      <c r="MUU294"/>
      <c r="MUV294"/>
      <c r="MUW294"/>
      <c r="MUX294"/>
      <c r="MUY294"/>
      <c r="MUZ294"/>
      <c r="MVA294"/>
      <c r="MVB294"/>
      <c r="MVC294"/>
      <c r="MVD294"/>
      <c r="MVE294"/>
      <c r="MVF294"/>
      <c r="MVG294"/>
      <c r="MVH294"/>
      <c r="MVI294"/>
      <c r="MVJ294"/>
      <c r="MVK294"/>
      <c r="MVL294"/>
      <c r="MVM294"/>
      <c r="MVN294"/>
      <c r="MVO294"/>
      <c r="MVP294"/>
      <c r="MVQ294"/>
      <c r="MVR294"/>
      <c r="MVS294"/>
      <c r="MVT294"/>
      <c r="MVU294"/>
      <c r="MVV294"/>
      <c r="MVW294"/>
      <c r="MVX294"/>
      <c r="MVY294"/>
      <c r="MVZ294"/>
      <c r="MWA294"/>
      <c r="MWB294"/>
      <c r="MWC294"/>
      <c r="MWD294"/>
      <c r="MWE294"/>
      <c r="MWF294"/>
      <c r="MWG294"/>
      <c r="MWH294"/>
      <c r="MWI294"/>
      <c r="MWJ294"/>
      <c r="MWK294"/>
      <c r="MWL294"/>
      <c r="MWM294"/>
      <c r="MWN294"/>
      <c r="MWO294"/>
      <c r="MWP294"/>
      <c r="MWQ294"/>
      <c r="MWR294"/>
      <c r="MWS294"/>
      <c r="MWT294"/>
      <c r="MWU294"/>
      <c r="MWV294"/>
      <c r="MWW294"/>
      <c r="MWX294"/>
      <c r="MWY294"/>
      <c r="MWZ294"/>
      <c r="MXA294"/>
      <c r="MXB294"/>
      <c r="MXC294"/>
      <c r="MXD294"/>
      <c r="MXE294"/>
      <c r="MXF294"/>
      <c r="MXG294"/>
      <c r="MXH294"/>
      <c r="MXI294"/>
      <c r="MXJ294"/>
      <c r="MXK294"/>
      <c r="MXL294"/>
      <c r="MXM294"/>
      <c r="MXN294"/>
      <c r="MXO294"/>
      <c r="MXP294"/>
      <c r="MXQ294"/>
      <c r="MXR294"/>
      <c r="MXS294"/>
      <c r="MXT294"/>
      <c r="MXU294"/>
      <c r="MXV294"/>
      <c r="MXW294"/>
      <c r="MXX294"/>
      <c r="MXY294"/>
      <c r="MXZ294"/>
      <c r="MYA294"/>
      <c r="MYB294"/>
      <c r="MYC294"/>
      <c r="MYD294"/>
      <c r="MYE294"/>
      <c r="MYF294"/>
      <c r="MYG294"/>
      <c r="MYH294"/>
      <c r="MYI294"/>
      <c r="MYJ294"/>
      <c r="MYK294"/>
      <c r="MYL294"/>
      <c r="MYM294"/>
      <c r="MYN294"/>
      <c r="MYO294"/>
      <c r="MYP294"/>
      <c r="MYQ294"/>
      <c r="MYR294"/>
      <c r="MYS294"/>
      <c r="MYT294"/>
      <c r="MYU294"/>
      <c r="MYV294"/>
      <c r="MYW294"/>
      <c r="MYX294"/>
      <c r="MYY294"/>
      <c r="MYZ294"/>
      <c r="MZA294"/>
      <c r="MZB294"/>
      <c r="MZC294"/>
      <c r="MZD294"/>
      <c r="MZE294"/>
      <c r="MZF294"/>
      <c r="MZG294"/>
      <c r="MZH294"/>
      <c r="MZI294"/>
      <c r="MZJ294"/>
      <c r="MZK294"/>
      <c r="MZL294"/>
      <c r="MZM294"/>
      <c r="MZN294"/>
      <c r="MZO294"/>
      <c r="MZP294"/>
      <c r="MZQ294"/>
      <c r="MZR294"/>
      <c r="MZS294"/>
      <c r="MZT294"/>
      <c r="MZU294"/>
      <c r="MZV294"/>
      <c r="MZW294"/>
      <c r="MZX294"/>
      <c r="MZY294"/>
      <c r="MZZ294"/>
      <c r="NAA294"/>
      <c r="NAB294"/>
      <c r="NAC294"/>
      <c r="NAD294"/>
      <c r="NAE294"/>
      <c r="NAF294"/>
      <c r="NAG294"/>
      <c r="NAH294"/>
      <c r="NAI294"/>
      <c r="NAJ294"/>
      <c r="NAK294"/>
      <c r="NAL294"/>
      <c r="NAM294"/>
      <c r="NAN294"/>
      <c r="NAO294"/>
      <c r="NAP294"/>
      <c r="NAQ294"/>
      <c r="NAR294"/>
      <c r="NAS294"/>
      <c r="NAT294"/>
      <c r="NAU294"/>
      <c r="NAV294"/>
      <c r="NAW294"/>
      <c r="NAX294"/>
      <c r="NAY294"/>
      <c r="NAZ294"/>
      <c r="NBA294"/>
      <c r="NBB294"/>
      <c r="NBC294"/>
      <c r="NBD294"/>
      <c r="NBE294"/>
      <c r="NBF294"/>
      <c r="NBG294"/>
      <c r="NBH294"/>
      <c r="NBI294"/>
      <c r="NBJ294"/>
      <c r="NBK294"/>
      <c r="NBL294"/>
      <c r="NBM294"/>
      <c r="NBN294"/>
      <c r="NBO294"/>
      <c r="NBP294"/>
      <c r="NBQ294"/>
      <c r="NBR294"/>
      <c r="NBS294"/>
      <c r="NBT294"/>
      <c r="NBU294"/>
      <c r="NBV294"/>
      <c r="NBW294"/>
      <c r="NBX294"/>
      <c r="NBY294"/>
      <c r="NBZ294"/>
      <c r="NCA294"/>
      <c r="NCB294"/>
      <c r="NCC294"/>
      <c r="NCD294"/>
      <c r="NCE294"/>
      <c r="NCF294"/>
      <c r="NCG294"/>
      <c r="NCH294"/>
      <c r="NCI294"/>
      <c r="NCJ294"/>
      <c r="NCK294"/>
      <c r="NCL294"/>
      <c r="NCM294"/>
      <c r="NCN294"/>
      <c r="NCO294"/>
      <c r="NCP294"/>
      <c r="NCQ294"/>
      <c r="NCR294"/>
      <c r="NCS294"/>
      <c r="NCT294"/>
      <c r="NCU294"/>
      <c r="NCV294"/>
      <c r="NCW294"/>
      <c r="NCX294"/>
      <c r="NCY294"/>
      <c r="NCZ294"/>
      <c r="NDA294"/>
      <c r="NDB294"/>
      <c r="NDC294"/>
      <c r="NDD294"/>
      <c r="NDE294"/>
      <c r="NDF294"/>
      <c r="NDG294"/>
      <c r="NDH294"/>
      <c r="NDI294"/>
      <c r="NDJ294"/>
      <c r="NDK294"/>
      <c r="NDL294"/>
      <c r="NDM294"/>
      <c r="NDN294"/>
      <c r="NDO294"/>
      <c r="NDP294"/>
      <c r="NDQ294"/>
      <c r="NDR294"/>
      <c r="NDS294"/>
      <c r="NDT294"/>
      <c r="NDU294"/>
      <c r="NDV294"/>
      <c r="NDW294"/>
      <c r="NDX294"/>
      <c r="NDY294"/>
      <c r="NDZ294"/>
      <c r="NEA294"/>
      <c r="NEB294"/>
      <c r="NEC294"/>
      <c r="NED294"/>
      <c r="NEE294"/>
      <c r="NEF294"/>
      <c r="NEG294"/>
      <c r="NEH294"/>
      <c r="NEI294"/>
      <c r="NEJ294"/>
      <c r="NEK294"/>
      <c r="NEL294"/>
      <c r="NEM294"/>
      <c r="NEN294"/>
      <c r="NEO294"/>
      <c r="NEP294"/>
      <c r="NEQ294"/>
      <c r="NER294"/>
      <c r="NES294"/>
      <c r="NET294"/>
      <c r="NEU294"/>
      <c r="NEV294"/>
      <c r="NEW294"/>
      <c r="NEX294"/>
      <c r="NEY294"/>
      <c r="NEZ294"/>
      <c r="NFA294"/>
      <c r="NFB294"/>
      <c r="NFC294"/>
      <c r="NFD294"/>
      <c r="NFE294"/>
      <c r="NFF294"/>
      <c r="NFG294"/>
      <c r="NFH294"/>
      <c r="NFI294"/>
      <c r="NFJ294"/>
      <c r="NFK294"/>
      <c r="NFL294"/>
      <c r="NFM294"/>
      <c r="NFN294"/>
      <c r="NFO294"/>
      <c r="NFP294"/>
      <c r="NFQ294"/>
      <c r="NFR294"/>
      <c r="NFS294"/>
      <c r="NFT294"/>
      <c r="NFU294"/>
      <c r="NFV294"/>
      <c r="NFW294"/>
      <c r="NFX294"/>
      <c r="NFY294"/>
      <c r="NFZ294"/>
      <c r="NGA294"/>
      <c r="NGB294"/>
      <c r="NGC294"/>
      <c r="NGD294"/>
      <c r="NGE294"/>
      <c r="NGF294"/>
      <c r="NGG294"/>
      <c r="NGH294"/>
      <c r="NGI294"/>
      <c r="NGJ294"/>
      <c r="NGK294"/>
      <c r="NGL294"/>
      <c r="NGM294"/>
      <c r="NGN294"/>
      <c r="NGO294"/>
      <c r="NGP294"/>
      <c r="NGQ294"/>
      <c r="NGR294"/>
      <c r="NGS294"/>
      <c r="NGT294"/>
      <c r="NGU294"/>
      <c r="NGV294"/>
      <c r="NGW294"/>
      <c r="NGX294"/>
      <c r="NGY294"/>
      <c r="NGZ294"/>
      <c r="NHA294"/>
      <c r="NHB294"/>
      <c r="NHC294"/>
      <c r="NHD294"/>
      <c r="NHE294"/>
      <c r="NHF294"/>
      <c r="NHG294"/>
      <c r="NHH294"/>
      <c r="NHI294"/>
      <c r="NHJ294"/>
      <c r="NHK294"/>
      <c r="NHL294"/>
      <c r="NHM294"/>
      <c r="NHN294"/>
      <c r="NHO294"/>
      <c r="NHP294"/>
      <c r="NHQ294"/>
      <c r="NHR294"/>
      <c r="NHS294"/>
      <c r="NHT294"/>
      <c r="NHU294"/>
      <c r="NHV294"/>
      <c r="NHW294"/>
      <c r="NHX294"/>
      <c r="NHY294"/>
      <c r="NHZ294"/>
      <c r="NIA294"/>
      <c r="NIB294"/>
      <c r="NIC294"/>
      <c r="NID294"/>
      <c r="NIE294"/>
      <c r="NIF294"/>
      <c r="NIG294"/>
      <c r="NIH294"/>
      <c r="NII294"/>
      <c r="NIJ294"/>
      <c r="NIK294"/>
      <c r="NIL294"/>
      <c r="NIM294"/>
      <c r="NIN294"/>
      <c r="NIO294"/>
      <c r="NIP294"/>
      <c r="NIQ294"/>
      <c r="NIR294"/>
      <c r="NIS294"/>
      <c r="NIT294"/>
      <c r="NIU294"/>
      <c r="NIV294"/>
      <c r="NIW294"/>
      <c r="NIX294"/>
      <c r="NIY294"/>
      <c r="NIZ294"/>
      <c r="NJA294"/>
      <c r="NJB294"/>
      <c r="NJC294"/>
      <c r="NJD294"/>
      <c r="NJE294"/>
      <c r="NJF294"/>
      <c r="NJG294"/>
      <c r="NJH294"/>
      <c r="NJI294"/>
      <c r="NJJ294"/>
      <c r="NJK294"/>
      <c r="NJL294"/>
      <c r="NJM294"/>
      <c r="NJN294"/>
      <c r="NJO294"/>
      <c r="NJP294"/>
      <c r="NJQ294"/>
      <c r="NJR294"/>
      <c r="NJS294"/>
      <c r="NJT294"/>
      <c r="NJU294"/>
      <c r="NJV294"/>
      <c r="NJW294"/>
      <c r="NJX294"/>
      <c r="NJY294"/>
      <c r="NJZ294"/>
      <c r="NKA294"/>
      <c r="NKB294"/>
      <c r="NKC294"/>
      <c r="NKD294"/>
      <c r="NKE294"/>
      <c r="NKF294"/>
      <c r="NKG294"/>
      <c r="NKH294"/>
      <c r="NKI294"/>
      <c r="NKJ294"/>
      <c r="NKK294"/>
      <c r="NKL294"/>
      <c r="NKM294"/>
      <c r="NKN294"/>
      <c r="NKO294"/>
      <c r="NKP294"/>
      <c r="NKQ294"/>
      <c r="NKR294"/>
      <c r="NKS294"/>
      <c r="NKT294"/>
      <c r="NKU294"/>
      <c r="NKV294"/>
      <c r="NKW294"/>
      <c r="NKX294"/>
      <c r="NKY294"/>
      <c r="NKZ294"/>
      <c r="NLA294"/>
      <c r="NLB294"/>
      <c r="NLC294"/>
      <c r="NLD294"/>
      <c r="NLE294"/>
      <c r="NLF294"/>
      <c r="NLG294"/>
      <c r="NLH294"/>
      <c r="NLI294"/>
      <c r="NLJ294"/>
      <c r="NLK294"/>
      <c r="NLL294"/>
      <c r="NLM294"/>
      <c r="NLN294"/>
      <c r="NLO294"/>
      <c r="NLP294"/>
      <c r="NLQ294"/>
      <c r="NLR294"/>
      <c r="NLS294"/>
      <c r="NLT294"/>
      <c r="NLU294"/>
      <c r="NLV294"/>
      <c r="NLW294"/>
      <c r="NLX294"/>
      <c r="NLY294"/>
      <c r="NLZ294"/>
      <c r="NMA294"/>
      <c r="NMB294"/>
      <c r="NMC294"/>
      <c r="NMD294"/>
      <c r="NME294"/>
      <c r="NMF294"/>
      <c r="NMG294"/>
      <c r="NMH294"/>
      <c r="NMI294"/>
      <c r="NMJ294"/>
      <c r="NMK294"/>
      <c r="NML294"/>
      <c r="NMM294"/>
      <c r="NMN294"/>
      <c r="NMO294"/>
      <c r="NMP294"/>
      <c r="NMQ294"/>
      <c r="NMR294"/>
      <c r="NMS294"/>
      <c r="NMT294"/>
      <c r="NMU294"/>
      <c r="NMV294"/>
      <c r="NMW294"/>
      <c r="NMX294"/>
      <c r="NMY294"/>
      <c r="NMZ294"/>
      <c r="NNA294"/>
      <c r="NNB294"/>
      <c r="NNC294"/>
      <c r="NND294"/>
      <c r="NNE294"/>
      <c r="NNF294"/>
      <c r="NNG294"/>
      <c r="NNH294"/>
      <c r="NNI294"/>
      <c r="NNJ294"/>
      <c r="NNK294"/>
      <c r="NNL294"/>
      <c r="NNM294"/>
      <c r="NNN294"/>
      <c r="NNO294"/>
      <c r="NNP294"/>
      <c r="NNQ294"/>
      <c r="NNR294"/>
      <c r="NNS294"/>
      <c r="NNT294"/>
      <c r="NNU294"/>
      <c r="NNV294"/>
      <c r="NNW294"/>
      <c r="NNX294"/>
      <c r="NNY294"/>
      <c r="NNZ294"/>
      <c r="NOA294"/>
      <c r="NOB294"/>
      <c r="NOC294"/>
      <c r="NOD294"/>
      <c r="NOE294"/>
      <c r="NOF294"/>
      <c r="NOG294"/>
      <c r="NOH294"/>
      <c r="NOI294"/>
      <c r="NOJ294"/>
      <c r="NOK294"/>
      <c r="NOL294"/>
      <c r="NOM294"/>
      <c r="NON294"/>
      <c r="NOO294"/>
      <c r="NOP294"/>
      <c r="NOQ294"/>
      <c r="NOR294"/>
      <c r="NOS294"/>
      <c r="NOT294"/>
      <c r="NOU294"/>
      <c r="NOV294"/>
      <c r="NOW294"/>
      <c r="NOX294"/>
      <c r="NOY294"/>
      <c r="NOZ294"/>
      <c r="NPA294"/>
      <c r="NPB294"/>
      <c r="NPC294"/>
      <c r="NPD294"/>
      <c r="NPE294"/>
      <c r="NPF294"/>
      <c r="NPG294"/>
      <c r="NPH294"/>
      <c r="NPI294"/>
      <c r="NPJ294"/>
      <c r="NPK294"/>
      <c r="NPL294"/>
      <c r="NPM294"/>
      <c r="NPN294"/>
      <c r="NPO294"/>
      <c r="NPP294"/>
      <c r="NPQ294"/>
      <c r="NPR294"/>
      <c r="NPS294"/>
      <c r="NPT294"/>
      <c r="NPU294"/>
      <c r="NPV294"/>
      <c r="NPW294"/>
      <c r="NPX294"/>
      <c r="NPY294"/>
      <c r="NPZ294"/>
      <c r="NQA294"/>
      <c r="NQB294"/>
      <c r="NQC294"/>
      <c r="NQD294"/>
      <c r="NQE294"/>
      <c r="NQF294"/>
      <c r="NQG294"/>
      <c r="NQH294"/>
      <c r="NQI294"/>
      <c r="NQJ294"/>
      <c r="NQK294"/>
      <c r="NQL294"/>
      <c r="NQM294"/>
      <c r="NQN294"/>
      <c r="NQO294"/>
      <c r="NQP294"/>
      <c r="NQQ294"/>
      <c r="NQR294"/>
      <c r="NQS294"/>
      <c r="NQT294"/>
      <c r="NQU294"/>
      <c r="NQV294"/>
      <c r="NQW294"/>
      <c r="NQX294"/>
      <c r="NQY294"/>
      <c r="NQZ294"/>
      <c r="NRA294"/>
      <c r="NRB294"/>
      <c r="NRC294"/>
      <c r="NRD294"/>
      <c r="NRE294"/>
      <c r="NRF294"/>
      <c r="NRG294"/>
      <c r="NRH294"/>
      <c r="NRI294"/>
      <c r="NRJ294"/>
      <c r="NRK294"/>
      <c r="NRL294"/>
      <c r="NRM294"/>
      <c r="NRN294"/>
      <c r="NRO294"/>
      <c r="NRP294"/>
      <c r="NRQ294"/>
      <c r="NRR294"/>
      <c r="NRS294"/>
      <c r="NRT294"/>
      <c r="NRU294"/>
      <c r="NRV294"/>
      <c r="NRW294"/>
      <c r="NRX294"/>
      <c r="NRY294"/>
      <c r="NRZ294"/>
      <c r="NSA294"/>
      <c r="NSB294"/>
      <c r="NSC294"/>
      <c r="NSD294"/>
      <c r="NSE294"/>
      <c r="NSF294"/>
      <c r="NSG294"/>
      <c r="NSH294"/>
      <c r="NSI294"/>
      <c r="NSJ294"/>
      <c r="NSK294"/>
      <c r="NSL294"/>
      <c r="NSM294"/>
      <c r="NSN294"/>
      <c r="NSO294"/>
      <c r="NSP294"/>
      <c r="NSQ294"/>
      <c r="NSR294"/>
      <c r="NSS294"/>
      <c r="NST294"/>
      <c r="NSU294"/>
      <c r="NSV294"/>
      <c r="NSW294"/>
      <c r="NSX294"/>
      <c r="NSY294"/>
      <c r="NSZ294"/>
      <c r="NTA294"/>
      <c r="NTB294"/>
      <c r="NTC294"/>
      <c r="NTD294"/>
      <c r="NTE294"/>
      <c r="NTF294"/>
      <c r="NTG294"/>
      <c r="NTH294"/>
      <c r="NTI294"/>
      <c r="NTJ294"/>
      <c r="NTK294"/>
      <c r="NTL294"/>
      <c r="NTM294"/>
      <c r="NTN294"/>
      <c r="NTO294"/>
      <c r="NTP294"/>
      <c r="NTQ294"/>
      <c r="NTR294"/>
      <c r="NTS294"/>
      <c r="NTT294"/>
      <c r="NTU294"/>
      <c r="NTV294"/>
      <c r="NTW294"/>
      <c r="NTX294"/>
      <c r="NTY294"/>
      <c r="NTZ294"/>
      <c r="NUA294"/>
      <c r="NUB294"/>
      <c r="NUC294"/>
      <c r="NUD294"/>
      <c r="NUE294"/>
      <c r="NUF294"/>
      <c r="NUG294"/>
      <c r="NUH294"/>
      <c r="NUI294"/>
      <c r="NUJ294"/>
      <c r="NUK294"/>
      <c r="NUL294"/>
      <c r="NUM294"/>
      <c r="NUN294"/>
      <c r="NUO294"/>
      <c r="NUP294"/>
      <c r="NUQ294"/>
      <c r="NUR294"/>
      <c r="NUS294"/>
      <c r="NUT294"/>
      <c r="NUU294"/>
      <c r="NUV294"/>
      <c r="NUW294"/>
      <c r="NUX294"/>
      <c r="NUY294"/>
      <c r="NUZ294"/>
      <c r="NVA294"/>
      <c r="NVB294"/>
      <c r="NVC294"/>
      <c r="NVD294"/>
      <c r="NVE294"/>
      <c r="NVF294"/>
      <c r="NVG294"/>
      <c r="NVH294"/>
      <c r="NVI294"/>
      <c r="NVJ294"/>
      <c r="NVK294"/>
      <c r="NVL294"/>
      <c r="NVM294"/>
      <c r="NVN294"/>
      <c r="NVO294"/>
      <c r="NVP294"/>
      <c r="NVQ294"/>
      <c r="NVR294"/>
      <c r="NVS294"/>
      <c r="NVT294"/>
      <c r="NVU294"/>
      <c r="NVV294"/>
      <c r="NVW294"/>
      <c r="NVX294"/>
      <c r="NVY294"/>
      <c r="NVZ294"/>
      <c r="NWA294"/>
      <c r="NWB294"/>
      <c r="NWC294"/>
      <c r="NWD294"/>
      <c r="NWE294"/>
      <c r="NWF294"/>
      <c r="NWG294"/>
      <c r="NWH294"/>
      <c r="NWI294"/>
      <c r="NWJ294"/>
      <c r="NWK294"/>
      <c r="NWL294"/>
      <c r="NWM294"/>
      <c r="NWN294"/>
      <c r="NWO294"/>
      <c r="NWP294"/>
      <c r="NWQ294"/>
      <c r="NWR294"/>
      <c r="NWS294"/>
      <c r="NWT294"/>
      <c r="NWU294"/>
      <c r="NWV294"/>
      <c r="NWW294"/>
      <c r="NWX294"/>
      <c r="NWY294"/>
      <c r="NWZ294"/>
      <c r="NXA294"/>
      <c r="NXB294"/>
      <c r="NXC294"/>
      <c r="NXD294"/>
      <c r="NXE294"/>
      <c r="NXF294"/>
      <c r="NXG294"/>
      <c r="NXH294"/>
      <c r="NXI294"/>
      <c r="NXJ294"/>
      <c r="NXK294"/>
      <c r="NXL294"/>
      <c r="NXM294"/>
      <c r="NXN294"/>
      <c r="NXO294"/>
      <c r="NXP294"/>
      <c r="NXQ294"/>
      <c r="NXR294"/>
      <c r="NXS294"/>
      <c r="NXT294"/>
      <c r="NXU294"/>
      <c r="NXV294"/>
      <c r="NXW294"/>
      <c r="NXX294"/>
      <c r="NXY294"/>
      <c r="NXZ294"/>
      <c r="NYA294"/>
      <c r="NYB294"/>
      <c r="NYC294"/>
      <c r="NYD294"/>
      <c r="NYE294"/>
      <c r="NYF294"/>
      <c r="NYG294"/>
      <c r="NYH294"/>
      <c r="NYI294"/>
      <c r="NYJ294"/>
      <c r="NYK294"/>
      <c r="NYL294"/>
      <c r="NYM294"/>
      <c r="NYN294"/>
      <c r="NYO294"/>
      <c r="NYP294"/>
      <c r="NYQ294"/>
      <c r="NYR294"/>
      <c r="NYS294"/>
      <c r="NYT294"/>
      <c r="NYU294"/>
      <c r="NYV294"/>
      <c r="NYW294"/>
      <c r="NYX294"/>
      <c r="NYY294"/>
      <c r="NYZ294"/>
      <c r="NZA294"/>
      <c r="NZB294"/>
      <c r="NZC294"/>
      <c r="NZD294"/>
      <c r="NZE294"/>
      <c r="NZF294"/>
      <c r="NZG294"/>
      <c r="NZH294"/>
      <c r="NZI294"/>
      <c r="NZJ294"/>
      <c r="NZK294"/>
      <c r="NZL294"/>
      <c r="NZM294"/>
      <c r="NZN294"/>
      <c r="NZO294"/>
      <c r="NZP294"/>
      <c r="NZQ294"/>
      <c r="NZR294"/>
      <c r="NZS294"/>
      <c r="NZT294"/>
      <c r="NZU294"/>
      <c r="NZV294"/>
      <c r="NZW294"/>
      <c r="NZX294"/>
      <c r="NZY294"/>
      <c r="NZZ294"/>
      <c r="OAA294"/>
      <c r="OAB294"/>
      <c r="OAC294"/>
      <c r="OAD294"/>
      <c r="OAE294"/>
      <c r="OAF294"/>
      <c r="OAG294"/>
      <c r="OAH294"/>
      <c r="OAI294"/>
      <c r="OAJ294"/>
      <c r="OAK294"/>
      <c r="OAL294"/>
      <c r="OAM294"/>
      <c r="OAN294"/>
      <c r="OAO294"/>
      <c r="OAP294"/>
      <c r="OAQ294"/>
      <c r="OAR294"/>
      <c r="OAS294"/>
      <c r="OAT294"/>
      <c r="OAU294"/>
      <c r="OAV294"/>
      <c r="OAW294"/>
      <c r="OAX294"/>
      <c r="OAY294"/>
      <c r="OAZ294"/>
      <c r="OBA294"/>
      <c r="OBB294"/>
      <c r="OBC294"/>
      <c r="OBD294"/>
      <c r="OBE294"/>
      <c r="OBF294"/>
      <c r="OBG294"/>
      <c r="OBH294"/>
      <c r="OBI294"/>
      <c r="OBJ294"/>
      <c r="OBK294"/>
      <c r="OBL294"/>
      <c r="OBM294"/>
      <c r="OBN294"/>
      <c r="OBO294"/>
      <c r="OBP294"/>
      <c r="OBQ294"/>
      <c r="OBR294"/>
      <c r="OBS294"/>
      <c r="OBT294"/>
      <c r="OBU294"/>
      <c r="OBV294"/>
      <c r="OBW294"/>
      <c r="OBX294"/>
      <c r="OBY294"/>
      <c r="OBZ294"/>
      <c r="OCA294"/>
      <c r="OCB294"/>
      <c r="OCC294"/>
      <c r="OCD294"/>
      <c r="OCE294"/>
      <c r="OCF294"/>
      <c r="OCG294"/>
      <c r="OCH294"/>
      <c r="OCI294"/>
      <c r="OCJ294"/>
      <c r="OCK294"/>
      <c r="OCL294"/>
      <c r="OCM294"/>
      <c r="OCN294"/>
      <c r="OCO294"/>
      <c r="OCP294"/>
      <c r="OCQ294"/>
      <c r="OCR294"/>
      <c r="OCS294"/>
      <c r="OCT294"/>
      <c r="OCU294"/>
      <c r="OCV294"/>
      <c r="OCW294"/>
      <c r="OCX294"/>
      <c r="OCY294"/>
      <c r="OCZ294"/>
      <c r="ODA294"/>
      <c r="ODB294"/>
      <c r="ODC294"/>
      <c r="ODD294"/>
      <c r="ODE294"/>
      <c r="ODF294"/>
      <c r="ODG294"/>
      <c r="ODH294"/>
      <c r="ODI294"/>
      <c r="ODJ294"/>
      <c r="ODK294"/>
      <c r="ODL294"/>
      <c r="ODM294"/>
      <c r="ODN294"/>
      <c r="ODO294"/>
      <c r="ODP294"/>
      <c r="ODQ294"/>
      <c r="ODR294"/>
      <c r="ODS294"/>
      <c r="ODT294"/>
      <c r="ODU294"/>
      <c r="ODV294"/>
      <c r="ODW294"/>
      <c r="ODX294"/>
      <c r="ODY294"/>
      <c r="ODZ294"/>
      <c r="OEA294"/>
      <c r="OEB294"/>
      <c r="OEC294"/>
      <c r="OED294"/>
      <c r="OEE294"/>
      <c r="OEF294"/>
      <c r="OEG294"/>
      <c r="OEH294"/>
      <c r="OEI294"/>
      <c r="OEJ294"/>
      <c r="OEK294"/>
      <c r="OEL294"/>
      <c r="OEM294"/>
      <c r="OEN294"/>
      <c r="OEO294"/>
      <c r="OEP294"/>
      <c r="OEQ294"/>
      <c r="OER294"/>
      <c r="OES294"/>
      <c r="OET294"/>
      <c r="OEU294"/>
      <c r="OEV294"/>
      <c r="OEW294"/>
      <c r="OEX294"/>
      <c r="OEY294"/>
      <c r="OEZ294"/>
      <c r="OFA294"/>
      <c r="OFB294"/>
      <c r="OFC294"/>
      <c r="OFD294"/>
      <c r="OFE294"/>
      <c r="OFF294"/>
      <c r="OFG294"/>
      <c r="OFH294"/>
      <c r="OFI294"/>
      <c r="OFJ294"/>
      <c r="OFK294"/>
      <c r="OFL294"/>
      <c r="OFM294"/>
      <c r="OFN294"/>
      <c r="OFO294"/>
      <c r="OFP294"/>
      <c r="OFQ294"/>
      <c r="OFR294"/>
      <c r="OFS294"/>
      <c r="OFT294"/>
      <c r="OFU294"/>
      <c r="OFV294"/>
      <c r="OFW294"/>
      <c r="OFX294"/>
      <c r="OFY294"/>
      <c r="OFZ294"/>
      <c r="OGA294"/>
      <c r="OGB294"/>
      <c r="OGC294"/>
      <c r="OGD294"/>
      <c r="OGE294"/>
      <c r="OGF294"/>
      <c r="OGG294"/>
      <c r="OGH294"/>
      <c r="OGI294"/>
      <c r="OGJ294"/>
      <c r="OGK294"/>
      <c r="OGL294"/>
      <c r="OGM294"/>
      <c r="OGN294"/>
      <c r="OGO294"/>
      <c r="OGP294"/>
      <c r="OGQ294"/>
      <c r="OGR294"/>
      <c r="OGS294"/>
      <c r="OGT294"/>
      <c r="OGU294"/>
      <c r="OGV294"/>
      <c r="OGW294"/>
      <c r="OGX294"/>
      <c r="OGY294"/>
      <c r="OGZ294"/>
      <c r="OHA294"/>
      <c r="OHB294"/>
      <c r="OHC294"/>
      <c r="OHD294"/>
      <c r="OHE294"/>
      <c r="OHF294"/>
      <c r="OHG294"/>
      <c r="OHH294"/>
      <c r="OHI294"/>
      <c r="OHJ294"/>
      <c r="OHK294"/>
      <c r="OHL294"/>
      <c r="OHM294"/>
      <c r="OHN294"/>
      <c r="OHO294"/>
      <c r="OHP294"/>
      <c r="OHQ294"/>
      <c r="OHR294"/>
      <c r="OHS294"/>
      <c r="OHT294"/>
      <c r="OHU294"/>
      <c r="OHV294"/>
      <c r="OHW294"/>
      <c r="OHX294"/>
      <c r="OHY294"/>
      <c r="OHZ294"/>
      <c r="OIA294"/>
      <c r="OIB294"/>
      <c r="OIC294"/>
      <c r="OID294"/>
      <c r="OIE294"/>
      <c r="OIF294"/>
      <c r="OIG294"/>
      <c r="OIH294"/>
      <c r="OII294"/>
      <c r="OIJ294"/>
      <c r="OIK294"/>
      <c r="OIL294"/>
      <c r="OIM294"/>
      <c r="OIN294"/>
      <c r="OIO294"/>
      <c r="OIP294"/>
      <c r="OIQ294"/>
      <c r="OIR294"/>
      <c r="OIS294"/>
      <c r="OIT294"/>
      <c r="OIU294"/>
      <c r="OIV294"/>
      <c r="OIW294"/>
      <c r="OIX294"/>
      <c r="OIY294"/>
      <c r="OIZ294"/>
      <c r="OJA294"/>
      <c r="OJB294"/>
      <c r="OJC294"/>
      <c r="OJD294"/>
      <c r="OJE294"/>
      <c r="OJF294"/>
      <c r="OJG294"/>
      <c r="OJH294"/>
      <c r="OJI294"/>
      <c r="OJJ294"/>
      <c r="OJK294"/>
      <c r="OJL294"/>
      <c r="OJM294"/>
      <c r="OJN294"/>
      <c r="OJO294"/>
      <c r="OJP294"/>
      <c r="OJQ294"/>
      <c r="OJR294"/>
      <c r="OJS294"/>
      <c r="OJT294"/>
      <c r="OJU294"/>
      <c r="OJV294"/>
      <c r="OJW294"/>
      <c r="OJX294"/>
      <c r="OJY294"/>
      <c r="OJZ294"/>
      <c r="OKA294"/>
      <c r="OKB294"/>
      <c r="OKC294"/>
      <c r="OKD294"/>
      <c r="OKE294"/>
      <c r="OKF294"/>
      <c r="OKG294"/>
      <c r="OKH294"/>
      <c r="OKI294"/>
      <c r="OKJ294"/>
      <c r="OKK294"/>
      <c r="OKL294"/>
      <c r="OKM294"/>
      <c r="OKN294"/>
      <c r="OKO294"/>
      <c r="OKP294"/>
      <c r="OKQ294"/>
      <c r="OKR294"/>
      <c r="OKS294"/>
      <c r="OKT294"/>
      <c r="OKU294"/>
      <c r="OKV294"/>
      <c r="OKW294"/>
      <c r="OKX294"/>
      <c r="OKY294"/>
      <c r="OKZ294"/>
      <c r="OLA294"/>
      <c r="OLB294"/>
      <c r="OLC294"/>
      <c r="OLD294"/>
      <c r="OLE294"/>
      <c r="OLF294"/>
      <c r="OLG294"/>
      <c r="OLH294"/>
      <c r="OLI294"/>
      <c r="OLJ294"/>
      <c r="OLK294"/>
      <c r="OLL294"/>
      <c r="OLM294"/>
      <c r="OLN294"/>
      <c r="OLO294"/>
      <c r="OLP294"/>
      <c r="OLQ294"/>
      <c r="OLR294"/>
      <c r="OLS294"/>
      <c r="OLT294"/>
      <c r="OLU294"/>
      <c r="OLV294"/>
      <c r="OLW294"/>
      <c r="OLX294"/>
      <c r="OLY294"/>
      <c r="OLZ294"/>
      <c r="OMA294"/>
      <c r="OMB294"/>
      <c r="OMC294"/>
      <c r="OMD294"/>
      <c r="OME294"/>
      <c r="OMF294"/>
      <c r="OMG294"/>
      <c r="OMH294"/>
      <c r="OMI294"/>
      <c r="OMJ294"/>
      <c r="OMK294"/>
      <c r="OML294"/>
      <c r="OMM294"/>
      <c r="OMN294"/>
      <c r="OMO294"/>
      <c r="OMP294"/>
      <c r="OMQ294"/>
      <c r="OMR294"/>
      <c r="OMS294"/>
      <c r="OMT294"/>
      <c r="OMU294"/>
      <c r="OMV294"/>
      <c r="OMW294"/>
      <c r="OMX294"/>
      <c r="OMY294"/>
      <c r="OMZ294"/>
      <c r="ONA294"/>
      <c r="ONB294"/>
      <c r="ONC294"/>
      <c r="OND294"/>
      <c r="ONE294"/>
      <c r="ONF294"/>
      <c r="ONG294"/>
      <c r="ONH294"/>
      <c r="ONI294"/>
      <c r="ONJ294"/>
      <c r="ONK294"/>
      <c r="ONL294"/>
      <c r="ONM294"/>
      <c r="ONN294"/>
      <c r="ONO294"/>
      <c r="ONP294"/>
      <c r="ONQ294"/>
      <c r="ONR294"/>
      <c r="ONS294"/>
      <c r="ONT294"/>
      <c r="ONU294"/>
      <c r="ONV294"/>
      <c r="ONW294"/>
      <c r="ONX294"/>
      <c r="ONY294"/>
      <c r="ONZ294"/>
      <c r="OOA294"/>
      <c r="OOB294"/>
      <c r="OOC294"/>
      <c r="OOD294"/>
      <c r="OOE294"/>
      <c r="OOF294"/>
      <c r="OOG294"/>
      <c r="OOH294"/>
      <c r="OOI294"/>
      <c r="OOJ294"/>
      <c r="OOK294"/>
      <c r="OOL294"/>
      <c r="OOM294"/>
      <c r="OON294"/>
      <c r="OOO294"/>
      <c r="OOP294"/>
      <c r="OOQ294"/>
      <c r="OOR294"/>
      <c r="OOS294"/>
      <c r="OOT294"/>
      <c r="OOU294"/>
      <c r="OOV294"/>
      <c r="OOW294"/>
      <c r="OOX294"/>
      <c r="OOY294"/>
      <c r="OOZ294"/>
      <c r="OPA294"/>
      <c r="OPB294"/>
      <c r="OPC294"/>
      <c r="OPD294"/>
      <c r="OPE294"/>
      <c r="OPF294"/>
      <c r="OPG294"/>
      <c r="OPH294"/>
      <c r="OPI294"/>
      <c r="OPJ294"/>
      <c r="OPK294"/>
      <c r="OPL294"/>
      <c r="OPM294"/>
      <c r="OPN294"/>
      <c r="OPO294"/>
      <c r="OPP294"/>
      <c r="OPQ294"/>
      <c r="OPR294"/>
      <c r="OPS294"/>
      <c r="OPT294"/>
      <c r="OPU294"/>
      <c r="OPV294"/>
      <c r="OPW294"/>
      <c r="OPX294"/>
      <c r="OPY294"/>
      <c r="OPZ294"/>
      <c r="OQA294"/>
      <c r="OQB294"/>
      <c r="OQC294"/>
      <c r="OQD294"/>
      <c r="OQE294"/>
      <c r="OQF294"/>
      <c r="OQG294"/>
      <c r="OQH294"/>
      <c r="OQI294"/>
      <c r="OQJ294"/>
      <c r="OQK294"/>
      <c r="OQL294"/>
      <c r="OQM294"/>
      <c r="OQN294"/>
      <c r="OQO294"/>
      <c r="OQP294"/>
      <c r="OQQ294"/>
      <c r="OQR294"/>
      <c r="OQS294"/>
      <c r="OQT294"/>
      <c r="OQU294"/>
      <c r="OQV294"/>
      <c r="OQW294"/>
      <c r="OQX294"/>
      <c r="OQY294"/>
      <c r="OQZ294"/>
      <c r="ORA294"/>
      <c r="ORB294"/>
      <c r="ORC294"/>
      <c r="ORD294"/>
      <c r="ORE294"/>
      <c r="ORF294"/>
      <c r="ORG294"/>
      <c r="ORH294"/>
      <c r="ORI294"/>
      <c r="ORJ294"/>
      <c r="ORK294"/>
      <c r="ORL294"/>
      <c r="ORM294"/>
      <c r="ORN294"/>
      <c r="ORO294"/>
      <c r="ORP294"/>
      <c r="ORQ294"/>
      <c r="ORR294"/>
      <c r="ORS294"/>
      <c r="ORT294"/>
      <c r="ORU294"/>
      <c r="ORV294"/>
      <c r="ORW294"/>
      <c r="ORX294"/>
      <c r="ORY294"/>
      <c r="ORZ294"/>
      <c r="OSA294"/>
      <c r="OSB294"/>
      <c r="OSC294"/>
      <c r="OSD294"/>
      <c r="OSE294"/>
      <c r="OSF294"/>
      <c r="OSG294"/>
      <c r="OSH294"/>
      <c r="OSI294"/>
      <c r="OSJ294"/>
      <c r="OSK294"/>
      <c r="OSL294"/>
      <c r="OSM294"/>
      <c r="OSN294"/>
      <c r="OSO294"/>
      <c r="OSP294"/>
      <c r="OSQ294"/>
      <c r="OSR294"/>
      <c r="OSS294"/>
      <c r="OST294"/>
      <c r="OSU294"/>
      <c r="OSV294"/>
      <c r="OSW294"/>
      <c r="OSX294"/>
      <c r="OSY294"/>
      <c r="OSZ294"/>
      <c r="OTA294"/>
      <c r="OTB294"/>
      <c r="OTC294"/>
      <c r="OTD294"/>
      <c r="OTE294"/>
      <c r="OTF294"/>
      <c r="OTG294"/>
      <c r="OTH294"/>
      <c r="OTI294"/>
      <c r="OTJ294"/>
      <c r="OTK294"/>
      <c r="OTL294"/>
      <c r="OTM294"/>
      <c r="OTN294"/>
      <c r="OTO294"/>
      <c r="OTP294"/>
      <c r="OTQ294"/>
      <c r="OTR294"/>
      <c r="OTS294"/>
      <c r="OTT294"/>
      <c r="OTU294"/>
      <c r="OTV294"/>
      <c r="OTW294"/>
      <c r="OTX294"/>
      <c r="OTY294"/>
      <c r="OTZ294"/>
      <c r="OUA294"/>
      <c r="OUB294"/>
      <c r="OUC294"/>
      <c r="OUD294"/>
      <c r="OUE294"/>
      <c r="OUF294"/>
      <c r="OUG294"/>
      <c r="OUH294"/>
      <c r="OUI294"/>
      <c r="OUJ294"/>
      <c r="OUK294"/>
      <c r="OUL294"/>
      <c r="OUM294"/>
      <c r="OUN294"/>
      <c r="OUO294"/>
      <c r="OUP294"/>
      <c r="OUQ294"/>
      <c r="OUR294"/>
      <c r="OUS294"/>
      <c r="OUT294"/>
      <c r="OUU294"/>
      <c r="OUV294"/>
      <c r="OUW294"/>
      <c r="OUX294"/>
      <c r="OUY294"/>
      <c r="OUZ294"/>
      <c r="OVA294"/>
      <c r="OVB294"/>
      <c r="OVC294"/>
      <c r="OVD294"/>
      <c r="OVE294"/>
      <c r="OVF294"/>
      <c r="OVG294"/>
      <c r="OVH294"/>
      <c r="OVI294"/>
      <c r="OVJ294"/>
      <c r="OVK294"/>
      <c r="OVL294"/>
      <c r="OVM294"/>
      <c r="OVN294"/>
      <c r="OVO294"/>
      <c r="OVP294"/>
      <c r="OVQ294"/>
      <c r="OVR294"/>
      <c r="OVS294"/>
      <c r="OVT294"/>
      <c r="OVU294"/>
      <c r="OVV294"/>
      <c r="OVW294"/>
      <c r="OVX294"/>
      <c r="OVY294"/>
      <c r="OVZ294"/>
      <c r="OWA294"/>
      <c r="OWB294"/>
      <c r="OWC294"/>
      <c r="OWD294"/>
      <c r="OWE294"/>
      <c r="OWF294"/>
      <c r="OWG294"/>
      <c r="OWH294"/>
      <c r="OWI294"/>
      <c r="OWJ294"/>
      <c r="OWK294"/>
      <c r="OWL294"/>
      <c r="OWM294"/>
      <c r="OWN294"/>
      <c r="OWO294"/>
      <c r="OWP294"/>
      <c r="OWQ294"/>
      <c r="OWR294"/>
      <c r="OWS294"/>
      <c r="OWT294"/>
      <c r="OWU294"/>
      <c r="OWV294"/>
      <c r="OWW294"/>
      <c r="OWX294"/>
      <c r="OWY294"/>
      <c r="OWZ294"/>
      <c r="OXA294"/>
      <c r="OXB294"/>
      <c r="OXC294"/>
      <c r="OXD294"/>
      <c r="OXE294"/>
      <c r="OXF294"/>
      <c r="OXG294"/>
      <c r="OXH294"/>
      <c r="OXI294"/>
      <c r="OXJ294"/>
      <c r="OXK294"/>
      <c r="OXL294"/>
      <c r="OXM294"/>
      <c r="OXN294"/>
      <c r="OXO294"/>
      <c r="OXP294"/>
      <c r="OXQ294"/>
      <c r="OXR294"/>
      <c r="OXS294"/>
      <c r="OXT294"/>
      <c r="OXU294"/>
      <c r="OXV294"/>
      <c r="OXW294"/>
      <c r="OXX294"/>
      <c r="OXY294"/>
      <c r="OXZ294"/>
      <c r="OYA294"/>
      <c r="OYB294"/>
      <c r="OYC294"/>
      <c r="OYD294"/>
      <c r="OYE294"/>
      <c r="OYF294"/>
      <c r="OYG294"/>
      <c r="OYH294"/>
      <c r="OYI294"/>
      <c r="OYJ294"/>
      <c r="OYK294"/>
      <c r="OYL294"/>
      <c r="OYM294"/>
      <c r="OYN294"/>
      <c r="OYO294"/>
      <c r="OYP294"/>
      <c r="OYQ294"/>
      <c r="OYR294"/>
      <c r="OYS294"/>
      <c r="OYT294"/>
      <c r="OYU294"/>
      <c r="OYV294"/>
      <c r="OYW294"/>
      <c r="OYX294"/>
      <c r="OYY294"/>
      <c r="OYZ294"/>
      <c r="OZA294"/>
      <c r="OZB294"/>
      <c r="OZC294"/>
      <c r="OZD294"/>
      <c r="OZE294"/>
      <c r="OZF294"/>
      <c r="OZG294"/>
      <c r="OZH294"/>
      <c r="OZI294"/>
      <c r="OZJ294"/>
      <c r="OZK294"/>
      <c r="OZL294"/>
      <c r="OZM294"/>
      <c r="OZN294"/>
      <c r="OZO294"/>
      <c r="OZP294"/>
      <c r="OZQ294"/>
      <c r="OZR294"/>
      <c r="OZS294"/>
      <c r="OZT294"/>
      <c r="OZU294"/>
      <c r="OZV294"/>
      <c r="OZW294"/>
      <c r="OZX294"/>
      <c r="OZY294"/>
      <c r="OZZ294"/>
      <c r="PAA294"/>
      <c r="PAB294"/>
      <c r="PAC294"/>
      <c r="PAD294"/>
      <c r="PAE294"/>
      <c r="PAF294"/>
      <c r="PAG294"/>
      <c r="PAH294"/>
      <c r="PAI294"/>
      <c r="PAJ294"/>
      <c r="PAK294"/>
      <c r="PAL294"/>
      <c r="PAM294"/>
      <c r="PAN294"/>
      <c r="PAO294"/>
      <c r="PAP294"/>
      <c r="PAQ294"/>
      <c r="PAR294"/>
      <c r="PAS294"/>
      <c r="PAT294"/>
      <c r="PAU294"/>
      <c r="PAV294"/>
      <c r="PAW294"/>
      <c r="PAX294"/>
      <c r="PAY294"/>
      <c r="PAZ294"/>
      <c r="PBA294"/>
      <c r="PBB294"/>
      <c r="PBC294"/>
      <c r="PBD294"/>
      <c r="PBE294"/>
      <c r="PBF294"/>
      <c r="PBG294"/>
      <c r="PBH294"/>
      <c r="PBI294"/>
      <c r="PBJ294"/>
      <c r="PBK294"/>
      <c r="PBL294"/>
      <c r="PBM294"/>
      <c r="PBN294"/>
      <c r="PBO294"/>
      <c r="PBP294"/>
      <c r="PBQ294"/>
      <c r="PBR294"/>
      <c r="PBS294"/>
      <c r="PBT294"/>
      <c r="PBU294"/>
      <c r="PBV294"/>
      <c r="PBW294"/>
      <c r="PBX294"/>
      <c r="PBY294"/>
      <c r="PBZ294"/>
      <c r="PCA294"/>
      <c r="PCB294"/>
      <c r="PCC294"/>
      <c r="PCD294"/>
      <c r="PCE294"/>
      <c r="PCF294"/>
      <c r="PCG294"/>
      <c r="PCH294"/>
      <c r="PCI294"/>
      <c r="PCJ294"/>
      <c r="PCK294"/>
      <c r="PCL294"/>
      <c r="PCM294"/>
      <c r="PCN294"/>
      <c r="PCO294"/>
      <c r="PCP294"/>
      <c r="PCQ294"/>
      <c r="PCR294"/>
      <c r="PCS294"/>
      <c r="PCT294"/>
      <c r="PCU294"/>
      <c r="PCV294"/>
      <c r="PCW294"/>
      <c r="PCX294"/>
      <c r="PCY294"/>
      <c r="PCZ294"/>
      <c r="PDA294"/>
      <c r="PDB294"/>
      <c r="PDC294"/>
      <c r="PDD294"/>
      <c r="PDE294"/>
      <c r="PDF294"/>
      <c r="PDG294"/>
      <c r="PDH294"/>
      <c r="PDI294"/>
      <c r="PDJ294"/>
      <c r="PDK294"/>
      <c r="PDL294"/>
      <c r="PDM294"/>
      <c r="PDN294"/>
      <c r="PDO294"/>
      <c r="PDP294"/>
      <c r="PDQ294"/>
      <c r="PDR294"/>
      <c r="PDS294"/>
      <c r="PDT294"/>
      <c r="PDU294"/>
      <c r="PDV294"/>
      <c r="PDW294"/>
      <c r="PDX294"/>
      <c r="PDY294"/>
      <c r="PDZ294"/>
      <c r="PEA294"/>
      <c r="PEB294"/>
      <c r="PEC294"/>
      <c r="PED294"/>
      <c r="PEE294"/>
      <c r="PEF294"/>
      <c r="PEG294"/>
      <c r="PEH294"/>
      <c r="PEI294"/>
      <c r="PEJ294"/>
      <c r="PEK294"/>
      <c r="PEL294"/>
      <c r="PEM294"/>
      <c r="PEN294"/>
      <c r="PEO294"/>
      <c r="PEP294"/>
      <c r="PEQ294"/>
      <c r="PER294"/>
      <c r="PES294"/>
      <c r="PET294"/>
      <c r="PEU294"/>
      <c r="PEV294"/>
      <c r="PEW294"/>
      <c r="PEX294"/>
      <c r="PEY294"/>
      <c r="PEZ294"/>
      <c r="PFA294"/>
      <c r="PFB294"/>
      <c r="PFC294"/>
      <c r="PFD294"/>
      <c r="PFE294"/>
      <c r="PFF294"/>
      <c r="PFG294"/>
      <c r="PFH294"/>
      <c r="PFI294"/>
      <c r="PFJ294"/>
      <c r="PFK294"/>
      <c r="PFL294"/>
      <c r="PFM294"/>
      <c r="PFN294"/>
      <c r="PFO294"/>
      <c r="PFP294"/>
      <c r="PFQ294"/>
      <c r="PFR294"/>
      <c r="PFS294"/>
      <c r="PFT294"/>
      <c r="PFU294"/>
      <c r="PFV294"/>
      <c r="PFW294"/>
      <c r="PFX294"/>
      <c r="PFY294"/>
      <c r="PFZ294"/>
      <c r="PGA294"/>
      <c r="PGB294"/>
      <c r="PGC294"/>
      <c r="PGD294"/>
      <c r="PGE294"/>
      <c r="PGF294"/>
      <c r="PGG294"/>
      <c r="PGH294"/>
      <c r="PGI294"/>
      <c r="PGJ294"/>
      <c r="PGK294"/>
      <c r="PGL294"/>
      <c r="PGM294"/>
      <c r="PGN294"/>
      <c r="PGO294"/>
      <c r="PGP294"/>
      <c r="PGQ294"/>
      <c r="PGR294"/>
      <c r="PGS294"/>
      <c r="PGT294"/>
      <c r="PGU294"/>
      <c r="PGV294"/>
      <c r="PGW294"/>
      <c r="PGX294"/>
      <c r="PGY294"/>
      <c r="PGZ294"/>
      <c r="PHA294"/>
      <c r="PHB294"/>
      <c r="PHC294"/>
      <c r="PHD294"/>
      <c r="PHE294"/>
      <c r="PHF294"/>
      <c r="PHG294"/>
      <c r="PHH294"/>
      <c r="PHI294"/>
      <c r="PHJ294"/>
      <c r="PHK294"/>
      <c r="PHL294"/>
      <c r="PHM294"/>
      <c r="PHN294"/>
      <c r="PHO294"/>
      <c r="PHP294"/>
      <c r="PHQ294"/>
      <c r="PHR294"/>
      <c r="PHS294"/>
      <c r="PHT294"/>
      <c r="PHU294"/>
      <c r="PHV294"/>
      <c r="PHW294"/>
      <c r="PHX294"/>
      <c r="PHY294"/>
      <c r="PHZ294"/>
      <c r="PIA294"/>
      <c r="PIB294"/>
      <c r="PIC294"/>
      <c r="PID294"/>
      <c r="PIE294"/>
      <c r="PIF294"/>
      <c r="PIG294"/>
      <c r="PIH294"/>
      <c r="PII294"/>
      <c r="PIJ294"/>
      <c r="PIK294"/>
      <c r="PIL294"/>
      <c r="PIM294"/>
      <c r="PIN294"/>
      <c r="PIO294"/>
      <c r="PIP294"/>
      <c r="PIQ294"/>
      <c r="PIR294"/>
      <c r="PIS294"/>
      <c r="PIT294"/>
      <c r="PIU294"/>
      <c r="PIV294"/>
      <c r="PIW294"/>
      <c r="PIX294"/>
      <c r="PIY294"/>
      <c r="PIZ294"/>
      <c r="PJA294"/>
      <c r="PJB294"/>
      <c r="PJC294"/>
      <c r="PJD294"/>
      <c r="PJE294"/>
      <c r="PJF294"/>
      <c r="PJG294"/>
      <c r="PJH294"/>
      <c r="PJI294"/>
      <c r="PJJ294"/>
      <c r="PJK294"/>
      <c r="PJL294"/>
      <c r="PJM294"/>
      <c r="PJN294"/>
      <c r="PJO294"/>
      <c r="PJP294"/>
      <c r="PJQ294"/>
      <c r="PJR294"/>
      <c r="PJS294"/>
      <c r="PJT294"/>
      <c r="PJU294"/>
      <c r="PJV294"/>
      <c r="PJW294"/>
      <c r="PJX294"/>
      <c r="PJY294"/>
      <c r="PJZ294"/>
      <c r="PKA294"/>
      <c r="PKB294"/>
      <c r="PKC294"/>
      <c r="PKD294"/>
      <c r="PKE294"/>
      <c r="PKF294"/>
      <c r="PKG294"/>
      <c r="PKH294"/>
      <c r="PKI294"/>
      <c r="PKJ294"/>
      <c r="PKK294"/>
      <c r="PKL294"/>
      <c r="PKM294"/>
      <c r="PKN294"/>
      <c r="PKO294"/>
      <c r="PKP294"/>
      <c r="PKQ294"/>
      <c r="PKR294"/>
      <c r="PKS294"/>
      <c r="PKT294"/>
      <c r="PKU294"/>
      <c r="PKV294"/>
      <c r="PKW294"/>
      <c r="PKX294"/>
      <c r="PKY294"/>
      <c r="PKZ294"/>
      <c r="PLA294"/>
      <c r="PLB294"/>
      <c r="PLC294"/>
      <c r="PLD294"/>
      <c r="PLE294"/>
      <c r="PLF294"/>
      <c r="PLG294"/>
      <c r="PLH294"/>
      <c r="PLI294"/>
      <c r="PLJ294"/>
      <c r="PLK294"/>
      <c r="PLL294"/>
      <c r="PLM294"/>
      <c r="PLN294"/>
      <c r="PLO294"/>
      <c r="PLP294"/>
      <c r="PLQ294"/>
      <c r="PLR294"/>
      <c r="PLS294"/>
      <c r="PLT294"/>
      <c r="PLU294"/>
      <c r="PLV294"/>
      <c r="PLW294"/>
      <c r="PLX294"/>
      <c r="PLY294"/>
      <c r="PLZ294"/>
      <c r="PMA294"/>
      <c r="PMB294"/>
      <c r="PMC294"/>
      <c r="PMD294"/>
      <c r="PME294"/>
      <c r="PMF294"/>
      <c r="PMG294"/>
      <c r="PMH294"/>
      <c r="PMI294"/>
      <c r="PMJ294"/>
      <c r="PMK294"/>
      <c r="PML294"/>
      <c r="PMM294"/>
      <c r="PMN294"/>
      <c r="PMO294"/>
      <c r="PMP294"/>
      <c r="PMQ294"/>
      <c r="PMR294"/>
      <c r="PMS294"/>
      <c r="PMT294"/>
      <c r="PMU294"/>
      <c r="PMV294"/>
      <c r="PMW294"/>
      <c r="PMX294"/>
      <c r="PMY294"/>
      <c r="PMZ294"/>
      <c r="PNA294"/>
      <c r="PNB294"/>
      <c r="PNC294"/>
      <c r="PND294"/>
      <c r="PNE294"/>
      <c r="PNF294"/>
      <c r="PNG294"/>
      <c r="PNH294"/>
      <c r="PNI294"/>
      <c r="PNJ294"/>
      <c r="PNK294"/>
      <c r="PNL294"/>
      <c r="PNM294"/>
      <c r="PNN294"/>
      <c r="PNO294"/>
      <c r="PNP294"/>
      <c r="PNQ294"/>
      <c r="PNR294"/>
      <c r="PNS294"/>
      <c r="PNT294"/>
      <c r="PNU294"/>
      <c r="PNV294"/>
      <c r="PNW294"/>
      <c r="PNX294"/>
      <c r="PNY294"/>
      <c r="PNZ294"/>
      <c r="POA294"/>
      <c r="POB294"/>
      <c r="POC294"/>
      <c r="POD294"/>
      <c r="POE294"/>
      <c r="POF294"/>
      <c r="POG294"/>
      <c r="POH294"/>
      <c r="POI294"/>
      <c r="POJ294"/>
      <c r="POK294"/>
      <c r="POL294"/>
      <c r="POM294"/>
      <c r="PON294"/>
      <c r="POO294"/>
      <c r="POP294"/>
      <c r="POQ294"/>
      <c r="POR294"/>
      <c r="POS294"/>
      <c r="POT294"/>
      <c r="POU294"/>
      <c r="POV294"/>
      <c r="POW294"/>
      <c r="POX294"/>
      <c r="POY294"/>
      <c r="POZ294"/>
      <c r="PPA294"/>
      <c r="PPB294"/>
      <c r="PPC294"/>
      <c r="PPD294"/>
      <c r="PPE294"/>
      <c r="PPF294"/>
      <c r="PPG294"/>
      <c r="PPH294"/>
      <c r="PPI294"/>
      <c r="PPJ294"/>
      <c r="PPK294"/>
      <c r="PPL294"/>
      <c r="PPM294"/>
      <c r="PPN294"/>
      <c r="PPO294"/>
      <c r="PPP294"/>
      <c r="PPQ294"/>
      <c r="PPR294"/>
      <c r="PPS294"/>
      <c r="PPT294"/>
      <c r="PPU294"/>
      <c r="PPV294"/>
      <c r="PPW294"/>
      <c r="PPX294"/>
      <c r="PPY294"/>
      <c r="PPZ294"/>
      <c r="PQA294"/>
      <c r="PQB294"/>
      <c r="PQC294"/>
      <c r="PQD294"/>
      <c r="PQE294"/>
      <c r="PQF294"/>
      <c r="PQG294"/>
      <c r="PQH294"/>
      <c r="PQI294"/>
      <c r="PQJ294"/>
      <c r="PQK294"/>
      <c r="PQL294"/>
      <c r="PQM294"/>
      <c r="PQN294"/>
      <c r="PQO294"/>
      <c r="PQP294"/>
      <c r="PQQ294"/>
      <c r="PQR294"/>
      <c r="PQS294"/>
      <c r="PQT294"/>
      <c r="PQU294"/>
      <c r="PQV294"/>
      <c r="PQW294"/>
      <c r="PQX294"/>
      <c r="PQY294"/>
      <c r="PQZ294"/>
      <c r="PRA294"/>
      <c r="PRB294"/>
      <c r="PRC294"/>
      <c r="PRD294"/>
      <c r="PRE294"/>
      <c r="PRF294"/>
      <c r="PRG294"/>
      <c r="PRH294"/>
      <c r="PRI294"/>
      <c r="PRJ294"/>
      <c r="PRK294"/>
      <c r="PRL294"/>
      <c r="PRM294"/>
      <c r="PRN294"/>
      <c r="PRO294"/>
      <c r="PRP294"/>
      <c r="PRQ294"/>
      <c r="PRR294"/>
      <c r="PRS294"/>
      <c r="PRT294"/>
      <c r="PRU294"/>
      <c r="PRV294"/>
      <c r="PRW294"/>
      <c r="PRX294"/>
      <c r="PRY294"/>
      <c r="PRZ294"/>
      <c r="PSA294"/>
      <c r="PSB294"/>
      <c r="PSC294"/>
      <c r="PSD294"/>
      <c r="PSE294"/>
      <c r="PSF294"/>
      <c r="PSG294"/>
      <c r="PSH294"/>
      <c r="PSI294"/>
      <c r="PSJ294"/>
      <c r="PSK294"/>
      <c r="PSL294"/>
      <c r="PSM294"/>
      <c r="PSN294"/>
      <c r="PSO294"/>
      <c r="PSP294"/>
      <c r="PSQ294"/>
      <c r="PSR294"/>
      <c r="PSS294"/>
      <c r="PST294"/>
      <c r="PSU294"/>
      <c r="PSV294"/>
      <c r="PSW294"/>
      <c r="PSX294"/>
      <c r="PSY294"/>
      <c r="PSZ294"/>
      <c r="PTA294"/>
      <c r="PTB294"/>
      <c r="PTC294"/>
      <c r="PTD294"/>
      <c r="PTE294"/>
      <c r="PTF294"/>
      <c r="PTG294"/>
      <c r="PTH294"/>
      <c r="PTI294"/>
      <c r="PTJ294"/>
      <c r="PTK294"/>
      <c r="PTL294"/>
      <c r="PTM294"/>
      <c r="PTN294"/>
      <c r="PTO294"/>
      <c r="PTP294"/>
      <c r="PTQ294"/>
      <c r="PTR294"/>
      <c r="PTS294"/>
      <c r="PTT294"/>
      <c r="PTU294"/>
      <c r="PTV294"/>
      <c r="PTW294"/>
      <c r="PTX294"/>
      <c r="PTY294"/>
      <c r="PTZ294"/>
      <c r="PUA294"/>
      <c r="PUB294"/>
      <c r="PUC294"/>
      <c r="PUD294"/>
      <c r="PUE294"/>
      <c r="PUF294"/>
      <c r="PUG294"/>
      <c r="PUH294"/>
      <c r="PUI294"/>
      <c r="PUJ294"/>
      <c r="PUK294"/>
      <c r="PUL294"/>
      <c r="PUM294"/>
      <c r="PUN294"/>
      <c r="PUO294"/>
      <c r="PUP294"/>
      <c r="PUQ294"/>
      <c r="PUR294"/>
      <c r="PUS294"/>
      <c r="PUT294"/>
      <c r="PUU294"/>
      <c r="PUV294"/>
      <c r="PUW294"/>
      <c r="PUX294"/>
      <c r="PUY294"/>
      <c r="PUZ294"/>
      <c r="PVA294"/>
      <c r="PVB294"/>
      <c r="PVC294"/>
      <c r="PVD294"/>
      <c r="PVE294"/>
      <c r="PVF294"/>
      <c r="PVG294"/>
      <c r="PVH294"/>
      <c r="PVI294"/>
      <c r="PVJ294"/>
      <c r="PVK294"/>
      <c r="PVL294"/>
      <c r="PVM294"/>
      <c r="PVN294"/>
      <c r="PVO294"/>
      <c r="PVP294"/>
      <c r="PVQ294"/>
      <c r="PVR294"/>
      <c r="PVS294"/>
      <c r="PVT294"/>
      <c r="PVU294"/>
      <c r="PVV294"/>
      <c r="PVW294"/>
      <c r="PVX294"/>
      <c r="PVY294"/>
      <c r="PVZ294"/>
      <c r="PWA294"/>
      <c r="PWB294"/>
      <c r="PWC294"/>
      <c r="PWD294"/>
      <c r="PWE294"/>
      <c r="PWF294"/>
      <c r="PWG294"/>
      <c r="PWH294"/>
      <c r="PWI294"/>
      <c r="PWJ294"/>
      <c r="PWK294"/>
      <c r="PWL294"/>
      <c r="PWM294"/>
      <c r="PWN294"/>
      <c r="PWO294"/>
      <c r="PWP294"/>
      <c r="PWQ294"/>
      <c r="PWR294"/>
      <c r="PWS294"/>
      <c r="PWT294"/>
      <c r="PWU294"/>
      <c r="PWV294"/>
      <c r="PWW294"/>
      <c r="PWX294"/>
      <c r="PWY294"/>
      <c r="PWZ294"/>
      <c r="PXA294"/>
      <c r="PXB294"/>
      <c r="PXC294"/>
      <c r="PXD294"/>
      <c r="PXE294"/>
      <c r="PXF294"/>
      <c r="PXG294"/>
      <c r="PXH294"/>
      <c r="PXI294"/>
      <c r="PXJ294"/>
      <c r="PXK294"/>
      <c r="PXL294"/>
      <c r="PXM294"/>
      <c r="PXN294"/>
      <c r="PXO294"/>
      <c r="PXP294"/>
      <c r="PXQ294"/>
      <c r="PXR294"/>
      <c r="PXS294"/>
      <c r="PXT294"/>
      <c r="PXU294"/>
      <c r="PXV294"/>
      <c r="PXW294"/>
      <c r="PXX294"/>
      <c r="PXY294"/>
      <c r="PXZ294"/>
      <c r="PYA294"/>
      <c r="PYB294"/>
      <c r="PYC294"/>
      <c r="PYD294"/>
      <c r="PYE294"/>
      <c r="PYF294"/>
      <c r="PYG294"/>
      <c r="PYH294"/>
      <c r="PYI294"/>
      <c r="PYJ294"/>
      <c r="PYK294"/>
      <c r="PYL294"/>
      <c r="PYM294"/>
      <c r="PYN294"/>
      <c r="PYO294"/>
      <c r="PYP294"/>
      <c r="PYQ294"/>
      <c r="PYR294"/>
      <c r="PYS294"/>
      <c r="PYT294"/>
      <c r="PYU294"/>
      <c r="PYV294"/>
      <c r="PYW294"/>
      <c r="PYX294"/>
      <c r="PYY294"/>
      <c r="PYZ294"/>
      <c r="PZA294"/>
      <c r="PZB294"/>
      <c r="PZC294"/>
      <c r="PZD294"/>
      <c r="PZE294"/>
      <c r="PZF294"/>
      <c r="PZG294"/>
      <c r="PZH294"/>
      <c r="PZI294"/>
      <c r="PZJ294"/>
      <c r="PZK294"/>
      <c r="PZL294"/>
      <c r="PZM294"/>
      <c r="PZN294"/>
      <c r="PZO294"/>
      <c r="PZP294"/>
      <c r="PZQ294"/>
      <c r="PZR294"/>
      <c r="PZS294"/>
      <c r="PZT294"/>
      <c r="PZU294"/>
      <c r="PZV294"/>
      <c r="PZW294"/>
      <c r="PZX294"/>
      <c r="PZY294"/>
      <c r="PZZ294"/>
      <c r="QAA294"/>
      <c r="QAB294"/>
      <c r="QAC294"/>
      <c r="QAD294"/>
      <c r="QAE294"/>
      <c r="QAF294"/>
      <c r="QAG294"/>
      <c r="QAH294"/>
      <c r="QAI294"/>
      <c r="QAJ294"/>
      <c r="QAK294"/>
      <c r="QAL294"/>
      <c r="QAM294"/>
      <c r="QAN294"/>
      <c r="QAO294"/>
      <c r="QAP294"/>
      <c r="QAQ294"/>
      <c r="QAR294"/>
      <c r="QAS294"/>
      <c r="QAT294"/>
      <c r="QAU294"/>
      <c r="QAV294"/>
      <c r="QAW294"/>
      <c r="QAX294"/>
      <c r="QAY294"/>
      <c r="QAZ294"/>
      <c r="QBA294"/>
      <c r="QBB294"/>
      <c r="QBC294"/>
      <c r="QBD294"/>
      <c r="QBE294"/>
      <c r="QBF294"/>
      <c r="QBG294"/>
      <c r="QBH294"/>
      <c r="QBI294"/>
      <c r="QBJ294"/>
      <c r="QBK294"/>
      <c r="QBL294"/>
      <c r="QBM294"/>
      <c r="QBN294"/>
      <c r="QBO294"/>
      <c r="QBP294"/>
      <c r="QBQ294"/>
      <c r="QBR294"/>
      <c r="QBS294"/>
      <c r="QBT294"/>
      <c r="QBU294"/>
      <c r="QBV294"/>
      <c r="QBW294"/>
      <c r="QBX294"/>
      <c r="QBY294"/>
      <c r="QBZ294"/>
      <c r="QCA294"/>
      <c r="QCB294"/>
      <c r="QCC294"/>
      <c r="QCD294"/>
      <c r="QCE294"/>
      <c r="QCF294"/>
      <c r="QCG294"/>
      <c r="QCH294"/>
      <c r="QCI294"/>
      <c r="QCJ294"/>
      <c r="QCK294"/>
      <c r="QCL294"/>
      <c r="QCM294"/>
      <c r="QCN294"/>
      <c r="QCO294"/>
      <c r="QCP294"/>
      <c r="QCQ294"/>
      <c r="QCR294"/>
      <c r="QCS294"/>
      <c r="QCT294"/>
      <c r="QCU294"/>
      <c r="QCV294"/>
      <c r="QCW294"/>
      <c r="QCX294"/>
      <c r="QCY294"/>
      <c r="QCZ294"/>
      <c r="QDA294"/>
      <c r="QDB294"/>
      <c r="QDC294"/>
      <c r="QDD294"/>
      <c r="QDE294"/>
      <c r="QDF294"/>
      <c r="QDG294"/>
      <c r="QDH294"/>
      <c r="QDI294"/>
      <c r="QDJ294"/>
      <c r="QDK294"/>
      <c r="QDL294"/>
      <c r="QDM294"/>
      <c r="QDN294"/>
      <c r="QDO294"/>
      <c r="QDP294"/>
      <c r="QDQ294"/>
      <c r="QDR294"/>
      <c r="QDS294"/>
      <c r="QDT294"/>
      <c r="QDU294"/>
      <c r="QDV294"/>
      <c r="QDW294"/>
      <c r="QDX294"/>
      <c r="QDY294"/>
      <c r="QDZ294"/>
      <c r="QEA294"/>
      <c r="QEB294"/>
      <c r="QEC294"/>
      <c r="QED294"/>
      <c r="QEE294"/>
      <c r="QEF294"/>
      <c r="QEG294"/>
      <c r="QEH294"/>
      <c r="QEI294"/>
      <c r="QEJ294"/>
      <c r="QEK294"/>
      <c r="QEL294"/>
      <c r="QEM294"/>
      <c r="QEN294"/>
      <c r="QEO294"/>
      <c r="QEP294"/>
      <c r="QEQ294"/>
      <c r="QER294"/>
      <c r="QES294"/>
      <c r="QET294"/>
      <c r="QEU294"/>
      <c r="QEV294"/>
      <c r="QEW294"/>
      <c r="QEX294"/>
      <c r="QEY294"/>
      <c r="QEZ294"/>
      <c r="QFA294"/>
      <c r="QFB294"/>
      <c r="QFC294"/>
      <c r="QFD294"/>
      <c r="QFE294"/>
      <c r="QFF294"/>
      <c r="QFG294"/>
      <c r="QFH294"/>
      <c r="QFI294"/>
      <c r="QFJ294"/>
      <c r="QFK294"/>
      <c r="QFL294"/>
      <c r="QFM294"/>
      <c r="QFN294"/>
      <c r="QFO294"/>
      <c r="QFP294"/>
      <c r="QFQ294"/>
      <c r="QFR294"/>
      <c r="QFS294"/>
      <c r="QFT294"/>
      <c r="QFU294"/>
      <c r="QFV294"/>
      <c r="QFW294"/>
      <c r="QFX294"/>
      <c r="QFY294"/>
      <c r="QFZ294"/>
      <c r="QGA294"/>
      <c r="QGB294"/>
      <c r="QGC294"/>
      <c r="QGD294"/>
      <c r="QGE294"/>
      <c r="QGF294"/>
      <c r="QGG294"/>
      <c r="QGH294"/>
      <c r="QGI294"/>
      <c r="QGJ294"/>
      <c r="QGK294"/>
      <c r="QGL294"/>
      <c r="QGM294"/>
      <c r="QGN294"/>
      <c r="QGO294"/>
      <c r="QGP294"/>
      <c r="QGQ294"/>
      <c r="QGR294"/>
      <c r="QGS294"/>
      <c r="QGT294"/>
      <c r="QGU294"/>
      <c r="QGV294"/>
      <c r="QGW294"/>
      <c r="QGX294"/>
      <c r="QGY294"/>
      <c r="QGZ294"/>
      <c r="QHA294"/>
      <c r="QHB294"/>
      <c r="QHC294"/>
      <c r="QHD294"/>
      <c r="QHE294"/>
      <c r="QHF294"/>
      <c r="QHG294"/>
      <c r="QHH294"/>
      <c r="QHI294"/>
      <c r="QHJ294"/>
      <c r="QHK294"/>
      <c r="QHL294"/>
      <c r="QHM294"/>
      <c r="QHN294"/>
      <c r="QHO294"/>
      <c r="QHP294"/>
      <c r="QHQ294"/>
      <c r="QHR294"/>
      <c r="QHS294"/>
      <c r="QHT294"/>
      <c r="QHU294"/>
      <c r="QHV294"/>
      <c r="QHW294"/>
      <c r="QHX294"/>
      <c r="QHY294"/>
      <c r="QHZ294"/>
      <c r="QIA294"/>
      <c r="QIB294"/>
      <c r="QIC294"/>
      <c r="QID294"/>
      <c r="QIE294"/>
      <c r="QIF294"/>
      <c r="QIG294"/>
      <c r="QIH294"/>
      <c r="QII294"/>
      <c r="QIJ294"/>
      <c r="QIK294"/>
      <c r="QIL294"/>
      <c r="QIM294"/>
      <c r="QIN294"/>
      <c r="QIO294"/>
      <c r="QIP294"/>
      <c r="QIQ294"/>
      <c r="QIR294"/>
      <c r="QIS294"/>
      <c r="QIT294"/>
      <c r="QIU294"/>
      <c r="QIV294"/>
      <c r="QIW294"/>
      <c r="QIX294"/>
      <c r="QIY294"/>
      <c r="QIZ294"/>
      <c r="QJA294"/>
      <c r="QJB294"/>
      <c r="QJC294"/>
      <c r="QJD294"/>
      <c r="QJE294"/>
      <c r="QJF294"/>
      <c r="QJG294"/>
      <c r="QJH294"/>
      <c r="QJI294"/>
      <c r="QJJ294"/>
      <c r="QJK294"/>
      <c r="QJL294"/>
      <c r="QJM294"/>
      <c r="QJN294"/>
      <c r="QJO294"/>
      <c r="QJP294"/>
      <c r="QJQ294"/>
      <c r="QJR294"/>
      <c r="QJS294"/>
      <c r="QJT294"/>
      <c r="QJU294"/>
      <c r="QJV294"/>
      <c r="QJW294"/>
      <c r="QJX294"/>
      <c r="QJY294"/>
      <c r="QJZ294"/>
      <c r="QKA294"/>
      <c r="QKB294"/>
      <c r="QKC294"/>
      <c r="QKD294"/>
      <c r="QKE294"/>
      <c r="QKF294"/>
      <c r="QKG294"/>
      <c r="QKH294"/>
      <c r="QKI294"/>
      <c r="QKJ294"/>
      <c r="QKK294"/>
      <c r="QKL294"/>
      <c r="QKM294"/>
      <c r="QKN294"/>
      <c r="QKO294"/>
      <c r="QKP294"/>
      <c r="QKQ294"/>
      <c r="QKR294"/>
      <c r="QKS294"/>
      <c r="QKT294"/>
      <c r="QKU294"/>
      <c r="QKV294"/>
      <c r="QKW294"/>
      <c r="QKX294"/>
      <c r="QKY294"/>
      <c r="QKZ294"/>
      <c r="QLA294"/>
      <c r="QLB294"/>
      <c r="QLC294"/>
      <c r="QLD294"/>
      <c r="QLE294"/>
      <c r="QLF294"/>
      <c r="QLG294"/>
      <c r="QLH294"/>
      <c r="QLI294"/>
      <c r="QLJ294"/>
      <c r="QLK294"/>
      <c r="QLL294"/>
      <c r="QLM294"/>
      <c r="QLN294"/>
      <c r="QLO294"/>
      <c r="QLP294"/>
      <c r="QLQ294"/>
      <c r="QLR294"/>
      <c r="QLS294"/>
      <c r="QLT294"/>
      <c r="QLU294"/>
      <c r="QLV294"/>
      <c r="QLW294"/>
      <c r="QLX294"/>
      <c r="QLY294"/>
      <c r="QLZ294"/>
      <c r="QMA294"/>
      <c r="QMB294"/>
      <c r="QMC294"/>
      <c r="QMD294"/>
      <c r="QME294"/>
      <c r="QMF294"/>
      <c r="QMG294"/>
      <c r="QMH294"/>
      <c r="QMI294"/>
      <c r="QMJ294"/>
      <c r="QMK294"/>
      <c r="QML294"/>
      <c r="QMM294"/>
      <c r="QMN294"/>
      <c r="QMO294"/>
      <c r="QMP294"/>
      <c r="QMQ294"/>
      <c r="QMR294"/>
      <c r="QMS294"/>
      <c r="QMT294"/>
      <c r="QMU294"/>
      <c r="QMV294"/>
      <c r="QMW294"/>
      <c r="QMX294"/>
      <c r="QMY294"/>
      <c r="QMZ294"/>
      <c r="QNA294"/>
      <c r="QNB294"/>
      <c r="QNC294"/>
      <c r="QND294"/>
      <c r="QNE294"/>
      <c r="QNF294"/>
      <c r="QNG294"/>
      <c r="QNH294"/>
      <c r="QNI294"/>
      <c r="QNJ294"/>
      <c r="QNK294"/>
      <c r="QNL294"/>
      <c r="QNM294"/>
      <c r="QNN294"/>
      <c r="QNO294"/>
      <c r="QNP294"/>
      <c r="QNQ294"/>
      <c r="QNR294"/>
      <c r="QNS294"/>
      <c r="QNT294"/>
      <c r="QNU294"/>
      <c r="QNV294"/>
      <c r="QNW294"/>
      <c r="QNX294"/>
      <c r="QNY294"/>
      <c r="QNZ294"/>
      <c r="QOA294"/>
      <c r="QOB294"/>
      <c r="QOC294"/>
      <c r="QOD294"/>
      <c r="QOE294"/>
      <c r="QOF294"/>
      <c r="QOG294"/>
      <c r="QOH294"/>
      <c r="QOI294"/>
      <c r="QOJ294"/>
      <c r="QOK294"/>
      <c r="QOL294"/>
      <c r="QOM294"/>
      <c r="QON294"/>
      <c r="QOO294"/>
      <c r="QOP294"/>
      <c r="QOQ294"/>
      <c r="QOR294"/>
      <c r="QOS294"/>
      <c r="QOT294"/>
      <c r="QOU294"/>
      <c r="QOV294"/>
      <c r="QOW294"/>
      <c r="QOX294"/>
      <c r="QOY294"/>
      <c r="QOZ294"/>
      <c r="QPA294"/>
      <c r="QPB294"/>
      <c r="QPC294"/>
      <c r="QPD294"/>
      <c r="QPE294"/>
      <c r="QPF294"/>
      <c r="QPG294"/>
      <c r="QPH294"/>
      <c r="QPI294"/>
      <c r="QPJ294"/>
      <c r="QPK294"/>
      <c r="QPL294"/>
      <c r="QPM294"/>
      <c r="QPN294"/>
      <c r="QPO294"/>
      <c r="QPP294"/>
      <c r="QPQ294"/>
      <c r="QPR294"/>
      <c r="QPS294"/>
      <c r="QPT294"/>
      <c r="QPU294"/>
      <c r="QPV294"/>
      <c r="QPW294"/>
      <c r="QPX294"/>
      <c r="QPY294"/>
      <c r="QPZ294"/>
      <c r="QQA294"/>
      <c r="QQB294"/>
      <c r="QQC294"/>
      <c r="QQD294"/>
      <c r="QQE294"/>
      <c r="QQF294"/>
      <c r="QQG294"/>
      <c r="QQH294"/>
      <c r="QQI294"/>
      <c r="QQJ294"/>
      <c r="QQK294"/>
      <c r="QQL294"/>
      <c r="QQM294"/>
      <c r="QQN294"/>
      <c r="QQO294"/>
      <c r="QQP294"/>
      <c r="QQQ294"/>
      <c r="QQR294"/>
      <c r="QQS294"/>
      <c r="QQT294"/>
      <c r="QQU294"/>
      <c r="QQV294"/>
      <c r="QQW294"/>
      <c r="QQX294"/>
      <c r="QQY294"/>
      <c r="QQZ294"/>
      <c r="QRA294"/>
      <c r="QRB294"/>
      <c r="QRC294"/>
      <c r="QRD294"/>
      <c r="QRE294"/>
      <c r="QRF294"/>
      <c r="QRG294"/>
      <c r="QRH294"/>
      <c r="QRI294"/>
      <c r="QRJ294"/>
      <c r="QRK294"/>
      <c r="QRL294"/>
      <c r="QRM294"/>
      <c r="QRN294"/>
      <c r="QRO294"/>
      <c r="QRP294"/>
      <c r="QRQ294"/>
      <c r="QRR294"/>
      <c r="QRS294"/>
      <c r="QRT294"/>
      <c r="QRU294"/>
      <c r="QRV294"/>
      <c r="QRW294"/>
      <c r="QRX294"/>
      <c r="QRY294"/>
      <c r="QRZ294"/>
      <c r="QSA294"/>
      <c r="QSB294"/>
      <c r="QSC294"/>
      <c r="QSD294"/>
      <c r="QSE294"/>
      <c r="QSF294"/>
      <c r="QSG294"/>
      <c r="QSH294"/>
      <c r="QSI294"/>
      <c r="QSJ294"/>
      <c r="QSK294"/>
      <c r="QSL294"/>
      <c r="QSM294"/>
      <c r="QSN294"/>
      <c r="QSO294"/>
      <c r="QSP294"/>
      <c r="QSQ294"/>
      <c r="QSR294"/>
      <c r="QSS294"/>
      <c r="QST294"/>
      <c r="QSU294"/>
      <c r="QSV294"/>
      <c r="QSW294"/>
      <c r="QSX294"/>
      <c r="QSY294"/>
      <c r="QSZ294"/>
      <c r="QTA294"/>
      <c r="QTB294"/>
      <c r="QTC294"/>
      <c r="QTD294"/>
      <c r="QTE294"/>
      <c r="QTF294"/>
      <c r="QTG294"/>
      <c r="QTH294"/>
      <c r="QTI294"/>
      <c r="QTJ294"/>
      <c r="QTK294"/>
      <c r="QTL294"/>
      <c r="QTM294"/>
      <c r="QTN294"/>
      <c r="QTO294"/>
      <c r="QTP294"/>
      <c r="QTQ294"/>
      <c r="QTR294"/>
      <c r="QTS294"/>
      <c r="QTT294"/>
      <c r="QTU294"/>
      <c r="QTV294"/>
      <c r="QTW294"/>
      <c r="QTX294"/>
      <c r="QTY294"/>
      <c r="QTZ294"/>
      <c r="QUA294"/>
      <c r="QUB294"/>
      <c r="QUC294"/>
      <c r="QUD294"/>
      <c r="QUE294"/>
      <c r="QUF294"/>
      <c r="QUG294"/>
      <c r="QUH294"/>
      <c r="QUI294"/>
      <c r="QUJ294"/>
      <c r="QUK294"/>
      <c r="QUL294"/>
      <c r="QUM294"/>
      <c r="QUN294"/>
      <c r="QUO294"/>
      <c r="QUP294"/>
      <c r="QUQ294"/>
      <c r="QUR294"/>
      <c r="QUS294"/>
      <c r="QUT294"/>
      <c r="QUU294"/>
      <c r="QUV294"/>
      <c r="QUW294"/>
      <c r="QUX294"/>
      <c r="QUY294"/>
      <c r="QUZ294"/>
      <c r="QVA294"/>
      <c r="QVB294"/>
      <c r="QVC294"/>
      <c r="QVD294"/>
      <c r="QVE294"/>
      <c r="QVF294"/>
      <c r="QVG294"/>
      <c r="QVH294"/>
      <c r="QVI294"/>
      <c r="QVJ294"/>
      <c r="QVK294"/>
      <c r="QVL294"/>
      <c r="QVM294"/>
      <c r="QVN294"/>
      <c r="QVO294"/>
      <c r="QVP294"/>
      <c r="QVQ294"/>
      <c r="QVR294"/>
      <c r="QVS294"/>
      <c r="QVT294"/>
      <c r="QVU294"/>
      <c r="QVV294"/>
      <c r="QVW294"/>
      <c r="QVX294"/>
      <c r="QVY294"/>
      <c r="QVZ294"/>
      <c r="QWA294"/>
      <c r="QWB294"/>
      <c r="QWC294"/>
      <c r="QWD294"/>
      <c r="QWE294"/>
      <c r="QWF294"/>
      <c r="QWG294"/>
      <c r="QWH294"/>
      <c r="QWI294"/>
      <c r="QWJ294"/>
      <c r="QWK294"/>
      <c r="QWL294"/>
      <c r="QWM294"/>
      <c r="QWN294"/>
      <c r="QWO294"/>
      <c r="QWP294"/>
      <c r="QWQ294"/>
      <c r="QWR294"/>
      <c r="QWS294"/>
      <c r="QWT294"/>
      <c r="QWU294"/>
      <c r="QWV294"/>
      <c r="QWW294"/>
      <c r="QWX294"/>
      <c r="QWY294"/>
      <c r="QWZ294"/>
      <c r="QXA294"/>
      <c r="QXB294"/>
      <c r="QXC294"/>
      <c r="QXD294"/>
      <c r="QXE294"/>
      <c r="QXF294"/>
      <c r="QXG294"/>
      <c r="QXH294"/>
      <c r="QXI294"/>
      <c r="QXJ294"/>
      <c r="QXK294"/>
      <c r="QXL294"/>
      <c r="QXM294"/>
      <c r="QXN294"/>
      <c r="QXO294"/>
      <c r="QXP294"/>
      <c r="QXQ294"/>
      <c r="QXR294"/>
      <c r="QXS294"/>
      <c r="QXT294"/>
      <c r="QXU294"/>
      <c r="QXV294"/>
      <c r="QXW294"/>
      <c r="QXX294"/>
      <c r="QXY294"/>
      <c r="QXZ294"/>
      <c r="QYA294"/>
      <c r="QYB294"/>
      <c r="QYC294"/>
      <c r="QYD294"/>
      <c r="QYE294"/>
      <c r="QYF294"/>
      <c r="QYG294"/>
      <c r="QYH294"/>
      <c r="QYI294"/>
      <c r="QYJ294"/>
      <c r="QYK294"/>
      <c r="QYL294"/>
      <c r="QYM294"/>
      <c r="QYN294"/>
      <c r="QYO294"/>
      <c r="QYP294"/>
      <c r="QYQ294"/>
      <c r="QYR294"/>
      <c r="QYS294"/>
      <c r="QYT294"/>
      <c r="QYU294"/>
      <c r="QYV294"/>
      <c r="QYW294"/>
      <c r="QYX294"/>
      <c r="QYY294"/>
      <c r="QYZ294"/>
      <c r="QZA294"/>
      <c r="QZB294"/>
      <c r="QZC294"/>
      <c r="QZD294"/>
      <c r="QZE294"/>
      <c r="QZF294"/>
      <c r="QZG294"/>
      <c r="QZH294"/>
      <c r="QZI294"/>
      <c r="QZJ294"/>
      <c r="QZK294"/>
      <c r="QZL294"/>
      <c r="QZM294"/>
      <c r="QZN294"/>
      <c r="QZO294"/>
      <c r="QZP294"/>
      <c r="QZQ294"/>
      <c r="QZR294"/>
      <c r="QZS294"/>
      <c r="QZT294"/>
      <c r="QZU294"/>
      <c r="QZV294"/>
      <c r="QZW294"/>
      <c r="QZX294"/>
      <c r="QZY294"/>
      <c r="QZZ294"/>
      <c r="RAA294"/>
      <c r="RAB294"/>
      <c r="RAC294"/>
      <c r="RAD294"/>
      <c r="RAE294"/>
      <c r="RAF294"/>
      <c r="RAG294"/>
      <c r="RAH294"/>
      <c r="RAI294"/>
      <c r="RAJ294"/>
      <c r="RAK294"/>
      <c r="RAL294"/>
      <c r="RAM294"/>
      <c r="RAN294"/>
      <c r="RAO294"/>
      <c r="RAP294"/>
      <c r="RAQ294"/>
      <c r="RAR294"/>
      <c r="RAS294"/>
      <c r="RAT294"/>
      <c r="RAU294"/>
      <c r="RAV294"/>
      <c r="RAW294"/>
      <c r="RAX294"/>
      <c r="RAY294"/>
      <c r="RAZ294"/>
      <c r="RBA294"/>
      <c r="RBB294"/>
      <c r="RBC294"/>
      <c r="RBD294"/>
      <c r="RBE294"/>
      <c r="RBF294"/>
      <c r="RBG294"/>
      <c r="RBH294"/>
      <c r="RBI294"/>
      <c r="RBJ294"/>
      <c r="RBK294"/>
      <c r="RBL294"/>
      <c r="RBM294"/>
      <c r="RBN294"/>
      <c r="RBO294"/>
      <c r="RBP294"/>
      <c r="RBQ294"/>
      <c r="RBR294"/>
      <c r="RBS294"/>
      <c r="RBT294"/>
      <c r="RBU294"/>
      <c r="RBV294"/>
      <c r="RBW294"/>
      <c r="RBX294"/>
      <c r="RBY294"/>
      <c r="RBZ294"/>
      <c r="RCA294"/>
      <c r="RCB294"/>
      <c r="RCC294"/>
      <c r="RCD294"/>
      <c r="RCE294"/>
      <c r="RCF294"/>
      <c r="RCG294"/>
      <c r="RCH294"/>
      <c r="RCI294"/>
      <c r="RCJ294"/>
      <c r="RCK294"/>
      <c r="RCL294"/>
      <c r="RCM294"/>
      <c r="RCN294"/>
      <c r="RCO294"/>
      <c r="RCP294"/>
      <c r="RCQ294"/>
      <c r="RCR294"/>
      <c r="RCS294"/>
      <c r="RCT294"/>
      <c r="RCU294"/>
      <c r="RCV294"/>
      <c r="RCW294"/>
      <c r="RCX294"/>
      <c r="RCY294"/>
      <c r="RCZ294"/>
      <c r="RDA294"/>
      <c r="RDB294"/>
      <c r="RDC294"/>
      <c r="RDD294"/>
      <c r="RDE294"/>
      <c r="RDF294"/>
      <c r="RDG294"/>
      <c r="RDH294"/>
      <c r="RDI294"/>
      <c r="RDJ294"/>
      <c r="RDK294"/>
      <c r="RDL294"/>
      <c r="RDM294"/>
      <c r="RDN294"/>
      <c r="RDO294"/>
      <c r="RDP294"/>
      <c r="RDQ294"/>
      <c r="RDR294"/>
      <c r="RDS294"/>
      <c r="RDT294"/>
      <c r="RDU294"/>
      <c r="RDV294"/>
      <c r="RDW294"/>
      <c r="RDX294"/>
      <c r="RDY294"/>
      <c r="RDZ294"/>
      <c r="REA294"/>
      <c r="REB294"/>
      <c r="REC294"/>
      <c r="RED294"/>
      <c r="REE294"/>
      <c r="REF294"/>
      <c r="REG294"/>
      <c r="REH294"/>
      <c r="REI294"/>
      <c r="REJ294"/>
      <c r="REK294"/>
      <c r="REL294"/>
      <c r="REM294"/>
      <c r="REN294"/>
      <c r="REO294"/>
      <c r="REP294"/>
      <c r="REQ294"/>
      <c r="RER294"/>
      <c r="RES294"/>
      <c r="RET294"/>
      <c r="REU294"/>
      <c r="REV294"/>
      <c r="REW294"/>
      <c r="REX294"/>
      <c r="REY294"/>
      <c r="REZ294"/>
      <c r="RFA294"/>
      <c r="RFB294"/>
      <c r="RFC294"/>
      <c r="RFD294"/>
      <c r="RFE294"/>
      <c r="RFF294"/>
      <c r="RFG294"/>
      <c r="RFH294"/>
      <c r="RFI294"/>
      <c r="RFJ294"/>
      <c r="RFK294"/>
      <c r="RFL294"/>
      <c r="RFM294"/>
      <c r="RFN294"/>
      <c r="RFO294"/>
      <c r="RFP294"/>
      <c r="RFQ294"/>
      <c r="RFR294"/>
      <c r="RFS294"/>
      <c r="RFT294"/>
      <c r="RFU294"/>
      <c r="RFV294"/>
      <c r="RFW294"/>
      <c r="RFX294"/>
      <c r="RFY294"/>
      <c r="RFZ294"/>
      <c r="RGA294"/>
      <c r="RGB294"/>
      <c r="RGC294"/>
      <c r="RGD294"/>
      <c r="RGE294"/>
      <c r="RGF294"/>
      <c r="RGG294"/>
      <c r="RGH294"/>
      <c r="RGI294"/>
      <c r="RGJ294"/>
      <c r="RGK294"/>
      <c r="RGL294"/>
      <c r="RGM294"/>
      <c r="RGN294"/>
      <c r="RGO294"/>
      <c r="RGP294"/>
      <c r="RGQ294"/>
      <c r="RGR294"/>
      <c r="RGS294"/>
      <c r="RGT294"/>
      <c r="RGU294"/>
      <c r="RGV294"/>
      <c r="RGW294"/>
      <c r="RGX294"/>
      <c r="RGY294"/>
      <c r="RGZ294"/>
      <c r="RHA294"/>
      <c r="RHB294"/>
      <c r="RHC294"/>
      <c r="RHD294"/>
      <c r="RHE294"/>
      <c r="RHF294"/>
      <c r="RHG294"/>
      <c r="RHH294"/>
      <c r="RHI294"/>
      <c r="RHJ294"/>
      <c r="RHK294"/>
      <c r="RHL294"/>
      <c r="RHM294"/>
      <c r="RHN294"/>
      <c r="RHO294"/>
      <c r="RHP294"/>
      <c r="RHQ294"/>
      <c r="RHR294"/>
      <c r="RHS294"/>
      <c r="RHT294"/>
      <c r="RHU294"/>
      <c r="RHV294"/>
      <c r="RHW294"/>
      <c r="RHX294"/>
      <c r="RHY294"/>
      <c r="RHZ294"/>
      <c r="RIA294"/>
      <c r="RIB294"/>
      <c r="RIC294"/>
      <c r="RID294"/>
      <c r="RIE294"/>
      <c r="RIF294"/>
      <c r="RIG294"/>
      <c r="RIH294"/>
      <c r="RII294"/>
      <c r="RIJ294"/>
      <c r="RIK294"/>
      <c r="RIL294"/>
      <c r="RIM294"/>
      <c r="RIN294"/>
      <c r="RIO294"/>
      <c r="RIP294"/>
      <c r="RIQ294"/>
      <c r="RIR294"/>
      <c r="RIS294"/>
      <c r="RIT294"/>
      <c r="RIU294"/>
      <c r="RIV294"/>
      <c r="RIW294"/>
      <c r="RIX294"/>
      <c r="RIY294"/>
      <c r="RIZ294"/>
      <c r="RJA294"/>
      <c r="RJB294"/>
      <c r="RJC294"/>
      <c r="RJD294"/>
      <c r="RJE294"/>
      <c r="RJF294"/>
      <c r="RJG294"/>
      <c r="RJH294"/>
      <c r="RJI294"/>
      <c r="RJJ294"/>
      <c r="RJK294"/>
      <c r="RJL294"/>
      <c r="RJM294"/>
      <c r="RJN294"/>
      <c r="RJO294"/>
      <c r="RJP294"/>
      <c r="RJQ294"/>
      <c r="RJR294"/>
      <c r="RJS294"/>
      <c r="RJT294"/>
      <c r="RJU294"/>
      <c r="RJV294"/>
      <c r="RJW294"/>
      <c r="RJX294"/>
      <c r="RJY294"/>
      <c r="RJZ294"/>
      <c r="RKA294"/>
      <c r="RKB294"/>
      <c r="RKC294"/>
      <c r="RKD294"/>
      <c r="RKE294"/>
      <c r="RKF294"/>
      <c r="RKG294"/>
      <c r="RKH294"/>
      <c r="RKI294"/>
      <c r="RKJ294"/>
      <c r="RKK294"/>
      <c r="RKL294"/>
      <c r="RKM294"/>
      <c r="RKN294"/>
      <c r="RKO294"/>
      <c r="RKP294"/>
      <c r="RKQ294"/>
      <c r="RKR294"/>
      <c r="RKS294"/>
      <c r="RKT294"/>
      <c r="RKU294"/>
      <c r="RKV294"/>
      <c r="RKW294"/>
      <c r="RKX294"/>
      <c r="RKY294"/>
      <c r="RKZ294"/>
      <c r="RLA294"/>
      <c r="RLB294"/>
      <c r="RLC294"/>
      <c r="RLD294"/>
      <c r="RLE294"/>
      <c r="RLF294"/>
      <c r="RLG294"/>
      <c r="RLH294"/>
      <c r="RLI294"/>
      <c r="RLJ294"/>
      <c r="RLK294"/>
      <c r="RLL294"/>
      <c r="RLM294"/>
      <c r="RLN294"/>
      <c r="RLO294"/>
      <c r="RLP294"/>
      <c r="RLQ294"/>
      <c r="RLR294"/>
      <c r="RLS294"/>
      <c r="RLT294"/>
      <c r="RLU294"/>
      <c r="RLV294"/>
      <c r="RLW294"/>
      <c r="RLX294"/>
      <c r="RLY294"/>
      <c r="RLZ294"/>
      <c r="RMA294"/>
      <c r="RMB294"/>
      <c r="RMC294"/>
      <c r="RMD294"/>
      <c r="RME294"/>
      <c r="RMF294"/>
      <c r="RMG294"/>
      <c r="RMH294"/>
      <c r="RMI294"/>
      <c r="RMJ294"/>
      <c r="RMK294"/>
      <c r="RML294"/>
      <c r="RMM294"/>
      <c r="RMN294"/>
      <c r="RMO294"/>
      <c r="RMP294"/>
      <c r="RMQ294"/>
      <c r="RMR294"/>
      <c r="RMS294"/>
      <c r="RMT294"/>
      <c r="RMU294"/>
      <c r="RMV294"/>
      <c r="RMW294"/>
      <c r="RMX294"/>
      <c r="RMY294"/>
      <c r="RMZ294"/>
      <c r="RNA294"/>
      <c r="RNB294"/>
      <c r="RNC294"/>
      <c r="RND294"/>
      <c r="RNE294"/>
      <c r="RNF294"/>
      <c r="RNG294"/>
      <c r="RNH294"/>
      <c r="RNI294"/>
      <c r="RNJ294"/>
      <c r="RNK294"/>
      <c r="RNL294"/>
      <c r="RNM294"/>
      <c r="RNN294"/>
      <c r="RNO294"/>
      <c r="RNP294"/>
      <c r="RNQ294"/>
      <c r="RNR294"/>
      <c r="RNS294"/>
      <c r="RNT294"/>
      <c r="RNU294"/>
      <c r="RNV294"/>
      <c r="RNW294"/>
      <c r="RNX294"/>
      <c r="RNY294"/>
      <c r="RNZ294"/>
      <c r="ROA294"/>
      <c r="ROB294"/>
      <c r="ROC294"/>
      <c r="ROD294"/>
      <c r="ROE294"/>
      <c r="ROF294"/>
      <c r="ROG294"/>
      <c r="ROH294"/>
      <c r="ROI294"/>
      <c r="ROJ294"/>
      <c r="ROK294"/>
      <c r="ROL294"/>
      <c r="ROM294"/>
      <c r="RON294"/>
      <c r="ROO294"/>
      <c r="ROP294"/>
      <c r="ROQ294"/>
      <c r="ROR294"/>
      <c r="ROS294"/>
      <c r="ROT294"/>
      <c r="ROU294"/>
      <c r="ROV294"/>
      <c r="ROW294"/>
      <c r="ROX294"/>
      <c r="ROY294"/>
      <c r="ROZ294"/>
      <c r="RPA294"/>
      <c r="RPB294"/>
      <c r="RPC294"/>
      <c r="RPD294"/>
      <c r="RPE294"/>
      <c r="RPF294"/>
      <c r="RPG294"/>
      <c r="RPH294"/>
      <c r="RPI294"/>
      <c r="RPJ294"/>
      <c r="RPK294"/>
      <c r="RPL294"/>
      <c r="RPM294"/>
      <c r="RPN294"/>
      <c r="RPO294"/>
      <c r="RPP294"/>
      <c r="RPQ294"/>
      <c r="RPR294"/>
      <c r="RPS294"/>
      <c r="RPT294"/>
      <c r="RPU294"/>
      <c r="RPV294"/>
      <c r="RPW294"/>
      <c r="RPX294"/>
      <c r="RPY294"/>
      <c r="RPZ294"/>
      <c r="RQA294"/>
      <c r="RQB294"/>
      <c r="RQC294"/>
      <c r="RQD294"/>
      <c r="RQE294"/>
      <c r="RQF294"/>
      <c r="RQG294"/>
      <c r="RQH294"/>
      <c r="RQI294"/>
      <c r="RQJ294"/>
      <c r="RQK294"/>
      <c r="RQL294"/>
      <c r="RQM294"/>
      <c r="RQN294"/>
      <c r="RQO294"/>
      <c r="RQP294"/>
      <c r="RQQ294"/>
      <c r="RQR294"/>
      <c r="RQS294"/>
      <c r="RQT294"/>
      <c r="RQU294"/>
      <c r="RQV294"/>
      <c r="RQW294"/>
      <c r="RQX294"/>
      <c r="RQY294"/>
      <c r="RQZ294"/>
      <c r="RRA294"/>
      <c r="RRB294"/>
      <c r="RRC294"/>
      <c r="RRD294"/>
      <c r="RRE294"/>
      <c r="RRF294"/>
      <c r="RRG294"/>
      <c r="RRH294"/>
      <c r="RRI294"/>
      <c r="RRJ294"/>
      <c r="RRK294"/>
      <c r="RRL294"/>
      <c r="RRM294"/>
      <c r="RRN294"/>
      <c r="RRO294"/>
      <c r="RRP294"/>
      <c r="RRQ294"/>
      <c r="RRR294"/>
      <c r="RRS294"/>
      <c r="RRT294"/>
      <c r="RRU294"/>
      <c r="RRV294"/>
      <c r="RRW294"/>
      <c r="RRX294"/>
      <c r="RRY294"/>
      <c r="RRZ294"/>
      <c r="RSA294"/>
      <c r="RSB294"/>
      <c r="RSC294"/>
      <c r="RSD294"/>
      <c r="RSE294"/>
      <c r="RSF294"/>
      <c r="RSG294"/>
      <c r="RSH294"/>
      <c r="RSI294"/>
      <c r="RSJ294"/>
      <c r="RSK294"/>
      <c r="RSL294"/>
      <c r="RSM294"/>
      <c r="RSN294"/>
      <c r="RSO294"/>
      <c r="RSP294"/>
      <c r="RSQ294"/>
      <c r="RSR294"/>
      <c r="RSS294"/>
      <c r="RST294"/>
      <c r="RSU294"/>
      <c r="RSV294"/>
      <c r="RSW294"/>
      <c r="RSX294"/>
      <c r="RSY294"/>
      <c r="RSZ294"/>
      <c r="RTA294"/>
      <c r="RTB294"/>
      <c r="RTC294"/>
      <c r="RTD294"/>
      <c r="RTE294"/>
      <c r="RTF294"/>
      <c r="RTG294"/>
      <c r="RTH294"/>
      <c r="RTI294"/>
      <c r="RTJ294"/>
      <c r="RTK294"/>
      <c r="RTL294"/>
      <c r="RTM294"/>
      <c r="RTN294"/>
      <c r="RTO294"/>
      <c r="RTP294"/>
      <c r="RTQ294"/>
      <c r="RTR294"/>
      <c r="RTS294"/>
      <c r="RTT294"/>
      <c r="RTU294"/>
      <c r="RTV294"/>
      <c r="RTW294"/>
      <c r="RTX294"/>
      <c r="RTY294"/>
      <c r="RTZ294"/>
      <c r="RUA294"/>
      <c r="RUB294"/>
      <c r="RUC294"/>
      <c r="RUD294"/>
      <c r="RUE294"/>
      <c r="RUF294"/>
      <c r="RUG294"/>
      <c r="RUH294"/>
      <c r="RUI294"/>
      <c r="RUJ294"/>
      <c r="RUK294"/>
      <c r="RUL294"/>
      <c r="RUM294"/>
      <c r="RUN294"/>
      <c r="RUO294"/>
      <c r="RUP294"/>
      <c r="RUQ294"/>
      <c r="RUR294"/>
      <c r="RUS294"/>
      <c r="RUT294"/>
      <c r="RUU294"/>
      <c r="RUV294"/>
      <c r="RUW294"/>
      <c r="RUX294"/>
      <c r="RUY294"/>
      <c r="RUZ294"/>
      <c r="RVA294"/>
      <c r="RVB294"/>
      <c r="RVC294"/>
      <c r="RVD294"/>
      <c r="RVE294"/>
      <c r="RVF294"/>
      <c r="RVG294"/>
      <c r="RVH294"/>
      <c r="RVI294"/>
      <c r="RVJ294"/>
      <c r="RVK294"/>
      <c r="RVL294"/>
      <c r="RVM294"/>
      <c r="RVN294"/>
      <c r="RVO294"/>
      <c r="RVP294"/>
      <c r="RVQ294"/>
      <c r="RVR294"/>
      <c r="RVS294"/>
      <c r="RVT294"/>
      <c r="RVU294"/>
      <c r="RVV294"/>
      <c r="RVW294"/>
      <c r="RVX294"/>
      <c r="RVY294"/>
      <c r="RVZ294"/>
      <c r="RWA294"/>
      <c r="RWB294"/>
      <c r="RWC294"/>
      <c r="RWD294"/>
      <c r="RWE294"/>
      <c r="RWF294"/>
      <c r="RWG294"/>
      <c r="RWH294"/>
      <c r="RWI294"/>
      <c r="RWJ294"/>
      <c r="RWK294"/>
      <c r="RWL294"/>
      <c r="RWM294"/>
      <c r="RWN294"/>
      <c r="RWO294"/>
      <c r="RWP294"/>
      <c r="RWQ294"/>
      <c r="RWR294"/>
      <c r="RWS294"/>
      <c r="RWT294"/>
      <c r="RWU294"/>
      <c r="RWV294"/>
      <c r="RWW294"/>
      <c r="RWX294"/>
      <c r="RWY294"/>
      <c r="RWZ294"/>
      <c r="RXA294"/>
      <c r="RXB294"/>
      <c r="RXC294"/>
      <c r="RXD294"/>
      <c r="RXE294"/>
      <c r="RXF294"/>
      <c r="RXG294"/>
      <c r="RXH294"/>
      <c r="RXI294"/>
      <c r="RXJ294"/>
      <c r="RXK294"/>
      <c r="RXL294"/>
      <c r="RXM294"/>
      <c r="RXN294"/>
      <c r="RXO294"/>
      <c r="RXP294"/>
      <c r="RXQ294"/>
      <c r="RXR294"/>
      <c r="RXS294"/>
      <c r="RXT294"/>
      <c r="RXU294"/>
      <c r="RXV294"/>
      <c r="RXW294"/>
      <c r="RXX294"/>
      <c r="RXY294"/>
      <c r="RXZ294"/>
      <c r="RYA294"/>
      <c r="RYB294"/>
      <c r="RYC294"/>
      <c r="RYD294"/>
      <c r="RYE294"/>
      <c r="RYF294"/>
      <c r="RYG294"/>
      <c r="RYH294"/>
      <c r="RYI294"/>
      <c r="RYJ294"/>
      <c r="RYK294"/>
      <c r="RYL294"/>
      <c r="RYM294"/>
      <c r="RYN294"/>
      <c r="RYO294"/>
      <c r="RYP294"/>
      <c r="RYQ294"/>
      <c r="RYR294"/>
      <c r="RYS294"/>
      <c r="RYT294"/>
      <c r="RYU294"/>
      <c r="RYV294"/>
      <c r="RYW294"/>
      <c r="RYX294"/>
      <c r="RYY294"/>
      <c r="RYZ294"/>
      <c r="RZA294"/>
      <c r="RZB294"/>
      <c r="RZC294"/>
      <c r="RZD294"/>
      <c r="RZE294"/>
      <c r="RZF294"/>
      <c r="RZG294"/>
      <c r="RZH294"/>
      <c r="RZI294"/>
      <c r="RZJ294"/>
      <c r="RZK294"/>
      <c r="RZL294"/>
      <c r="RZM294"/>
      <c r="RZN294"/>
      <c r="RZO294"/>
      <c r="RZP294"/>
      <c r="RZQ294"/>
      <c r="RZR294"/>
      <c r="RZS294"/>
      <c r="RZT294"/>
      <c r="RZU294"/>
      <c r="RZV294"/>
      <c r="RZW294"/>
      <c r="RZX294"/>
      <c r="RZY294"/>
      <c r="RZZ294"/>
      <c r="SAA294"/>
      <c r="SAB294"/>
      <c r="SAC294"/>
      <c r="SAD294"/>
      <c r="SAE294"/>
      <c r="SAF294"/>
      <c r="SAG294"/>
      <c r="SAH294"/>
      <c r="SAI294"/>
      <c r="SAJ294"/>
      <c r="SAK294"/>
      <c r="SAL294"/>
      <c r="SAM294"/>
      <c r="SAN294"/>
      <c r="SAO294"/>
      <c r="SAP294"/>
      <c r="SAQ294"/>
      <c r="SAR294"/>
      <c r="SAS294"/>
      <c r="SAT294"/>
      <c r="SAU294"/>
      <c r="SAV294"/>
      <c r="SAW294"/>
      <c r="SAX294"/>
      <c r="SAY294"/>
      <c r="SAZ294"/>
      <c r="SBA294"/>
      <c r="SBB294"/>
      <c r="SBC294"/>
      <c r="SBD294"/>
      <c r="SBE294"/>
      <c r="SBF294"/>
      <c r="SBG294"/>
      <c r="SBH294"/>
      <c r="SBI294"/>
      <c r="SBJ294"/>
      <c r="SBK294"/>
      <c r="SBL294"/>
      <c r="SBM294"/>
      <c r="SBN294"/>
      <c r="SBO294"/>
      <c r="SBP294"/>
      <c r="SBQ294"/>
      <c r="SBR294"/>
      <c r="SBS294"/>
      <c r="SBT294"/>
      <c r="SBU294"/>
      <c r="SBV294"/>
      <c r="SBW294"/>
      <c r="SBX294"/>
      <c r="SBY294"/>
      <c r="SBZ294"/>
      <c r="SCA294"/>
      <c r="SCB294"/>
      <c r="SCC294"/>
      <c r="SCD294"/>
      <c r="SCE294"/>
      <c r="SCF294"/>
      <c r="SCG294"/>
      <c r="SCH294"/>
      <c r="SCI294"/>
      <c r="SCJ294"/>
      <c r="SCK294"/>
      <c r="SCL294"/>
      <c r="SCM294"/>
      <c r="SCN294"/>
      <c r="SCO294"/>
      <c r="SCP294"/>
      <c r="SCQ294"/>
      <c r="SCR294"/>
      <c r="SCS294"/>
      <c r="SCT294"/>
      <c r="SCU294"/>
      <c r="SCV294"/>
      <c r="SCW294"/>
      <c r="SCX294"/>
      <c r="SCY294"/>
      <c r="SCZ294"/>
      <c r="SDA294"/>
      <c r="SDB294"/>
      <c r="SDC294"/>
      <c r="SDD294"/>
      <c r="SDE294"/>
      <c r="SDF294"/>
      <c r="SDG294"/>
      <c r="SDH294"/>
      <c r="SDI294"/>
      <c r="SDJ294"/>
      <c r="SDK294"/>
      <c r="SDL294"/>
      <c r="SDM294"/>
      <c r="SDN294"/>
      <c r="SDO294"/>
      <c r="SDP294"/>
      <c r="SDQ294"/>
      <c r="SDR294"/>
      <c r="SDS294"/>
      <c r="SDT294"/>
      <c r="SDU294"/>
      <c r="SDV294"/>
      <c r="SDW294"/>
      <c r="SDX294"/>
      <c r="SDY294"/>
      <c r="SDZ294"/>
      <c r="SEA294"/>
      <c r="SEB294"/>
      <c r="SEC294"/>
      <c r="SED294"/>
      <c r="SEE294"/>
      <c r="SEF294"/>
      <c r="SEG294"/>
      <c r="SEH294"/>
      <c r="SEI294"/>
      <c r="SEJ294"/>
      <c r="SEK294"/>
      <c r="SEL294"/>
      <c r="SEM294"/>
      <c r="SEN294"/>
      <c r="SEO294"/>
      <c r="SEP294"/>
      <c r="SEQ294"/>
      <c r="SER294"/>
      <c r="SES294"/>
      <c r="SET294"/>
      <c r="SEU294"/>
      <c r="SEV294"/>
      <c r="SEW294"/>
      <c r="SEX294"/>
      <c r="SEY294"/>
      <c r="SEZ294"/>
      <c r="SFA294"/>
      <c r="SFB294"/>
      <c r="SFC294"/>
      <c r="SFD294"/>
      <c r="SFE294"/>
      <c r="SFF294"/>
      <c r="SFG294"/>
      <c r="SFH294"/>
      <c r="SFI294"/>
      <c r="SFJ294"/>
      <c r="SFK294"/>
      <c r="SFL294"/>
      <c r="SFM294"/>
      <c r="SFN294"/>
      <c r="SFO294"/>
      <c r="SFP294"/>
      <c r="SFQ294"/>
      <c r="SFR294"/>
      <c r="SFS294"/>
      <c r="SFT294"/>
      <c r="SFU294"/>
      <c r="SFV294"/>
      <c r="SFW294"/>
      <c r="SFX294"/>
      <c r="SFY294"/>
      <c r="SFZ294"/>
      <c r="SGA294"/>
      <c r="SGB294"/>
      <c r="SGC294"/>
      <c r="SGD294"/>
      <c r="SGE294"/>
      <c r="SGF294"/>
      <c r="SGG294"/>
      <c r="SGH294"/>
      <c r="SGI294"/>
      <c r="SGJ294"/>
      <c r="SGK294"/>
      <c r="SGL294"/>
      <c r="SGM294"/>
      <c r="SGN294"/>
      <c r="SGO294"/>
      <c r="SGP294"/>
      <c r="SGQ294"/>
      <c r="SGR294"/>
      <c r="SGS294"/>
      <c r="SGT294"/>
      <c r="SGU294"/>
      <c r="SGV294"/>
      <c r="SGW294"/>
      <c r="SGX294"/>
      <c r="SGY294"/>
      <c r="SGZ294"/>
      <c r="SHA294"/>
      <c r="SHB294"/>
      <c r="SHC294"/>
      <c r="SHD294"/>
      <c r="SHE294"/>
      <c r="SHF294"/>
      <c r="SHG294"/>
      <c r="SHH294"/>
      <c r="SHI294"/>
      <c r="SHJ294"/>
      <c r="SHK294"/>
      <c r="SHL294"/>
      <c r="SHM294"/>
      <c r="SHN294"/>
      <c r="SHO294"/>
      <c r="SHP294"/>
      <c r="SHQ294"/>
      <c r="SHR294"/>
      <c r="SHS294"/>
      <c r="SHT294"/>
      <c r="SHU294"/>
      <c r="SHV294"/>
      <c r="SHW294"/>
      <c r="SHX294"/>
      <c r="SHY294"/>
      <c r="SHZ294"/>
      <c r="SIA294"/>
      <c r="SIB294"/>
      <c r="SIC294"/>
      <c r="SID294"/>
      <c r="SIE294"/>
      <c r="SIF294"/>
      <c r="SIG294"/>
      <c r="SIH294"/>
      <c r="SII294"/>
      <c r="SIJ294"/>
      <c r="SIK294"/>
      <c r="SIL294"/>
      <c r="SIM294"/>
      <c r="SIN294"/>
      <c r="SIO294"/>
      <c r="SIP294"/>
      <c r="SIQ294"/>
      <c r="SIR294"/>
      <c r="SIS294"/>
      <c r="SIT294"/>
      <c r="SIU294"/>
      <c r="SIV294"/>
      <c r="SIW294"/>
      <c r="SIX294"/>
      <c r="SIY294"/>
      <c r="SIZ294"/>
      <c r="SJA294"/>
      <c r="SJB294"/>
      <c r="SJC294"/>
      <c r="SJD294"/>
      <c r="SJE294"/>
      <c r="SJF294"/>
      <c r="SJG294"/>
      <c r="SJH294"/>
      <c r="SJI294"/>
      <c r="SJJ294"/>
      <c r="SJK294"/>
      <c r="SJL294"/>
      <c r="SJM294"/>
      <c r="SJN294"/>
      <c r="SJO294"/>
      <c r="SJP294"/>
      <c r="SJQ294"/>
      <c r="SJR294"/>
      <c r="SJS294"/>
      <c r="SJT294"/>
      <c r="SJU294"/>
      <c r="SJV294"/>
      <c r="SJW294"/>
      <c r="SJX294"/>
      <c r="SJY294"/>
      <c r="SJZ294"/>
      <c r="SKA294"/>
      <c r="SKB294"/>
      <c r="SKC294"/>
      <c r="SKD294"/>
      <c r="SKE294"/>
      <c r="SKF294"/>
      <c r="SKG294"/>
      <c r="SKH294"/>
      <c r="SKI294"/>
      <c r="SKJ294"/>
      <c r="SKK294"/>
      <c r="SKL294"/>
      <c r="SKM294"/>
      <c r="SKN294"/>
      <c r="SKO294"/>
      <c r="SKP294"/>
      <c r="SKQ294"/>
      <c r="SKR294"/>
      <c r="SKS294"/>
      <c r="SKT294"/>
      <c r="SKU294"/>
      <c r="SKV294"/>
      <c r="SKW294"/>
      <c r="SKX294"/>
      <c r="SKY294"/>
      <c r="SKZ294"/>
      <c r="SLA294"/>
      <c r="SLB294"/>
      <c r="SLC294"/>
      <c r="SLD294"/>
      <c r="SLE294"/>
      <c r="SLF294"/>
      <c r="SLG294"/>
      <c r="SLH294"/>
      <c r="SLI294"/>
      <c r="SLJ294"/>
      <c r="SLK294"/>
      <c r="SLL294"/>
      <c r="SLM294"/>
      <c r="SLN294"/>
      <c r="SLO294"/>
      <c r="SLP294"/>
      <c r="SLQ294"/>
      <c r="SLR294"/>
      <c r="SLS294"/>
      <c r="SLT294"/>
      <c r="SLU294"/>
      <c r="SLV294"/>
      <c r="SLW294"/>
      <c r="SLX294"/>
      <c r="SLY294"/>
      <c r="SLZ294"/>
      <c r="SMA294"/>
      <c r="SMB294"/>
      <c r="SMC294"/>
      <c r="SMD294"/>
      <c r="SME294"/>
      <c r="SMF294"/>
      <c r="SMG294"/>
      <c r="SMH294"/>
      <c r="SMI294"/>
      <c r="SMJ294"/>
      <c r="SMK294"/>
      <c r="SML294"/>
      <c r="SMM294"/>
      <c r="SMN294"/>
      <c r="SMO294"/>
      <c r="SMP294"/>
      <c r="SMQ294"/>
      <c r="SMR294"/>
      <c r="SMS294"/>
      <c r="SMT294"/>
      <c r="SMU294"/>
      <c r="SMV294"/>
      <c r="SMW294"/>
      <c r="SMX294"/>
      <c r="SMY294"/>
      <c r="SMZ294"/>
      <c r="SNA294"/>
      <c r="SNB294"/>
      <c r="SNC294"/>
      <c r="SND294"/>
      <c r="SNE294"/>
      <c r="SNF294"/>
      <c r="SNG294"/>
      <c r="SNH294"/>
      <c r="SNI294"/>
      <c r="SNJ294"/>
      <c r="SNK294"/>
      <c r="SNL294"/>
      <c r="SNM294"/>
      <c r="SNN294"/>
      <c r="SNO294"/>
      <c r="SNP294"/>
      <c r="SNQ294"/>
      <c r="SNR294"/>
      <c r="SNS294"/>
      <c r="SNT294"/>
      <c r="SNU294"/>
      <c r="SNV294"/>
      <c r="SNW294"/>
      <c r="SNX294"/>
      <c r="SNY294"/>
      <c r="SNZ294"/>
      <c r="SOA294"/>
      <c r="SOB294"/>
      <c r="SOC294"/>
      <c r="SOD294"/>
      <c r="SOE294"/>
      <c r="SOF294"/>
      <c r="SOG294"/>
      <c r="SOH294"/>
      <c r="SOI294"/>
      <c r="SOJ294"/>
      <c r="SOK294"/>
      <c r="SOL294"/>
      <c r="SOM294"/>
      <c r="SON294"/>
      <c r="SOO294"/>
      <c r="SOP294"/>
      <c r="SOQ294"/>
      <c r="SOR294"/>
      <c r="SOS294"/>
      <c r="SOT294"/>
      <c r="SOU294"/>
      <c r="SOV294"/>
      <c r="SOW294"/>
      <c r="SOX294"/>
      <c r="SOY294"/>
      <c r="SOZ294"/>
      <c r="SPA294"/>
      <c r="SPB294"/>
      <c r="SPC294"/>
      <c r="SPD294"/>
      <c r="SPE294"/>
      <c r="SPF294"/>
      <c r="SPG294"/>
      <c r="SPH294"/>
      <c r="SPI294"/>
      <c r="SPJ294"/>
      <c r="SPK294"/>
      <c r="SPL294"/>
      <c r="SPM294"/>
      <c r="SPN294"/>
      <c r="SPO294"/>
      <c r="SPP294"/>
      <c r="SPQ294"/>
      <c r="SPR294"/>
      <c r="SPS294"/>
      <c r="SPT294"/>
      <c r="SPU294"/>
      <c r="SPV294"/>
      <c r="SPW294"/>
      <c r="SPX294"/>
      <c r="SPY294"/>
      <c r="SPZ294"/>
      <c r="SQA294"/>
      <c r="SQB294"/>
      <c r="SQC294"/>
      <c r="SQD294"/>
      <c r="SQE294"/>
      <c r="SQF294"/>
      <c r="SQG294"/>
      <c r="SQH294"/>
      <c r="SQI294"/>
      <c r="SQJ294"/>
      <c r="SQK294"/>
      <c r="SQL294"/>
      <c r="SQM294"/>
      <c r="SQN294"/>
      <c r="SQO294"/>
      <c r="SQP294"/>
      <c r="SQQ294"/>
      <c r="SQR294"/>
      <c r="SQS294"/>
      <c r="SQT294"/>
      <c r="SQU294"/>
      <c r="SQV294"/>
      <c r="SQW294"/>
      <c r="SQX294"/>
      <c r="SQY294"/>
      <c r="SQZ294"/>
      <c r="SRA294"/>
      <c r="SRB294"/>
      <c r="SRC294"/>
      <c r="SRD294"/>
      <c r="SRE294"/>
      <c r="SRF294"/>
      <c r="SRG294"/>
      <c r="SRH294"/>
      <c r="SRI294"/>
      <c r="SRJ294"/>
      <c r="SRK294"/>
      <c r="SRL294"/>
      <c r="SRM294"/>
      <c r="SRN294"/>
      <c r="SRO294"/>
      <c r="SRP294"/>
      <c r="SRQ294"/>
      <c r="SRR294"/>
      <c r="SRS294"/>
      <c r="SRT294"/>
      <c r="SRU294"/>
      <c r="SRV294"/>
      <c r="SRW294"/>
      <c r="SRX294"/>
      <c r="SRY294"/>
      <c r="SRZ294"/>
      <c r="SSA294"/>
      <c r="SSB294"/>
      <c r="SSC294"/>
      <c r="SSD294"/>
      <c r="SSE294"/>
      <c r="SSF294"/>
      <c r="SSG294"/>
      <c r="SSH294"/>
      <c r="SSI294"/>
      <c r="SSJ294"/>
      <c r="SSK294"/>
      <c r="SSL294"/>
      <c r="SSM294"/>
      <c r="SSN294"/>
      <c r="SSO294"/>
      <c r="SSP294"/>
      <c r="SSQ294"/>
      <c r="SSR294"/>
      <c r="SSS294"/>
      <c r="SST294"/>
      <c r="SSU294"/>
      <c r="SSV294"/>
      <c r="SSW294"/>
      <c r="SSX294"/>
      <c r="SSY294"/>
      <c r="SSZ294"/>
      <c r="STA294"/>
      <c r="STB294"/>
      <c r="STC294"/>
      <c r="STD294"/>
      <c r="STE294"/>
      <c r="STF294"/>
      <c r="STG294"/>
      <c r="STH294"/>
      <c r="STI294"/>
      <c r="STJ294"/>
      <c r="STK294"/>
      <c r="STL294"/>
      <c r="STM294"/>
      <c r="STN294"/>
      <c r="STO294"/>
      <c r="STP294"/>
      <c r="STQ294"/>
      <c r="STR294"/>
      <c r="STS294"/>
      <c r="STT294"/>
      <c r="STU294"/>
      <c r="STV294"/>
      <c r="STW294"/>
      <c r="STX294"/>
      <c r="STY294"/>
      <c r="STZ294"/>
      <c r="SUA294"/>
      <c r="SUB294"/>
      <c r="SUC294"/>
      <c r="SUD294"/>
      <c r="SUE294"/>
      <c r="SUF294"/>
      <c r="SUG294"/>
      <c r="SUH294"/>
      <c r="SUI294"/>
      <c r="SUJ294"/>
      <c r="SUK294"/>
      <c r="SUL294"/>
      <c r="SUM294"/>
      <c r="SUN294"/>
      <c r="SUO294"/>
      <c r="SUP294"/>
      <c r="SUQ294"/>
      <c r="SUR294"/>
      <c r="SUS294"/>
      <c r="SUT294"/>
      <c r="SUU294"/>
      <c r="SUV294"/>
      <c r="SUW294"/>
      <c r="SUX294"/>
      <c r="SUY294"/>
      <c r="SUZ294"/>
      <c r="SVA294"/>
      <c r="SVB294"/>
      <c r="SVC294"/>
      <c r="SVD294"/>
      <c r="SVE294"/>
      <c r="SVF294"/>
      <c r="SVG294"/>
      <c r="SVH294"/>
      <c r="SVI294"/>
      <c r="SVJ294"/>
      <c r="SVK294"/>
      <c r="SVL294"/>
      <c r="SVM294"/>
      <c r="SVN294"/>
      <c r="SVO294"/>
      <c r="SVP294"/>
      <c r="SVQ294"/>
      <c r="SVR294"/>
      <c r="SVS294"/>
      <c r="SVT294"/>
      <c r="SVU294"/>
      <c r="SVV294"/>
      <c r="SVW294"/>
      <c r="SVX294"/>
      <c r="SVY294"/>
      <c r="SVZ294"/>
      <c r="SWA294"/>
      <c r="SWB294"/>
      <c r="SWC294"/>
      <c r="SWD294"/>
      <c r="SWE294"/>
      <c r="SWF294"/>
      <c r="SWG294"/>
      <c r="SWH294"/>
      <c r="SWI294"/>
      <c r="SWJ294"/>
      <c r="SWK294"/>
      <c r="SWL294"/>
      <c r="SWM294"/>
      <c r="SWN294"/>
      <c r="SWO294"/>
      <c r="SWP294"/>
      <c r="SWQ294"/>
      <c r="SWR294"/>
      <c r="SWS294"/>
      <c r="SWT294"/>
      <c r="SWU294"/>
      <c r="SWV294"/>
      <c r="SWW294"/>
      <c r="SWX294"/>
      <c r="SWY294"/>
      <c r="SWZ294"/>
      <c r="SXA294"/>
      <c r="SXB294"/>
      <c r="SXC294"/>
      <c r="SXD294"/>
      <c r="SXE294"/>
      <c r="SXF294"/>
      <c r="SXG294"/>
      <c r="SXH294"/>
      <c r="SXI294"/>
      <c r="SXJ294"/>
      <c r="SXK294"/>
      <c r="SXL294"/>
      <c r="SXM294"/>
      <c r="SXN294"/>
      <c r="SXO294"/>
      <c r="SXP294"/>
      <c r="SXQ294"/>
      <c r="SXR294"/>
      <c r="SXS294"/>
      <c r="SXT294"/>
      <c r="SXU294"/>
      <c r="SXV294"/>
      <c r="SXW294"/>
      <c r="SXX294"/>
      <c r="SXY294"/>
      <c r="SXZ294"/>
      <c r="SYA294"/>
      <c r="SYB294"/>
      <c r="SYC294"/>
      <c r="SYD294"/>
      <c r="SYE294"/>
      <c r="SYF294"/>
      <c r="SYG294"/>
      <c r="SYH294"/>
      <c r="SYI294"/>
      <c r="SYJ294"/>
      <c r="SYK294"/>
      <c r="SYL294"/>
      <c r="SYM294"/>
      <c r="SYN294"/>
      <c r="SYO294"/>
      <c r="SYP294"/>
      <c r="SYQ294"/>
      <c r="SYR294"/>
      <c r="SYS294"/>
      <c r="SYT294"/>
      <c r="SYU294"/>
      <c r="SYV294"/>
      <c r="SYW294"/>
      <c r="SYX294"/>
      <c r="SYY294"/>
      <c r="SYZ294"/>
      <c r="SZA294"/>
      <c r="SZB294"/>
      <c r="SZC294"/>
      <c r="SZD294"/>
      <c r="SZE294"/>
      <c r="SZF294"/>
      <c r="SZG294"/>
      <c r="SZH294"/>
      <c r="SZI294"/>
      <c r="SZJ294"/>
      <c r="SZK294"/>
      <c r="SZL294"/>
      <c r="SZM294"/>
      <c r="SZN294"/>
      <c r="SZO294"/>
      <c r="SZP294"/>
      <c r="SZQ294"/>
      <c r="SZR294"/>
      <c r="SZS294"/>
      <c r="SZT294"/>
      <c r="SZU294"/>
      <c r="SZV294"/>
      <c r="SZW294"/>
      <c r="SZX294"/>
      <c r="SZY294"/>
      <c r="SZZ294"/>
      <c r="TAA294"/>
      <c r="TAB294"/>
      <c r="TAC294"/>
      <c r="TAD294"/>
      <c r="TAE294"/>
      <c r="TAF294"/>
      <c r="TAG294"/>
      <c r="TAH294"/>
      <c r="TAI294"/>
      <c r="TAJ294"/>
      <c r="TAK294"/>
      <c r="TAL294"/>
      <c r="TAM294"/>
      <c r="TAN294"/>
      <c r="TAO294"/>
      <c r="TAP294"/>
      <c r="TAQ294"/>
      <c r="TAR294"/>
      <c r="TAS294"/>
      <c r="TAT294"/>
      <c r="TAU294"/>
      <c r="TAV294"/>
      <c r="TAW294"/>
      <c r="TAX294"/>
      <c r="TAY294"/>
      <c r="TAZ294"/>
      <c r="TBA294"/>
      <c r="TBB294"/>
      <c r="TBC294"/>
      <c r="TBD294"/>
      <c r="TBE294"/>
      <c r="TBF294"/>
      <c r="TBG294"/>
      <c r="TBH294"/>
      <c r="TBI294"/>
      <c r="TBJ294"/>
      <c r="TBK294"/>
      <c r="TBL294"/>
      <c r="TBM294"/>
      <c r="TBN294"/>
      <c r="TBO294"/>
      <c r="TBP294"/>
      <c r="TBQ294"/>
      <c r="TBR294"/>
      <c r="TBS294"/>
      <c r="TBT294"/>
      <c r="TBU294"/>
      <c r="TBV294"/>
      <c r="TBW294"/>
      <c r="TBX294"/>
      <c r="TBY294"/>
      <c r="TBZ294"/>
      <c r="TCA294"/>
      <c r="TCB294"/>
      <c r="TCC294"/>
      <c r="TCD294"/>
      <c r="TCE294"/>
      <c r="TCF294"/>
      <c r="TCG294"/>
      <c r="TCH294"/>
      <c r="TCI294"/>
      <c r="TCJ294"/>
      <c r="TCK294"/>
      <c r="TCL294"/>
      <c r="TCM294"/>
      <c r="TCN294"/>
      <c r="TCO294"/>
      <c r="TCP294"/>
      <c r="TCQ294"/>
      <c r="TCR294"/>
      <c r="TCS294"/>
      <c r="TCT294"/>
      <c r="TCU294"/>
      <c r="TCV294"/>
      <c r="TCW294"/>
      <c r="TCX294"/>
      <c r="TCY294"/>
      <c r="TCZ294"/>
      <c r="TDA294"/>
      <c r="TDB294"/>
      <c r="TDC294"/>
      <c r="TDD294"/>
      <c r="TDE294"/>
      <c r="TDF294"/>
      <c r="TDG294"/>
      <c r="TDH294"/>
      <c r="TDI294"/>
      <c r="TDJ294"/>
      <c r="TDK294"/>
      <c r="TDL294"/>
      <c r="TDM294"/>
      <c r="TDN294"/>
      <c r="TDO294"/>
      <c r="TDP294"/>
      <c r="TDQ294"/>
      <c r="TDR294"/>
      <c r="TDS294"/>
      <c r="TDT294"/>
      <c r="TDU294"/>
      <c r="TDV294"/>
      <c r="TDW294"/>
      <c r="TDX294"/>
      <c r="TDY294"/>
      <c r="TDZ294"/>
      <c r="TEA294"/>
      <c r="TEB294"/>
      <c r="TEC294"/>
      <c r="TED294"/>
      <c r="TEE294"/>
      <c r="TEF294"/>
      <c r="TEG294"/>
      <c r="TEH294"/>
      <c r="TEI294"/>
      <c r="TEJ294"/>
      <c r="TEK294"/>
      <c r="TEL294"/>
      <c r="TEM294"/>
      <c r="TEN294"/>
      <c r="TEO294"/>
      <c r="TEP294"/>
      <c r="TEQ294"/>
      <c r="TER294"/>
      <c r="TES294"/>
      <c r="TET294"/>
      <c r="TEU294"/>
      <c r="TEV294"/>
      <c r="TEW294"/>
      <c r="TEX294"/>
      <c r="TEY294"/>
      <c r="TEZ294"/>
      <c r="TFA294"/>
      <c r="TFB294"/>
      <c r="TFC294"/>
      <c r="TFD294"/>
      <c r="TFE294"/>
      <c r="TFF294"/>
      <c r="TFG294"/>
      <c r="TFH294"/>
      <c r="TFI294"/>
      <c r="TFJ294"/>
      <c r="TFK294"/>
      <c r="TFL294"/>
      <c r="TFM294"/>
      <c r="TFN294"/>
      <c r="TFO294"/>
      <c r="TFP294"/>
      <c r="TFQ294"/>
      <c r="TFR294"/>
      <c r="TFS294"/>
      <c r="TFT294"/>
      <c r="TFU294"/>
      <c r="TFV294"/>
      <c r="TFW294"/>
      <c r="TFX294"/>
      <c r="TFY294"/>
      <c r="TFZ294"/>
      <c r="TGA294"/>
      <c r="TGB294"/>
      <c r="TGC294"/>
      <c r="TGD294"/>
      <c r="TGE294"/>
      <c r="TGF294"/>
      <c r="TGG294"/>
      <c r="TGH294"/>
      <c r="TGI294"/>
      <c r="TGJ294"/>
      <c r="TGK294"/>
      <c r="TGL294"/>
      <c r="TGM294"/>
      <c r="TGN294"/>
      <c r="TGO294"/>
      <c r="TGP294"/>
      <c r="TGQ294"/>
      <c r="TGR294"/>
      <c r="TGS294"/>
      <c r="TGT294"/>
      <c r="TGU294"/>
      <c r="TGV294"/>
      <c r="TGW294"/>
      <c r="TGX294"/>
      <c r="TGY294"/>
      <c r="TGZ294"/>
      <c r="THA294"/>
      <c r="THB294"/>
      <c r="THC294"/>
      <c r="THD294"/>
      <c r="THE294"/>
      <c r="THF294"/>
      <c r="THG294"/>
      <c r="THH294"/>
      <c r="THI294"/>
      <c r="THJ294"/>
      <c r="THK294"/>
      <c r="THL294"/>
      <c r="THM294"/>
      <c r="THN294"/>
      <c r="THO294"/>
      <c r="THP294"/>
      <c r="THQ294"/>
      <c r="THR294"/>
      <c r="THS294"/>
      <c r="THT294"/>
      <c r="THU294"/>
      <c r="THV294"/>
      <c r="THW294"/>
      <c r="THX294"/>
      <c r="THY294"/>
      <c r="THZ294"/>
      <c r="TIA294"/>
      <c r="TIB294"/>
      <c r="TIC294"/>
      <c r="TID294"/>
      <c r="TIE294"/>
      <c r="TIF294"/>
      <c r="TIG294"/>
      <c r="TIH294"/>
      <c r="TII294"/>
      <c r="TIJ294"/>
      <c r="TIK294"/>
      <c r="TIL294"/>
      <c r="TIM294"/>
      <c r="TIN294"/>
      <c r="TIO294"/>
      <c r="TIP294"/>
      <c r="TIQ294"/>
      <c r="TIR294"/>
      <c r="TIS294"/>
      <c r="TIT294"/>
      <c r="TIU294"/>
      <c r="TIV294"/>
      <c r="TIW294"/>
      <c r="TIX294"/>
      <c r="TIY294"/>
      <c r="TIZ294"/>
      <c r="TJA294"/>
      <c r="TJB294"/>
      <c r="TJC294"/>
      <c r="TJD294"/>
      <c r="TJE294"/>
      <c r="TJF294"/>
      <c r="TJG294"/>
      <c r="TJH294"/>
      <c r="TJI294"/>
      <c r="TJJ294"/>
      <c r="TJK294"/>
      <c r="TJL294"/>
      <c r="TJM294"/>
      <c r="TJN294"/>
      <c r="TJO294"/>
      <c r="TJP294"/>
      <c r="TJQ294"/>
      <c r="TJR294"/>
      <c r="TJS294"/>
      <c r="TJT294"/>
      <c r="TJU294"/>
      <c r="TJV294"/>
      <c r="TJW294"/>
      <c r="TJX294"/>
      <c r="TJY294"/>
      <c r="TJZ294"/>
      <c r="TKA294"/>
      <c r="TKB294"/>
      <c r="TKC294"/>
      <c r="TKD294"/>
      <c r="TKE294"/>
      <c r="TKF294"/>
      <c r="TKG294"/>
      <c r="TKH294"/>
      <c r="TKI294"/>
      <c r="TKJ294"/>
      <c r="TKK294"/>
      <c r="TKL294"/>
      <c r="TKM294"/>
      <c r="TKN294"/>
      <c r="TKO294"/>
      <c r="TKP294"/>
      <c r="TKQ294"/>
      <c r="TKR294"/>
      <c r="TKS294"/>
      <c r="TKT294"/>
      <c r="TKU294"/>
      <c r="TKV294"/>
      <c r="TKW294"/>
      <c r="TKX294"/>
      <c r="TKY294"/>
      <c r="TKZ294"/>
      <c r="TLA294"/>
      <c r="TLB294"/>
      <c r="TLC294"/>
      <c r="TLD294"/>
      <c r="TLE294"/>
      <c r="TLF294"/>
      <c r="TLG294"/>
      <c r="TLH294"/>
      <c r="TLI294"/>
      <c r="TLJ294"/>
      <c r="TLK294"/>
      <c r="TLL294"/>
      <c r="TLM294"/>
      <c r="TLN294"/>
      <c r="TLO294"/>
      <c r="TLP294"/>
      <c r="TLQ294"/>
      <c r="TLR294"/>
      <c r="TLS294"/>
      <c r="TLT294"/>
      <c r="TLU294"/>
      <c r="TLV294"/>
      <c r="TLW294"/>
      <c r="TLX294"/>
      <c r="TLY294"/>
      <c r="TLZ294"/>
      <c r="TMA294"/>
      <c r="TMB294"/>
      <c r="TMC294"/>
      <c r="TMD294"/>
      <c r="TME294"/>
      <c r="TMF294"/>
      <c r="TMG294"/>
      <c r="TMH294"/>
      <c r="TMI294"/>
      <c r="TMJ294"/>
      <c r="TMK294"/>
      <c r="TML294"/>
      <c r="TMM294"/>
      <c r="TMN294"/>
      <c r="TMO294"/>
      <c r="TMP294"/>
      <c r="TMQ294"/>
      <c r="TMR294"/>
      <c r="TMS294"/>
      <c r="TMT294"/>
      <c r="TMU294"/>
      <c r="TMV294"/>
      <c r="TMW294"/>
      <c r="TMX294"/>
      <c r="TMY294"/>
      <c r="TMZ294"/>
      <c r="TNA294"/>
      <c r="TNB294"/>
      <c r="TNC294"/>
      <c r="TND294"/>
      <c r="TNE294"/>
      <c r="TNF294"/>
      <c r="TNG294"/>
      <c r="TNH294"/>
      <c r="TNI294"/>
      <c r="TNJ294"/>
      <c r="TNK294"/>
      <c r="TNL294"/>
      <c r="TNM294"/>
      <c r="TNN294"/>
      <c r="TNO294"/>
      <c r="TNP294"/>
      <c r="TNQ294"/>
      <c r="TNR294"/>
      <c r="TNS294"/>
      <c r="TNT294"/>
      <c r="TNU294"/>
      <c r="TNV294"/>
      <c r="TNW294"/>
      <c r="TNX294"/>
      <c r="TNY294"/>
      <c r="TNZ294"/>
      <c r="TOA294"/>
      <c r="TOB294"/>
      <c r="TOC294"/>
      <c r="TOD294"/>
      <c r="TOE294"/>
      <c r="TOF294"/>
      <c r="TOG294"/>
      <c r="TOH294"/>
      <c r="TOI294"/>
      <c r="TOJ294"/>
      <c r="TOK294"/>
      <c r="TOL294"/>
      <c r="TOM294"/>
      <c r="TON294"/>
      <c r="TOO294"/>
      <c r="TOP294"/>
      <c r="TOQ294"/>
      <c r="TOR294"/>
      <c r="TOS294"/>
      <c r="TOT294"/>
      <c r="TOU294"/>
      <c r="TOV294"/>
      <c r="TOW294"/>
      <c r="TOX294"/>
      <c r="TOY294"/>
      <c r="TOZ294"/>
      <c r="TPA294"/>
      <c r="TPB294"/>
      <c r="TPC294"/>
      <c r="TPD294"/>
      <c r="TPE294"/>
      <c r="TPF294"/>
      <c r="TPG294"/>
      <c r="TPH294"/>
      <c r="TPI294"/>
      <c r="TPJ294"/>
      <c r="TPK294"/>
      <c r="TPL294"/>
      <c r="TPM294"/>
      <c r="TPN294"/>
      <c r="TPO294"/>
      <c r="TPP294"/>
      <c r="TPQ294"/>
      <c r="TPR294"/>
      <c r="TPS294"/>
      <c r="TPT294"/>
      <c r="TPU294"/>
      <c r="TPV294"/>
      <c r="TPW294"/>
      <c r="TPX294"/>
      <c r="TPY294"/>
      <c r="TPZ294"/>
      <c r="TQA294"/>
      <c r="TQB294"/>
      <c r="TQC294"/>
      <c r="TQD294"/>
      <c r="TQE294"/>
      <c r="TQF294"/>
      <c r="TQG294"/>
      <c r="TQH294"/>
      <c r="TQI294"/>
      <c r="TQJ294"/>
      <c r="TQK294"/>
      <c r="TQL294"/>
      <c r="TQM294"/>
      <c r="TQN294"/>
      <c r="TQO294"/>
      <c r="TQP294"/>
      <c r="TQQ294"/>
      <c r="TQR294"/>
      <c r="TQS294"/>
      <c r="TQT294"/>
      <c r="TQU294"/>
      <c r="TQV294"/>
      <c r="TQW294"/>
      <c r="TQX294"/>
      <c r="TQY294"/>
      <c r="TQZ294"/>
      <c r="TRA294"/>
      <c r="TRB294"/>
      <c r="TRC294"/>
      <c r="TRD294"/>
      <c r="TRE294"/>
      <c r="TRF294"/>
      <c r="TRG294"/>
      <c r="TRH294"/>
      <c r="TRI294"/>
      <c r="TRJ294"/>
      <c r="TRK294"/>
      <c r="TRL294"/>
      <c r="TRM294"/>
      <c r="TRN294"/>
      <c r="TRO294"/>
      <c r="TRP294"/>
      <c r="TRQ294"/>
      <c r="TRR294"/>
      <c r="TRS294"/>
      <c r="TRT294"/>
      <c r="TRU294"/>
      <c r="TRV294"/>
      <c r="TRW294"/>
      <c r="TRX294"/>
      <c r="TRY294"/>
      <c r="TRZ294"/>
      <c r="TSA294"/>
      <c r="TSB294"/>
      <c r="TSC294"/>
      <c r="TSD294"/>
      <c r="TSE294"/>
      <c r="TSF294"/>
      <c r="TSG294"/>
      <c r="TSH294"/>
      <c r="TSI294"/>
      <c r="TSJ294"/>
      <c r="TSK294"/>
      <c r="TSL294"/>
      <c r="TSM294"/>
      <c r="TSN294"/>
      <c r="TSO294"/>
      <c r="TSP294"/>
      <c r="TSQ294"/>
      <c r="TSR294"/>
      <c r="TSS294"/>
      <c r="TST294"/>
      <c r="TSU294"/>
      <c r="TSV294"/>
      <c r="TSW294"/>
      <c r="TSX294"/>
      <c r="TSY294"/>
      <c r="TSZ294"/>
      <c r="TTA294"/>
      <c r="TTB294"/>
      <c r="TTC294"/>
      <c r="TTD294"/>
      <c r="TTE294"/>
      <c r="TTF294"/>
      <c r="TTG294"/>
      <c r="TTH294"/>
      <c r="TTI294"/>
      <c r="TTJ294"/>
      <c r="TTK294"/>
      <c r="TTL294"/>
      <c r="TTM294"/>
      <c r="TTN294"/>
      <c r="TTO294"/>
      <c r="TTP294"/>
      <c r="TTQ294"/>
      <c r="TTR294"/>
      <c r="TTS294"/>
      <c r="TTT294"/>
      <c r="TTU294"/>
      <c r="TTV294"/>
      <c r="TTW294"/>
      <c r="TTX294"/>
      <c r="TTY294"/>
      <c r="TTZ294"/>
      <c r="TUA294"/>
      <c r="TUB294"/>
      <c r="TUC294"/>
      <c r="TUD294"/>
      <c r="TUE294"/>
      <c r="TUF294"/>
      <c r="TUG294"/>
      <c r="TUH294"/>
      <c r="TUI294"/>
      <c r="TUJ294"/>
      <c r="TUK294"/>
      <c r="TUL294"/>
      <c r="TUM294"/>
      <c r="TUN294"/>
      <c r="TUO294"/>
      <c r="TUP294"/>
      <c r="TUQ294"/>
      <c r="TUR294"/>
      <c r="TUS294"/>
      <c r="TUT294"/>
      <c r="TUU294"/>
      <c r="TUV294"/>
      <c r="TUW294"/>
      <c r="TUX294"/>
      <c r="TUY294"/>
      <c r="TUZ294"/>
      <c r="TVA294"/>
      <c r="TVB294"/>
      <c r="TVC294"/>
      <c r="TVD294"/>
      <c r="TVE294"/>
      <c r="TVF294"/>
      <c r="TVG294"/>
      <c r="TVH294"/>
      <c r="TVI294"/>
      <c r="TVJ294"/>
      <c r="TVK294"/>
      <c r="TVL294"/>
      <c r="TVM294"/>
      <c r="TVN294"/>
      <c r="TVO294"/>
      <c r="TVP294"/>
      <c r="TVQ294"/>
      <c r="TVR294"/>
      <c r="TVS294"/>
      <c r="TVT294"/>
      <c r="TVU294"/>
      <c r="TVV294"/>
      <c r="TVW294"/>
      <c r="TVX294"/>
      <c r="TVY294"/>
      <c r="TVZ294"/>
      <c r="TWA294"/>
      <c r="TWB294"/>
      <c r="TWC294"/>
      <c r="TWD294"/>
      <c r="TWE294"/>
      <c r="TWF294"/>
      <c r="TWG294"/>
      <c r="TWH294"/>
      <c r="TWI294"/>
      <c r="TWJ294"/>
      <c r="TWK294"/>
      <c r="TWL294"/>
      <c r="TWM294"/>
      <c r="TWN294"/>
      <c r="TWO294"/>
      <c r="TWP294"/>
      <c r="TWQ294"/>
      <c r="TWR294"/>
      <c r="TWS294"/>
      <c r="TWT294"/>
      <c r="TWU294"/>
      <c r="TWV294"/>
      <c r="TWW294"/>
      <c r="TWX294"/>
      <c r="TWY294"/>
      <c r="TWZ294"/>
      <c r="TXA294"/>
      <c r="TXB294"/>
      <c r="TXC294"/>
      <c r="TXD294"/>
      <c r="TXE294"/>
      <c r="TXF294"/>
      <c r="TXG294"/>
      <c r="TXH294"/>
      <c r="TXI294"/>
      <c r="TXJ294"/>
      <c r="TXK294"/>
      <c r="TXL294"/>
      <c r="TXM294"/>
      <c r="TXN294"/>
      <c r="TXO294"/>
      <c r="TXP294"/>
      <c r="TXQ294"/>
      <c r="TXR294"/>
      <c r="TXS294"/>
      <c r="TXT294"/>
      <c r="TXU294"/>
      <c r="TXV294"/>
      <c r="TXW294"/>
      <c r="TXX294"/>
      <c r="TXY294"/>
      <c r="TXZ294"/>
      <c r="TYA294"/>
      <c r="TYB294"/>
      <c r="TYC294"/>
      <c r="TYD294"/>
      <c r="TYE294"/>
      <c r="TYF294"/>
      <c r="TYG294"/>
      <c r="TYH294"/>
      <c r="TYI294"/>
      <c r="TYJ294"/>
      <c r="TYK294"/>
      <c r="TYL294"/>
      <c r="TYM294"/>
      <c r="TYN294"/>
      <c r="TYO294"/>
      <c r="TYP294"/>
      <c r="TYQ294"/>
      <c r="TYR294"/>
      <c r="TYS294"/>
      <c r="TYT294"/>
      <c r="TYU294"/>
      <c r="TYV294"/>
      <c r="TYW294"/>
      <c r="TYX294"/>
      <c r="TYY294"/>
      <c r="TYZ294"/>
      <c r="TZA294"/>
      <c r="TZB294"/>
      <c r="TZC294"/>
      <c r="TZD294"/>
      <c r="TZE294"/>
      <c r="TZF294"/>
      <c r="TZG294"/>
      <c r="TZH294"/>
      <c r="TZI294"/>
      <c r="TZJ294"/>
      <c r="TZK294"/>
      <c r="TZL294"/>
      <c r="TZM294"/>
      <c r="TZN294"/>
      <c r="TZO294"/>
      <c r="TZP294"/>
      <c r="TZQ294"/>
      <c r="TZR294"/>
      <c r="TZS294"/>
      <c r="TZT294"/>
      <c r="TZU294"/>
      <c r="TZV294"/>
      <c r="TZW294"/>
      <c r="TZX294"/>
      <c r="TZY294"/>
      <c r="TZZ294"/>
      <c r="UAA294"/>
      <c r="UAB294"/>
      <c r="UAC294"/>
      <c r="UAD294"/>
      <c r="UAE294"/>
      <c r="UAF294"/>
      <c r="UAG294"/>
      <c r="UAH294"/>
      <c r="UAI294"/>
      <c r="UAJ294"/>
      <c r="UAK294"/>
      <c r="UAL294"/>
      <c r="UAM294"/>
      <c r="UAN294"/>
      <c r="UAO294"/>
      <c r="UAP294"/>
      <c r="UAQ294"/>
      <c r="UAR294"/>
      <c r="UAS294"/>
      <c r="UAT294"/>
      <c r="UAU294"/>
      <c r="UAV294"/>
      <c r="UAW294"/>
      <c r="UAX294"/>
      <c r="UAY294"/>
      <c r="UAZ294"/>
      <c r="UBA294"/>
      <c r="UBB294"/>
      <c r="UBC294"/>
      <c r="UBD294"/>
      <c r="UBE294"/>
      <c r="UBF294"/>
      <c r="UBG294"/>
      <c r="UBH294"/>
      <c r="UBI294"/>
      <c r="UBJ294"/>
      <c r="UBK294"/>
      <c r="UBL294"/>
      <c r="UBM294"/>
      <c r="UBN294"/>
      <c r="UBO294"/>
      <c r="UBP294"/>
      <c r="UBQ294"/>
      <c r="UBR294"/>
      <c r="UBS294"/>
      <c r="UBT294"/>
      <c r="UBU294"/>
      <c r="UBV294"/>
      <c r="UBW294"/>
      <c r="UBX294"/>
      <c r="UBY294"/>
      <c r="UBZ294"/>
      <c r="UCA294"/>
      <c r="UCB294"/>
      <c r="UCC294"/>
      <c r="UCD294"/>
      <c r="UCE294"/>
      <c r="UCF294"/>
      <c r="UCG294"/>
      <c r="UCH294"/>
      <c r="UCI294"/>
      <c r="UCJ294"/>
      <c r="UCK294"/>
      <c r="UCL294"/>
      <c r="UCM294"/>
      <c r="UCN294"/>
      <c r="UCO294"/>
      <c r="UCP294"/>
      <c r="UCQ294"/>
      <c r="UCR294"/>
      <c r="UCS294"/>
      <c r="UCT294"/>
      <c r="UCU294"/>
      <c r="UCV294"/>
      <c r="UCW294"/>
      <c r="UCX294"/>
      <c r="UCY294"/>
      <c r="UCZ294"/>
      <c r="UDA294"/>
      <c r="UDB294"/>
      <c r="UDC294"/>
      <c r="UDD294"/>
      <c r="UDE294"/>
      <c r="UDF294"/>
      <c r="UDG294"/>
      <c r="UDH294"/>
      <c r="UDI294"/>
      <c r="UDJ294"/>
      <c r="UDK294"/>
      <c r="UDL294"/>
      <c r="UDM294"/>
      <c r="UDN294"/>
      <c r="UDO294"/>
      <c r="UDP294"/>
      <c r="UDQ294"/>
      <c r="UDR294"/>
      <c r="UDS294"/>
      <c r="UDT294"/>
      <c r="UDU294"/>
      <c r="UDV294"/>
      <c r="UDW294"/>
      <c r="UDX294"/>
      <c r="UDY294"/>
      <c r="UDZ294"/>
      <c r="UEA294"/>
      <c r="UEB294"/>
      <c r="UEC294"/>
      <c r="UED294"/>
      <c r="UEE294"/>
      <c r="UEF294"/>
      <c r="UEG294"/>
      <c r="UEH294"/>
      <c r="UEI294"/>
      <c r="UEJ294"/>
      <c r="UEK294"/>
      <c r="UEL294"/>
      <c r="UEM294"/>
      <c r="UEN294"/>
      <c r="UEO294"/>
      <c r="UEP294"/>
      <c r="UEQ294"/>
      <c r="UER294"/>
      <c r="UES294"/>
      <c r="UET294"/>
      <c r="UEU294"/>
      <c r="UEV294"/>
      <c r="UEW294"/>
      <c r="UEX294"/>
      <c r="UEY294"/>
      <c r="UEZ294"/>
      <c r="UFA294"/>
      <c r="UFB294"/>
      <c r="UFC294"/>
      <c r="UFD294"/>
      <c r="UFE294"/>
      <c r="UFF294"/>
      <c r="UFG294"/>
      <c r="UFH294"/>
      <c r="UFI294"/>
      <c r="UFJ294"/>
      <c r="UFK294"/>
      <c r="UFL294"/>
      <c r="UFM294"/>
      <c r="UFN294"/>
      <c r="UFO294"/>
      <c r="UFP294"/>
      <c r="UFQ294"/>
      <c r="UFR294"/>
      <c r="UFS294"/>
      <c r="UFT294"/>
      <c r="UFU294"/>
      <c r="UFV294"/>
      <c r="UFW294"/>
      <c r="UFX294"/>
      <c r="UFY294"/>
      <c r="UFZ294"/>
      <c r="UGA294"/>
      <c r="UGB294"/>
      <c r="UGC294"/>
      <c r="UGD294"/>
      <c r="UGE294"/>
      <c r="UGF294"/>
      <c r="UGG294"/>
      <c r="UGH294"/>
      <c r="UGI294"/>
      <c r="UGJ294"/>
      <c r="UGK294"/>
      <c r="UGL294"/>
      <c r="UGM294"/>
      <c r="UGN294"/>
      <c r="UGO294"/>
      <c r="UGP294"/>
      <c r="UGQ294"/>
      <c r="UGR294"/>
      <c r="UGS294"/>
      <c r="UGT294"/>
      <c r="UGU294"/>
      <c r="UGV294"/>
      <c r="UGW294"/>
      <c r="UGX294"/>
      <c r="UGY294"/>
      <c r="UGZ294"/>
      <c r="UHA294"/>
      <c r="UHB294"/>
      <c r="UHC294"/>
      <c r="UHD294"/>
      <c r="UHE294"/>
      <c r="UHF294"/>
      <c r="UHG294"/>
      <c r="UHH294"/>
      <c r="UHI294"/>
      <c r="UHJ294"/>
      <c r="UHK294"/>
      <c r="UHL294"/>
      <c r="UHM294"/>
      <c r="UHN294"/>
      <c r="UHO294"/>
      <c r="UHP294"/>
      <c r="UHQ294"/>
      <c r="UHR294"/>
      <c r="UHS294"/>
      <c r="UHT294"/>
      <c r="UHU294"/>
      <c r="UHV294"/>
      <c r="UHW294"/>
      <c r="UHX294"/>
      <c r="UHY294"/>
      <c r="UHZ294"/>
      <c r="UIA294"/>
      <c r="UIB294"/>
      <c r="UIC294"/>
      <c r="UID294"/>
      <c r="UIE294"/>
      <c r="UIF294"/>
      <c r="UIG294"/>
      <c r="UIH294"/>
      <c r="UII294"/>
      <c r="UIJ294"/>
      <c r="UIK294"/>
      <c r="UIL294"/>
      <c r="UIM294"/>
      <c r="UIN294"/>
      <c r="UIO294"/>
      <c r="UIP294"/>
      <c r="UIQ294"/>
      <c r="UIR294"/>
      <c r="UIS294"/>
      <c r="UIT294"/>
      <c r="UIU294"/>
      <c r="UIV294"/>
      <c r="UIW294"/>
      <c r="UIX294"/>
      <c r="UIY294"/>
      <c r="UIZ294"/>
      <c r="UJA294"/>
      <c r="UJB294"/>
      <c r="UJC294"/>
      <c r="UJD294"/>
      <c r="UJE294"/>
      <c r="UJF294"/>
      <c r="UJG294"/>
      <c r="UJH294"/>
      <c r="UJI294"/>
      <c r="UJJ294"/>
      <c r="UJK294"/>
      <c r="UJL294"/>
      <c r="UJM294"/>
      <c r="UJN294"/>
      <c r="UJO294"/>
      <c r="UJP294"/>
      <c r="UJQ294"/>
      <c r="UJR294"/>
      <c r="UJS294"/>
      <c r="UJT294"/>
      <c r="UJU294"/>
      <c r="UJV294"/>
      <c r="UJW294"/>
      <c r="UJX294"/>
      <c r="UJY294"/>
      <c r="UJZ294"/>
      <c r="UKA294"/>
      <c r="UKB294"/>
      <c r="UKC294"/>
      <c r="UKD294"/>
      <c r="UKE294"/>
      <c r="UKF294"/>
      <c r="UKG294"/>
      <c r="UKH294"/>
      <c r="UKI294"/>
      <c r="UKJ294"/>
      <c r="UKK294"/>
      <c r="UKL294"/>
      <c r="UKM294"/>
      <c r="UKN294"/>
      <c r="UKO294"/>
      <c r="UKP294"/>
      <c r="UKQ294"/>
      <c r="UKR294"/>
      <c r="UKS294"/>
      <c r="UKT294"/>
      <c r="UKU294"/>
      <c r="UKV294"/>
      <c r="UKW294"/>
      <c r="UKX294"/>
      <c r="UKY294"/>
      <c r="UKZ294"/>
      <c r="ULA294"/>
      <c r="ULB294"/>
      <c r="ULC294"/>
      <c r="ULD294"/>
      <c r="ULE294"/>
      <c r="ULF294"/>
      <c r="ULG294"/>
      <c r="ULH294"/>
      <c r="ULI294"/>
      <c r="ULJ294"/>
      <c r="ULK294"/>
      <c r="ULL294"/>
      <c r="ULM294"/>
      <c r="ULN294"/>
      <c r="ULO294"/>
      <c r="ULP294"/>
      <c r="ULQ294"/>
      <c r="ULR294"/>
      <c r="ULS294"/>
      <c r="ULT294"/>
      <c r="ULU294"/>
      <c r="ULV294"/>
      <c r="ULW294"/>
      <c r="ULX294"/>
      <c r="ULY294"/>
      <c r="ULZ294"/>
      <c r="UMA294"/>
      <c r="UMB294"/>
      <c r="UMC294"/>
      <c r="UMD294"/>
      <c r="UME294"/>
      <c r="UMF294"/>
      <c r="UMG294"/>
      <c r="UMH294"/>
      <c r="UMI294"/>
      <c r="UMJ294"/>
      <c r="UMK294"/>
      <c r="UML294"/>
      <c r="UMM294"/>
      <c r="UMN294"/>
      <c r="UMO294"/>
      <c r="UMP294"/>
      <c r="UMQ294"/>
      <c r="UMR294"/>
      <c r="UMS294"/>
      <c r="UMT294"/>
      <c r="UMU294"/>
      <c r="UMV294"/>
      <c r="UMW294"/>
      <c r="UMX294"/>
      <c r="UMY294"/>
      <c r="UMZ294"/>
      <c r="UNA294"/>
      <c r="UNB294"/>
      <c r="UNC294"/>
      <c r="UND294"/>
      <c r="UNE294"/>
      <c r="UNF294"/>
      <c r="UNG294"/>
      <c r="UNH294"/>
      <c r="UNI294"/>
      <c r="UNJ294"/>
      <c r="UNK294"/>
      <c r="UNL294"/>
      <c r="UNM294"/>
      <c r="UNN294"/>
      <c r="UNO294"/>
      <c r="UNP294"/>
      <c r="UNQ294"/>
      <c r="UNR294"/>
      <c r="UNS294"/>
      <c r="UNT294"/>
      <c r="UNU294"/>
      <c r="UNV294"/>
      <c r="UNW294"/>
      <c r="UNX294"/>
      <c r="UNY294"/>
      <c r="UNZ294"/>
      <c r="UOA294"/>
      <c r="UOB294"/>
      <c r="UOC294"/>
      <c r="UOD294"/>
      <c r="UOE294"/>
      <c r="UOF294"/>
      <c r="UOG294"/>
      <c r="UOH294"/>
      <c r="UOI294"/>
      <c r="UOJ294"/>
      <c r="UOK294"/>
      <c r="UOL294"/>
      <c r="UOM294"/>
      <c r="UON294"/>
      <c r="UOO294"/>
      <c r="UOP294"/>
      <c r="UOQ294"/>
      <c r="UOR294"/>
      <c r="UOS294"/>
      <c r="UOT294"/>
      <c r="UOU294"/>
      <c r="UOV294"/>
      <c r="UOW294"/>
      <c r="UOX294"/>
      <c r="UOY294"/>
      <c r="UOZ294"/>
      <c r="UPA294"/>
      <c r="UPB294"/>
      <c r="UPC294"/>
      <c r="UPD294"/>
      <c r="UPE294"/>
      <c r="UPF294"/>
      <c r="UPG294"/>
      <c r="UPH294"/>
      <c r="UPI294"/>
      <c r="UPJ294"/>
      <c r="UPK294"/>
      <c r="UPL294"/>
      <c r="UPM294"/>
      <c r="UPN294"/>
      <c r="UPO294"/>
      <c r="UPP294"/>
      <c r="UPQ294"/>
      <c r="UPR294"/>
      <c r="UPS294"/>
      <c r="UPT294"/>
      <c r="UPU294"/>
      <c r="UPV294"/>
      <c r="UPW294"/>
      <c r="UPX294"/>
      <c r="UPY294"/>
      <c r="UPZ294"/>
      <c r="UQA294"/>
      <c r="UQB294"/>
      <c r="UQC294"/>
      <c r="UQD294"/>
      <c r="UQE294"/>
      <c r="UQF294"/>
      <c r="UQG294"/>
      <c r="UQH294"/>
      <c r="UQI294"/>
      <c r="UQJ294"/>
      <c r="UQK294"/>
      <c r="UQL294"/>
      <c r="UQM294"/>
      <c r="UQN294"/>
      <c r="UQO294"/>
      <c r="UQP294"/>
      <c r="UQQ294"/>
      <c r="UQR294"/>
      <c r="UQS294"/>
      <c r="UQT294"/>
      <c r="UQU294"/>
      <c r="UQV294"/>
      <c r="UQW294"/>
      <c r="UQX294"/>
      <c r="UQY294"/>
      <c r="UQZ294"/>
      <c r="URA294"/>
      <c r="URB294"/>
      <c r="URC294"/>
      <c r="URD294"/>
      <c r="URE294"/>
      <c r="URF294"/>
      <c r="URG294"/>
      <c r="URH294"/>
      <c r="URI294"/>
      <c r="URJ294"/>
      <c r="URK294"/>
      <c r="URL294"/>
      <c r="URM294"/>
      <c r="URN294"/>
      <c r="URO294"/>
      <c r="URP294"/>
      <c r="URQ294"/>
      <c r="URR294"/>
      <c r="URS294"/>
      <c r="URT294"/>
      <c r="URU294"/>
      <c r="URV294"/>
      <c r="URW294"/>
      <c r="URX294"/>
      <c r="URY294"/>
      <c r="URZ294"/>
      <c r="USA294"/>
      <c r="USB294"/>
      <c r="USC294"/>
      <c r="USD294"/>
      <c r="USE294"/>
      <c r="USF294"/>
      <c r="USG294"/>
      <c r="USH294"/>
      <c r="USI294"/>
      <c r="USJ294"/>
      <c r="USK294"/>
      <c r="USL294"/>
      <c r="USM294"/>
      <c r="USN294"/>
      <c r="USO294"/>
      <c r="USP294"/>
      <c r="USQ294"/>
      <c r="USR294"/>
      <c r="USS294"/>
      <c r="UST294"/>
      <c r="USU294"/>
      <c r="USV294"/>
      <c r="USW294"/>
      <c r="USX294"/>
      <c r="USY294"/>
      <c r="USZ294"/>
      <c r="UTA294"/>
      <c r="UTB294"/>
      <c r="UTC294"/>
      <c r="UTD294"/>
      <c r="UTE294"/>
      <c r="UTF294"/>
      <c r="UTG294"/>
      <c r="UTH294"/>
      <c r="UTI294"/>
      <c r="UTJ294"/>
      <c r="UTK294"/>
      <c r="UTL294"/>
      <c r="UTM294"/>
      <c r="UTN294"/>
      <c r="UTO294"/>
      <c r="UTP294"/>
      <c r="UTQ294"/>
      <c r="UTR294"/>
      <c r="UTS294"/>
      <c r="UTT294"/>
      <c r="UTU294"/>
      <c r="UTV294"/>
      <c r="UTW294"/>
      <c r="UTX294"/>
      <c r="UTY294"/>
      <c r="UTZ294"/>
      <c r="UUA294"/>
      <c r="UUB294"/>
      <c r="UUC294"/>
      <c r="UUD294"/>
      <c r="UUE294"/>
      <c r="UUF294"/>
      <c r="UUG294"/>
      <c r="UUH294"/>
      <c r="UUI294"/>
      <c r="UUJ294"/>
      <c r="UUK294"/>
      <c r="UUL294"/>
      <c r="UUM294"/>
      <c r="UUN294"/>
      <c r="UUO294"/>
      <c r="UUP294"/>
      <c r="UUQ294"/>
      <c r="UUR294"/>
      <c r="UUS294"/>
      <c r="UUT294"/>
      <c r="UUU294"/>
      <c r="UUV294"/>
      <c r="UUW294"/>
      <c r="UUX294"/>
      <c r="UUY294"/>
      <c r="UUZ294"/>
      <c r="UVA294"/>
      <c r="UVB294"/>
      <c r="UVC294"/>
      <c r="UVD294"/>
      <c r="UVE294"/>
      <c r="UVF294"/>
      <c r="UVG294"/>
      <c r="UVH294"/>
      <c r="UVI294"/>
      <c r="UVJ294"/>
      <c r="UVK294"/>
      <c r="UVL294"/>
      <c r="UVM294"/>
      <c r="UVN294"/>
      <c r="UVO294"/>
      <c r="UVP294"/>
      <c r="UVQ294"/>
      <c r="UVR294"/>
      <c r="UVS294"/>
      <c r="UVT294"/>
      <c r="UVU294"/>
      <c r="UVV294"/>
      <c r="UVW294"/>
      <c r="UVX294"/>
      <c r="UVY294"/>
      <c r="UVZ294"/>
      <c r="UWA294"/>
      <c r="UWB294"/>
      <c r="UWC294"/>
      <c r="UWD294"/>
      <c r="UWE294"/>
      <c r="UWF294"/>
      <c r="UWG294"/>
      <c r="UWH294"/>
      <c r="UWI294"/>
      <c r="UWJ294"/>
      <c r="UWK294"/>
      <c r="UWL294"/>
      <c r="UWM294"/>
      <c r="UWN294"/>
      <c r="UWO294"/>
      <c r="UWP294"/>
      <c r="UWQ294"/>
      <c r="UWR294"/>
      <c r="UWS294"/>
      <c r="UWT294"/>
      <c r="UWU294"/>
      <c r="UWV294"/>
      <c r="UWW294"/>
      <c r="UWX294"/>
      <c r="UWY294"/>
      <c r="UWZ294"/>
      <c r="UXA294"/>
      <c r="UXB294"/>
      <c r="UXC294"/>
      <c r="UXD294"/>
      <c r="UXE294"/>
      <c r="UXF294"/>
      <c r="UXG294"/>
      <c r="UXH294"/>
      <c r="UXI294"/>
      <c r="UXJ294"/>
      <c r="UXK294"/>
      <c r="UXL294"/>
      <c r="UXM294"/>
      <c r="UXN294"/>
      <c r="UXO294"/>
      <c r="UXP294"/>
      <c r="UXQ294"/>
      <c r="UXR294"/>
      <c r="UXS294"/>
      <c r="UXT294"/>
      <c r="UXU294"/>
      <c r="UXV294"/>
      <c r="UXW294"/>
      <c r="UXX294"/>
      <c r="UXY294"/>
      <c r="UXZ294"/>
      <c r="UYA294"/>
      <c r="UYB294"/>
      <c r="UYC294"/>
      <c r="UYD294"/>
      <c r="UYE294"/>
      <c r="UYF294"/>
      <c r="UYG294"/>
      <c r="UYH294"/>
      <c r="UYI294"/>
      <c r="UYJ294"/>
      <c r="UYK294"/>
      <c r="UYL294"/>
      <c r="UYM294"/>
      <c r="UYN294"/>
      <c r="UYO294"/>
      <c r="UYP294"/>
      <c r="UYQ294"/>
      <c r="UYR294"/>
      <c r="UYS294"/>
      <c r="UYT294"/>
      <c r="UYU294"/>
      <c r="UYV294"/>
      <c r="UYW294"/>
      <c r="UYX294"/>
      <c r="UYY294"/>
      <c r="UYZ294"/>
      <c r="UZA294"/>
      <c r="UZB294"/>
      <c r="UZC294"/>
      <c r="UZD294"/>
      <c r="UZE294"/>
      <c r="UZF294"/>
      <c r="UZG294"/>
      <c r="UZH294"/>
      <c r="UZI294"/>
      <c r="UZJ294"/>
      <c r="UZK294"/>
      <c r="UZL294"/>
      <c r="UZM294"/>
      <c r="UZN294"/>
      <c r="UZO294"/>
      <c r="UZP294"/>
      <c r="UZQ294"/>
      <c r="UZR294"/>
      <c r="UZS294"/>
      <c r="UZT294"/>
      <c r="UZU294"/>
      <c r="UZV294"/>
      <c r="UZW294"/>
      <c r="UZX294"/>
      <c r="UZY294"/>
      <c r="UZZ294"/>
      <c r="VAA294"/>
      <c r="VAB294"/>
      <c r="VAC294"/>
      <c r="VAD294"/>
      <c r="VAE294"/>
      <c r="VAF294"/>
      <c r="VAG294"/>
      <c r="VAH294"/>
      <c r="VAI294"/>
      <c r="VAJ294"/>
      <c r="VAK294"/>
      <c r="VAL294"/>
      <c r="VAM294"/>
      <c r="VAN294"/>
      <c r="VAO294"/>
      <c r="VAP294"/>
      <c r="VAQ294"/>
      <c r="VAR294"/>
      <c r="VAS294"/>
      <c r="VAT294"/>
      <c r="VAU294"/>
      <c r="VAV294"/>
      <c r="VAW294"/>
      <c r="VAX294"/>
      <c r="VAY294"/>
      <c r="VAZ294"/>
      <c r="VBA294"/>
      <c r="VBB294"/>
      <c r="VBC294"/>
      <c r="VBD294"/>
      <c r="VBE294"/>
      <c r="VBF294"/>
      <c r="VBG294"/>
      <c r="VBH294"/>
      <c r="VBI294"/>
      <c r="VBJ294"/>
      <c r="VBK294"/>
      <c r="VBL294"/>
      <c r="VBM294"/>
      <c r="VBN294"/>
      <c r="VBO294"/>
      <c r="VBP294"/>
      <c r="VBQ294"/>
      <c r="VBR294"/>
      <c r="VBS294"/>
      <c r="VBT294"/>
      <c r="VBU294"/>
      <c r="VBV294"/>
      <c r="VBW294"/>
      <c r="VBX294"/>
      <c r="VBY294"/>
      <c r="VBZ294"/>
      <c r="VCA294"/>
      <c r="VCB294"/>
      <c r="VCC294"/>
      <c r="VCD294"/>
      <c r="VCE294"/>
      <c r="VCF294"/>
      <c r="VCG294"/>
      <c r="VCH294"/>
      <c r="VCI294"/>
      <c r="VCJ294"/>
      <c r="VCK294"/>
      <c r="VCL294"/>
      <c r="VCM294"/>
      <c r="VCN294"/>
      <c r="VCO294"/>
      <c r="VCP294"/>
      <c r="VCQ294"/>
      <c r="VCR294"/>
      <c r="VCS294"/>
      <c r="VCT294"/>
      <c r="VCU294"/>
      <c r="VCV294"/>
      <c r="VCW294"/>
      <c r="VCX294"/>
      <c r="VCY294"/>
      <c r="VCZ294"/>
      <c r="VDA294"/>
      <c r="VDB294"/>
      <c r="VDC294"/>
      <c r="VDD294"/>
      <c r="VDE294"/>
      <c r="VDF294"/>
      <c r="VDG294"/>
      <c r="VDH294"/>
      <c r="VDI294"/>
      <c r="VDJ294"/>
      <c r="VDK294"/>
      <c r="VDL294"/>
      <c r="VDM294"/>
      <c r="VDN294"/>
      <c r="VDO294"/>
      <c r="VDP294"/>
      <c r="VDQ294"/>
      <c r="VDR294"/>
      <c r="VDS294"/>
      <c r="VDT294"/>
      <c r="VDU294"/>
      <c r="VDV294"/>
      <c r="VDW294"/>
      <c r="VDX294"/>
      <c r="VDY294"/>
      <c r="VDZ294"/>
      <c r="VEA294"/>
      <c r="VEB294"/>
      <c r="VEC294"/>
      <c r="VED294"/>
      <c r="VEE294"/>
      <c r="VEF294"/>
      <c r="VEG294"/>
      <c r="VEH294"/>
      <c r="VEI294"/>
      <c r="VEJ294"/>
      <c r="VEK294"/>
      <c r="VEL294"/>
      <c r="VEM294"/>
      <c r="VEN294"/>
      <c r="VEO294"/>
      <c r="VEP294"/>
      <c r="VEQ294"/>
      <c r="VER294"/>
      <c r="VES294"/>
      <c r="VET294"/>
      <c r="VEU294"/>
      <c r="VEV294"/>
      <c r="VEW294"/>
      <c r="VEX294"/>
      <c r="VEY294"/>
      <c r="VEZ294"/>
      <c r="VFA294"/>
      <c r="VFB294"/>
      <c r="VFC294"/>
      <c r="VFD294"/>
      <c r="VFE294"/>
      <c r="VFF294"/>
      <c r="VFG294"/>
      <c r="VFH294"/>
      <c r="VFI294"/>
      <c r="VFJ294"/>
      <c r="VFK294"/>
      <c r="VFL294"/>
      <c r="VFM294"/>
      <c r="VFN294"/>
      <c r="VFO294"/>
      <c r="VFP294"/>
      <c r="VFQ294"/>
      <c r="VFR294"/>
      <c r="VFS294"/>
      <c r="VFT294"/>
      <c r="VFU294"/>
      <c r="VFV294"/>
      <c r="VFW294"/>
      <c r="VFX294"/>
      <c r="VFY294"/>
      <c r="VFZ294"/>
      <c r="VGA294"/>
      <c r="VGB294"/>
      <c r="VGC294"/>
      <c r="VGD294"/>
      <c r="VGE294"/>
      <c r="VGF294"/>
      <c r="VGG294"/>
      <c r="VGH294"/>
      <c r="VGI294"/>
      <c r="VGJ294"/>
      <c r="VGK294"/>
      <c r="VGL294"/>
      <c r="VGM294"/>
      <c r="VGN294"/>
      <c r="VGO294"/>
      <c r="VGP294"/>
      <c r="VGQ294"/>
      <c r="VGR294"/>
      <c r="VGS294"/>
      <c r="VGT294"/>
      <c r="VGU294"/>
      <c r="VGV294"/>
      <c r="VGW294"/>
      <c r="VGX294"/>
      <c r="VGY294"/>
      <c r="VGZ294"/>
      <c r="VHA294"/>
      <c r="VHB294"/>
      <c r="VHC294"/>
      <c r="VHD294"/>
      <c r="VHE294"/>
      <c r="VHF294"/>
      <c r="VHG294"/>
      <c r="VHH294"/>
      <c r="VHI294"/>
      <c r="VHJ294"/>
      <c r="VHK294"/>
      <c r="VHL294"/>
      <c r="VHM294"/>
      <c r="VHN294"/>
      <c r="VHO294"/>
      <c r="VHP294"/>
      <c r="VHQ294"/>
      <c r="VHR294"/>
      <c r="VHS294"/>
      <c r="VHT294"/>
      <c r="VHU294"/>
      <c r="VHV294"/>
      <c r="VHW294"/>
      <c r="VHX294"/>
      <c r="VHY294"/>
      <c r="VHZ294"/>
      <c r="VIA294"/>
      <c r="VIB294"/>
      <c r="VIC294"/>
      <c r="VID294"/>
      <c r="VIE294"/>
      <c r="VIF294"/>
      <c r="VIG294"/>
      <c r="VIH294"/>
      <c r="VII294"/>
      <c r="VIJ294"/>
      <c r="VIK294"/>
      <c r="VIL294"/>
      <c r="VIM294"/>
      <c r="VIN294"/>
      <c r="VIO294"/>
      <c r="VIP294"/>
      <c r="VIQ294"/>
      <c r="VIR294"/>
      <c r="VIS294"/>
      <c r="VIT294"/>
      <c r="VIU294"/>
      <c r="VIV294"/>
      <c r="VIW294"/>
      <c r="VIX294"/>
      <c r="VIY294"/>
      <c r="VIZ294"/>
      <c r="VJA294"/>
      <c r="VJB294"/>
      <c r="VJC294"/>
      <c r="VJD294"/>
      <c r="VJE294"/>
      <c r="VJF294"/>
      <c r="VJG294"/>
      <c r="VJH294"/>
      <c r="VJI294"/>
      <c r="VJJ294"/>
      <c r="VJK294"/>
      <c r="VJL294"/>
      <c r="VJM294"/>
      <c r="VJN294"/>
      <c r="VJO294"/>
      <c r="VJP294"/>
      <c r="VJQ294"/>
      <c r="VJR294"/>
      <c r="VJS294"/>
      <c r="VJT294"/>
      <c r="VJU294"/>
      <c r="VJV294"/>
      <c r="VJW294"/>
      <c r="VJX294"/>
      <c r="VJY294"/>
      <c r="VJZ294"/>
      <c r="VKA294"/>
      <c r="VKB294"/>
      <c r="VKC294"/>
      <c r="VKD294"/>
      <c r="VKE294"/>
      <c r="VKF294"/>
      <c r="VKG294"/>
      <c r="VKH294"/>
      <c r="VKI294"/>
      <c r="VKJ294"/>
      <c r="VKK294"/>
      <c r="VKL294"/>
      <c r="VKM294"/>
      <c r="VKN294"/>
      <c r="VKO294"/>
      <c r="VKP294"/>
      <c r="VKQ294"/>
      <c r="VKR294"/>
      <c r="VKS294"/>
      <c r="VKT294"/>
      <c r="VKU294"/>
      <c r="VKV294"/>
      <c r="VKW294"/>
      <c r="VKX294"/>
      <c r="VKY294"/>
      <c r="VKZ294"/>
      <c r="VLA294"/>
      <c r="VLB294"/>
      <c r="VLC294"/>
      <c r="VLD294"/>
      <c r="VLE294"/>
      <c r="VLF294"/>
      <c r="VLG294"/>
      <c r="VLH294"/>
      <c r="VLI294"/>
      <c r="VLJ294"/>
      <c r="VLK294"/>
      <c r="VLL294"/>
      <c r="VLM294"/>
      <c r="VLN294"/>
      <c r="VLO294"/>
      <c r="VLP294"/>
      <c r="VLQ294"/>
      <c r="VLR294"/>
      <c r="VLS294"/>
      <c r="VLT294"/>
      <c r="VLU294"/>
      <c r="VLV294"/>
      <c r="VLW294"/>
      <c r="VLX294"/>
      <c r="VLY294"/>
      <c r="VLZ294"/>
      <c r="VMA294"/>
      <c r="VMB294"/>
      <c r="VMC294"/>
      <c r="VMD294"/>
      <c r="VME294"/>
      <c r="VMF294"/>
      <c r="VMG294"/>
      <c r="VMH294"/>
      <c r="VMI294"/>
      <c r="VMJ294"/>
      <c r="VMK294"/>
      <c r="VML294"/>
      <c r="VMM294"/>
      <c r="VMN294"/>
      <c r="VMO294"/>
      <c r="VMP294"/>
      <c r="VMQ294"/>
      <c r="VMR294"/>
      <c r="VMS294"/>
      <c r="VMT294"/>
      <c r="VMU294"/>
      <c r="VMV294"/>
      <c r="VMW294"/>
      <c r="VMX294"/>
      <c r="VMY294"/>
      <c r="VMZ294"/>
      <c r="VNA294"/>
      <c r="VNB294"/>
      <c r="VNC294"/>
      <c r="VND294"/>
      <c r="VNE294"/>
      <c r="VNF294"/>
      <c r="VNG294"/>
      <c r="VNH294"/>
      <c r="VNI294"/>
      <c r="VNJ294"/>
      <c r="VNK294"/>
      <c r="VNL294"/>
      <c r="VNM294"/>
      <c r="VNN294"/>
      <c r="VNO294"/>
      <c r="VNP294"/>
      <c r="VNQ294"/>
      <c r="VNR294"/>
      <c r="VNS294"/>
      <c r="VNT294"/>
      <c r="VNU294"/>
      <c r="VNV294"/>
      <c r="VNW294"/>
      <c r="VNX294"/>
      <c r="VNY294"/>
      <c r="VNZ294"/>
      <c r="VOA294"/>
      <c r="VOB294"/>
      <c r="VOC294"/>
      <c r="VOD294"/>
      <c r="VOE294"/>
      <c r="VOF294"/>
      <c r="VOG294"/>
      <c r="VOH294"/>
      <c r="VOI294"/>
      <c r="VOJ294"/>
      <c r="VOK294"/>
      <c r="VOL294"/>
      <c r="VOM294"/>
      <c r="VON294"/>
      <c r="VOO294"/>
      <c r="VOP294"/>
      <c r="VOQ294"/>
      <c r="VOR294"/>
      <c r="VOS294"/>
      <c r="VOT294"/>
      <c r="VOU294"/>
      <c r="VOV294"/>
      <c r="VOW294"/>
      <c r="VOX294"/>
      <c r="VOY294"/>
      <c r="VOZ294"/>
      <c r="VPA294"/>
      <c r="VPB294"/>
      <c r="VPC294"/>
      <c r="VPD294"/>
      <c r="VPE294"/>
      <c r="VPF294"/>
      <c r="VPG294"/>
      <c r="VPH294"/>
      <c r="VPI294"/>
      <c r="VPJ294"/>
      <c r="VPK294"/>
      <c r="VPL294"/>
      <c r="VPM294"/>
      <c r="VPN294"/>
      <c r="VPO294"/>
      <c r="VPP294"/>
      <c r="VPQ294"/>
      <c r="VPR294"/>
      <c r="VPS294"/>
      <c r="VPT294"/>
      <c r="VPU294"/>
      <c r="VPV294"/>
      <c r="VPW294"/>
      <c r="VPX294"/>
      <c r="VPY294"/>
      <c r="VPZ294"/>
      <c r="VQA294"/>
      <c r="VQB294"/>
      <c r="VQC294"/>
      <c r="VQD294"/>
      <c r="VQE294"/>
      <c r="VQF294"/>
      <c r="VQG294"/>
      <c r="VQH294"/>
      <c r="VQI294"/>
      <c r="VQJ294"/>
      <c r="VQK294"/>
      <c r="VQL294"/>
      <c r="VQM294"/>
      <c r="VQN294"/>
      <c r="VQO294"/>
      <c r="VQP294"/>
      <c r="VQQ294"/>
      <c r="VQR294"/>
      <c r="VQS294"/>
      <c r="VQT294"/>
      <c r="VQU294"/>
      <c r="VQV294"/>
      <c r="VQW294"/>
      <c r="VQX294"/>
      <c r="VQY294"/>
      <c r="VQZ294"/>
      <c r="VRA294"/>
      <c r="VRB294"/>
      <c r="VRC294"/>
      <c r="VRD294"/>
      <c r="VRE294"/>
      <c r="VRF294"/>
      <c r="VRG294"/>
      <c r="VRH294"/>
      <c r="VRI294"/>
      <c r="VRJ294"/>
      <c r="VRK294"/>
      <c r="VRL294"/>
      <c r="VRM294"/>
      <c r="VRN294"/>
      <c r="VRO294"/>
      <c r="VRP294"/>
      <c r="VRQ294"/>
      <c r="VRR294"/>
      <c r="VRS294"/>
      <c r="VRT294"/>
      <c r="VRU294"/>
      <c r="VRV294"/>
      <c r="VRW294"/>
      <c r="VRX294"/>
      <c r="VRY294"/>
      <c r="VRZ294"/>
      <c r="VSA294"/>
      <c r="VSB294"/>
      <c r="VSC294"/>
      <c r="VSD294"/>
      <c r="VSE294"/>
      <c r="VSF294"/>
      <c r="VSG294"/>
      <c r="VSH294"/>
      <c r="VSI294"/>
      <c r="VSJ294"/>
      <c r="VSK294"/>
      <c r="VSL294"/>
      <c r="VSM294"/>
      <c r="VSN294"/>
      <c r="VSO294"/>
      <c r="VSP294"/>
      <c r="VSQ294"/>
      <c r="VSR294"/>
      <c r="VSS294"/>
      <c r="VST294"/>
      <c r="VSU294"/>
      <c r="VSV294"/>
      <c r="VSW294"/>
      <c r="VSX294"/>
      <c r="VSY294"/>
      <c r="VSZ294"/>
      <c r="VTA294"/>
      <c r="VTB294"/>
      <c r="VTC294"/>
      <c r="VTD294"/>
      <c r="VTE294"/>
      <c r="VTF294"/>
      <c r="VTG294"/>
      <c r="VTH294"/>
      <c r="VTI294"/>
      <c r="VTJ294"/>
      <c r="VTK294"/>
      <c r="VTL294"/>
      <c r="VTM294"/>
      <c r="VTN294"/>
      <c r="VTO294"/>
      <c r="VTP294"/>
      <c r="VTQ294"/>
      <c r="VTR294"/>
      <c r="VTS294"/>
      <c r="VTT294"/>
      <c r="VTU294"/>
      <c r="VTV294"/>
      <c r="VTW294"/>
      <c r="VTX294"/>
      <c r="VTY294"/>
      <c r="VTZ294"/>
      <c r="VUA294"/>
      <c r="VUB294"/>
      <c r="VUC294"/>
      <c r="VUD294"/>
      <c r="VUE294"/>
      <c r="VUF294"/>
      <c r="VUG294"/>
      <c r="VUH294"/>
      <c r="VUI294"/>
      <c r="VUJ294"/>
      <c r="VUK294"/>
      <c r="VUL294"/>
      <c r="VUM294"/>
      <c r="VUN294"/>
      <c r="VUO294"/>
      <c r="VUP294"/>
      <c r="VUQ294"/>
      <c r="VUR294"/>
      <c r="VUS294"/>
      <c r="VUT294"/>
      <c r="VUU294"/>
      <c r="VUV294"/>
      <c r="VUW294"/>
      <c r="VUX294"/>
      <c r="VUY294"/>
      <c r="VUZ294"/>
      <c r="VVA294"/>
      <c r="VVB294"/>
      <c r="VVC294"/>
      <c r="VVD294"/>
      <c r="VVE294"/>
      <c r="VVF294"/>
      <c r="VVG294"/>
      <c r="VVH294"/>
      <c r="VVI294"/>
      <c r="VVJ294"/>
      <c r="VVK294"/>
      <c r="VVL294"/>
      <c r="VVM294"/>
      <c r="VVN294"/>
      <c r="VVO294"/>
      <c r="VVP294"/>
      <c r="VVQ294"/>
      <c r="VVR294"/>
      <c r="VVS294"/>
      <c r="VVT294"/>
      <c r="VVU294"/>
      <c r="VVV294"/>
      <c r="VVW294"/>
      <c r="VVX294"/>
      <c r="VVY294"/>
      <c r="VVZ294"/>
      <c r="VWA294"/>
      <c r="VWB294"/>
      <c r="VWC294"/>
      <c r="VWD294"/>
      <c r="VWE294"/>
      <c r="VWF294"/>
      <c r="VWG294"/>
      <c r="VWH294"/>
      <c r="VWI294"/>
      <c r="VWJ294"/>
      <c r="VWK294"/>
      <c r="VWL294"/>
      <c r="VWM294"/>
      <c r="VWN294"/>
      <c r="VWO294"/>
      <c r="VWP294"/>
      <c r="VWQ294"/>
      <c r="VWR294"/>
      <c r="VWS294"/>
      <c r="VWT294"/>
      <c r="VWU294"/>
      <c r="VWV294"/>
      <c r="VWW294"/>
      <c r="VWX294"/>
      <c r="VWY294"/>
      <c r="VWZ294"/>
      <c r="VXA294"/>
      <c r="VXB294"/>
      <c r="VXC294"/>
      <c r="VXD294"/>
      <c r="VXE294"/>
      <c r="VXF294"/>
      <c r="VXG294"/>
      <c r="VXH294"/>
      <c r="VXI294"/>
      <c r="VXJ294"/>
      <c r="VXK294"/>
      <c r="VXL294"/>
      <c r="VXM294"/>
      <c r="VXN294"/>
      <c r="VXO294"/>
      <c r="VXP294"/>
      <c r="VXQ294"/>
      <c r="VXR294"/>
      <c r="VXS294"/>
      <c r="VXT294"/>
      <c r="VXU294"/>
      <c r="VXV294"/>
      <c r="VXW294"/>
      <c r="VXX294"/>
      <c r="VXY294"/>
      <c r="VXZ294"/>
      <c r="VYA294"/>
      <c r="VYB294"/>
      <c r="VYC294"/>
      <c r="VYD294"/>
      <c r="VYE294"/>
      <c r="VYF294"/>
      <c r="VYG294"/>
      <c r="VYH294"/>
      <c r="VYI294"/>
      <c r="VYJ294"/>
      <c r="VYK294"/>
      <c r="VYL294"/>
      <c r="VYM294"/>
      <c r="VYN294"/>
      <c r="VYO294"/>
      <c r="VYP294"/>
      <c r="VYQ294"/>
      <c r="VYR294"/>
      <c r="VYS294"/>
      <c r="VYT294"/>
      <c r="VYU294"/>
      <c r="VYV294"/>
      <c r="VYW294"/>
      <c r="VYX294"/>
      <c r="VYY294"/>
      <c r="VYZ294"/>
      <c r="VZA294"/>
      <c r="VZB294"/>
      <c r="VZC294"/>
      <c r="VZD294"/>
      <c r="VZE294"/>
      <c r="VZF294"/>
      <c r="VZG294"/>
      <c r="VZH294"/>
      <c r="VZI294"/>
      <c r="VZJ294"/>
      <c r="VZK294"/>
      <c r="VZL294"/>
      <c r="VZM294"/>
      <c r="VZN294"/>
      <c r="VZO294"/>
      <c r="VZP294"/>
      <c r="VZQ294"/>
      <c r="VZR294"/>
      <c r="VZS294"/>
      <c r="VZT294"/>
      <c r="VZU294"/>
      <c r="VZV294"/>
      <c r="VZW294"/>
      <c r="VZX294"/>
      <c r="VZY294"/>
      <c r="VZZ294"/>
      <c r="WAA294"/>
      <c r="WAB294"/>
      <c r="WAC294"/>
      <c r="WAD294"/>
      <c r="WAE294"/>
      <c r="WAF294"/>
      <c r="WAG294"/>
      <c r="WAH294"/>
      <c r="WAI294"/>
      <c r="WAJ294"/>
      <c r="WAK294"/>
      <c r="WAL294"/>
      <c r="WAM294"/>
      <c r="WAN294"/>
      <c r="WAO294"/>
      <c r="WAP294"/>
      <c r="WAQ294"/>
      <c r="WAR294"/>
      <c r="WAS294"/>
      <c r="WAT294"/>
      <c r="WAU294"/>
      <c r="WAV294"/>
      <c r="WAW294"/>
      <c r="WAX294"/>
      <c r="WAY294"/>
      <c r="WAZ294"/>
      <c r="WBA294"/>
      <c r="WBB294"/>
      <c r="WBC294"/>
      <c r="WBD294"/>
      <c r="WBE294"/>
      <c r="WBF294"/>
      <c r="WBG294"/>
      <c r="WBH294"/>
      <c r="WBI294"/>
      <c r="WBJ294"/>
      <c r="WBK294"/>
      <c r="WBL294"/>
      <c r="WBM294"/>
      <c r="WBN294"/>
      <c r="WBO294"/>
      <c r="WBP294"/>
      <c r="WBQ294"/>
      <c r="WBR294"/>
      <c r="WBS294"/>
      <c r="WBT294"/>
      <c r="WBU294"/>
      <c r="WBV294"/>
      <c r="WBW294"/>
      <c r="WBX294"/>
      <c r="WBY294"/>
      <c r="WBZ294"/>
      <c r="WCA294"/>
      <c r="WCB294"/>
      <c r="WCC294"/>
      <c r="WCD294"/>
      <c r="WCE294"/>
      <c r="WCF294"/>
      <c r="WCG294"/>
      <c r="WCH294"/>
      <c r="WCI294"/>
      <c r="WCJ294"/>
      <c r="WCK294"/>
      <c r="WCL294"/>
      <c r="WCM294"/>
      <c r="WCN294"/>
      <c r="WCO294"/>
      <c r="WCP294"/>
      <c r="WCQ294"/>
      <c r="WCR294"/>
      <c r="WCS294"/>
      <c r="WCT294"/>
      <c r="WCU294"/>
      <c r="WCV294"/>
      <c r="WCW294"/>
      <c r="WCX294"/>
      <c r="WCY294"/>
      <c r="WCZ294"/>
      <c r="WDA294"/>
      <c r="WDB294"/>
      <c r="WDC294"/>
      <c r="WDD294"/>
      <c r="WDE294"/>
      <c r="WDF294"/>
      <c r="WDG294"/>
      <c r="WDH294"/>
      <c r="WDI294"/>
      <c r="WDJ294"/>
      <c r="WDK294"/>
      <c r="WDL294"/>
      <c r="WDM294"/>
      <c r="WDN294"/>
      <c r="WDO294"/>
      <c r="WDP294"/>
      <c r="WDQ294"/>
      <c r="WDR294"/>
      <c r="WDS294"/>
      <c r="WDT294"/>
      <c r="WDU294"/>
      <c r="WDV294"/>
      <c r="WDW294"/>
      <c r="WDX294"/>
      <c r="WDY294"/>
      <c r="WDZ294"/>
      <c r="WEA294"/>
      <c r="WEB294"/>
      <c r="WEC294"/>
      <c r="WED294"/>
      <c r="WEE294"/>
      <c r="WEF294"/>
      <c r="WEG294"/>
      <c r="WEH294"/>
      <c r="WEI294"/>
      <c r="WEJ294"/>
      <c r="WEK294"/>
      <c r="WEL294"/>
      <c r="WEM294"/>
      <c r="WEN294"/>
      <c r="WEO294"/>
      <c r="WEP294"/>
      <c r="WEQ294"/>
      <c r="WER294"/>
      <c r="WES294"/>
      <c r="WET294"/>
      <c r="WEU294"/>
      <c r="WEV294"/>
      <c r="WEW294"/>
      <c r="WEX294"/>
      <c r="WEY294"/>
      <c r="WEZ294"/>
      <c r="WFA294"/>
      <c r="WFB294"/>
      <c r="WFC294"/>
      <c r="WFD294"/>
      <c r="WFE294"/>
      <c r="WFF294"/>
      <c r="WFG294"/>
      <c r="WFH294"/>
      <c r="WFI294"/>
      <c r="WFJ294"/>
      <c r="WFK294"/>
      <c r="WFL294"/>
      <c r="WFM294"/>
      <c r="WFN294"/>
      <c r="WFO294"/>
      <c r="WFP294"/>
      <c r="WFQ294"/>
      <c r="WFR294"/>
      <c r="WFS294"/>
      <c r="WFT294"/>
      <c r="WFU294"/>
      <c r="WFV294"/>
      <c r="WFW294"/>
      <c r="WFX294"/>
      <c r="WFY294"/>
      <c r="WFZ294"/>
      <c r="WGA294"/>
      <c r="WGB294"/>
      <c r="WGC294"/>
      <c r="WGD294"/>
      <c r="WGE294"/>
      <c r="WGF294"/>
      <c r="WGG294"/>
      <c r="WGH294"/>
      <c r="WGI294"/>
      <c r="WGJ294"/>
      <c r="WGK294"/>
      <c r="WGL294"/>
      <c r="WGM294"/>
      <c r="WGN294"/>
      <c r="WGO294"/>
      <c r="WGP294"/>
      <c r="WGQ294"/>
      <c r="WGR294"/>
      <c r="WGS294"/>
      <c r="WGT294"/>
      <c r="WGU294"/>
      <c r="WGV294"/>
      <c r="WGW294"/>
      <c r="WGX294"/>
      <c r="WGY294"/>
      <c r="WGZ294"/>
      <c r="WHA294"/>
      <c r="WHB294"/>
      <c r="WHC294"/>
      <c r="WHD294"/>
      <c r="WHE294"/>
      <c r="WHF294"/>
      <c r="WHG294"/>
      <c r="WHH294"/>
      <c r="WHI294"/>
      <c r="WHJ294"/>
      <c r="WHK294"/>
      <c r="WHL294"/>
      <c r="WHM294"/>
      <c r="WHN294"/>
      <c r="WHO294"/>
      <c r="WHP294"/>
      <c r="WHQ294"/>
      <c r="WHR294"/>
      <c r="WHS294"/>
      <c r="WHT294"/>
      <c r="WHU294"/>
      <c r="WHV294"/>
      <c r="WHW294"/>
      <c r="WHX294"/>
      <c r="WHY294"/>
      <c r="WHZ294"/>
      <c r="WIA294"/>
      <c r="WIB294"/>
      <c r="WIC294"/>
      <c r="WID294"/>
      <c r="WIE294"/>
      <c r="WIF294"/>
      <c r="WIG294"/>
      <c r="WIH294"/>
      <c r="WII294"/>
      <c r="WIJ294"/>
      <c r="WIK294"/>
      <c r="WIL294"/>
      <c r="WIM294"/>
      <c r="WIN294"/>
      <c r="WIO294"/>
      <c r="WIP294"/>
      <c r="WIQ294"/>
      <c r="WIR294"/>
      <c r="WIS294"/>
      <c r="WIT294"/>
      <c r="WIU294"/>
      <c r="WIV294"/>
      <c r="WIW294"/>
      <c r="WIX294"/>
      <c r="WIY294"/>
      <c r="WIZ294"/>
      <c r="WJA294"/>
      <c r="WJB294"/>
      <c r="WJC294"/>
      <c r="WJD294"/>
      <c r="WJE294"/>
      <c r="WJF294"/>
      <c r="WJG294"/>
      <c r="WJH294"/>
      <c r="WJI294"/>
      <c r="WJJ294"/>
      <c r="WJK294"/>
      <c r="WJL294"/>
      <c r="WJM294"/>
      <c r="WJN294"/>
      <c r="WJO294"/>
      <c r="WJP294"/>
      <c r="WJQ294"/>
      <c r="WJR294"/>
      <c r="WJS294"/>
      <c r="WJT294"/>
      <c r="WJU294"/>
      <c r="WJV294"/>
      <c r="WJW294"/>
      <c r="WJX294"/>
      <c r="WJY294"/>
      <c r="WJZ294"/>
      <c r="WKA294"/>
      <c r="WKB294"/>
      <c r="WKC294"/>
      <c r="WKD294"/>
      <c r="WKE294"/>
      <c r="WKF294"/>
      <c r="WKG294"/>
      <c r="WKH294"/>
      <c r="WKI294"/>
      <c r="WKJ294"/>
      <c r="WKK294"/>
      <c r="WKL294"/>
      <c r="WKM294"/>
      <c r="WKN294"/>
      <c r="WKO294"/>
      <c r="WKP294"/>
      <c r="WKQ294"/>
      <c r="WKR294"/>
      <c r="WKS294"/>
      <c r="WKT294"/>
      <c r="WKU294"/>
      <c r="WKV294"/>
      <c r="WKW294"/>
      <c r="WKX294"/>
      <c r="WKY294"/>
      <c r="WKZ294"/>
      <c r="WLA294"/>
      <c r="WLB294"/>
      <c r="WLC294"/>
      <c r="WLD294"/>
      <c r="WLE294"/>
      <c r="WLF294"/>
      <c r="WLG294"/>
      <c r="WLH294"/>
      <c r="WLI294"/>
      <c r="WLJ294"/>
      <c r="WLK294"/>
      <c r="WLL294"/>
      <c r="WLM294"/>
      <c r="WLN294"/>
      <c r="WLO294"/>
      <c r="WLP294"/>
      <c r="WLQ294"/>
      <c r="WLR294"/>
      <c r="WLS294"/>
      <c r="WLT294"/>
      <c r="WLU294"/>
      <c r="WLV294"/>
      <c r="WLW294"/>
      <c r="WLX294"/>
      <c r="WLY294"/>
      <c r="WLZ294"/>
      <c r="WMA294"/>
      <c r="WMB294"/>
      <c r="WMC294"/>
      <c r="WMD294"/>
      <c r="WME294"/>
      <c r="WMF294"/>
      <c r="WMG294"/>
      <c r="WMH294"/>
      <c r="WMI294"/>
      <c r="WMJ294"/>
      <c r="WMK294"/>
      <c r="WML294"/>
      <c r="WMM294"/>
      <c r="WMN294"/>
      <c r="WMO294"/>
      <c r="WMP294"/>
      <c r="WMQ294"/>
      <c r="WMR294"/>
      <c r="WMS294"/>
      <c r="WMT294"/>
      <c r="WMU294"/>
      <c r="WMV294"/>
      <c r="WMW294"/>
      <c r="WMX294"/>
      <c r="WMY294"/>
      <c r="WMZ294"/>
      <c r="WNA294"/>
      <c r="WNB294"/>
      <c r="WNC294"/>
      <c r="WND294"/>
      <c r="WNE294"/>
      <c r="WNF294"/>
      <c r="WNG294"/>
      <c r="WNH294"/>
      <c r="WNI294"/>
      <c r="WNJ294"/>
      <c r="WNK294"/>
      <c r="WNL294"/>
      <c r="WNM294"/>
      <c r="WNN294"/>
      <c r="WNO294"/>
      <c r="WNP294"/>
      <c r="WNQ294"/>
      <c r="WNR294"/>
      <c r="WNS294"/>
      <c r="WNT294"/>
      <c r="WNU294"/>
      <c r="WNV294"/>
      <c r="WNW294"/>
      <c r="WNX294"/>
      <c r="WNY294"/>
      <c r="WNZ294"/>
      <c r="WOA294"/>
      <c r="WOB294"/>
      <c r="WOC294"/>
      <c r="WOD294"/>
      <c r="WOE294"/>
      <c r="WOF294"/>
      <c r="WOG294"/>
      <c r="WOH294"/>
      <c r="WOI294"/>
      <c r="WOJ294"/>
      <c r="WOK294"/>
      <c r="WOL294"/>
      <c r="WOM294"/>
      <c r="WON294"/>
      <c r="WOO294"/>
      <c r="WOP294"/>
      <c r="WOQ294"/>
      <c r="WOR294"/>
      <c r="WOS294"/>
      <c r="WOT294"/>
      <c r="WOU294"/>
      <c r="WOV294"/>
      <c r="WOW294"/>
      <c r="WOX294"/>
      <c r="WOY294"/>
      <c r="WOZ294"/>
      <c r="WPA294"/>
      <c r="WPB294"/>
      <c r="WPC294"/>
      <c r="WPD294"/>
      <c r="WPE294"/>
      <c r="WPF294"/>
      <c r="WPG294"/>
      <c r="WPH294"/>
      <c r="WPI294"/>
      <c r="WPJ294"/>
      <c r="WPK294"/>
      <c r="WPL294"/>
      <c r="WPM294"/>
      <c r="WPN294"/>
      <c r="WPO294"/>
      <c r="WPP294"/>
      <c r="WPQ294"/>
      <c r="WPR294"/>
      <c r="WPS294"/>
      <c r="WPT294"/>
      <c r="WPU294"/>
      <c r="WPV294"/>
      <c r="WPW294"/>
      <c r="WPX294"/>
      <c r="WPY294"/>
      <c r="WPZ294"/>
      <c r="WQA294"/>
      <c r="WQB294"/>
      <c r="WQC294"/>
      <c r="WQD294"/>
      <c r="WQE294"/>
      <c r="WQF294"/>
      <c r="WQG294"/>
      <c r="WQH294"/>
      <c r="WQI294"/>
      <c r="WQJ294"/>
      <c r="WQK294"/>
      <c r="WQL294"/>
      <c r="WQM294"/>
      <c r="WQN294"/>
      <c r="WQO294"/>
      <c r="WQP294"/>
      <c r="WQQ294"/>
      <c r="WQR294"/>
      <c r="WQS294"/>
      <c r="WQT294"/>
      <c r="WQU294"/>
      <c r="WQV294"/>
      <c r="WQW294"/>
      <c r="WQX294"/>
      <c r="WQY294"/>
      <c r="WQZ294"/>
      <c r="WRA294"/>
      <c r="WRB294"/>
      <c r="WRC294"/>
      <c r="WRD294"/>
      <c r="WRE294"/>
      <c r="WRF294"/>
      <c r="WRG294"/>
      <c r="WRH294"/>
      <c r="WRI294"/>
      <c r="WRJ294"/>
      <c r="WRK294"/>
      <c r="WRL294"/>
      <c r="WRM294"/>
      <c r="WRN294"/>
      <c r="WRO294"/>
      <c r="WRP294"/>
      <c r="WRQ294"/>
      <c r="WRR294"/>
      <c r="WRS294"/>
      <c r="WRT294"/>
      <c r="WRU294"/>
      <c r="WRV294"/>
      <c r="WRW294"/>
      <c r="WRX294"/>
      <c r="WRY294"/>
      <c r="WRZ294"/>
      <c r="WSA294"/>
      <c r="WSB294"/>
      <c r="WSC294"/>
      <c r="WSD294"/>
      <c r="WSE294"/>
      <c r="WSF294"/>
      <c r="WSG294"/>
      <c r="WSH294"/>
      <c r="WSI294"/>
      <c r="WSJ294"/>
      <c r="WSK294"/>
      <c r="WSL294"/>
      <c r="WSM294"/>
      <c r="WSN294"/>
      <c r="WSO294"/>
      <c r="WSP294"/>
      <c r="WSQ294"/>
      <c r="WSR294"/>
      <c r="WSS294"/>
      <c r="WST294"/>
      <c r="WSU294"/>
      <c r="WSV294"/>
      <c r="WSW294"/>
      <c r="WSX294"/>
      <c r="WSY294"/>
      <c r="WSZ294"/>
      <c r="WTA294"/>
      <c r="WTB294"/>
      <c r="WTC294"/>
      <c r="WTD294"/>
      <c r="WTE294"/>
      <c r="WTF294"/>
      <c r="WTG294"/>
      <c r="WTH294"/>
      <c r="WTI294"/>
      <c r="WTJ294"/>
      <c r="WTK294"/>
      <c r="WTL294"/>
      <c r="WTM294"/>
      <c r="WTN294"/>
      <c r="WTO294"/>
      <c r="WTP294"/>
      <c r="WTQ294"/>
      <c r="WTR294"/>
      <c r="WTS294"/>
      <c r="WTT294"/>
      <c r="WTU294"/>
      <c r="WTV294"/>
      <c r="WTW294"/>
      <c r="WTX294"/>
      <c r="WTY294"/>
      <c r="WTZ294"/>
      <c r="WUA294"/>
      <c r="WUB294"/>
      <c r="WUC294"/>
      <c r="WUD294"/>
      <c r="WUE294"/>
      <c r="WUF294"/>
      <c r="WUG294"/>
      <c r="WUH294"/>
      <c r="WUI294"/>
      <c r="WUJ294"/>
      <c r="WUK294"/>
      <c r="WUL294"/>
      <c r="WUM294"/>
      <c r="WUN294"/>
      <c r="WUO294"/>
      <c r="WUP294"/>
      <c r="WUQ294"/>
      <c r="WUR294"/>
      <c r="WUS294"/>
      <c r="WUT294"/>
      <c r="WUU294"/>
      <c r="WUV294"/>
      <c r="WUW294"/>
      <c r="WUX294"/>
      <c r="WUY294"/>
      <c r="WUZ294"/>
      <c r="WVA294"/>
      <c r="WVB294"/>
      <c r="WVC294"/>
      <c r="WVD294"/>
      <c r="WVE294"/>
      <c r="WVF294"/>
      <c r="WVG294"/>
      <c r="WVH294"/>
      <c r="WVI294"/>
      <c r="WVJ294"/>
      <c r="WVK294"/>
      <c r="WVL294"/>
      <c r="WVM294"/>
      <c r="WVN294"/>
      <c r="WVO294"/>
      <c r="WVP294"/>
      <c r="WVQ294"/>
      <c r="WVR294"/>
      <c r="WVS294"/>
      <c r="WVT294"/>
      <c r="WVU294"/>
      <c r="WVV294"/>
      <c r="WVW294"/>
      <c r="WVX294"/>
      <c r="WVY294"/>
      <c r="WVZ294"/>
      <c r="WWA294"/>
      <c r="WWB294"/>
      <c r="WWC294"/>
      <c r="WWD294"/>
      <c r="WWE294"/>
      <c r="WWF294"/>
      <c r="WWG294"/>
      <c r="WWH294"/>
      <c r="WWI294"/>
      <c r="WWJ294"/>
      <c r="WWK294"/>
      <c r="WWL294"/>
      <c r="WWM294"/>
      <c r="WWN294"/>
      <c r="WWO294"/>
      <c r="WWP294"/>
      <c r="WWQ294"/>
      <c r="WWR294"/>
      <c r="WWS294"/>
      <c r="WWT294"/>
      <c r="WWU294"/>
      <c r="WWV294"/>
      <c r="WWW294"/>
      <c r="WWX294"/>
      <c r="WWY294"/>
      <c r="WWZ294"/>
      <c r="WXA294"/>
      <c r="WXB294"/>
      <c r="WXC294"/>
      <c r="WXD294"/>
      <c r="WXE294"/>
      <c r="WXF294"/>
      <c r="WXG294"/>
      <c r="WXH294"/>
      <c r="WXI294"/>
      <c r="WXJ294"/>
      <c r="WXK294"/>
      <c r="WXL294"/>
      <c r="WXM294"/>
      <c r="WXN294"/>
      <c r="WXO294"/>
      <c r="WXP294"/>
      <c r="WXQ294"/>
      <c r="WXR294"/>
      <c r="WXS294"/>
      <c r="WXT294"/>
      <c r="WXU294"/>
      <c r="WXV294"/>
      <c r="WXW294"/>
      <c r="WXX294"/>
      <c r="WXY294"/>
      <c r="WXZ294"/>
      <c r="WYA294"/>
      <c r="WYB294"/>
      <c r="WYC294"/>
      <c r="WYD294"/>
      <c r="WYE294"/>
      <c r="WYF294"/>
      <c r="WYG294"/>
      <c r="WYH294"/>
      <c r="WYI294"/>
      <c r="WYJ294"/>
      <c r="WYK294"/>
      <c r="WYL294"/>
      <c r="WYM294"/>
      <c r="WYN294"/>
      <c r="WYO294"/>
      <c r="WYP294"/>
      <c r="WYQ294"/>
      <c r="WYR294"/>
      <c r="WYS294"/>
      <c r="WYT294"/>
      <c r="WYU294"/>
      <c r="WYV294"/>
      <c r="WYW294"/>
      <c r="WYX294"/>
      <c r="WYY294"/>
      <c r="WYZ294"/>
      <c r="WZA294"/>
      <c r="WZB294"/>
      <c r="WZC294"/>
      <c r="WZD294"/>
      <c r="WZE294"/>
      <c r="WZF294"/>
      <c r="WZG294"/>
      <c r="WZH294"/>
      <c r="WZI294"/>
      <c r="WZJ294"/>
      <c r="WZK294"/>
      <c r="WZL294"/>
      <c r="WZM294"/>
      <c r="WZN294"/>
      <c r="WZO294"/>
      <c r="WZP294"/>
      <c r="WZQ294"/>
      <c r="WZR294"/>
      <c r="WZS294"/>
      <c r="WZT294"/>
      <c r="WZU294"/>
      <c r="WZV294"/>
      <c r="WZW294"/>
      <c r="WZX294"/>
      <c r="WZY294"/>
      <c r="WZZ294"/>
      <c r="XAA294"/>
      <c r="XAB294"/>
      <c r="XAC294"/>
      <c r="XAD294"/>
      <c r="XAE294"/>
      <c r="XAF294"/>
      <c r="XAG294"/>
      <c r="XAH294"/>
      <c r="XAI294"/>
      <c r="XAJ294"/>
      <c r="XAK294"/>
      <c r="XAL294"/>
      <c r="XAM294"/>
      <c r="XAN294"/>
      <c r="XAO294"/>
      <c r="XAP294"/>
      <c r="XAQ294"/>
      <c r="XAR294"/>
      <c r="XAS294"/>
      <c r="XAT294"/>
      <c r="XAU294"/>
      <c r="XAV294"/>
      <c r="XAW294"/>
      <c r="XAX294"/>
      <c r="XAY294"/>
      <c r="XAZ294"/>
      <c r="XBA294"/>
      <c r="XBB294"/>
      <c r="XBC294"/>
      <c r="XBD294"/>
      <c r="XBE294"/>
      <c r="XBF294"/>
      <c r="XBG294"/>
      <c r="XBH294"/>
      <c r="XBI294"/>
      <c r="XBJ294"/>
      <c r="XBK294"/>
      <c r="XBL294"/>
      <c r="XBM294"/>
      <c r="XBN294"/>
      <c r="XBO294"/>
      <c r="XBP294"/>
      <c r="XBQ294"/>
      <c r="XBR294"/>
      <c r="XBS294"/>
      <c r="XBT294"/>
      <c r="XBU294"/>
      <c r="XBV294"/>
      <c r="XBW294"/>
      <c r="XBX294"/>
      <c r="XBY294"/>
      <c r="XBZ294"/>
      <c r="XCA294"/>
      <c r="XCB294"/>
      <c r="XCC294"/>
      <c r="XCD294"/>
      <c r="XCE294"/>
      <c r="XCF294"/>
      <c r="XCG294"/>
      <c r="XCH294"/>
      <c r="XCI294"/>
      <c r="XCJ294"/>
      <c r="XCK294"/>
      <c r="XCL294"/>
      <c r="XCM294"/>
      <c r="XCN294"/>
      <c r="XCO294"/>
      <c r="XCP294"/>
      <c r="XCQ294"/>
      <c r="XCR294"/>
      <c r="XCS294"/>
      <c r="XCT294"/>
      <c r="XCU294"/>
      <c r="XCV294"/>
      <c r="XCW294"/>
      <c r="XCX294"/>
      <c r="XCY294"/>
      <c r="XCZ294"/>
      <c r="XDA294"/>
      <c r="XDB294"/>
      <c r="XDC294"/>
      <c r="XDD294"/>
      <c r="XDE294"/>
      <c r="XDF294"/>
      <c r="XDG294"/>
      <c r="XDH294"/>
      <c r="XDI294"/>
      <c r="XDJ294"/>
      <c r="XDK294"/>
      <c r="XDL294"/>
      <c r="XDM294"/>
      <c r="XDN294"/>
      <c r="XDO294"/>
      <c r="XDP294"/>
      <c r="XDQ294"/>
      <c r="XDR294"/>
      <c r="XDS294"/>
      <c r="XDT294"/>
      <c r="XDU294"/>
      <c r="XDV294"/>
      <c r="XDW294"/>
      <c r="XDX294"/>
      <c r="XDY294"/>
      <c r="XDZ294"/>
      <c r="XEA294"/>
      <c r="XEB294"/>
      <c r="XEC294"/>
      <c r="XED294"/>
      <c r="XEE294"/>
      <c r="XEF294"/>
      <c r="XEG294"/>
      <c r="XEH294"/>
      <c r="XEI294"/>
      <c r="XEJ294"/>
      <c r="XEK294"/>
      <c r="XEL294"/>
      <c r="XEM294"/>
      <c r="XEN294"/>
      <c r="XEO294"/>
      <c r="XEP294"/>
      <c r="XEQ294"/>
      <c r="XER294"/>
      <c r="XES294"/>
      <c r="XET294"/>
      <c r="XEU294"/>
      <c r="XEV294"/>
      <c r="XEW294"/>
      <c r="XEX294"/>
      <c r="XEY294"/>
      <c r="XEZ294"/>
      <c r="XFA294"/>
      <c r="XFB294"/>
      <c r="XFC294"/>
      <c r="XFD294"/>
    </row>
    <row r="295" customFormat="1" spans="39:48">
      <c r="AM295" s="95" t="s">
        <v>35</v>
      </c>
      <c r="AN295" s="96" t="e">
        <f>VLOOKUP(B295,'[7]5月月报'!$B$4:$CO$1800,49,0)</f>
        <v>#N/A</v>
      </c>
      <c r="AO295" s="100" t="e">
        <f>VLOOKUP(B295,'[7]5月月报'!$B$4:$CO$1800,51,0)</f>
        <v>#N/A</v>
      </c>
      <c r="AP295" s="184" t="e">
        <f>VLOOKUP(B295,'[11]25.5月定稿'!$B$3:$BQ$900,5,0)</f>
        <v>#N/A</v>
      </c>
      <c r="AQ295" s="101" t="e">
        <f>VLOOKUP(B295,'[11]25.5月定稿'!$B$3:$BQ$900,22,0)</f>
        <v>#N/A</v>
      </c>
      <c r="AR295" s="32"/>
      <c r="AS295" s="95"/>
      <c r="AT295" s="95" t="e">
        <f>VLOOKUP(B295,[10]一线员工!$C$3:$CK$7000,1,0)</f>
        <v>#N/A</v>
      </c>
      <c r="AU295" s="95"/>
      <c r="AV295" s="95"/>
    </row>
    <row r="296" customFormat="1" spans="39:48">
      <c r="AM296" s="28" t="s">
        <v>293</v>
      </c>
      <c r="AN296" s="70" t="e">
        <f>VLOOKUP(B296,'[7]5月月报'!$B$4:$CO$1800,49,0)</f>
        <v>#N/A</v>
      </c>
      <c r="AO296" s="100" t="e">
        <f>VLOOKUP(B296,'[7]5月月报'!$B$4:$CO$1800,51,0)</f>
        <v>#N/A</v>
      </c>
      <c r="AP296" s="101" t="e">
        <f>VLOOKUP(B296,'[11]25.5月定稿'!$B$3:$BQ$900,5,0)</f>
        <v>#N/A</v>
      </c>
      <c r="AQ296" t="e">
        <f>VLOOKUP(B296,'[11]25.5月定稿'!$B$3:$BQ$900,22,0)</f>
        <v>#N/A</v>
      </c>
      <c r="AR296" s="32"/>
      <c r="AS296" s="185" t="s">
        <v>823</v>
      </c>
      <c r="AT296" s="28" t="e">
        <f>VLOOKUP(B296,[10]一线员工!$C$3:$CK$7000,1,0)</f>
        <v>#N/A</v>
      </c>
      <c r="AU296" s="28"/>
      <c r="AV296" s="28"/>
    </row>
    <row r="297" customFormat="1" spans="39:48">
      <c r="AM297" s="28" t="s">
        <v>293</v>
      </c>
      <c r="AN297" s="70" t="e">
        <f>VLOOKUP(B297,'[7]5月月报'!$B$4:$CO$1800,49,0)</f>
        <v>#N/A</v>
      </c>
      <c r="AO297" s="100" t="e">
        <f>VLOOKUP(B297,'[7]5月月报'!$B$4:$CO$1800,51,0)</f>
        <v>#N/A</v>
      </c>
      <c r="AP297" s="101" t="e">
        <f>VLOOKUP(B297,'[11]25.5月定稿'!$B$3:$BQ$900,5,0)</f>
        <v>#N/A</v>
      </c>
      <c r="AQ297" t="e">
        <f>VLOOKUP(B297,'[11]25.5月定稿'!$B$3:$BQ$900,22,0)</f>
        <v>#N/A</v>
      </c>
      <c r="AR297" s="32"/>
      <c r="AS297" s="185" t="s">
        <v>823</v>
      </c>
      <c r="AT297" s="28" t="e">
        <f>VLOOKUP(B297,[10]一线员工!$C$3:$CK$7000,1,0)</f>
        <v>#N/A</v>
      </c>
      <c r="AU297" s="28"/>
      <c r="AV297" s="28"/>
    </row>
    <row r="298" s="31" customFormat="1" spans="1:1638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 s="28"/>
      <c r="AN298" s="169"/>
      <c r="AO298" s="170"/>
      <c r="AP298"/>
      <c r="AQ298"/>
      <c r="AR298" s="32"/>
      <c r="AS298" s="28"/>
      <c r="AT298" s="2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  <c r="AMK298"/>
      <c r="AML298"/>
      <c r="AMM298"/>
      <c r="AMN298"/>
      <c r="AMO298"/>
      <c r="AMP298"/>
      <c r="AMQ298"/>
      <c r="AMR298"/>
      <c r="AMS298"/>
      <c r="AMT298"/>
      <c r="AMU298"/>
      <c r="AMV298"/>
      <c r="AMW298"/>
      <c r="AMX298"/>
      <c r="AMY298"/>
      <c r="AMZ298"/>
      <c r="ANA298"/>
      <c r="ANB298"/>
      <c r="ANC298"/>
      <c r="AND298"/>
      <c r="ANE298"/>
      <c r="ANF298"/>
      <c r="ANG298"/>
      <c r="ANH298"/>
      <c r="ANI298"/>
      <c r="ANJ298"/>
      <c r="ANK298"/>
      <c r="ANL298"/>
      <c r="ANM298"/>
      <c r="ANN298"/>
      <c r="ANO298"/>
      <c r="ANP298"/>
      <c r="ANQ298"/>
      <c r="ANR298"/>
      <c r="ANS298"/>
      <c r="ANT298"/>
      <c r="ANU298"/>
      <c r="ANV298"/>
      <c r="ANW298"/>
      <c r="ANX298"/>
      <c r="ANY298"/>
      <c r="ANZ298"/>
      <c r="AOA298"/>
      <c r="AOB298"/>
      <c r="AOC298"/>
      <c r="AOD298"/>
      <c r="AOE298"/>
      <c r="AOF298"/>
      <c r="AOG298"/>
      <c r="AOH298"/>
      <c r="AOI298"/>
      <c r="AOJ298"/>
      <c r="AOK298"/>
      <c r="AOL298"/>
      <c r="AOM298"/>
      <c r="AON298"/>
      <c r="AOO298"/>
      <c r="AOP298"/>
      <c r="AOQ298"/>
      <c r="AOR298"/>
      <c r="AOS298"/>
      <c r="AOT298"/>
      <c r="AOU298"/>
      <c r="AOV298"/>
      <c r="AOW298"/>
      <c r="AOX298"/>
      <c r="AOY298"/>
      <c r="AOZ298"/>
      <c r="APA298"/>
      <c r="APB298"/>
      <c r="APC298"/>
      <c r="APD298"/>
      <c r="APE298"/>
      <c r="APF298"/>
      <c r="APG298"/>
      <c r="APH298"/>
      <c r="API298"/>
      <c r="APJ298"/>
      <c r="APK298"/>
      <c r="APL298"/>
      <c r="APM298"/>
      <c r="APN298"/>
      <c r="APO298"/>
      <c r="APP298"/>
      <c r="APQ298"/>
      <c r="APR298"/>
      <c r="APS298"/>
      <c r="APT298"/>
      <c r="APU298"/>
      <c r="APV298"/>
      <c r="APW298"/>
      <c r="APX298"/>
      <c r="APY298"/>
      <c r="APZ298"/>
      <c r="AQA298"/>
      <c r="AQB298"/>
      <c r="AQC298"/>
      <c r="AQD298"/>
      <c r="AQE298"/>
      <c r="AQF298"/>
      <c r="AQG298"/>
      <c r="AQH298"/>
      <c r="AQI298"/>
      <c r="AQJ298"/>
      <c r="AQK298"/>
      <c r="AQL298"/>
      <c r="AQM298"/>
      <c r="AQN298"/>
      <c r="AQO298"/>
      <c r="AQP298"/>
      <c r="AQQ298"/>
      <c r="AQR298"/>
      <c r="AQS298"/>
      <c r="AQT298"/>
      <c r="AQU298"/>
      <c r="AQV298"/>
      <c r="AQW298"/>
      <c r="AQX298"/>
      <c r="AQY298"/>
      <c r="AQZ298"/>
      <c r="ARA298"/>
      <c r="ARB298"/>
      <c r="ARC298"/>
      <c r="ARD298"/>
      <c r="ARE298"/>
      <c r="ARF298"/>
      <c r="ARG298"/>
      <c r="ARH298"/>
      <c r="ARI298"/>
      <c r="ARJ298"/>
      <c r="ARK298"/>
      <c r="ARL298"/>
      <c r="ARM298"/>
      <c r="ARN298"/>
      <c r="ARO298"/>
      <c r="ARP298"/>
      <c r="ARQ298"/>
      <c r="ARR298"/>
      <c r="ARS298"/>
      <c r="ART298"/>
      <c r="ARU298"/>
      <c r="ARV298"/>
      <c r="ARW298"/>
      <c r="ARX298"/>
      <c r="ARY298"/>
      <c r="ARZ298"/>
      <c r="ASA298"/>
      <c r="ASB298"/>
      <c r="ASC298"/>
      <c r="ASD298"/>
      <c r="ASE298"/>
      <c r="ASF298"/>
      <c r="ASG298"/>
      <c r="ASH298"/>
      <c r="ASI298"/>
      <c r="ASJ298"/>
      <c r="ASK298"/>
      <c r="ASL298"/>
      <c r="ASM298"/>
      <c r="ASN298"/>
      <c r="ASO298"/>
      <c r="ASP298"/>
      <c r="ASQ298"/>
      <c r="ASR298"/>
      <c r="ASS298"/>
      <c r="AST298"/>
      <c r="ASU298"/>
      <c r="ASV298"/>
      <c r="ASW298"/>
      <c r="ASX298"/>
      <c r="ASY298"/>
      <c r="ASZ298"/>
      <c r="ATA298"/>
      <c r="ATB298"/>
      <c r="ATC298"/>
      <c r="ATD298"/>
      <c r="ATE298"/>
      <c r="ATF298"/>
      <c r="ATG298"/>
      <c r="ATH298"/>
      <c r="ATI298"/>
      <c r="ATJ298"/>
      <c r="ATK298"/>
      <c r="ATL298"/>
      <c r="ATM298"/>
      <c r="ATN298"/>
      <c r="ATO298"/>
      <c r="ATP298"/>
      <c r="ATQ298"/>
      <c r="ATR298"/>
      <c r="ATS298"/>
      <c r="ATT298"/>
      <c r="ATU298"/>
      <c r="ATV298"/>
      <c r="ATW298"/>
      <c r="ATX298"/>
      <c r="ATY298"/>
      <c r="ATZ298"/>
      <c r="AUA298"/>
      <c r="AUB298"/>
      <c r="AUC298"/>
      <c r="AUD298"/>
      <c r="AUE298"/>
      <c r="AUF298"/>
      <c r="AUG298"/>
      <c r="AUH298"/>
      <c r="AUI298"/>
      <c r="AUJ298"/>
      <c r="AUK298"/>
      <c r="AUL298"/>
      <c r="AUM298"/>
      <c r="AUN298"/>
      <c r="AUO298"/>
      <c r="AUP298"/>
      <c r="AUQ298"/>
      <c r="AUR298"/>
      <c r="AUS298"/>
      <c r="AUT298"/>
      <c r="AUU298"/>
      <c r="AUV298"/>
      <c r="AUW298"/>
      <c r="AUX298"/>
      <c r="AUY298"/>
      <c r="AUZ298"/>
      <c r="AVA298"/>
      <c r="AVB298"/>
      <c r="AVC298"/>
      <c r="AVD298"/>
      <c r="AVE298"/>
      <c r="AVF298"/>
      <c r="AVG298"/>
      <c r="AVH298"/>
      <c r="AVI298"/>
      <c r="AVJ298"/>
      <c r="AVK298"/>
      <c r="AVL298"/>
      <c r="AVM298"/>
      <c r="AVN298"/>
      <c r="AVO298"/>
      <c r="AVP298"/>
      <c r="AVQ298"/>
      <c r="AVR298"/>
      <c r="AVS298"/>
      <c r="AVT298"/>
      <c r="AVU298"/>
      <c r="AVV298"/>
      <c r="AVW298"/>
      <c r="AVX298"/>
      <c r="AVY298"/>
      <c r="AVZ298"/>
      <c r="AWA298"/>
      <c r="AWB298"/>
      <c r="AWC298"/>
      <c r="AWD298"/>
      <c r="AWE298"/>
      <c r="AWF298"/>
      <c r="AWG298"/>
      <c r="AWH298"/>
      <c r="AWI298"/>
      <c r="AWJ298"/>
      <c r="AWK298"/>
      <c r="AWL298"/>
      <c r="AWM298"/>
      <c r="AWN298"/>
      <c r="AWO298"/>
      <c r="AWP298"/>
      <c r="AWQ298"/>
      <c r="AWR298"/>
      <c r="AWS298"/>
      <c r="AWT298"/>
      <c r="AWU298"/>
      <c r="AWV298"/>
      <c r="AWW298"/>
      <c r="AWX298"/>
      <c r="AWY298"/>
      <c r="AWZ298"/>
      <c r="AXA298"/>
      <c r="AXB298"/>
      <c r="AXC298"/>
      <c r="AXD298"/>
      <c r="AXE298"/>
      <c r="AXF298"/>
      <c r="AXG298"/>
      <c r="AXH298"/>
      <c r="AXI298"/>
      <c r="AXJ298"/>
      <c r="AXK298"/>
      <c r="AXL298"/>
      <c r="AXM298"/>
      <c r="AXN298"/>
      <c r="AXO298"/>
      <c r="AXP298"/>
      <c r="AXQ298"/>
      <c r="AXR298"/>
      <c r="AXS298"/>
      <c r="AXT298"/>
      <c r="AXU298"/>
      <c r="AXV298"/>
      <c r="AXW298"/>
      <c r="AXX298"/>
      <c r="AXY298"/>
      <c r="AXZ298"/>
      <c r="AYA298"/>
      <c r="AYB298"/>
      <c r="AYC298"/>
      <c r="AYD298"/>
      <c r="AYE298"/>
      <c r="AYF298"/>
      <c r="AYG298"/>
      <c r="AYH298"/>
      <c r="AYI298"/>
      <c r="AYJ298"/>
      <c r="AYK298"/>
      <c r="AYL298"/>
      <c r="AYM298"/>
      <c r="AYN298"/>
      <c r="AYO298"/>
      <c r="AYP298"/>
      <c r="AYQ298"/>
      <c r="AYR298"/>
      <c r="AYS298"/>
      <c r="AYT298"/>
      <c r="AYU298"/>
      <c r="AYV298"/>
      <c r="AYW298"/>
      <c r="AYX298"/>
      <c r="AYY298"/>
      <c r="AYZ298"/>
      <c r="AZA298"/>
      <c r="AZB298"/>
      <c r="AZC298"/>
      <c r="AZD298"/>
      <c r="AZE298"/>
      <c r="AZF298"/>
      <c r="AZG298"/>
      <c r="AZH298"/>
      <c r="AZI298"/>
      <c r="AZJ298"/>
      <c r="AZK298"/>
      <c r="AZL298"/>
      <c r="AZM298"/>
      <c r="AZN298"/>
      <c r="AZO298"/>
      <c r="AZP298"/>
      <c r="AZQ298"/>
      <c r="AZR298"/>
      <c r="AZS298"/>
      <c r="AZT298"/>
      <c r="AZU298"/>
      <c r="AZV298"/>
      <c r="AZW298"/>
      <c r="AZX298"/>
      <c r="AZY298"/>
      <c r="AZZ298"/>
      <c r="BAA298"/>
      <c r="BAB298"/>
      <c r="BAC298"/>
      <c r="BAD298"/>
      <c r="BAE298"/>
      <c r="BAF298"/>
      <c r="BAG298"/>
      <c r="BAH298"/>
      <c r="BAI298"/>
      <c r="BAJ298"/>
      <c r="BAK298"/>
      <c r="BAL298"/>
      <c r="BAM298"/>
      <c r="BAN298"/>
      <c r="BAO298"/>
      <c r="BAP298"/>
      <c r="BAQ298"/>
      <c r="BAR298"/>
      <c r="BAS298"/>
      <c r="BAT298"/>
      <c r="BAU298"/>
      <c r="BAV298"/>
      <c r="BAW298"/>
      <c r="BAX298"/>
      <c r="BAY298"/>
      <c r="BAZ298"/>
      <c r="BBA298"/>
      <c r="BBB298"/>
      <c r="BBC298"/>
      <c r="BBD298"/>
      <c r="BBE298"/>
      <c r="BBF298"/>
      <c r="BBG298"/>
      <c r="BBH298"/>
      <c r="BBI298"/>
      <c r="BBJ298"/>
      <c r="BBK298"/>
      <c r="BBL298"/>
      <c r="BBM298"/>
      <c r="BBN298"/>
      <c r="BBO298"/>
      <c r="BBP298"/>
      <c r="BBQ298"/>
      <c r="BBR298"/>
      <c r="BBS298"/>
      <c r="BBT298"/>
      <c r="BBU298"/>
      <c r="BBV298"/>
      <c r="BBW298"/>
      <c r="BBX298"/>
      <c r="BBY298"/>
      <c r="BBZ298"/>
      <c r="BCA298"/>
      <c r="BCB298"/>
      <c r="BCC298"/>
      <c r="BCD298"/>
      <c r="BCE298"/>
      <c r="BCF298"/>
      <c r="BCG298"/>
      <c r="BCH298"/>
      <c r="BCI298"/>
      <c r="BCJ298"/>
      <c r="BCK298"/>
      <c r="BCL298"/>
      <c r="BCM298"/>
      <c r="BCN298"/>
      <c r="BCO298"/>
      <c r="BCP298"/>
      <c r="BCQ298"/>
      <c r="BCR298"/>
      <c r="BCS298"/>
      <c r="BCT298"/>
      <c r="BCU298"/>
      <c r="BCV298"/>
      <c r="BCW298"/>
      <c r="BCX298"/>
      <c r="BCY298"/>
      <c r="BCZ298"/>
      <c r="BDA298"/>
      <c r="BDB298"/>
      <c r="BDC298"/>
      <c r="BDD298"/>
      <c r="BDE298"/>
      <c r="BDF298"/>
      <c r="BDG298"/>
      <c r="BDH298"/>
      <c r="BDI298"/>
      <c r="BDJ298"/>
      <c r="BDK298"/>
      <c r="BDL298"/>
      <c r="BDM298"/>
      <c r="BDN298"/>
      <c r="BDO298"/>
      <c r="BDP298"/>
      <c r="BDQ298"/>
      <c r="BDR298"/>
      <c r="BDS298"/>
      <c r="BDT298"/>
      <c r="BDU298"/>
      <c r="BDV298"/>
      <c r="BDW298"/>
      <c r="BDX298"/>
      <c r="BDY298"/>
      <c r="BDZ298"/>
      <c r="BEA298"/>
      <c r="BEB298"/>
      <c r="BEC298"/>
      <c r="BED298"/>
      <c r="BEE298"/>
      <c r="BEF298"/>
      <c r="BEG298"/>
      <c r="BEH298"/>
      <c r="BEI298"/>
      <c r="BEJ298"/>
      <c r="BEK298"/>
      <c r="BEL298"/>
      <c r="BEM298"/>
      <c r="BEN298"/>
      <c r="BEO298"/>
      <c r="BEP298"/>
      <c r="BEQ298"/>
      <c r="BER298"/>
      <c r="BES298"/>
      <c r="BET298"/>
      <c r="BEU298"/>
      <c r="BEV298"/>
      <c r="BEW298"/>
      <c r="BEX298"/>
      <c r="BEY298"/>
      <c r="BEZ298"/>
      <c r="BFA298"/>
      <c r="BFB298"/>
      <c r="BFC298"/>
      <c r="BFD298"/>
      <c r="BFE298"/>
      <c r="BFF298"/>
      <c r="BFG298"/>
      <c r="BFH298"/>
      <c r="BFI298"/>
      <c r="BFJ298"/>
      <c r="BFK298"/>
      <c r="BFL298"/>
      <c r="BFM298"/>
      <c r="BFN298"/>
      <c r="BFO298"/>
      <c r="BFP298"/>
      <c r="BFQ298"/>
      <c r="BFR298"/>
      <c r="BFS298"/>
      <c r="BFT298"/>
      <c r="BFU298"/>
      <c r="BFV298"/>
      <c r="BFW298"/>
      <c r="BFX298"/>
      <c r="BFY298"/>
      <c r="BFZ298"/>
      <c r="BGA298"/>
      <c r="BGB298"/>
      <c r="BGC298"/>
      <c r="BGD298"/>
      <c r="BGE298"/>
      <c r="BGF298"/>
      <c r="BGG298"/>
      <c r="BGH298"/>
      <c r="BGI298"/>
      <c r="BGJ298"/>
      <c r="BGK298"/>
      <c r="BGL298"/>
      <c r="BGM298"/>
      <c r="BGN298"/>
      <c r="BGO298"/>
      <c r="BGP298"/>
      <c r="BGQ298"/>
      <c r="BGR298"/>
      <c r="BGS298"/>
      <c r="BGT298"/>
      <c r="BGU298"/>
      <c r="BGV298"/>
      <c r="BGW298"/>
      <c r="BGX298"/>
      <c r="BGY298"/>
      <c r="BGZ298"/>
      <c r="BHA298"/>
      <c r="BHB298"/>
      <c r="BHC298"/>
      <c r="BHD298"/>
      <c r="BHE298"/>
      <c r="BHF298"/>
      <c r="BHG298"/>
      <c r="BHH298"/>
      <c r="BHI298"/>
      <c r="BHJ298"/>
      <c r="BHK298"/>
      <c r="BHL298"/>
      <c r="BHM298"/>
      <c r="BHN298"/>
      <c r="BHO298"/>
      <c r="BHP298"/>
      <c r="BHQ298"/>
      <c r="BHR298"/>
      <c r="BHS298"/>
      <c r="BHT298"/>
      <c r="BHU298"/>
      <c r="BHV298"/>
      <c r="BHW298"/>
      <c r="BHX298"/>
      <c r="BHY298"/>
      <c r="BHZ298"/>
      <c r="BIA298"/>
      <c r="BIB298"/>
      <c r="BIC298"/>
      <c r="BID298"/>
      <c r="BIE298"/>
      <c r="BIF298"/>
      <c r="BIG298"/>
      <c r="BIH298"/>
      <c r="BII298"/>
      <c r="BIJ298"/>
      <c r="BIK298"/>
      <c r="BIL298"/>
      <c r="BIM298"/>
      <c r="BIN298"/>
      <c r="BIO298"/>
      <c r="BIP298"/>
      <c r="BIQ298"/>
      <c r="BIR298"/>
      <c r="BIS298"/>
      <c r="BIT298"/>
      <c r="BIU298"/>
      <c r="BIV298"/>
      <c r="BIW298"/>
      <c r="BIX298"/>
      <c r="BIY298"/>
      <c r="BIZ298"/>
      <c r="BJA298"/>
      <c r="BJB298"/>
      <c r="BJC298"/>
      <c r="BJD298"/>
      <c r="BJE298"/>
      <c r="BJF298"/>
      <c r="BJG298"/>
      <c r="BJH298"/>
      <c r="BJI298"/>
      <c r="BJJ298"/>
      <c r="BJK298"/>
      <c r="BJL298"/>
      <c r="BJM298"/>
      <c r="BJN298"/>
      <c r="BJO298"/>
      <c r="BJP298"/>
      <c r="BJQ298"/>
      <c r="BJR298"/>
      <c r="BJS298"/>
      <c r="BJT298"/>
      <c r="BJU298"/>
      <c r="BJV298"/>
      <c r="BJW298"/>
      <c r="BJX298"/>
      <c r="BJY298"/>
      <c r="BJZ298"/>
      <c r="BKA298"/>
      <c r="BKB298"/>
      <c r="BKC298"/>
      <c r="BKD298"/>
      <c r="BKE298"/>
      <c r="BKF298"/>
      <c r="BKG298"/>
      <c r="BKH298"/>
      <c r="BKI298"/>
      <c r="BKJ298"/>
      <c r="BKK298"/>
      <c r="BKL298"/>
      <c r="BKM298"/>
      <c r="BKN298"/>
      <c r="BKO298"/>
      <c r="BKP298"/>
      <c r="BKQ298"/>
      <c r="BKR298"/>
      <c r="BKS298"/>
      <c r="BKT298"/>
      <c r="BKU298"/>
      <c r="BKV298"/>
      <c r="BKW298"/>
      <c r="BKX298"/>
      <c r="BKY298"/>
      <c r="BKZ298"/>
      <c r="BLA298"/>
      <c r="BLB298"/>
      <c r="BLC298"/>
      <c r="BLD298"/>
      <c r="BLE298"/>
      <c r="BLF298"/>
      <c r="BLG298"/>
      <c r="BLH298"/>
      <c r="BLI298"/>
      <c r="BLJ298"/>
      <c r="BLK298"/>
      <c r="BLL298"/>
      <c r="BLM298"/>
      <c r="BLN298"/>
      <c r="BLO298"/>
      <c r="BLP298"/>
      <c r="BLQ298"/>
      <c r="BLR298"/>
      <c r="BLS298"/>
      <c r="BLT298"/>
      <c r="BLU298"/>
      <c r="BLV298"/>
      <c r="BLW298"/>
      <c r="BLX298"/>
      <c r="BLY298"/>
      <c r="BLZ298"/>
      <c r="BMA298"/>
      <c r="BMB298"/>
      <c r="BMC298"/>
      <c r="BMD298"/>
      <c r="BME298"/>
      <c r="BMF298"/>
      <c r="BMG298"/>
      <c r="BMH298"/>
      <c r="BMI298"/>
      <c r="BMJ298"/>
      <c r="BMK298"/>
      <c r="BML298"/>
      <c r="BMM298"/>
      <c r="BMN298"/>
      <c r="BMO298"/>
      <c r="BMP298"/>
      <c r="BMQ298"/>
      <c r="BMR298"/>
      <c r="BMS298"/>
      <c r="BMT298"/>
      <c r="BMU298"/>
      <c r="BMV298"/>
      <c r="BMW298"/>
      <c r="BMX298"/>
      <c r="BMY298"/>
      <c r="BMZ298"/>
      <c r="BNA298"/>
      <c r="BNB298"/>
      <c r="BNC298"/>
      <c r="BND298"/>
      <c r="BNE298"/>
      <c r="BNF298"/>
      <c r="BNG298"/>
      <c r="BNH298"/>
      <c r="BNI298"/>
      <c r="BNJ298"/>
      <c r="BNK298"/>
      <c r="BNL298"/>
      <c r="BNM298"/>
      <c r="BNN298"/>
      <c r="BNO298"/>
      <c r="BNP298"/>
      <c r="BNQ298"/>
      <c r="BNR298"/>
      <c r="BNS298"/>
      <c r="BNT298"/>
      <c r="BNU298"/>
      <c r="BNV298"/>
      <c r="BNW298"/>
      <c r="BNX298"/>
      <c r="BNY298"/>
      <c r="BNZ298"/>
      <c r="BOA298"/>
      <c r="BOB298"/>
      <c r="BOC298"/>
      <c r="BOD298"/>
      <c r="BOE298"/>
      <c r="BOF298"/>
      <c r="BOG298"/>
      <c r="BOH298"/>
      <c r="BOI298"/>
      <c r="BOJ298"/>
      <c r="BOK298"/>
      <c r="BOL298"/>
      <c r="BOM298"/>
      <c r="BON298"/>
      <c r="BOO298"/>
      <c r="BOP298"/>
      <c r="BOQ298"/>
      <c r="BOR298"/>
      <c r="BOS298"/>
      <c r="BOT298"/>
      <c r="BOU298"/>
      <c r="BOV298"/>
      <c r="BOW298"/>
      <c r="BOX298"/>
      <c r="BOY298"/>
      <c r="BOZ298"/>
      <c r="BPA298"/>
      <c r="BPB298"/>
      <c r="BPC298"/>
      <c r="BPD298"/>
      <c r="BPE298"/>
      <c r="BPF298"/>
      <c r="BPG298"/>
      <c r="BPH298"/>
      <c r="BPI298"/>
      <c r="BPJ298"/>
      <c r="BPK298"/>
      <c r="BPL298"/>
      <c r="BPM298"/>
      <c r="BPN298"/>
      <c r="BPO298"/>
      <c r="BPP298"/>
      <c r="BPQ298"/>
      <c r="BPR298"/>
      <c r="BPS298"/>
      <c r="BPT298"/>
      <c r="BPU298"/>
      <c r="BPV298"/>
      <c r="BPW298"/>
      <c r="BPX298"/>
      <c r="BPY298"/>
      <c r="BPZ298"/>
      <c r="BQA298"/>
      <c r="BQB298"/>
      <c r="BQC298"/>
      <c r="BQD298"/>
      <c r="BQE298"/>
      <c r="BQF298"/>
      <c r="BQG298"/>
      <c r="BQH298"/>
      <c r="BQI298"/>
      <c r="BQJ298"/>
      <c r="BQK298"/>
      <c r="BQL298"/>
      <c r="BQM298"/>
      <c r="BQN298"/>
      <c r="BQO298"/>
      <c r="BQP298"/>
      <c r="BQQ298"/>
      <c r="BQR298"/>
      <c r="BQS298"/>
      <c r="BQT298"/>
      <c r="BQU298"/>
      <c r="BQV298"/>
      <c r="BQW298"/>
      <c r="BQX298"/>
      <c r="BQY298"/>
      <c r="BQZ298"/>
      <c r="BRA298"/>
      <c r="BRB298"/>
      <c r="BRC298"/>
      <c r="BRD298"/>
      <c r="BRE298"/>
      <c r="BRF298"/>
      <c r="BRG298"/>
      <c r="BRH298"/>
      <c r="BRI298"/>
      <c r="BRJ298"/>
      <c r="BRK298"/>
      <c r="BRL298"/>
      <c r="BRM298"/>
      <c r="BRN298"/>
      <c r="BRO298"/>
      <c r="BRP298"/>
      <c r="BRQ298"/>
      <c r="BRR298"/>
      <c r="BRS298"/>
      <c r="BRT298"/>
      <c r="BRU298"/>
      <c r="BRV298"/>
      <c r="BRW298"/>
      <c r="BRX298"/>
      <c r="BRY298"/>
      <c r="BRZ298"/>
      <c r="BSA298"/>
      <c r="BSB298"/>
      <c r="BSC298"/>
      <c r="BSD298"/>
      <c r="BSE298"/>
      <c r="BSF298"/>
      <c r="BSG298"/>
      <c r="BSH298"/>
      <c r="BSI298"/>
      <c r="BSJ298"/>
      <c r="BSK298"/>
      <c r="BSL298"/>
      <c r="BSM298"/>
      <c r="BSN298"/>
      <c r="BSO298"/>
      <c r="BSP298"/>
      <c r="BSQ298"/>
      <c r="BSR298"/>
      <c r="BSS298"/>
      <c r="BST298"/>
      <c r="BSU298"/>
      <c r="BSV298"/>
      <c r="BSW298"/>
      <c r="BSX298"/>
      <c r="BSY298"/>
      <c r="BSZ298"/>
      <c r="BTA298"/>
      <c r="BTB298"/>
      <c r="BTC298"/>
      <c r="BTD298"/>
      <c r="BTE298"/>
      <c r="BTF298"/>
      <c r="BTG298"/>
      <c r="BTH298"/>
      <c r="BTI298"/>
      <c r="BTJ298"/>
      <c r="BTK298"/>
      <c r="BTL298"/>
      <c r="BTM298"/>
      <c r="BTN298"/>
      <c r="BTO298"/>
      <c r="BTP298"/>
      <c r="BTQ298"/>
      <c r="BTR298"/>
      <c r="BTS298"/>
      <c r="BTT298"/>
      <c r="BTU298"/>
      <c r="BTV298"/>
      <c r="BTW298"/>
      <c r="BTX298"/>
      <c r="BTY298"/>
      <c r="BTZ298"/>
      <c r="BUA298"/>
      <c r="BUB298"/>
      <c r="BUC298"/>
      <c r="BUD298"/>
      <c r="BUE298"/>
      <c r="BUF298"/>
      <c r="BUG298"/>
      <c r="BUH298"/>
      <c r="BUI298"/>
      <c r="BUJ298"/>
      <c r="BUK298"/>
      <c r="BUL298"/>
      <c r="BUM298"/>
      <c r="BUN298"/>
      <c r="BUO298"/>
      <c r="BUP298"/>
      <c r="BUQ298"/>
      <c r="BUR298"/>
      <c r="BUS298"/>
      <c r="BUT298"/>
      <c r="BUU298"/>
      <c r="BUV298"/>
      <c r="BUW298"/>
      <c r="BUX298"/>
      <c r="BUY298"/>
      <c r="BUZ298"/>
      <c r="BVA298"/>
      <c r="BVB298"/>
      <c r="BVC298"/>
      <c r="BVD298"/>
      <c r="BVE298"/>
      <c r="BVF298"/>
      <c r="BVG298"/>
      <c r="BVH298"/>
      <c r="BVI298"/>
      <c r="BVJ298"/>
      <c r="BVK298"/>
      <c r="BVL298"/>
      <c r="BVM298"/>
      <c r="BVN298"/>
      <c r="BVO298"/>
      <c r="BVP298"/>
      <c r="BVQ298"/>
      <c r="BVR298"/>
      <c r="BVS298"/>
      <c r="BVT298"/>
      <c r="BVU298"/>
      <c r="BVV298"/>
      <c r="BVW298"/>
      <c r="BVX298"/>
      <c r="BVY298"/>
      <c r="BVZ298"/>
      <c r="BWA298"/>
      <c r="BWB298"/>
      <c r="BWC298"/>
      <c r="BWD298"/>
      <c r="BWE298"/>
      <c r="BWF298"/>
      <c r="BWG298"/>
      <c r="BWH298"/>
      <c r="BWI298"/>
      <c r="BWJ298"/>
      <c r="BWK298"/>
      <c r="BWL298"/>
      <c r="BWM298"/>
      <c r="BWN298"/>
      <c r="BWO298"/>
      <c r="BWP298"/>
      <c r="BWQ298"/>
      <c r="BWR298"/>
      <c r="BWS298"/>
      <c r="BWT298"/>
      <c r="BWU298"/>
      <c r="BWV298"/>
      <c r="BWW298"/>
      <c r="BWX298"/>
      <c r="BWY298"/>
      <c r="BWZ298"/>
      <c r="BXA298"/>
      <c r="BXB298"/>
      <c r="BXC298"/>
      <c r="BXD298"/>
      <c r="BXE298"/>
      <c r="BXF298"/>
      <c r="BXG298"/>
      <c r="BXH298"/>
      <c r="BXI298"/>
      <c r="BXJ298"/>
      <c r="BXK298"/>
      <c r="BXL298"/>
      <c r="BXM298"/>
      <c r="BXN298"/>
      <c r="BXO298"/>
      <c r="BXP298"/>
      <c r="BXQ298"/>
      <c r="BXR298"/>
      <c r="BXS298"/>
      <c r="BXT298"/>
      <c r="BXU298"/>
      <c r="BXV298"/>
      <c r="BXW298"/>
      <c r="BXX298"/>
      <c r="BXY298"/>
      <c r="BXZ298"/>
      <c r="BYA298"/>
      <c r="BYB298"/>
      <c r="BYC298"/>
      <c r="BYD298"/>
      <c r="BYE298"/>
      <c r="BYF298"/>
      <c r="BYG298"/>
      <c r="BYH298"/>
      <c r="BYI298"/>
      <c r="BYJ298"/>
      <c r="BYK298"/>
      <c r="BYL298"/>
      <c r="BYM298"/>
      <c r="BYN298"/>
      <c r="BYO298"/>
      <c r="BYP298"/>
      <c r="BYQ298"/>
      <c r="BYR298"/>
      <c r="BYS298"/>
      <c r="BYT298"/>
      <c r="BYU298"/>
      <c r="BYV298"/>
      <c r="BYW298"/>
      <c r="BYX298"/>
      <c r="BYY298"/>
      <c r="BYZ298"/>
      <c r="BZA298"/>
      <c r="BZB298"/>
      <c r="BZC298"/>
      <c r="BZD298"/>
      <c r="BZE298"/>
      <c r="BZF298"/>
      <c r="BZG298"/>
      <c r="BZH298"/>
      <c r="BZI298"/>
      <c r="BZJ298"/>
      <c r="BZK298"/>
      <c r="BZL298"/>
      <c r="BZM298"/>
      <c r="BZN298"/>
      <c r="BZO298"/>
      <c r="BZP298"/>
      <c r="BZQ298"/>
      <c r="BZR298"/>
      <c r="BZS298"/>
      <c r="BZT298"/>
      <c r="BZU298"/>
      <c r="BZV298"/>
      <c r="BZW298"/>
      <c r="BZX298"/>
      <c r="BZY298"/>
      <c r="BZZ298"/>
      <c r="CAA298"/>
      <c r="CAB298"/>
      <c r="CAC298"/>
      <c r="CAD298"/>
      <c r="CAE298"/>
      <c r="CAF298"/>
      <c r="CAG298"/>
      <c r="CAH298"/>
      <c r="CAI298"/>
      <c r="CAJ298"/>
      <c r="CAK298"/>
      <c r="CAL298"/>
      <c r="CAM298"/>
      <c r="CAN298"/>
      <c r="CAO298"/>
      <c r="CAP298"/>
      <c r="CAQ298"/>
      <c r="CAR298"/>
      <c r="CAS298"/>
      <c r="CAT298"/>
      <c r="CAU298"/>
      <c r="CAV298"/>
      <c r="CAW298"/>
      <c r="CAX298"/>
      <c r="CAY298"/>
      <c r="CAZ298"/>
      <c r="CBA298"/>
      <c r="CBB298"/>
      <c r="CBC298"/>
      <c r="CBD298"/>
      <c r="CBE298"/>
      <c r="CBF298"/>
      <c r="CBG298"/>
      <c r="CBH298"/>
      <c r="CBI298"/>
      <c r="CBJ298"/>
      <c r="CBK298"/>
      <c r="CBL298"/>
      <c r="CBM298"/>
      <c r="CBN298"/>
      <c r="CBO298"/>
      <c r="CBP298"/>
      <c r="CBQ298"/>
      <c r="CBR298"/>
      <c r="CBS298"/>
      <c r="CBT298"/>
      <c r="CBU298"/>
      <c r="CBV298"/>
      <c r="CBW298"/>
      <c r="CBX298"/>
      <c r="CBY298"/>
      <c r="CBZ298"/>
      <c r="CCA298"/>
      <c r="CCB298"/>
      <c r="CCC298"/>
      <c r="CCD298"/>
      <c r="CCE298"/>
      <c r="CCF298"/>
      <c r="CCG298"/>
      <c r="CCH298"/>
      <c r="CCI298"/>
      <c r="CCJ298"/>
      <c r="CCK298"/>
      <c r="CCL298"/>
      <c r="CCM298"/>
      <c r="CCN298"/>
      <c r="CCO298"/>
      <c r="CCP298"/>
      <c r="CCQ298"/>
      <c r="CCR298"/>
      <c r="CCS298"/>
      <c r="CCT298"/>
      <c r="CCU298"/>
      <c r="CCV298"/>
      <c r="CCW298"/>
      <c r="CCX298"/>
      <c r="CCY298"/>
      <c r="CCZ298"/>
      <c r="CDA298"/>
      <c r="CDB298"/>
      <c r="CDC298"/>
      <c r="CDD298"/>
      <c r="CDE298"/>
      <c r="CDF298"/>
      <c r="CDG298"/>
      <c r="CDH298"/>
      <c r="CDI298"/>
      <c r="CDJ298"/>
      <c r="CDK298"/>
      <c r="CDL298"/>
      <c r="CDM298"/>
      <c r="CDN298"/>
      <c r="CDO298"/>
      <c r="CDP298"/>
      <c r="CDQ298"/>
      <c r="CDR298"/>
      <c r="CDS298"/>
      <c r="CDT298"/>
      <c r="CDU298"/>
      <c r="CDV298"/>
      <c r="CDW298"/>
      <c r="CDX298"/>
      <c r="CDY298"/>
      <c r="CDZ298"/>
      <c r="CEA298"/>
      <c r="CEB298"/>
      <c r="CEC298"/>
      <c r="CED298"/>
      <c r="CEE298"/>
      <c r="CEF298"/>
      <c r="CEG298"/>
      <c r="CEH298"/>
      <c r="CEI298"/>
      <c r="CEJ298"/>
      <c r="CEK298"/>
      <c r="CEL298"/>
      <c r="CEM298"/>
      <c r="CEN298"/>
      <c r="CEO298"/>
      <c r="CEP298"/>
      <c r="CEQ298"/>
      <c r="CER298"/>
      <c r="CES298"/>
      <c r="CET298"/>
      <c r="CEU298"/>
      <c r="CEV298"/>
      <c r="CEW298"/>
      <c r="CEX298"/>
      <c r="CEY298"/>
      <c r="CEZ298"/>
      <c r="CFA298"/>
      <c r="CFB298"/>
      <c r="CFC298"/>
      <c r="CFD298"/>
      <c r="CFE298"/>
      <c r="CFF298"/>
      <c r="CFG298"/>
      <c r="CFH298"/>
      <c r="CFI298"/>
      <c r="CFJ298"/>
      <c r="CFK298"/>
      <c r="CFL298"/>
      <c r="CFM298"/>
      <c r="CFN298"/>
      <c r="CFO298"/>
      <c r="CFP298"/>
      <c r="CFQ298"/>
      <c r="CFR298"/>
      <c r="CFS298"/>
      <c r="CFT298"/>
      <c r="CFU298"/>
      <c r="CFV298"/>
      <c r="CFW298"/>
      <c r="CFX298"/>
      <c r="CFY298"/>
      <c r="CFZ298"/>
      <c r="CGA298"/>
      <c r="CGB298"/>
      <c r="CGC298"/>
      <c r="CGD298"/>
      <c r="CGE298"/>
      <c r="CGF298"/>
      <c r="CGG298"/>
      <c r="CGH298"/>
      <c r="CGI298"/>
      <c r="CGJ298"/>
      <c r="CGK298"/>
      <c r="CGL298"/>
      <c r="CGM298"/>
      <c r="CGN298"/>
      <c r="CGO298"/>
      <c r="CGP298"/>
      <c r="CGQ298"/>
      <c r="CGR298"/>
      <c r="CGS298"/>
      <c r="CGT298"/>
      <c r="CGU298"/>
      <c r="CGV298"/>
      <c r="CGW298"/>
      <c r="CGX298"/>
      <c r="CGY298"/>
      <c r="CGZ298"/>
      <c r="CHA298"/>
      <c r="CHB298"/>
      <c r="CHC298"/>
      <c r="CHD298"/>
      <c r="CHE298"/>
      <c r="CHF298"/>
      <c r="CHG298"/>
      <c r="CHH298"/>
      <c r="CHI298"/>
      <c r="CHJ298"/>
      <c r="CHK298"/>
      <c r="CHL298"/>
      <c r="CHM298"/>
      <c r="CHN298"/>
      <c r="CHO298"/>
      <c r="CHP298"/>
      <c r="CHQ298"/>
      <c r="CHR298"/>
      <c r="CHS298"/>
      <c r="CHT298"/>
      <c r="CHU298"/>
      <c r="CHV298"/>
      <c r="CHW298"/>
      <c r="CHX298"/>
      <c r="CHY298"/>
      <c r="CHZ298"/>
      <c r="CIA298"/>
      <c r="CIB298"/>
      <c r="CIC298"/>
      <c r="CID298"/>
      <c r="CIE298"/>
      <c r="CIF298"/>
      <c r="CIG298"/>
      <c r="CIH298"/>
      <c r="CII298"/>
      <c r="CIJ298"/>
      <c r="CIK298"/>
      <c r="CIL298"/>
      <c r="CIM298"/>
      <c r="CIN298"/>
      <c r="CIO298"/>
      <c r="CIP298"/>
      <c r="CIQ298"/>
      <c r="CIR298"/>
      <c r="CIS298"/>
      <c r="CIT298"/>
      <c r="CIU298"/>
      <c r="CIV298"/>
      <c r="CIW298"/>
      <c r="CIX298"/>
      <c r="CIY298"/>
      <c r="CIZ298"/>
      <c r="CJA298"/>
      <c r="CJB298"/>
      <c r="CJC298"/>
      <c r="CJD298"/>
      <c r="CJE298"/>
      <c r="CJF298"/>
      <c r="CJG298"/>
      <c r="CJH298"/>
      <c r="CJI298"/>
      <c r="CJJ298"/>
      <c r="CJK298"/>
      <c r="CJL298"/>
      <c r="CJM298"/>
      <c r="CJN298"/>
      <c r="CJO298"/>
      <c r="CJP298"/>
      <c r="CJQ298"/>
      <c r="CJR298"/>
      <c r="CJS298"/>
      <c r="CJT298"/>
      <c r="CJU298"/>
      <c r="CJV298"/>
      <c r="CJW298"/>
      <c r="CJX298"/>
      <c r="CJY298"/>
      <c r="CJZ298"/>
      <c r="CKA298"/>
      <c r="CKB298"/>
      <c r="CKC298"/>
      <c r="CKD298"/>
      <c r="CKE298"/>
      <c r="CKF298"/>
      <c r="CKG298"/>
      <c r="CKH298"/>
      <c r="CKI298"/>
      <c r="CKJ298"/>
      <c r="CKK298"/>
      <c r="CKL298"/>
      <c r="CKM298"/>
      <c r="CKN298"/>
      <c r="CKO298"/>
      <c r="CKP298"/>
      <c r="CKQ298"/>
      <c r="CKR298"/>
      <c r="CKS298"/>
      <c r="CKT298"/>
      <c r="CKU298"/>
      <c r="CKV298"/>
      <c r="CKW298"/>
      <c r="CKX298"/>
      <c r="CKY298"/>
      <c r="CKZ298"/>
      <c r="CLA298"/>
      <c r="CLB298"/>
      <c r="CLC298"/>
      <c r="CLD298"/>
      <c r="CLE298"/>
      <c r="CLF298"/>
      <c r="CLG298"/>
      <c r="CLH298"/>
      <c r="CLI298"/>
      <c r="CLJ298"/>
      <c r="CLK298"/>
      <c r="CLL298"/>
      <c r="CLM298"/>
      <c r="CLN298"/>
      <c r="CLO298"/>
      <c r="CLP298"/>
      <c r="CLQ298"/>
      <c r="CLR298"/>
      <c r="CLS298"/>
      <c r="CLT298"/>
      <c r="CLU298"/>
      <c r="CLV298"/>
      <c r="CLW298"/>
      <c r="CLX298"/>
      <c r="CLY298"/>
      <c r="CLZ298"/>
      <c r="CMA298"/>
      <c r="CMB298"/>
      <c r="CMC298"/>
      <c r="CMD298"/>
      <c r="CME298"/>
      <c r="CMF298"/>
      <c r="CMG298"/>
      <c r="CMH298"/>
      <c r="CMI298"/>
      <c r="CMJ298"/>
      <c r="CMK298"/>
      <c r="CML298"/>
      <c r="CMM298"/>
      <c r="CMN298"/>
      <c r="CMO298"/>
      <c r="CMP298"/>
      <c r="CMQ298"/>
      <c r="CMR298"/>
      <c r="CMS298"/>
      <c r="CMT298"/>
      <c r="CMU298"/>
      <c r="CMV298"/>
      <c r="CMW298"/>
      <c r="CMX298"/>
      <c r="CMY298"/>
      <c r="CMZ298"/>
      <c r="CNA298"/>
      <c r="CNB298"/>
      <c r="CNC298"/>
      <c r="CND298"/>
      <c r="CNE298"/>
      <c r="CNF298"/>
      <c r="CNG298"/>
      <c r="CNH298"/>
      <c r="CNI298"/>
      <c r="CNJ298"/>
      <c r="CNK298"/>
      <c r="CNL298"/>
      <c r="CNM298"/>
      <c r="CNN298"/>
      <c r="CNO298"/>
      <c r="CNP298"/>
      <c r="CNQ298"/>
      <c r="CNR298"/>
      <c r="CNS298"/>
      <c r="CNT298"/>
      <c r="CNU298"/>
      <c r="CNV298"/>
      <c r="CNW298"/>
      <c r="CNX298"/>
      <c r="CNY298"/>
      <c r="CNZ298"/>
      <c r="COA298"/>
      <c r="COB298"/>
      <c r="COC298"/>
      <c r="COD298"/>
      <c r="COE298"/>
      <c r="COF298"/>
      <c r="COG298"/>
      <c r="COH298"/>
      <c r="COI298"/>
      <c r="COJ298"/>
      <c r="COK298"/>
      <c r="COL298"/>
      <c r="COM298"/>
      <c r="CON298"/>
      <c r="COO298"/>
      <c r="COP298"/>
      <c r="COQ298"/>
      <c r="COR298"/>
      <c r="COS298"/>
      <c r="COT298"/>
      <c r="COU298"/>
      <c r="COV298"/>
      <c r="COW298"/>
      <c r="COX298"/>
      <c r="COY298"/>
      <c r="COZ298"/>
      <c r="CPA298"/>
      <c r="CPB298"/>
      <c r="CPC298"/>
      <c r="CPD298"/>
      <c r="CPE298"/>
      <c r="CPF298"/>
      <c r="CPG298"/>
      <c r="CPH298"/>
      <c r="CPI298"/>
      <c r="CPJ298"/>
      <c r="CPK298"/>
      <c r="CPL298"/>
      <c r="CPM298"/>
      <c r="CPN298"/>
      <c r="CPO298"/>
      <c r="CPP298"/>
      <c r="CPQ298"/>
      <c r="CPR298"/>
      <c r="CPS298"/>
      <c r="CPT298"/>
      <c r="CPU298"/>
      <c r="CPV298"/>
      <c r="CPW298"/>
      <c r="CPX298"/>
      <c r="CPY298"/>
      <c r="CPZ298"/>
      <c r="CQA298"/>
      <c r="CQB298"/>
      <c r="CQC298"/>
      <c r="CQD298"/>
      <c r="CQE298"/>
      <c r="CQF298"/>
      <c r="CQG298"/>
      <c r="CQH298"/>
      <c r="CQI298"/>
      <c r="CQJ298"/>
      <c r="CQK298"/>
      <c r="CQL298"/>
      <c r="CQM298"/>
      <c r="CQN298"/>
      <c r="CQO298"/>
      <c r="CQP298"/>
      <c r="CQQ298"/>
      <c r="CQR298"/>
      <c r="CQS298"/>
      <c r="CQT298"/>
      <c r="CQU298"/>
      <c r="CQV298"/>
      <c r="CQW298"/>
      <c r="CQX298"/>
      <c r="CQY298"/>
      <c r="CQZ298"/>
      <c r="CRA298"/>
      <c r="CRB298"/>
      <c r="CRC298"/>
      <c r="CRD298"/>
      <c r="CRE298"/>
      <c r="CRF298"/>
      <c r="CRG298"/>
      <c r="CRH298"/>
      <c r="CRI298"/>
      <c r="CRJ298"/>
      <c r="CRK298"/>
      <c r="CRL298"/>
      <c r="CRM298"/>
      <c r="CRN298"/>
      <c r="CRO298"/>
      <c r="CRP298"/>
      <c r="CRQ298"/>
      <c r="CRR298"/>
      <c r="CRS298"/>
      <c r="CRT298"/>
      <c r="CRU298"/>
      <c r="CRV298"/>
      <c r="CRW298"/>
      <c r="CRX298"/>
      <c r="CRY298"/>
      <c r="CRZ298"/>
      <c r="CSA298"/>
      <c r="CSB298"/>
      <c r="CSC298"/>
      <c r="CSD298"/>
      <c r="CSE298"/>
      <c r="CSF298"/>
      <c r="CSG298"/>
      <c r="CSH298"/>
      <c r="CSI298"/>
      <c r="CSJ298"/>
      <c r="CSK298"/>
      <c r="CSL298"/>
      <c r="CSM298"/>
      <c r="CSN298"/>
      <c r="CSO298"/>
      <c r="CSP298"/>
      <c r="CSQ298"/>
      <c r="CSR298"/>
      <c r="CSS298"/>
      <c r="CST298"/>
      <c r="CSU298"/>
      <c r="CSV298"/>
      <c r="CSW298"/>
      <c r="CSX298"/>
      <c r="CSY298"/>
      <c r="CSZ298"/>
      <c r="CTA298"/>
      <c r="CTB298"/>
      <c r="CTC298"/>
      <c r="CTD298"/>
      <c r="CTE298"/>
      <c r="CTF298"/>
      <c r="CTG298"/>
      <c r="CTH298"/>
      <c r="CTI298"/>
      <c r="CTJ298"/>
      <c r="CTK298"/>
      <c r="CTL298"/>
      <c r="CTM298"/>
      <c r="CTN298"/>
      <c r="CTO298"/>
      <c r="CTP298"/>
      <c r="CTQ298"/>
      <c r="CTR298"/>
      <c r="CTS298"/>
      <c r="CTT298"/>
      <c r="CTU298"/>
      <c r="CTV298"/>
      <c r="CTW298"/>
      <c r="CTX298"/>
      <c r="CTY298"/>
      <c r="CTZ298"/>
      <c r="CUA298"/>
      <c r="CUB298"/>
      <c r="CUC298"/>
      <c r="CUD298"/>
      <c r="CUE298"/>
      <c r="CUF298"/>
      <c r="CUG298"/>
      <c r="CUH298"/>
      <c r="CUI298"/>
      <c r="CUJ298"/>
      <c r="CUK298"/>
      <c r="CUL298"/>
      <c r="CUM298"/>
      <c r="CUN298"/>
      <c r="CUO298"/>
      <c r="CUP298"/>
      <c r="CUQ298"/>
      <c r="CUR298"/>
      <c r="CUS298"/>
      <c r="CUT298"/>
      <c r="CUU298"/>
      <c r="CUV298"/>
      <c r="CUW298"/>
      <c r="CUX298"/>
      <c r="CUY298"/>
      <c r="CUZ298"/>
      <c r="CVA298"/>
      <c r="CVB298"/>
      <c r="CVC298"/>
      <c r="CVD298"/>
      <c r="CVE298"/>
      <c r="CVF298"/>
      <c r="CVG298"/>
      <c r="CVH298"/>
      <c r="CVI298"/>
      <c r="CVJ298"/>
      <c r="CVK298"/>
      <c r="CVL298"/>
      <c r="CVM298"/>
      <c r="CVN298"/>
      <c r="CVO298"/>
      <c r="CVP298"/>
      <c r="CVQ298"/>
      <c r="CVR298"/>
      <c r="CVS298"/>
      <c r="CVT298"/>
      <c r="CVU298"/>
      <c r="CVV298"/>
      <c r="CVW298"/>
      <c r="CVX298"/>
      <c r="CVY298"/>
      <c r="CVZ298"/>
      <c r="CWA298"/>
      <c r="CWB298"/>
      <c r="CWC298"/>
      <c r="CWD298"/>
      <c r="CWE298"/>
      <c r="CWF298"/>
      <c r="CWG298"/>
      <c r="CWH298"/>
      <c r="CWI298"/>
      <c r="CWJ298"/>
      <c r="CWK298"/>
      <c r="CWL298"/>
      <c r="CWM298"/>
      <c r="CWN298"/>
      <c r="CWO298"/>
      <c r="CWP298"/>
      <c r="CWQ298"/>
      <c r="CWR298"/>
      <c r="CWS298"/>
      <c r="CWT298"/>
      <c r="CWU298"/>
      <c r="CWV298"/>
      <c r="CWW298"/>
      <c r="CWX298"/>
      <c r="CWY298"/>
      <c r="CWZ298"/>
      <c r="CXA298"/>
      <c r="CXB298"/>
      <c r="CXC298"/>
      <c r="CXD298"/>
      <c r="CXE298"/>
      <c r="CXF298"/>
      <c r="CXG298"/>
      <c r="CXH298"/>
      <c r="CXI298"/>
      <c r="CXJ298"/>
      <c r="CXK298"/>
      <c r="CXL298"/>
      <c r="CXM298"/>
      <c r="CXN298"/>
      <c r="CXO298"/>
      <c r="CXP298"/>
      <c r="CXQ298"/>
      <c r="CXR298"/>
      <c r="CXS298"/>
      <c r="CXT298"/>
      <c r="CXU298"/>
      <c r="CXV298"/>
      <c r="CXW298"/>
      <c r="CXX298"/>
      <c r="CXY298"/>
      <c r="CXZ298"/>
      <c r="CYA298"/>
      <c r="CYB298"/>
      <c r="CYC298"/>
      <c r="CYD298"/>
      <c r="CYE298"/>
      <c r="CYF298"/>
      <c r="CYG298"/>
      <c r="CYH298"/>
      <c r="CYI298"/>
      <c r="CYJ298"/>
      <c r="CYK298"/>
      <c r="CYL298"/>
      <c r="CYM298"/>
      <c r="CYN298"/>
      <c r="CYO298"/>
      <c r="CYP298"/>
      <c r="CYQ298"/>
      <c r="CYR298"/>
      <c r="CYS298"/>
      <c r="CYT298"/>
      <c r="CYU298"/>
      <c r="CYV298"/>
      <c r="CYW298"/>
      <c r="CYX298"/>
      <c r="CYY298"/>
      <c r="CYZ298"/>
      <c r="CZA298"/>
      <c r="CZB298"/>
      <c r="CZC298"/>
      <c r="CZD298"/>
      <c r="CZE298"/>
      <c r="CZF298"/>
      <c r="CZG298"/>
      <c r="CZH298"/>
      <c r="CZI298"/>
      <c r="CZJ298"/>
      <c r="CZK298"/>
      <c r="CZL298"/>
      <c r="CZM298"/>
      <c r="CZN298"/>
      <c r="CZO298"/>
      <c r="CZP298"/>
      <c r="CZQ298"/>
      <c r="CZR298"/>
      <c r="CZS298"/>
      <c r="CZT298"/>
      <c r="CZU298"/>
      <c r="CZV298"/>
      <c r="CZW298"/>
      <c r="CZX298"/>
      <c r="CZY298"/>
      <c r="CZZ298"/>
      <c r="DAA298"/>
      <c r="DAB298"/>
      <c r="DAC298"/>
      <c r="DAD298"/>
      <c r="DAE298"/>
      <c r="DAF298"/>
      <c r="DAG298"/>
      <c r="DAH298"/>
      <c r="DAI298"/>
      <c r="DAJ298"/>
      <c r="DAK298"/>
      <c r="DAL298"/>
      <c r="DAM298"/>
      <c r="DAN298"/>
      <c r="DAO298"/>
      <c r="DAP298"/>
      <c r="DAQ298"/>
      <c r="DAR298"/>
      <c r="DAS298"/>
      <c r="DAT298"/>
      <c r="DAU298"/>
      <c r="DAV298"/>
      <c r="DAW298"/>
      <c r="DAX298"/>
      <c r="DAY298"/>
      <c r="DAZ298"/>
      <c r="DBA298"/>
      <c r="DBB298"/>
      <c r="DBC298"/>
      <c r="DBD298"/>
      <c r="DBE298"/>
      <c r="DBF298"/>
      <c r="DBG298"/>
      <c r="DBH298"/>
      <c r="DBI298"/>
      <c r="DBJ298"/>
      <c r="DBK298"/>
      <c r="DBL298"/>
      <c r="DBM298"/>
      <c r="DBN298"/>
      <c r="DBO298"/>
      <c r="DBP298"/>
      <c r="DBQ298"/>
      <c r="DBR298"/>
      <c r="DBS298"/>
      <c r="DBT298"/>
      <c r="DBU298"/>
      <c r="DBV298"/>
      <c r="DBW298"/>
      <c r="DBX298"/>
      <c r="DBY298"/>
      <c r="DBZ298"/>
      <c r="DCA298"/>
      <c r="DCB298"/>
      <c r="DCC298"/>
      <c r="DCD298"/>
      <c r="DCE298"/>
      <c r="DCF298"/>
      <c r="DCG298"/>
      <c r="DCH298"/>
      <c r="DCI298"/>
      <c r="DCJ298"/>
      <c r="DCK298"/>
      <c r="DCL298"/>
      <c r="DCM298"/>
      <c r="DCN298"/>
      <c r="DCO298"/>
      <c r="DCP298"/>
      <c r="DCQ298"/>
      <c r="DCR298"/>
      <c r="DCS298"/>
      <c r="DCT298"/>
      <c r="DCU298"/>
      <c r="DCV298"/>
      <c r="DCW298"/>
      <c r="DCX298"/>
      <c r="DCY298"/>
      <c r="DCZ298"/>
      <c r="DDA298"/>
      <c r="DDB298"/>
      <c r="DDC298"/>
      <c r="DDD298"/>
      <c r="DDE298"/>
      <c r="DDF298"/>
      <c r="DDG298"/>
      <c r="DDH298"/>
      <c r="DDI298"/>
      <c r="DDJ298"/>
      <c r="DDK298"/>
      <c r="DDL298"/>
      <c r="DDM298"/>
      <c r="DDN298"/>
      <c r="DDO298"/>
      <c r="DDP298"/>
      <c r="DDQ298"/>
      <c r="DDR298"/>
      <c r="DDS298"/>
      <c r="DDT298"/>
      <c r="DDU298"/>
      <c r="DDV298"/>
      <c r="DDW298"/>
      <c r="DDX298"/>
      <c r="DDY298"/>
      <c r="DDZ298"/>
      <c r="DEA298"/>
      <c r="DEB298"/>
      <c r="DEC298"/>
      <c r="DED298"/>
      <c r="DEE298"/>
      <c r="DEF298"/>
      <c r="DEG298"/>
      <c r="DEH298"/>
      <c r="DEI298"/>
      <c r="DEJ298"/>
      <c r="DEK298"/>
      <c r="DEL298"/>
      <c r="DEM298"/>
      <c r="DEN298"/>
      <c r="DEO298"/>
      <c r="DEP298"/>
      <c r="DEQ298"/>
      <c r="DER298"/>
      <c r="DES298"/>
      <c r="DET298"/>
      <c r="DEU298"/>
      <c r="DEV298"/>
      <c r="DEW298"/>
      <c r="DEX298"/>
      <c r="DEY298"/>
      <c r="DEZ298"/>
      <c r="DFA298"/>
      <c r="DFB298"/>
      <c r="DFC298"/>
      <c r="DFD298"/>
      <c r="DFE298"/>
      <c r="DFF298"/>
      <c r="DFG298"/>
      <c r="DFH298"/>
      <c r="DFI298"/>
      <c r="DFJ298"/>
      <c r="DFK298"/>
      <c r="DFL298"/>
      <c r="DFM298"/>
      <c r="DFN298"/>
      <c r="DFO298"/>
      <c r="DFP298"/>
      <c r="DFQ298"/>
      <c r="DFR298"/>
      <c r="DFS298"/>
      <c r="DFT298"/>
      <c r="DFU298"/>
      <c r="DFV298"/>
      <c r="DFW298"/>
      <c r="DFX298"/>
      <c r="DFY298"/>
      <c r="DFZ298"/>
      <c r="DGA298"/>
      <c r="DGB298"/>
      <c r="DGC298"/>
      <c r="DGD298"/>
      <c r="DGE298"/>
      <c r="DGF298"/>
      <c r="DGG298"/>
      <c r="DGH298"/>
      <c r="DGI298"/>
      <c r="DGJ298"/>
      <c r="DGK298"/>
      <c r="DGL298"/>
      <c r="DGM298"/>
      <c r="DGN298"/>
      <c r="DGO298"/>
      <c r="DGP298"/>
      <c r="DGQ298"/>
      <c r="DGR298"/>
      <c r="DGS298"/>
      <c r="DGT298"/>
      <c r="DGU298"/>
      <c r="DGV298"/>
      <c r="DGW298"/>
      <c r="DGX298"/>
      <c r="DGY298"/>
      <c r="DGZ298"/>
      <c r="DHA298"/>
      <c r="DHB298"/>
      <c r="DHC298"/>
      <c r="DHD298"/>
      <c r="DHE298"/>
      <c r="DHF298"/>
      <c r="DHG298"/>
      <c r="DHH298"/>
      <c r="DHI298"/>
      <c r="DHJ298"/>
      <c r="DHK298"/>
      <c r="DHL298"/>
      <c r="DHM298"/>
      <c r="DHN298"/>
      <c r="DHO298"/>
      <c r="DHP298"/>
      <c r="DHQ298"/>
      <c r="DHR298"/>
      <c r="DHS298"/>
      <c r="DHT298"/>
      <c r="DHU298"/>
      <c r="DHV298"/>
      <c r="DHW298"/>
      <c r="DHX298"/>
      <c r="DHY298"/>
      <c r="DHZ298"/>
      <c r="DIA298"/>
      <c r="DIB298"/>
      <c r="DIC298"/>
      <c r="DID298"/>
      <c r="DIE298"/>
      <c r="DIF298"/>
      <c r="DIG298"/>
      <c r="DIH298"/>
      <c r="DII298"/>
      <c r="DIJ298"/>
      <c r="DIK298"/>
      <c r="DIL298"/>
      <c r="DIM298"/>
      <c r="DIN298"/>
      <c r="DIO298"/>
      <c r="DIP298"/>
      <c r="DIQ298"/>
      <c r="DIR298"/>
      <c r="DIS298"/>
      <c r="DIT298"/>
      <c r="DIU298"/>
      <c r="DIV298"/>
      <c r="DIW298"/>
      <c r="DIX298"/>
      <c r="DIY298"/>
      <c r="DIZ298"/>
      <c r="DJA298"/>
      <c r="DJB298"/>
      <c r="DJC298"/>
      <c r="DJD298"/>
      <c r="DJE298"/>
      <c r="DJF298"/>
      <c r="DJG298"/>
      <c r="DJH298"/>
      <c r="DJI298"/>
      <c r="DJJ298"/>
      <c r="DJK298"/>
      <c r="DJL298"/>
      <c r="DJM298"/>
      <c r="DJN298"/>
      <c r="DJO298"/>
      <c r="DJP298"/>
      <c r="DJQ298"/>
      <c r="DJR298"/>
      <c r="DJS298"/>
      <c r="DJT298"/>
      <c r="DJU298"/>
      <c r="DJV298"/>
      <c r="DJW298"/>
      <c r="DJX298"/>
      <c r="DJY298"/>
      <c r="DJZ298"/>
      <c r="DKA298"/>
      <c r="DKB298"/>
      <c r="DKC298"/>
      <c r="DKD298"/>
      <c r="DKE298"/>
      <c r="DKF298"/>
      <c r="DKG298"/>
      <c r="DKH298"/>
      <c r="DKI298"/>
      <c r="DKJ298"/>
      <c r="DKK298"/>
      <c r="DKL298"/>
      <c r="DKM298"/>
      <c r="DKN298"/>
      <c r="DKO298"/>
      <c r="DKP298"/>
      <c r="DKQ298"/>
      <c r="DKR298"/>
      <c r="DKS298"/>
      <c r="DKT298"/>
      <c r="DKU298"/>
      <c r="DKV298"/>
      <c r="DKW298"/>
      <c r="DKX298"/>
      <c r="DKY298"/>
      <c r="DKZ298"/>
      <c r="DLA298"/>
      <c r="DLB298"/>
      <c r="DLC298"/>
      <c r="DLD298"/>
      <c r="DLE298"/>
      <c r="DLF298"/>
      <c r="DLG298"/>
      <c r="DLH298"/>
      <c r="DLI298"/>
      <c r="DLJ298"/>
      <c r="DLK298"/>
      <c r="DLL298"/>
      <c r="DLM298"/>
      <c r="DLN298"/>
      <c r="DLO298"/>
      <c r="DLP298"/>
      <c r="DLQ298"/>
      <c r="DLR298"/>
      <c r="DLS298"/>
      <c r="DLT298"/>
      <c r="DLU298"/>
      <c r="DLV298"/>
      <c r="DLW298"/>
      <c r="DLX298"/>
      <c r="DLY298"/>
      <c r="DLZ298"/>
      <c r="DMA298"/>
      <c r="DMB298"/>
      <c r="DMC298"/>
      <c r="DMD298"/>
      <c r="DME298"/>
      <c r="DMF298"/>
      <c r="DMG298"/>
      <c r="DMH298"/>
      <c r="DMI298"/>
      <c r="DMJ298"/>
      <c r="DMK298"/>
      <c r="DML298"/>
      <c r="DMM298"/>
      <c r="DMN298"/>
      <c r="DMO298"/>
      <c r="DMP298"/>
      <c r="DMQ298"/>
      <c r="DMR298"/>
      <c r="DMS298"/>
      <c r="DMT298"/>
      <c r="DMU298"/>
      <c r="DMV298"/>
      <c r="DMW298"/>
      <c r="DMX298"/>
      <c r="DMY298"/>
      <c r="DMZ298"/>
      <c r="DNA298"/>
      <c r="DNB298"/>
      <c r="DNC298"/>
      <c r="DND298"/>
      <c r="DNE298"/>
      <c r="DNF298"/>
      <c r="DNG298"/>
      <c r="DNH298"/>
      <c r="DNI298"/>
      <c r="DNJ298"/>
      <c r="DNK298"/>
      <c r="DNL298"/>
      <c r="DNM298"/>
      <c r="DNN298"/>
      <c r="DNO298"/>
      <c r="DNP298"/>
      <c r="DNQ298"/>
      <c r="DNR298"/>
      <c r="DNS298"/>
      <c r="DNT298"/>
      <c r="DNU298"/>
      <c r="DNV298"/>
      <c r="DNW298"/>
      <c r="DNX298"/>
      <c r="DNY298"/>
      <c r="DNZ298"/>
      <c r="DOA298"/>
      <c r="DOB298"/>
      <c r="DOC298"/>
      <c r="DOD298"/>
      <c r="DOE298"/>
      <c r="DOF298"/>
      <c r="DOG298"/>
      <c r="DOH298"/>
      <c r="DOI298"/>
      <c r="DOJ298"/>
      <c r="DOK298"/>
      <c r="DOL298"/>
      <c r="DOM298"/>
      <c r="DON298"/>
      <c r="DOO298"/>
      <c r="DOP298"/>
      <c r="DOQ298"/>
      <c r="DOR298"/>
      <c r="DOS298"/>
      <c r="DOT298"/>
      <c r="DOU298"/>
      <c r="DOV298"/>
      <c r="DOW298"/>
      <c r="DOX298"/>
      <c r="DOY298"/>
      <c r="DOZ298"/>
      <c r="DPA298"/>
      <c r="DPB298"/>
      <c r="DPC298"/>
      <c r="DPD298"/>
      <c r="DPE298"/>
      <c r="DPF298"/>
      <c r="DPG298"/>
      <c r="DPH298"/>
      <c r="DPI298"/>
      <c r="DPJ298"/>
      <c r="DPK298"/>
      <c r="DPL298"/>
      <c r="DPM298"/>
      <c r="DPN298"/>
      <c r="DPO298"/>
      <c r="DPP298"/>
      <c r="DPQ298"/>
      <c r="DPR298"/>
      <c r="DPS298"/>
      <c r="DPT298"/>
      <c r="DPU298"/>
      <c r="DPV298"/>
      <c r="DPW298"/>
      <c r="DPX298"/>
      <c r="DPY298"/>
      <c r="DPZ298"/>
      <c r="DQA298"/>
      <c r="DQB298"/>
      <c r="DQC298"/>
      <c r="DQD298"/>
      <c r="DQE298"/>
      <c r="DQF298"/>
      <c r="DQG298"/>
      <c r="DQH298"/>
      <c r="DQI298"/>
      <c r="DQJ298"/>
      <c r="DQK298"/>
      <c r="DQL298"/>
      <c r="DQM298"/>
      <c r="DQN298"/>
      <c r="DQO298"/>
      <c r="DQP298"/>
      <c r="DQQ298"/>
      <c r="DQR298"/>
      <c r="DQS298"/>
      <c r="DQT298"/>
      <c r="DQU298"/>
      <c r="DQV298"/>
      <c r="DQW298"/>
      <c r="DQX298"/>
      <c r="DQY298"/>
      <c r="DQZ298"/>
      <c r="DRA298"/>
      <c r="DRB298"/>
      <c r="DRC298"/>
      <c r="DRD298"/>
      <c r="DRE298"/>
      <c r="DRF298"/>
      <c r="DRG298"/>
      <c r="DRH298"/>
      <c r="DRI298"/>
      <c r="DRJ298"/>
      <c r="DRK298"/>
      <c r="DRL298"/>
      <c r="DRM298"/>
      <c r="DRN298"/>
      <c r="DRO298"/>
      <c r="DRP298"/>
      <c r="DRQ298"/>
      <c r="DRR298"/>
      <c r="DRS298"/>
      <c r="DRT298"/>
      <c r="DRU298"/>
      <c r="DRV298"/>
      <c r="DRW298"/>
      <c r="DRX298"/>
      <c r="DRY298"/>
      <c r="DRZ298"/>
      <c r="DSA298"/>
      <c r="DSB298"/>
      <c r="DSC298"/>
      <c r="DSD298"/>
      <c r="DSE298"/>
      <c r="DSF298"/>
      <c r="DSG298"/>
      <c r="DSH298"/>
      <c r="DSI298"/>
      <c r="DSJ298"/>
      <c r="DSK298"/>
      <c r="DSL298"/>
      <c r="DSM298"/>
      <c r="DSN298"/>
      <c r="DSO298"/>
      <c r="DSP298"/>
      <c r="DSQ298"/>
      <c r="DSR298"/>
      <c r="DSS298"/>
      <c r="DST298"/>
      <c r="DSU298"/>
      <c r="DSV298"/>
      <c r="DSW298"/>
      <c r="DSX298"/>
      <c r="DSY298"/>
      <c r="DSZ298"/>
      <c r="DTA298"/>
      <c r="DTB298"/>
      <c r="DTC298"/>
      <c r="DTD298"/>
      <c r="DTE298"/>
      <c r="DTF298"/>
      <c r="DTG298"/>
      <c r="DTH298"/>
      <c r="DTI298"/>
      <c r="DTJ298"/>
      <c r="DTK298"/>
      <c r="DTL298"/>
      <c r="DTM298"/>
      <c r="DTN298"/>
      <c r="DTO298"/>
      <c r="DTP298"/>
      <c r="DTQ298"/>
      <c r="DTR298"/>
      <c r="DTS298"/>
      <c r="DTT298"/>
      <c r="DTU298"/>
      <c r="DTV298"/>
      <c r="DTW298"/>
      <c r="DTX298"/>
      <c r="DTY298"/>
      <c r="DTZ298"/>
      <c r="DUA298"/>
      <c r="DUB298"/>
      <c r="DUC298"/>
      <c r="DUD298"/>
      <c r="DUE298"/>
      <c r="DUF298"/>
      <c r="DUG298"/>
      <c r="DUH298"/>
      <c r="DUI298"/>
      <c r="DUJ298"/>
      <c r="DUK298"/>
      <c r="DUL298"/>
      <c r="DUM298"/>
      <c r="DUN298"/>
      <c r="DUO298"/>
      <c r="DUP298"/>
      <c r="DUQ298"/>
      <c r="DUR298"/>
      <c r="DUS298"/>
      <c r="DUT298"/>
      <c r="DUU298"/>
      <c r="DUV298"/>
      <c r="DUW298"/>
      <c r="DUX298"/>
      <c r="DUY298"/>
      <c r="DUZ298"/>
      <c r="DVA298"/>
      <c r="DVB298"/>
      <c r="DVC298"/>
      <c r="DVD298"/>
      <c r="DVE298"/>
      <c r="DVF298"/>
      <c r="DVG298"/>
      <c r="DVH298"/>
      <c r="DVI298"/>
      <c r="DVJ298"/>
      <c r="DVK298"/>
      <c r="DVL298"/>
      <c r="DVM298"/>
      <c r="DVN298"/>
      <c r="DVO298"/>
      <c r="DVP298"/>
      <c r="DVQ298"/>
      <c r="DVR298"/>
      <c r="DVS298"/>
      <c r="DVT298"/>
      <c r="DVU298"/>
      <c r="DVV298"/>
      <c r="DVW298"/>
      <c r="DVX298"/>
      <c r="DVY298"/>
      <c r="DVZ298"/>
      <c r="DWA298"/>
      <c r="DWB298"/>
      <c r="DWC298"/>
      <c r="DWD298"/>
      <c r="DWE298"/>
      <c r="DWF298"/>
      <c r="DWG298"/>
      <c r="DWH298"/>
      <c r="DWI298"/>
      <c r="DWJ298"/>
      <c r="DWK298"/>
      <c r="DWL298"/>
      <c r="DWM298"/>
      <c r="DWN298"/>
      <c r="DWO298"/>
      <c r="DWP298"/>
      <c r="DWQ298"/>
      <c r="DWR298"/>
      <c r="DWS298"/>
      <c r="DWT298"/>
      <c r="DWU298"/>
      <c r="DWV298"/>
      <c r="DWW298"/>
      <c r="DWX298"/>
      <c r="DWY298"/>
      <c r="DWZ298"/>
      <c r="DXA298"/>
      <c r="DXB298"/>
      <c r="DXC298"/>
      <c r="DXD298"/>
      <c r="DXE298"/>
      <c r="DXF298"/>
      <c r="DXG298"/>
      <c r="DXH298"/>
      <c r="DXI298"/>
      <c r="DXJ298"/>
      <c r="DXK298"/>
      <c r="DXL298"/>
      <c r="DXM298"/>
      <c r="DXN298"/>
      <c r="DXO298"/>
      <c r="DXP298"/>
      <c r="DXQ298"/>
      <c r="DXR298"/>
      <c r="DXS298"/>
      <c r="DXT298"/>
      <c r="DXU298"/>
      <c r="DXV298"/>
      <c r="DXW298"/>
      <c r="DXX298"/>
      <c r="DXY298"/>
      <c r="DXZ298"/>
      <c r="DYA298"/>
      <c r="DYB298"/>
      <c r="DYC298"/>
      <c r="DYD298"/>
      <c r="DYE298"/>
      <c r="DYF298"/>
      <c r="DYG298"/>
      <c r="DYH298"/>
      <c r="DYI298"/>
      <c r="DYJ298"/>
      <c r="DYK298"/>
      <c r="DYL298"/>
      <c r="DYM298"/>
      <c r="DYN298"/>
      <c r="DYO298"/>
      <c r="DYP298"/>
      <c r="DYQ298"/>
      <c r="DYR298"/>
      <c r="DYS298"/>
      <c r="DYT298"/>
      <c r="DYU298"/>
      <c r="DYV298"/>
      <c r="DYW298"/>
      <c r="DYX298"/>
      <c r="DYY298"/>
      <c r="DYZ298"/>
      <c r="DZA298"/>
      <c r="DZB298"/>
      <c r="DZC298"/>
      <c r="DZD298"/>
      <c r="DZE298"/>
      <c r="DZF298"/>
      <c r="DZG298"/>
      <c r="DZH298"/>
      <c r="DZI298"/>
      <c r="DZJ298"/>
      <c r="DZK298"/>
      <c r="DZL298"/>
      <c r="DZM298"/>
      <c r="DZN298"/>
      <c r="DZO298"/>
      <c r="DZP298"/>
      <c r="DZQ298"/>
      <c r="DZR298"/>
      <c r="DZS298"/>
      <c r="DZT298"/>
      <c r="DZU298"/>
      <c r="DZV298"/>
      <c r="DZW298"/>
      <c r="DZX298"/>
      <c r="DZY298"/>
      <c r="DZZ298"/>
      <c r="EAA298"/>
      <c r="EAB298"/>
      <c r="EAC298"/>
      <c r="EAD298"/>
      <c r="EAE298"/>
      <c r="EAF298"/>
      <c r="EAG298"/>
      <c r="EAH298"/>
      <c r="EAI298"/>
      <c r="EAJ298"/>
      <c r="EAK298"/>
      <c r="EAL298"/>
      <c r="EAM298"/>
      <c r="EAN298"/>
      <c r="EAO298"/>
      <c r="EAP298"/>
      <c r="EAQ298"/>
      <c r="EAR298"/>
      <c r="EAS298"/>
      <c r="EAT298"/>
      <c r="EAU298"/>
      <c r="EAV298"/>
      <c r="EAW298"/>
      <c r="EAX298"/>
      <c r="EAY298"/>
      <c r="EAZ298"/>
      <c r="EBA298"/>
      <c r="EBB298"/>
      <c r="EBC298"/>
      <c r="EBD298"/>
      <c r="EBE298"/>
      <c r="EBF298"/>
      <c r="EBG298"/>
      <c r="EBH298"/>
      <c r="EBI298"/>
      <c r="EBJ298"/>
      <c r="EBK298"/>
      <c r="EBL298"/>
      <c r="EBM298"/>
      <c r="EBN298"/>
      <c r="EBO298"/>
      <c r="EBP298"/>
      <c r="EBQ298"/>
      <c r="EBR298"/>
      <c r="EBS298"/>
      <c r="EBT298"/>
      <c r="EBU298"/>
      <c r="EBV298"/>
      <c r="EBW298"/>
      <c r="EBX298"/>
      <c r="EBY298"/>
      <c r="EBZ298"/>
      <c r="ECA298"/>
      <c r="ECB298"/>
      <c r="ECC298"/>
      <c r="ECD298"/>
      <c r="ECE298"/>
      <c r="ECF298"/>
      <c r="ECG298"/>
      <c r="ECH298"/>
      <c r="ECI298"/>
      <c r="ECJ298"/>
      <c r="ECK298"/>
      <c r="ECL298"/>
      <c r="ECM298"/>
      <c r="ECN298"/>
      <c r="ECO298"/>
      <c r="ECP298"/>
      <c r="ECQ298"/>
      <c r="ECR298"/>
      <c r="ECS298"/>
      <c r="ECT298"/>
      <c r="ECU298"/>
      <c r="ECV298"/>
      <c r="ECW298"/>
      <c r="ECX298"/>
      <c r="ECY298"/>
      <c r="ECZ298"/>
      <c r="EDA298"/>
      <c r="EDB298"/>
      <c r="EDC298"/>
      <c r="EDD298"/>
      <c r="EDE298"/>
      <c r="EDF298"/>
      <c r="EDG298"/>
      <c r="EDH298"/>
      <c r="EDI298"/>
      <c r="EDJ298"/>
      <c r="EDK298"/>
      <c r="EDL298"/>
      <c r="EDM298"/>
      <c r="EDN298"/>
      <c r="EDO298"/>
      <c r="EDP298"/>
      <c r="EDQ298"/>
      <c r="EDR298"/>
      <c r="EDS298"/>
      <c r="EDT298"/>
      <c r="EDU298"/>
      <c r="EDV298"/>
      <c r="EDW298"/>
      <c r="EDX298"/>
      <c r="EDY298"/>
      <c r="EDZ298"/>
      <c r="EEA298"/>
      <c r="EEB298"/>
      <c r="EEC298"/>
      <c r="EED298"/>
      <c r="EEE298"/>
      <c r="EEF298"/>
      <c r="EEG298"/>
      <c r="EEH298"/>
      <c r="EEI298"/>
      <c r="EEJ298"/>
      <c r="EEK298"/>
      <c r="EEL298"/>
      <c r="EEM298"/>
      <c r="EEN298"/>
      <c r="EEO298"/>
      <c r="EEP298"/>
      <c r="EEQ298"/>
      <c r="EER298"/>
      <c r="EES298"/>
      <c r="EET298"/>
      <c r="EEU298"/>
      <c r="EEV298"/>
      <c r="EEW298"/>
      <c r="EEX298"/>
      <c r="EEY298"/>
      <c r="EEZ298"/>
      <c r="EFA298"/>
      <c r="EFB298"/>
      <c r="EFC298"/>
      <c r="EFD298"/>
      <c r="EFE298"/>
      <c r="EFF298"/>
      <c r="EFG298"/>
      <c r="EFH298"/>
      <c r="EFI298"/>
      <c r="EFJ298"/>
      <c r="EFK298"/>
      <c r="EFL298"/>
      <c r="EFM298"/>
      <c r="EFN298"/>
      <c r="EFO298"/>
      <c r="EFP298"/>
      <c r="EFQ298"/>
      <c r="EFR298"/>
      <c r="EFS298"/>
      <c r="EFT298"/>
      <c r="EFU298"/>
      <c r="EFV298"/>
      <c r="EFW298"/>
      <c r="EFX298"/>
      <c r="EFY298"/>
      <c r="EFZ298"/>
      <c r="EGA298"/>
      <c r="EGB298"/>
      <c r="EGC298"/>
      <c r="EGD298"/>
      <c r="EGE298"/>
      <c r="EGF298"/>
      <c r="EGG298"/>
      <c r="EGH298"/>
      <c r="EGI298"/>
      <c r="EGJ298"/>
      <c r="EGK298"/>
      <c r="EGL298"/>
      <c r="EGM298"/>
      <c r="EGN298"/>
      <c r="EGO298"/>
      <c r="EGP298"/>
      <c r="EGQ298"/>
      <c r="EGR298"/>
      <c r="EGS298"/>
      <c r="EGT298"/>
      <c r="EGU298"/>
      <c r="EGV298"/>
      <c r="EGW298"/>
      <c r="EGX298"/>
      <c r="EGY298"/>
      <c r="EGZ298"/>
      <c r="EHA298"/>
      <c r="EHB298"/>
      <c r="EHC298"/>
      <c r="EHD298"/>
      <c r="EHE298"/>
      <c r="EHF298"/>
      <c r="EHG298"/>
      <c r="EHH298"/>
      <c r="EHI298"/>
      <c r="EHJ298"/>
      <c r="EHK298"/>
      <c r="EHL298"/>
      <c r="EHM298"/>
      <c r="EHN298"/>
      <c r="EHO298"/>
      <c r="EHP298"/>
      <c r="EHQ298"/>
      <c r="EHR298"/>
      <c r="EHS298"/>
      <c r="EHT298"/>
      <c r="EHU298"/>
      <c r="EHV298"/>
      <c r="EHW298"/>
      <c r="EHX298"/>
      <c r="EHY298"/>
      <c r="EHZ298"/>
      <c r="EIA298"/>
      <c r="EIB298"/>
      <c r="EIC298"/>
      <c r="EID298"/>
      <c r="EIE298"/>
      <c r="EIF298"/>
      <c r="EIG298"/>
      <c r="EIH298"/>
      <c r="EII298"/>
      <c r="EIJ298"/>
      <c r="EIK298"/>
      <c r="EIL298"/>
      <c r="EIM298"/>
      <c r="EIN298"/>
      <c r="EIO298"/>
      <c r="EIP298"/>
      <c r="EIQ298"/>
      <c r="EIR298"/>
      <c r="EIS298"/>
      <c r="EIT298"/>
      <c r="EIU298"/>
      <c r="EIV298"/>
      <c r="EIW298"/>
      <c r="EIX298"/>
      <c r="EIY298"/>
      <c r="EIZ298"/>
      <c r="EJA298"/>
      <c r="EJB298"/>
      <c r="EJC298"/>
      <c r="EJD298"/>
      <c r="EJE298"/>
      <c r="EJF298"/>
      <c r="EJG298"/>
      <c r="EJH298"/>
      <c r="EJI298"/>
      <c r="EJJ298"/>
      <c r="EJK298"/>
      <c r="EJL298"/>
      <c r="EJM298"/>
      <c r="EJN298"/>
      <c r="EJO298"/>
      <c r="EJP298"/>
      <c r="EJQ298"/>
      <c r="EJR298"/>
      <c r="EJS298"/>
      <c r="EJT298"/>
      <c r="EJU298"/>
      <c r="EJV298"/>
      <c r="EJW298"/>
      <c r="EJX298"/>
      <c r="EJY298"/>
      <c r="EJZ298"/>
      <c r="EKA298"/>
      <c r="EKB298"/>
      <c r="EKC298"/>
      <c r="EKD298"/>
      <c r="EKE298"/>
      <c r="EKF298"/>
      <c r="EKG298"/>
      <c r="EKH298"/>
      <c r="EKI298"/>
      <c r="EKJ298"/>
      <c r="EKK298"/>
      <c r="EKL298"/>
      <c r="EKM298"/>
      <c r="EKN298"/>
      <c r="EKO298"/>
      <c r="EKP298"/>
      <c r="EKQ298"/>
      <c r="EKR298"/>
      <c r="EKS298"/>
      <c r="EKT298"/>
      <c r="EKU298"/>
      <c r="EKV298"/>
      <c r="EKW298"/>
      <c r="EKX298"/>
      <c r="EKY298"/>
      <c r="EKZ298"/>
      <c r="ELA298"/>
      <c r="ELB298"/>
      <c r="ELC298"/>
      <c r="ELD298"/>
      <c r="ELE298"/>
      <c r="ELF298"/>
      <c r="ELG298"/>
      <c r="ELH298"/>
      <c r="ELI298"/>
      <c r="ELJ298"/>
      <c r="ELK298"/>
      <c r="ELL298"/>
      <c r="ELM298"/>
      <c r="ELN298"/>
      <c r="ELO298"/>
      <c r="ELP298"/>
      <c r="ELQ298"/>
      <c r="ELR298"/>
      <c r="ELS298"/>
      <c r="ELT298"/>
      <c r="ELU298"/>
      <c r="ELV298"/>
      <c r="ELW298"/>
      <c r="ELX298"/>
      <c r="ELY298"/>
      <c r="ELZ298"/>
      <c r="EMA298"/>
      <c r="EMB298"/>
      <c r="EMC298"/>
      <c r="EMD298"/>
      <c r="EME298"/>
      <c r="EMF298"/>
      <c r="EMG298"/>
      <c r="EMH298"/>
      <c r="EMI298"/>
      <c r="EMJ298"/>
      <c r="EMK298"/>
      <c r="EML298"/>
      <c r="EMM298"/>
      <c r="EMN298"/>
      <c r="EMO298"/>
      <c r="EMP298"/>
      <c r="EMQ298"/>
      <c r="EMR298"/>
      <c r="EMS298"/>
      <c r="EMT298"/>
      <c r="EMU298"/>
      <c r="EMV298"/>
      <c r="EMW298"/>
      <c r="EMX298"/>
      <c r="EMY298"/>
      <c r="EMZ298"/>
      <c r="ENA298"/>
      <c r="ENB298"/>
      <c r="ENC298"/>
      <c r="END298"/>
      <c r="ENE298"/>
      <c r="ENF298"/>
      <c r="ENG298"/>
      <c r="ENH298"/>
      <c r="ENI298"/>
      <c r="ENJ298"/>
      <c r="ENK298"/>
      <c r="ENL298"/>
      <c r="ENM298"/>
      <c r="ENN298"/>
      <c r="ENO298"/>
      <c r="ENP298"/>
      <c r="ENQ298"/>
      <c r="ENR298"/>
      <c r="ENS298"/>
      <c r="ENT298"/>
      <c r="ENU298"/>
      <c r="ENV298"/>
      <c r="ENW298"/>
      <c r="ENX298"/>
      <c r="ENY298"/>
      <c r="ENZ298"/>
      <c r="EOA298"/>
      <c r="EOB298"/>
      <c r="EOC298"/>
      <c r="EOD298"/>
      <c r="EOE298"/>
      <c r="EOF298"/>
      <c r="EOG298"/>
      <c r="EOH298"/>
      <c r="EOI298"/>
      <c r="EOJ298"/>
      <c r="EOK298"/>
      <c r="EOL298"/>
      <c r="EOM298"/>
      <c r="EON298"/>
      <c r="EOO298"/>
      <c r="EOP298"/>
      <c r="EOQ298"/>
      <c r="EOR298"/>
      <c r="EOS298"/>
      <c r="EOT298"/>
      <c r="EOU298"/>
      <c r="EOV298"/>
      <c r="EOW298"/>
      <c r="EOX298"/>
      <c r="EOY298"/>
      <c r="EOZ298"/>
      <c r="EPA298"/>
      <c r="EPB298"/>
      <c r="EPC298"/>
      <c r="EPD298"/>
      <c r="EPE298"/>
      <c r="EPF298"/>
      <c r="EPG298"/>
      <c r="EPH298"/>
      <c r="EPI298"/>
      <c r="EPJ298"/>
      <c r="EPK298"/>
      <c r="EPL298"/>
      <c r="EPM298"/>
      <c r="EPN298"/>
      <c r="EPO298"/>
      <c r="EPP298"/>
      <c r="EPQ298"/>
      <c r="EPR298"/>
      <c r="EPS298"/>
      <c r="EPT298"/>
      <c r="EPU298"/>
      <c r="EPV298"/>
      <c r="EPW298"/>
      <c r="EPX298"/>
      <c r="EPY298"/>
      <c r="EPZ298"/>
      <c r="EQA298"/>
      <c r="EQB298"/>
      <c r="EQC298"/>
      <c r="EQD298"/>
      <c r="EQE298"/>
      <c r="EQF298"/>
      <c r="EQG298"/>
      <c r="EQH298"/>
      <c r="EQI298"/>
      <c r="EQJ298"/>
      <c r="EQK298"/>
      <c r="EQL298"/>
      <c r="EQM298"/>
      <c r="EQN298"/>
      <c r="EQO298"/>
      <c r="EQP298"/>
      <c r="EQQ298"/>
      <c r="EQR298"/>
      <c r="EQS298"/>
      <c r="EQT298"/>
      <c r="EQU298"/>
      <c r="EQV298"/>
      <c r="EQW298"/>
      <c r="EQX298"/>
      <c r="EQY298"/>
      <c r="EQZ298"/>
      <c r="ERA298"/>
      <c r="ERB298"/>
      <c r="ERC298"/>
      <c r="ERD298"/>
      <c r="ERE298"/>
      <c r="ERF298"/>
      <c r="ERG298"/>
      <c r="ERH298"/>
      <c r="ERI298"/>
      <c r="ERJ298"/>
      <c r="ERK298"/>
      <c r="ERL298"/>
      <c r="ERM298"/>
      <c r="ERN298"/>
      <c r="ERO298"/>
      <c r="ERP298"/>
      <c r="ERQ298"/>
      <c r="ERR298"/>
      <c r="ERS298"/>
      <c r="ERT298"/>
      <c r="ERU298"/>
      <c r="ERV298"/>
      <c r="ERW298"/>
      <c r="ERX298"/>
      <c r="ERY298"/>
      <c r="ERZ298"/>
      <c r="ESA298"/>
      <c r="ESB298"/>
      <c r="ESC298"/>
      <c r="ESD298"/>
      <c r="ESE298"/>
      <c r="ESF298"/>
      <c r="ESG298"/>
      <c r="ESH298"/>
      <c r="ESI298"/>
      <c r="ESJ298"/>
      <c r="ESK298"/>
      <c r="ESL298"/>
      <c r="ESM298"/>
      <c r="ESN298"/>
      <c r="ESO298"/>
      <c r="ESP298"/>
      <c r="ESQ298"/>
      <c r="ESR298"/>
      <c r="ESS298"/>
      <c r="EST298"/>
      <c r="ESU298"/>
      <c r="ESV298"/>
      <c r="ESW298"/>
      <c r="ESX298"/>
      <c r="ESY298"/>
      <c r="ESZ298"/>
      <c r="ETA298"/>
      <c r="ETB298"/>
      <c r="ETC298"/>
      <c r="ETD298"/>
      <c r="ETE298"/>
      <c r="ETF298"/>
      <c r="ETG298"/>
      <c r="ETH298"/>
      <c r="ETI298"/>
      <c r="ETJ298"/>
      <c r="ETK298"/>
      <c r="ETL298"/>
      <c r="ETM298"/>
      <c r="ETN298"/>
      <c r="ETO298"/>
      <c r="ETP298"/>
      <c r="ETQ298"/>
      <c r="ETR298"/>
      <c r="ETS298"/>
      <c r="ETT298"/>
      <c r="ETU298"/>
      <c r="ETV298"/>
      <c r="ETW298"/>
      <c r="ETX298"/>
      <c r="ETY298"/>
      <c r="ETZ298"/>
      <c r="EUA298"/>
      <c r="EUB298"/>
      <c r="EUC298"/>
      <c r="EUD298"/>
      <c r="EUE298"/>
      <c r="EUF298"/>
      <c r="EUG298"/>
      <c r="EUH298"/>
      <c r="EUI298"/>
      <c r="EUJ298"/>
      <c r="EUK298"/>
      <c r="EUL298"/>
      <c r="EUM298"/>
      <c r="EUN298"/>
      <c r="EUO298"/>
      <c r="EUP298"/>
      <c r="EUQ298"/>
      <c r="EUR298"/>
      <c r="EUS298"/>
      <c r="EUT298"/>
      <c r="EUU298"/>
      <c r="EUV298"/>
      <c r="EUW298"/>
      <c r="EUX298"/>
      <c r="EUY298"/>
      <c r="EUZ298"/>
      <c r="EVA298"/>
      <c r="EVB298"/>
      <c r="EVC298"/>
      <c r="EVD298"/>
      <c r="EVE298"/>
      <c r="EVF298"/>
      <c r="EVG298"/>
      <c r="EVH298"/>
      <c r="EVI298"/>
      <c r="EVJ298"/>
      <c r="EVK298"/>
      <c r="EVL298"/>
      <c r="EVM298"/>
      <c r="EVN298"/>
      <c r="EVO298"/>
      <c r="EVP298"/>
      <c r="EVQ298"/>
      <c r="EVR298"/>
      <c r="EVS298"/>
      <c r="EVT298"/>
      <c r="EVU298"/>
      <c r="EVV298"/>
      <c r="EVW298"/>
      <c r="EVX298"/>
      <c r="EVY298"/>
      <c r="EVZ298"/>
      <c r="EWA298"/>
      <c r="EWB298"/>
      <c r="EWC298"/>
      <c r="EWD298"/>
      <c r="EWE298"/>
      <c r="EWF298"/>
      <c r="EWG298"/>
      <c r="EWH298"/>
      <c r="EWI298"/>
      <c r="EWJ298"/>
      <c r="EWK298"/>
      <c r="EWL298"/>
      <c r="EWM298"/>
      <c r="EWN298"/>
      <c r="EWO298"/>
      <c r="EWP298"/>
      <c r="EWQ298"/>
      <c r="EWR298"/>
      <c r="EWS298"/>
      <c r="EWT298"/>
      <c r="EWU298"/>
      <c r="EWV298"/>
      <c r="EWW298"/>
      <c r="EWX298"/>
      <c r="EWY298"/>
      <c r="EWZ298"/>
      <c r="EXA298"/>
      <c r="EXB298"/>
      <c r="EXC298"/>
      <c r="EXD298"/>
      <c r="EXE298"/>
      <c r="EXF298"/>
      <c r="EXG298"/>
      <c r="EXH298"/>
      <c r="EXI298"/>
      <c r="EXJ298"/>
      <c r="EXK298"/>
      <c r="EXL298"/>
      <c r="EXM298"/>
      <c r="EXN298"/>
      <c r="EXO298"/>
      <c r="EXP298"/>
      <c r="EXQ298"/>
      <c r="EXR298"/>
      <c r="EXS298"/>
      <c r="EXT298"/>
      <c r="EXU298"/>
      <c r="EXV298"/>
      <c r="EXW298"/>
      <c r="EXX298"/>
      <c r="EXY298"/>
      <c r="EXZ298"/>
      <c r="EYA298"/>
      <c r="EYB298"/>
      <c r="EYC298"/>
      <c r="EYD298"/>
      <c r="EYE298"/>
      <c r="EYF298"/>
      <c r="EYG298"/>
      <c r="EYH298"/>
      <c r="EYI298"/>
      <c r="EYJ298"/>
      <c r="EYK298"/>
      <c r="EYL298"/>
      <c r="EYM298"/>
      <c r="EYN298"/>
      <c r="EYO298"/>
      <c r="EYP298"/>
      <c r="EYQ298"/>
      <c r="EYR298"/>
      <c r="EYS298"/>
      <c r="EYT298"/>
      <c r="EYU298"/>
      <c r="EYV298"/>
      <c r="EYW298"/>
      <c r="EYX298"/>
      <c r="EYY298"/>
      <c r="EYZ298"/>
      <c r="EZA298"/>
      <c r="EZB298"/>
      <c r="EZC298"/>
      <c r="EZD298"/>
      <c r="EZE298"/>
      <c r="EZF298"/>
      <c r="EZG298"/>
      <c r="EZH298"/>
      <c r="EZI298"/>
      <c r="EZJ298"/>
      <c r="EZK298"/>
      <c r="EZL298"/>
      <c r="EZM298"/>
      <c r="EZN298"/>
      <c r="EZO298"/>
      <c r="EZP298"/>
      <c r="EZQ298"/>
      <c r="EZR298"/>
      <c r="EZS298"/>
      <c r="EZT298"/>
      <c r="EZU298"/>
      <c r="EZV298"/>
      <c r="EZW298"/>
      <c r="EZX298"/>
      <c r="EZY298"/>
      <c r="EZZ298"/>
      <c r="FAA298"/>
      <c r="FAB298"/>
      <c r="FAC298"/>
      <c r="FAD298"/>
      <c r="FAE298"/>
      <c r="FAF298"/>
      <c r="FAG298"/>
      <c r="FAH298"/>
      <c r="FAI298"/>
      <c r="FAJ298"/>
      <c r="FAK298"/>
      <c r="FAL298"/>
      <c r="FAM298"/>
      <c r="FAN298"/>
      <c r="FAO298"/>
      <c r="FAP298"/>
      <c r="FAQ298"/>
      <c r="FAR298"/>
      <c r="FAS298"/>
      <c r="FAT298"/>
      <c r="FAU298"/>
      <c r="FAV298"/>
      <c r="FAW298"/>
      <c r="FAX298"/>
      <c r="FAY298"/>
      <c r="FAZ298"/>
      <c r="FBA298"/>
      <c r="FBB298"/>
      <c r="FBC298"/>
      <c r="FBD298"/>
      <c r="FBE298"/>
      <c r="FBF298"/>
      <c r="FBG298"/>
      <c r="FBH298"/>
      <c r="FBI298"/>
      <c r="FBJ298"/>
      <c r="FBK298"/>
      <c r="FBL298"/>
      <c r="FBM298"/>
      <c r="FBN298"/>
      <c r="FBO298"/>
      <c r="FBP298"/>
      <c r="FBQ298"/>
      <c r="FBR298"/>
      <c r="FBS298"/>
      <c r="FBT298"/>
      <c r="FBU298"/>
      <c r="FBV298"/>
      <c r="FBW298"/>
      <c r="FBX298"/>
      <c r="FBY298"/>
      <c r="FBZ298"/>
      <c r="FCA298"/>
      <c r="FCB298"/>
      <c r="FCC298"/>
      <c r="FCD298"/>
      <c r="FCE298"/>
      <c r="FCF298"/>
      <c r="FCG298"/>
      <c r="FCH298"/>
      <c r="FCI298"/>
      <c r="FCJ298"/>
      <c r="FCK298"/>
      <c r="FCL298"/>
      <c r="FCM298"/>
      <c r="FCN298"/>
      <c r="FCO298"/>
      <c r="FCP298"/>
      <c r="FCQ298"/>
      <c r="FCR298"/>
      <c r="FCS298"/>
      <c r="FCT298"/>
      <c r="FCU298"/>
      <c r="FCV298"/>
      <c r="FCW298"/>
      <c r="FCX298"/>
      <c r="FCY298"/>
      <c r="FCZ298"/>
      <c r="FDA298"/>
      <c r="FDB298"/>
      <c r="FDC298"/>
      <c r="FDD298"/>
      <c r="FDE298"/>
      <c r="FDF298"/>
      <c r="FDG298"/>
      <c r="FDH298"/>
      <c r="FDI298"/>
      <c r="FDJ298"/>
      <c r="FDK298"/>
      <c r="FDL298"/>
      <c r="FDM298"/>
      <c r="FDN298"/>
      <c r="FDO298"/>
      <c r="FDP298"/>
      <c r="FDQ298"/>
      <c r="FDR298"/>
      <c r="FDS298"/>
      <c r="FDT298"/>
      <c r="FDU298"/>
      <c r="FDV298"/>
      <c r="FDW298"/>
      <c r="FDX298"/>
      <c r="FDY298"/>
      <c r="FDZ298"/>
      <c r="FEA298"/>
      <c r="FEB298"/>
      <c r="FEC298"/>
      <c r="FED298"/>
      <c r="FEE298"/>
      <c r="FEF298"/>
      <c r="FEG298"/>
      <c r="FEH298"/>
      <c r="FEI298"/>
      <c r="FEJ298"/>
      <c r="FEK298"/>
      <c r="FEL298"/>
      <c r="FEM298"/>
      <c r="FEN298"/>
      <c r="FEO298"/>
      <c r="FEP298"/>
      <c r="FEQ298"/>
      <c r="FER298"/>
      <c r="FES298"/>
      <c r="FET298"/>
      <c r="FEU298"/>
      <c r="FEV298"/>
      <c r="FEW298"/>
      <c r="FEX298"/>
      <c r="FEY298"/>
      <c r="FEZ298"/>
      <c r="FFA298"/>
      <c r="FFB298"/>
      <c r="FFC298"/>
      <c r="FFD298"/>
      <c r="FFE298"/>
      <c r="FFF298"/>
      <c r="FFG298"/>
      <c r="FFH298"/>
      <c r="FFI298"/>
      <c r="FFJ298"/>
      <c r="FFK298"/>
      <c r="FFL298"/>
      <c r="FFM298"/>
      <c r="FFN298"/>
      <c r="FFO298"/>
      <c r="FFP298"/>
      <c r="FFQ298"/>
      <c r="FFR298"/>
      <c r="FFS298"/>
      <c r="FFT298"/>
      <c r="FFU298"/>
      <c r="FFV298"/>
      <c r="FFW298"/>
      <c r="FFX298"/>
      <c r="FFY298"/>
      <c r="FFZ298"/>
      <c r="FGA298"/>
      <c r="FGB298"/>
      <c r="FGC298"/>
      <c r="FGD298"/>
      <c r="FGE298"/>
      <c r="FGF298"/>
      <c r="FGG298"/>
      <c r="FGH298"/>
      <c r="FGI298"/>
      <c r="FGJ298"/>
      <c r="FGK298"/>
      <c r="FGL298"/>
      <c r="FGM298"/>
      <c r="FGN298"/>
      <c r="FGO298"/>
      <c r="FGP298"/>
      <c r="FGQ298"/>
      <c r="FGR298"/>
      <c r="FGS298"/>
      <c r="FGT298"/>
      <c r="FGU298"/>
      <c r="FGV298"/>
      <c r="FGW298"/>
      <c r="FGX298"/>
      <c r="FGY298"/>
      <c r="FGZ298"/>
      <c r="FHA298"/>
      <c r="FHB298"/>
      <c r="FHC298"/>
      <c r="FHD298"/>
      <c r="FHE298"/>
      <c r="FHF298"/>
      <c r="FHG298"/>
      <c r="FHH298"/>
      <c r="FHI298"/>
      <c r="FHJ298"/>
      <c r="FHK298"/>
      <c r="FHL298"/>
      <c r="FHM298"/>
      <c r="FHN298"/>
      <c r="FHO298"/>
      <c r="FHP298"/>
      <c r="FHQ298"/>
      <c r="FHR298"/>
      <c r="FHS298"/>
      <c r="FHT298"/>
      <c r="FHU298"/>
      <c r="FHV298"/>
      <c r="FHW298"/>
      <c r="FHX298"/>
      <c r="FHY298"/>
      <c r="FHZ298"/>
      <c r="FIA298"/>
      <c r="FIB298"/>
      <c r="FIC298"/>
      <c r="FID298"/>
      <c r="FIE298"/>
      <c r="FIF298"/>
      <c r="FIG298"/>
      <c r="FIH298"/>
      <c r="FII298"/>
      <c r="FIJ298"/>
      <c r="FIK298"/>
      <c r="FIL298"/>
      <c r="FIM298"/>
      <c r="FIN298"/>
      <c r="FIO298"/>
      <c r="FIP298"/>
      <c r="FIQ298"/>
      <c r="FIR298"/>
      <c r="FIS298"/>
      <c r="FIT298"/>
      <c r="FIU298"/>
      <c r="FIV298"/>
      <c r="FIW298"/>
      <c r="FIX298"/>
      <c r="FIY298"/>
      <c r="FIZ298"/>
      <c r="FJA298"/>
      <c r="FJB298"/>
      <c r="FJC298"/>
      <c r="FJD298"/>
      <c r="FJE298"/>
      <c r="FJF298"/>
      <c r="FJG298"/>
      <c r="FJH298"/>
      <c r="FJI298"/>
      <c r="FJJ298"/>
      <c r="FJK298"/>
      <c r="FJL298"/>
      <c r="FJM298"/>
      <c r="FJN298"/>
      <c r="FJO298"/>
      <c r="FJP298"/>
      <c r="FJQ298"/>
      <c r="FJR298"/>
      <c r="FJS298"/>
      <c r="FJT298"/>
      <c r="FJU298"/>
      <c r="FJV298"/>
      <c r="FJW298"/>
      <c r="FJX298"/>
      <c r="FJY298"/>
      <c r="FJZ298"/>
      <c r="FKA298"/>
      <c r="FKB298"/>
      <c r="FKC298"/>
      <c r="FKD298"/>
      <c r="FKE298"/>
      <c r="FKF298"/>
      <c r="FKG298"/>
      <c r="FKH298"/>
      <c r="FKI298"/>
      <c r="FKJ298"/>
      <c r="FKK298"/>
      <c r="FKL298"/>
      <c r="FKM298"/>
      <c r="FKN298"/>
      <c r="FKO298"/>
      <c r="FKP298"/>
      <c r="FKQ298"/>
      <c r="FKR298"/>
      <c r="FKS298"/>
      <c r="FKT298"/>
      <c r="FKU298"/>
      <c r="FKV298"/>
      <c r="FKW298"/>
      <c r="FKX298"/>
      <c r="FKY298"/>
      <c r="FKZ298"/>
      <c r="FLA298"/>
      <c r="FLB298"/>
      <c r="FLC298"/>
      <c r="FLD298"/>
      <c r="FLE298"/>
      <c r="FLF298"/>
      <c r="FLG298"/>
      <c r="FLH298"/>
      <c r="FLI298"/>
      <c r="FLJ298"/>
      <c r="FLK298"/>
      <c r="FLL298"/>
      <c r="FLM298"/>
      <c r="FLN298"/>
      <c r="FLO298"/>
      <c r="FLP298"/>
      <c r="FLQ298"/>
      <c r="FLR298"/>
      <c r="FLS298"/>
      <c r="FLT298"/>
      <c r="FLU298"/>
      <c r="FLV298"/>
      <c r="FLW298"/>
      <c r="FLX298"/>
      <c r="FLY298"/>
      <c r="FLZ298"/>
      <c r="FMA298"/>
      <c r="FMB298"/>
      <c r="FMC298"/>
      <c r="FMD298"/>
      <c r="FME298"/>
      <c r="FMF298"/>
      <c r="FMG298"/>
      <c r="FMH298"/>
      <c r="FMI298"/>
      <c r="FMJ298"/>
      <c r="FMK298"/>
      <c r="FML298"/>
      <c r="FMM298"/>
      <c r="FMN298"/>
      <c r="FMO298"/>
      <c r="FMP298"/>
      <c r="FMQ298"/>
      <c r="FMR298"/>
      <c r="FMS298"/>
      <c r="FMT298"/>
      <c r="FMU298"/>
      <c r="FMV298"/>
      <c r="FMW298"/>
      <c r="FMX298"/>
      <c r="FMY298"/>
      <c r="FMZ298"/>
      <c r="FNA298"/>
      <c r="FNB298"/>
      <c r="FNC298"/>
      <c r="FND298"/>
      <c r="FNE298"/>
      <c r="FNF298"/>
      <c r="FNG298"/>
      <c r="FNH298"/>
      <c r="FNI298"/>
      <c r="FNJ298"/>
      <c r="FNK298"/>
      <c r="FNL298"/>
      <c r="FNM298"/>
      <c r="FNN298"/>
      <c r="FNO298"/>
      <c r="FNP298"/>
      <c r="FNQ298"/>
      <c r="FNR298"/>
      <c r="FNS298"/>
      <c r="FNT298"/>
      <c r="FNU298"/>
      <c r="FNV298"/>
      <c r="FNW298"/>
      <c r="FNX298"/>
      <c r="FNY298"/>
      <c r="FNZ298"/>
      <c r="FOA298"/>
      <c r="FOB298"/>
      <c r="FOC298"/>
      <c r="FOD298"/>
      <c r="FOE298"/>
      <c r="FOF298"/>
      <c r="FOG298"/>
      <c r="FOH298"/>
      <c r="FOI298"/>
      <c r="FOJ298"/>
      <c r="FOK298"/>
      <c r="FOL298"/>
      <c r="FOM298"/>
      <c r="FON298"/>
      <c r="FOO298"/>
      <c r="FOP298"/>
      <c r="FOQ298"/>
      <c r="FOR298"/>
      <c r="FOS298"/>
      <c r="FOT298"/>
      <c r="FOU298"/>
      <c r="FOV298"/>
      <c r="FOW298"/>
      <c r="FOX298"/>
      <c r="FOY298"/>
      <c r="FOZ298"/>
      <c r="FPA298"/>
      <c r="FPB298"/>
      <c r="FPC298"/>
      <c r="FPD298"/>
      <c r="FPE298"/>
      <c r="FPF298"/>
      <c r="FPG298"/>
      <c r="FPH298"/>
      <c r="FPI298"/>
      <c r="FPJ298"/>
      <c r="FPK298"/>
      <c r="FPL298"/>
      <c r="FPM298"/>
      <c r="FPN298"/>
      <c r="FPO298"/>
      <c r="FPP298"/>
      <c r="FPQ298"/>
      <c r="FPR298"/>
      <c r="FPS298"/>
      <c r="FPT298"/>
      <c r="FPU298"/>
      <c r="FPV298"/>
      <c r="FPW298"/>
      <c r="FPX298"/>
      <c r="FPY298"/>
      <c r="FPZ298"/>
      <c r="FQA298"/>
      <c r="FQB298"/>
      <c r="FQC298"/>
      <c r="FQD298"/>
      <c r="FQE298"/>
      <c r="FQF298"/>
      <c r="FQG298"/>
      <c r="FQH298"/>
      <c r="FQI298"/>
      <c r="FQJ298"/>
      <c r="FQK298"/>
      <c r="FQL298"/>
      <c r="FQM298"/>
      <c r="FQN298"/>
      <c r="FQO298"/>
      <c r="FQP298"/>
      <c r="FQQ298"/>
      <c r="FQR298"/>
      <c r="FQS298"/>
      <c r="FQT298"/>
      <c r="FQU298"/>
      <c r="FQV298"/>
      <c r="FQW298"/>
      <c r="FQX298"/>
      <c r="FQY298"/>
      <c r="FQZ298"/>
      <c r="FRA298"/>
      <c r="FRB298"/>
      <c r="FRC298"/>
      <c r="FRD298"/>
      <c r="FRE298"/>
      <c r="FRF298"/>
      <c r="FRG298"/>
      <c r="FRH298"/>
      <c r="FRI298"/>
      <c r="FRJ298"/>
      <c r="FRK298"/>
      <c r="FRL298"/>
      <c r="FRM298"/>
      <c r="FRN298"/>
      <c r="FRO298"/>
      <c r="FRP298"/>
      <c r="FRQ298"/>
      <c r="FRR298"/>
      <c r="FRS298"/>
      <c r="FRT298"/>
      <c r="FRU298"/>
      <c r="FRV298"/>
      <c r="FRW298"/>
      <c r="FRX298"/>
      <c r="FRY298"/>
      <c r="FRZ298"/>
      <c r="FSA298"/>
      <c r="FSB298"/>
      <c r="FSC298"/>
      <c r="FSD298"/>
      <c r="FSE298"/>
      <c r="FSF298"/>
      <c r="FSG298"/>
      <c r="FSH298"/>
      <c r="FSI298"/>
      <c r="FSJ298"/>
      <c r="FSK298"/>
      <c r="FSL298"/>
      <c r="FSM298"/>
      <c r="FSN298"/>
      <c r="FSO298"/>
      <c r="FSP298"/>
      <c r="FSQ298"/>
      <c r="FSR298"/>
      <c r="FSS298"/>
      <c r="FST298"/>
      <c r="FSU298"/>
      <c r="FSV298"/>
      <c r="FSW298"/>
      <c r="FSX298"/>
      <c r="FSY298"/>
      <c r="FSZ298"/>
      <c r="FTA298"/>
      <c r="FTB298"/>
      <c r="FTC298"/>
      <c r="FTD298"/>
      <c r="FTE298"/>
      <c r="FTF298"/>
      <c r="FTG298"/>
      <c r="FTH298"/>
      <c r="FTI298"/>
      <c r="FTJ298"/>
      <c r="FTK298"/>
      <c r="FTL298"/>
      <c r="FTM298"/>
      <c r="FTN298"/>
      <c r="FTO298"/>
      <c r="FTP298"/>
      <c r="FTQ298"/>
      <c r="FTR298"/>
      <c r="FTS298"/>
      <c r="FTT298"/>
      <c r="FTU298"/>
      <c r="FTV298"/>
      <c r="FTW298"/>
      <c r="FTX298"/>
      <c r="FTY298"/>
      <c r="FTZ298"/>
      <c r="FUA298"/>
      <c r="FUB298"/>
      <c r="FUC298"/>
      <c r="FUD298"/>
      <c r="FUE298"/>
      <c r="FUF298"/>
      <c r="FUG298"/>
      <c r="FUH298"/>
      <c r="FUI298"/>
      <c r="FUJ298"/>
      <c r="FUK298"/>
      <c r="FUL298"/>
      <c r="FUM298"/>
      <c r="FUN298"/>
      <c r="FUO298"/>
      <c r="FUP298"/>
      <c r="FUQ298"/>
      <c r="FUR298"/>
      <c r="FUS298"/>
      <c r="FUT298"/>
      <c r="FUU298"/>
      <c r="FUV298"/>
      <c r="FUW298"/>
      <c r="FUX298"/>
      <c r="FUY298"/>
      <c r="FUZ298"/>
      <c r="FVA298"/>
      <c r="FVB298"/>
      <c r="FVC298"/>
      <c r="FVD298"/>
      <c r="FVE298"/>
      <c r="FVF298"/>
      <c r="FVG298"/>
      <c r="FVH298"/>
      <c r="FVI298"/>
      <c r="FVJ298"/>
      <c r="FVK298"/>
      <c r="FVL298"/>
      <c r="FVM298"/>
      <c r="FVN298"/>
      <c r="FVO298"/>
      <c r="FVP298"/>
      <c r="FVQ298"/>
      <c r="FVR298"/>
      <c r="FVS298"/>
      <c r="FVT298"/>
      <c r="FVU298"/>
      <c r="FVV298"/>
      <c r="FVW298"/>
      <c r="FVX298"/>
      <c r="FVY298"/>
      <c r="FVZ298"/>
      <c r="FWA298"/>
      <c r="FWB298"/>
      <c r="FWC298"/>
      <c r="FWD298"/>
      <c r="FWE298"/>
      <c r="FWF298"/>
      <c r="FWG298"/>
      <c r="FWH298"/>
      <c r="FWI298"/>
      <c r="FWJ298"/>
      <c r="FWK298"/>
      <c r="FWL298"/>
      <c r="FWM298"/>
      <c r="FWN298"/>
      <c r="FWO298"/>
      <c r="FWP298"/>
      <c r="FWQ298"/>
      <c r="FWR298"/>
      <c r="FWS298"/>
      <c r="FWT298"/>
      <c r="FWU298"/>
      <c r="FWV298"/>
      <c r="FWW298"/>
      <c r="FWX298"/>
      <c r="FWY298"/>
      <c r="FWZ298"/>
      <c r="FXA298"/>
      <c r="FXB298"/>
      <c r="FXC298"/>
      <c r="FXD298"/>
      <c r="FXE298"/>
      <c r="FXF298"/>
      <c r="FXG298"/>
      <c r="FXH298"/>
      <c r="FXI298"/>
      <c r="FXJ298"/>
      <c r="FXK298"/>
      <c r="FXL298"/>
      <c r="FXM298"/>
      <c r="FXN298"/>
      <c r="FXO298"/>
      <c r="FXP298"/>
      <c r="FXQ298"/>
      <c r="FXR298"/>
      <c r="FXS298"/>
      <c r="FXT298"/>
      <c r="FXU298"/>
      <c r="FXV298"/>
      <c r="FXW298"/>
      <c r="FXX298"/>
      <c r="FXY298"/>
      <c r="FXZ298"/>
      <c r="FYA298"/>
      <c r="FYB298"/>
      <c r="FYC298"/>
      <c r="FYD298"/>
      <c r="FYE298"/>
      <c r="FYF298"/>
      <c r="FYG298"/>
      <c r="FYH298"/>
      <c r="FYI298"/>
      <c r="FYJ298"/>
      <c r="FYK298"/>
      <c r="FYL298"/>
      <c r="FYM298"/>
      <c r="FYN298"/>
      <c r="FYO298"/>
      <c r="FYP298"/>
      <c r="FYQ298"/>
      <c r="FYR298"/>
      <c r="FYS298"/>
      <c r="FYT298"/>
      <c r="FYU298"/>
      <c r="FYV298"/>
      <c r="FYW298"/>
      <c r="FYX298"/>
      <c r="FYY298"/>
      <c r="FYZ298"/>
      <c r="FZA298"/>
      <c r="FZB298"/>
      <c r="FZC298"/>
      <c r="FZD298"/>
      <c r="FZE298"/>
      <c r="FZF298"/>
      <c r="FZG298"/>
      <c r="FZH298"/>
      <c r="FZI298"/>
      <c r="FZJ298"/>
      <c r="FZK298"/>
      <c r="FZL298"/>
      <c r="FZM298"/>
      <c r="FZN298"/>
      <c r="FZO298"/>
      <c r="FZP298"/>
      <c r="FZQ298"/>
      <c r="FZR298"/>
      <c r="FZS298"/>
      <c r="FZT298"/>
      <c r="FZU298"/>
      <c r="FZV298"/>
      <c r="FZW298"/>
      <c r="FZX298"/>
      <c r="FZY298"/>
      <c r="FZZ298"/>
      <c r="GAA298"/>
      <c r="GAB298"/>
      <c r="GAC298"/>
      <c r="GAD298"/>
      <c r="GAE298"/>
      <c r="GAF298"/>
      <c r="GAG298"/>
      <c r="GAH298"/>
      <c r="GAI298"/>
      <c r="GAJ298"/>
      <c r="GAK298"/>
      <c r="GAL298"/>
      <c r="GAM298"/>
      <c r="GAN298"/>
      <c r="GAO298"/>
      <c r="GAP298"/>
      <c r="GAQ298"/>
      <c r="GAR298"/>
      <c r="GAS298"/>
      <c r="GAT298"/>
      <c r="GAU298"/>
      <c r="GAV298"/>
      <c r="GAW298"/>
      <c r="GAX298"/>
      <c r="GAY298"/>
      <c r="GAZ298"/>
      <c r="GBA298"/>
      <c r="GBB298"/>
      <c r="GBC298"/>
      <c r="GBD298"/>
      <c r="GBE298"/>
      <c r="GBF298"/>
      <c r="GBG298"/>
      <c r="GBH298"/>
      <c r="GBI298"/>
      <c r="GBJ298"/>
      <c r="GBK298"/>
      <c r="GBL298"/>
      <c r="GBM298"/>
      <c r="GBN298"/>
      <c r="GBO298"/>
      <c r="GBP298"/>
      <c r="GBQ298"/>
      <c r="GBR298"/>
      <c r="GBS298"/>
      <c r="GBT298"/>
      <c r="GBU298"/>
      <c r="GBV298"/>
      <c r="GBW298"/>
      <c r="GBX298"/>
      <c r="GBY298"/>
      <c r="GBZ298"/>
      <c r="GCA298"/>
      <c r="GCB298"/>
      <c r="GCC298"/>
      <c r="GCD298"/>
      <c r="GCE298"/>
      <c r="GCF298"/>
      <c r="GCG298"/>
      <c r="GCH298"/>
      <c r="GCI298"/>
      <c r="GCJ298"/>
      <c r="GCK298"/>
      <c r="GCL298"/>
      <c r="GCM298"/>
      <c r="GCN298"/>
      <c r="GCO298"/>
      <c r="GCP298"/>
      <c r="GCQ298"/>
      <c r="GCR298"/>
      <c r="GCS298"/>
      <c r="GCT298"/>
      <c r="GCU298"/>
      <c r="GCV298"/>
      <c r="GCW298"/>
      <c r="GCX298"/>
      <c r="GCY298"/>
      <c r="GCZ298"/>
      <c r="GDA298"/>
      <c r="GDB298"/>
      <c r="GDC298"/>
      <c r="GDD298"/>
      <c r="GDE298"/>
      <c r="GDF298"/>
      <c r="GDG298"/>
      <c r="GDH298"/>
      <c r="GDI298"/>
      <c r="GDJ298"/>
      <c r="GDK298"/>
      <c r="GDL298"/>
      <c r="GDM298"/>
      <c r="GDN298"/>
      <c r="GDO298"/>
      <c r="GDP298"/>
      <c r="GDQ298"/>
      <c r="GDR298"/>
      <c r="GDS298"/>
      <c r="GDT298"/>
      <c r="GDU298"/>
      <c r="GDV298"/>
      <c r="GDW298"/>
      <c r="GDX298"/>
      <c r="GDY298"/>
      <c r="GDZ298"/>
      <c r="GEA298"/>
      <c r="GEB298"/>
      <c r="GEC298"/>
      <c r="GED298"/>
      <c r="GEE298"/>
      <c r="GEF298"/>
      <c r="GEG298"/>
      <c r="GEH298"/>
      <c r="GEI298"/>
      <c r="GEJ298"/>
      <c r="GEK298"/>
      <c r="GEL298"/>
      <c r="GEM298"/>
      <c r="GEN298"/>
      <c r="GEO298"/>
      <c r="GEP298"/>
      <c r="GEQ298"/>
      <c r="GER298"/>
      <c r="GES298"/>
      <c r="GET298"/>
      <c r="GEU298"/>
      <c r="GEV298"/>
      <c r="GEW298"/>
      <c r="GEX298"/>
      <c r="GEY298"/>
      <c r="GEZ298"/>
      <c r="GFA298"/>
      <c r="GFB298"/>
      <c r="GFC298"/>
      <c r="GFD298"/>
      <c r="GFE298"/>
      <c r="GFF298"/>
      <c r="GFG298"/>
      <c r="GFH298"/>
      <c r="GFI298"/>
      <c r="GFJ298"/>
      <c r="GFK298"/>
      <c r="GFL298"/>
      <c r="GFM298"/>
      <c r="GFN298"/>
      <c r="GFO298"/>
      <c r="GFP298"/>
      <c r="GFQ298"/>
      <c r="GFR298"/>
      <c r="GFS298"/>
      <c r="GFT298"/>
      <c r="GFU298"/>
      <c r="GFV298"/>
      <c r="GFW298"/>
      <c r="GFX298"/>
      <c r="GFY298"/>
      <c r="GFZ298"/>
      <c r="GGA298"/>
      <c r="GGB298"/>
      <c r="GGC298"/>
      <c r="GGD298"/>
      <c r="GGE298"/>
      <c r="GGF298"/>
      <c r="GGG298"/>
      <c r="GGH298"/>
      <c r="GGI298"/>
      <c r="GGJ298"/>
      <c r="GGK298"/>
      <c r="GGL298"/>
      <c r="GGM298"/>
      <c r="GGN298"/>
      <c r="GGO298"/>
      <c r="GGP298"/>
      <c r="GGQ298"/>
      <c r="GGR298"/>
      <c r="GGS298"/>
      <c r="GGT298"/>
      <c r="GGU298"/>
      <c r="GGV298"/>
      <c r="GGW298"/>
      <c r="GGX298"/>
      <c r="GGY298"/>
      <c r="GGZ298"/>
      <c r="GHA298"/>
      <c r="GHB298"/>
      <c r="GHC298"/>
      <c r="GHD298"/>
      <c r="GHE298"/>
      <c r="GHF298"/>
      <c r="GHG298"/>
      <c r="GHH298"/>
      <c r="GHI298"/>
      <c r="GHJ298"/>
      <c r="GHK298"/>
      <c r="GHL298"/>
      <c r="GHM298"/>
      <c r="GHN298"/>
      <c r="GHO298"/>
      <c r="GHP298"/>
      <c r="GHQ298"/>
      <c r="GHR298"/>
      <c r="GHS298"/>
      <c r="GHT298"/>
      <c r="GHU298"/>
      <c r="GHV298"/>
      <c r="GHW298"/>
      <c r="GHX298"/>
      <c r="GHY298"/>
      <c r="GHZ298"/>
      <c r="GIA298"/>
      <c r="GIB298"/>
      <c r="GIC298"/>
      <c r="GID298"/>
      <c r="GIE298"/>
      <c r="GIF298"/>
      <c r="GIG298"/>
      <c r="GIH298"/>
      <c r="GII298"/>
      <c r="GIJ298"/>
      <c r="GIK298"/>
      <c r="GIL298"/>
      <c r="GIM298"/>
      <c r="GIN298"/>
      <c r="GIO298"/>
      <c r="GIP298"/>
      <c r="GIQ298"/>
      <c r="GIR298"/>
      <c r="GIS298"/>
      <c r="GIT298"/>
      <c r="GIU298"/>
      <c r="GIV298"/>
      <c r="GIW298"/>
      <c r="GIX298"/>
      <c r="GIY298"/>
      <c r="GIZ298"/>
      <c r="GJA298"/>
      <c r="GJB298"/>
      <c r="GJC298"/>
      <c r="GJD298"/>
      <c r="GJE298"/>
      <c r="GJF298"/>
      <c r="GJG298"/>
      <c r="GJH298"/>
      <c r="GJI298"/>
      <c r="GJJ298"/>
      <c r="GJK298"/>
      <c r="GJL298"/>
      <c r="GJM298"/>
      <c r="GJN298"/>
      <c r="GJO298"/>
      <c r="GJP298"/>
      <c r="GJQ298"/>
      <c r="GJR298"/>
      <c r="GJS298"/>
      <c r="GJT298"/>
      <c r="GJU298"/>
      <c r="GJV298"/>
      <c r="GJW298"/>
      <c r="GJX298"/>
      <c r="GJY298"/>
      <c r="GJZ298"/>
      <c r="GKA298"/>
      <c r="GKB298"/>
      <c r="GKC298"/>
      <c r="GKD298"/>
      <c r="GKE298"/>
      <c r="GKF298"/>
      <c r="GKG298"/>
      <c r="GKH298"/>
      <c r="GKI298"/>
      <c r="GKJ298"/>
      <c r="GKK298"/>
      <c r="GKL298"/>
      <c r="GKM298"/>
      <c r="GKN298"/>
      <c r="GKO298"/>
      <c r="GKP298"/>
      <c r="GKQ298"/>
      <c r="GKR298"/>
      <c r="GKS298"/>
      <c r="GKT298"/>
      <c r="GKU298"/>
      <c r="GKV298"/>
      <c r="GKW298"/>
      <c r="GKX298"/>
      <c r="GKY298"/>
      <c r="GKZ298"/>
      <c r="GLA298"/>
      <c r="GLB298"/>
      <c r="GLC298"/>
      <c r="GLD298"/>
      <c r="GLE298"/>
      <c r="GLF298"/>
      <c r="GLG298"/>
      <c r="GLH298"/>
      <c r="GLI298"/>
      <c r="GLJ298"/>
      <c r="GLK298"/>
      <c r="GLL298"/>
      <c r="GLM298"/>
      <c r="GLN298"/>
      <c r="GLO298"/>
      <c r="GLP298"/>
      <c r="GLQ298"/>
      <c r="GLR298"/>
      <c r="GLS298"/>
      <c r="GLT298"/>
      <c r="GLU298"/>
      <c r="GLV298"/>
      <c r="GLW298"/>
      <c r="GLX298"/>
      <c r="GLY298"/>
      <c r="GLZ298"/>
      <c r="GMA298"/>
      <c r="GMB298"/>
      <c r="GMC298"/>
      <c r="GMD298"/>
      <c r="GME298"/>
      <c r="GMF298"/>
      <c r="GMG298"/>
      <c r="GMH298"/>
      <c r="GMI298"/>
      <c r="GMJ298"/>
      <c r="GMK298"/>
      <c r="GML298"/>
      <c r="GMM298"/>
      <c r="GMN298"/>
      <c r="GMO298"/>
      <c r="GMP298"/>
      <c r="GMQ298"/>
      <c r="GMR298"/>
      <c r="GMS298"/>
      <c r="GMT298"/>
      <c r="GMU298"/>
      <c r="GMV298"/>
      <c r="GMW298"/>
      <c r="GMX298"/>
      <c r="GMY298"/>
      <c r="GMZ298"/>
      <c r="GNA298"/>
      <c r="GNB298"/>
      <c r="GNC298"/>
      <c r="GND298"/>
      <c r="GNE298"/>
      <c r="GNF298"/>
      <c r="GNG298"/>
      <c r="GNH298"/>
      <c r="GNI298"/>
      <c r="GNJ298"/>
      <c r="GNK298"/>
      <c r="GNL298"/>
      <c r="GNM298"/>
      <c r="GNN298"/>
      <c r="GNO298"/>
      <c r="GNP298"/>
      <c r="GNQ298"/>
      <c r="GNR298"/>
      <c r="GNS298"/>
      <c r="GNT298"/>
      <c r="GNU298"/>
      <c r="GNV298"/>
      <c r="GNW298"/>
      <c r="GNX298"/>
      <c r="GNY298"/>
      <c r="GNZ298"/>
      <c r="GOA298"/>
      <c r="GOB298"/>
      <c r="GOC298"/>
      <c r="GOD298"/>
      <c r="GOE298"/>
      <c r="GOF298"/>
      <c r="GOG298"/>
      <c r="GOH298"/>
      <c r="GOI298"/>
      <c r="GOJ298"/>
      <c r="GOK298"/>
      <c r="GOL298"/>
      <c r="GOM298"/>
      <c r="GON298"/>
      <c r="GOO298"/>
      <c r="GOP298"/>
      <c r="GOQ298"/>
      <c r="GOR298"/>
      <c r="GOS298"/>
      <c r="GOT298"/>
      <c r="GOU298"/>
      <c r="GOV298"/>
      <c r="GOW298"/>
      <c r="GOX298"/>
      <c r="GOY298"/>
      <c r="GOZ298"/>
      <c r="GPA298"/>
      <c r="GPB298"/>
      <c r="GPC298"/>
      <c r="GPD298"/>
      <c r="GPE298"/>
      <c r="GPF298"/>
      <c r="GPG298"/>
      <c r="GPH298"/>
      <c r="GPI298"/>
      <c r="GPJ298"/>
      <c r="GPK298"/>
      <c r="GPL298"/>
      <c r="GPM298"/>
      <c r="GPN298"/>
      <c r="GPO298"/>
      <c r="GPP298"/>
      <c r="GPQ298"/>
      <c r="GPR298"/>
      <c r="GPS298"/>
      <c r="GPT298"/>
      <c r="GPU298"/>
      <c r="GPV298"/>
      <c r="GPW298"/>
      <c r="GPX298"/>
      <c r="GPY298"/>
      <c r="GPZ298"/>
      <c r="GQA298"/>
      <c r="GQB298"/>
      <c r="GQC298"/>
      <c r="GQD298"/>
      <c r="GQE298"/>
      <c r="GQF298"/>
      <c r="GQG298"/>
      <c r="GQH298"/>
      <c r="GQI298"/>
      <c r="GQJ298"/>
      <c r="GQK298"/>
      <c r="GQL298"/>
      <c r="GQM298"/>
      <c r="GQN298"/>
      <c r="GQO298"/>
      <c r="GQP298"/>
      <c r="GQQ298"/>
      <c r="GQR298"/>
      <c r="GQS298"/>
      <c r="GQT298"/>
      <c r="GQU298"/>
      <c r="GQV298"/>
      <c r="GQW298"/>
      <c r="GQX298"/>
      <c r="GQY298"/>
      <c r="GQZ298"/>
      <c r="GRA298"/>
      <c r="GRB298"/>
      <c r="GRC298"/>
      <c r="GRD298"/>
      <c r="GRE298"/>
      <c r="GRF298"/>
      <c r="GRG298"/>
      <c r="GRH298"/>
      <c r="GRI298"/>
      <c r="GRJ298"/>
      <c r="GRK298"/>
      <c r="GRL298"/>
      <c r="GRM298"/>
      <c r="GRN298"/>
      <c r="GRO298"/>
      <c r="GRP298"/>
      <c r="GRQ298"/>
      <c r="GRR298"/>
      <c r="GRS298"/>
      <c r="GRT298"/>
      <c r="GRU298"/>
      <c r="GRV298"/>
      <c r="GRW298"/>
      <c r="GRX298"/>
      <c r="GRY298"/>
      <c r="GRZ298"/>
      <c r="GSA298"/>
      <c r="GSB298"/>
      <c r="GSC298"/>
      <c r="GSD298"/>
      <c r="GSE298"/>
      <c r="GSF298"/>
      <c r="GSG298"/>
      <c r="GSH298"/>
      <c r="GSI298"/>
      <c r="GSJ298"/>
      <c r="GSK298"/>
      <c r="GSL298"/>
      <c r="GSM298"/>
      <c r="GSN298"/>
      <c r="GSO298"/>
      <c r="GSP298"/>
      <c r="GSQ298"/>
      <c r="GSR298"/>
      <c r="GSS298"/>
      <c r="GST298"/>
      <c r="GSU298"/>
      <c r="GSV298"/>
      <c r="GSW298"/>
      <c r="GSX298"/>
      <c r="GSY298"/>
      <c r="GSZ298"/>
      <c r="GTA298"/>
      <c r="GTB298"/>
      <c r="GTC298"/>
      <c r="GTD298"/>
      <c r="GTE298"/>
      <c r="GTF298"/>
      <c r="GTG298"/>
      <c r="GTH298"/>
      <c r="GTI298"/>
      <c r="GTJ298"/>
      <c r="GTK298"/>
      <c r="GTL298"/>
      <c r="GTM298"/>
      <c r="GTN298"/>
      <c r="GTO298"/>
      <c r="GTP298"/>
      <c r="GTQ298"/>
      <c r="GTR298"/>
      <c r="GTS298"/>
      <c r="GTT298"/>
      <c r="GTU298"/>
      <c r="GTV298"/>
      <c r="GTW298"/>
      <c r="GTX298"/>
      <c r="GTY298"/>
      <c r="GTZ298"/>
      <c r="GUA298"/>
      <c r="GUB298"/>
      <c r="GUC298"/>
      <c r="GUD298"/>
      <c r="GUE298"/>
      <c r="GUF298"/>
      <c r="GUG298"/>
      <c r="GUH298"/>
      <c r="GUI298"/>
      <c r="GUJ298"/>
      <c r="GUK298"/>
      <c r="GUL298"/>
      <c r="GUM298"/>
      <c r="GUN298"/>
      <c r="GUO298"/>
      <c r="GUP298"/>
      <c r="GUQ298"/>
      <c r="GUR298"/>
      <c r="GUS298"/>
      <c r="GUT298"/>
      <c r="GUU298"/>
      <c r="GUV298"/>
      <c r="GUW298"/>
      <c r="GUX298"/>
      <c r="GUY298"/>
      <c r="GUZ298"/>
      <c r="GVA298"/>
      <c r="GVB298"/>
      <c r="GVC298"/>
      <c r="GVD298"/>
      <c r="GVE298"/>
      <c r="GVF298"/>
      <c r="GVG298"/>
      <c r="GVH298"/>
      <c r="GVI298"/>
      <c r="GVJ298"/>
      <c r="GVK298"/>
      <c r="GVL298"/>
      <c r="GVM298"/>
      <c r="GVN298"/>
      <c r="GVO298"/>
      <c r="GVP298"/>
      <c r="GVQ298"/>
      <c r="GVR298"/>
      <c r="GVS298"/>
      <c r="GVT298"/>
      <c r="GVU298"/>
      <c r="GVV298"/>
      <c r="GVW298"/>
      <c r="GVX298"/>
      <c r="GVY298"/>
      <c r="GVZ298"/>
      <c r="GWA298"/>
      <c r="GWB298"/>
      <c r="GWC298"/>
      <c r="GWD298"/>
      <c r="GWE298"/>
      <c r="GWF298"/>
      <c r="GWG298"/>
      <c r="GWH298"/>
      <c r="GWI298"/>
      <c r="GWJ298"/>
      <c r="GWK298"/>
      <c r="GWL298"/>
      <c r="GWM298"/>
      <c r="GWN298"/>
      <c r="GWO298"/>
      <c r="GWP298"/>
      <c r="GWQ298"/>
      <c r="GWR298"/>
      <c r="GWS298"/>
      <c r="GWT298"/>
      <c r="GWU298"/>
      <c r="GWV298"/>
      <c r="GWW298"/>
      <c r="GWX298"/>
      <c r="GWY298"/>
      <c r="GWZ298"/>
      <c r="GXA298"/>
      <c r="GXB298"/>
      <c r="GXC298"/>
      <c r="GXD298"/>
      <c r="GXE298"/>
      <c r="GXF298"/>
      <c r="GXG298"/>
      <c r="GXH298"/>
      <c r="GXI298"/>
      <c r="GXJ298"/>
      <c r="GXK298"/>
      <c r="GXL298"/>
      <c r="GXM298"/>
      <c r="GXN298"/>
      <c r="GXO298"/>
      <c r="GXP298"/>
      <c r="GXQ298"/>
      <c r="GXR298"/>
      <c r="GXS298"/>
      <c r="GXT298"/>
      <c r="GXU298"/>
      <c r="GXV298"/>
      <c r="GXW298"/>
      <c r="GXX298"/>
      <c r="GXY298"/>
      <c r="GXZ298"/>
      <c r="GYA298"/>
      <c r="GYB298"/>
      <c r="GYC298"/>
      <c r="GYD298"/>
      <c r="GYE298"/>
      <c r="GYF298"/>
      <c r="GYG298"/>
      <c r="GYH298"/>
      <c r="GYI298"/>
      <c r="GYJ298"/>
      <c r="GYK298"/>
      <c r="GYL298"/>
      <c r="GYM298"/>
      <c r="GYN298"/>
      <c r="GYO298"/>
      <c r="GYP298"/>
      <c r="GYQ298"/>
      <c r="GYR298"/>
      <c r="GYS298"/>
      <c r="GYT298"/>
      <c r="GYU298"/>
      <c r="GYV298"/>
      <c r="GYW298"/>
      <c r="GYX298"/>
      <c r="GYY298"/>
      <c r="GYZ298"/>
      <c r="GZA298"/>
      <c r="GZB298"/>
      <c r="GZC298"/>
      <c r="GZD298"/>
      <c r="GZE298"/>
      <c r="GZF298"/>
      <c r="GZG298"/>
      <c r="GZH298"/>
      <c r="GZI298"/>
      <c r="GZJ298"/>
      <c r="GZK298"/>
      <c r="GZL298"/>
      <c r="GZM298"/>
      <c r="GZN298"/>
      <c r="GZO298"/>
      <c r="GZP298"/>
      <c r="GZQ298"/>
      <c r="GZR298"/>
      <c r="GZS298"/>
      <c r="GZT298"/>
      <c r="GZU298"/>
      <c r="GZV298"/>
      <c r="GZW298"/>
      <c r="GZX298"/>
      <c r="GZY298"/>
      <c r="GZZ298"/>
      <c r="HAA298"/>
      <c r="HAB298"/>
      <c r="HAC298"/>
      <c r="HAD298"/>
      <c r="HAE298"/>
      <c r="HAF298"/>
      <c r="HAG298"/>
      <c r="HAH298"/>
      <c r="HAI298"/>
      <c r="HAJ298"/>
      <c r="HAK298"/>
      <c r="HAL298"/>
      <c r="HAM298"/>
      <c r="HAN298"/>
      <c r="HAO298"/>
      <c r="HAP298"/>
      <c r="HAQ298"/>
      <c r="HAR298"/>
      <c r="HAS298"/>
      <c r="HAT298"/>
      <c r="HAU298"/>
      <c r="HAV298"/>
      <c r="HAW298"/>
      <c r="HAX298"/>
      <c r="HAY298"/>
      <c r="HAZ298"/>
      <c r="HBA298"/>
      <c r="HBB298"/>
      <c r="HBC298"/>
      <c r="HBD298"/>
      <c r="HBE298"/>
      <c r="HBF298"/>
      <c r="HBG298"/>
      <c r="HBH298"/>
      <c r="HBI298"/>
      <c r="HBJ298"/>
      <c r="HBK298"/>
      <c r="HBL298"/>
      <c r="HBM298"/>
      <c r="HBN298"/>
      <c r="HBO298"/>
      <c r="HBP298"/>
      <c r="HBQ298"/>
      <c r="HBR298"/>
      <c r="HBS298"/>
      <c r="HBT298"/>
      <c r="HBU298"/>
      <c r="HBV298"/>
      <c r="HBW298"/>
      <c r="HBX298"/>
      <c r="HBY298"/>
      <c r="HBZ298"/>
      <c r="HCA298"/>
      <c r="HCB298"/>
      <c r="HCC298"/>
      <c r="HCD298"/>
      <c r="HCE298"/>
      <c r="HCF298"/>
      <c r="HCG298"/>
      <c r="HCH298"/>
      <c r="HCI298"/>
      <c r="HCJ298"/>
      <c r="HCK298"/>
      <c r="HCL298"/>
      <c r="HCM298"/>
      <c r="HCN298"/>
      <c r="HCO298"/>
      <c r="HCP298"/>
      <c r="HCQ298"/>
      <c r="HCR298"/>
      <c r="HCS298"/>
      <c r="HCT298"/>
      <c r="HCU298"/>
      <c r="HCV298"/>
      <c r="HCW298"/>
      <c r="HCX298"/>
      <c r="HCY298"/>
      <c r="HCZ298"/>
      <c r="HDA298"/>
      <c r="HDB298"/>
      <c r="HDC298"/>
      <c r="HDD298"/>
      <c r="HDE298"/>
      <c r="HDF298"/>
      <c r="HDG298"/>
      <c r="HDH298"/>
      <c r="HDI298"/>
      <c r="HDJ298"/>
      <c r="HDK298"/>
      <c r="HDL298"/>
      <c r="HDM298"/>
      <c r="HDN298"/>
      <c r="HDO298"/>
      <c r="HDP298"/>
      <c r="HDQ298"/>
      <c r="HDR298"/>
      <c r="HDS298"/>
      <c r="HDT298"/>
      <c r="HDU298"/>
      <c r="HDV298"/>
      <c r="HDW298"/>
      <c r="HDX298"/>
      <c r="HDY298"/>
      <c r="HDZ298"/>
      <c r="HEA298"/>
      <c r="HEB298"/>
      <c r="HEC298"/>
      <c r="HED298"/>
      <c r="HEE298"/>
      <c r="HEF298"/>
      <c r="HEG298"/>
      <c r="HEH298"/>
      <c r="HEI298"/>
      <c r="HEJ298"/>
      <c r="HEK298"/>
      <c r="HEL298"/>
      <c r="HEM298"/>
      <c r="HEN298"/>
      <c r="HEO298"/>
      <c r="HEP298"/>
      <c r="HEQ298"/>
      <c r="HER298"/>
      <c r="HES298"/>
      <c r="HET298"/>
      <c r="HEU298"/>
      <c r="HEV298"/>
      <c r="HEW298"/>
      <c r="HEX298"/>
      <c r="HEY298"/>
      <c r="HEZ298"/>
      <c r="HFA298"/>
      <c r="HFB298"/>
      <c r="HFC298"/>
      <c r="HFD298"/>
      <c r="HFE298"/>
      <c r="HFF298"/>
      <c r="HFG298"/>
      <c r="HFH298"/>
      <c r="HFI298"/>
      <c r="HFJ298"/>
      <c r="HFK298"/>
      <c r="HFL298"/>
      <c r="HFM298"/>
      <c r="HFN298"/>
      <c r="HFO298"/>
      <c r="HFP298"/>
      <c r="HFQ298"/>
      <c r="HFR298"/>
      <c r="HFS298"/>
      <c r="HFT298"/>
      <c r="HFU298"/>
      <c r="HFV298"/>
      <c r="HFW298"/>
      <c r="HFX298"/>
      <c r="HFY298"/>
      <c r="HFZ298"/>
      <c r="HGA298"/>
      <c r="HGB298"/>
      <c r="HGC298"/>
      <c r="HGD298"/>
      <c r="HGE298"/>
      <c r="HGF298"/>
      <c r="HGG298"/>
      <c r="HGH298"/>
      <c r="HGI298"/>
      <c r="HGJ298"/>
      <c r="HGK298"/>
      <c r="HGL298"/>
      <c r="HGM298"/>
      <c r="HGN298"/>
      <c r="HGO298"/>
      <c r="HGP298"/>
      <c r="HGQ298"/>
      <c r="HGR298"/>
      <c r="HGS298"/>
      <c r="HGT298"/>
      <c r="HGU298"/>
      <c r="HGV298"/>
      <c r="HGW298"/>
      <c r="HGX298"/>
      <c r="HGY298"/>
      <c r="HGZ298"/>
      <c r="HHA298"/>
      <c r="HHB298"/>
      <c r="HHC298"/>
      <c r="HHD298"/>
      <c r="HHE298"/>
      <c r="HHF298"/>
      <c r="HHG298"/>
      <c r="HHH298"/>
      <c r="HHI298"/>
      <c r="HHJ298"/>
      <c r="HHK298"/>
      <c r="HHL298"/>
      <c r="HHM298"/>
      <c r="HHN298"/>
      <c r="HHO298"/>
      <c r="HHP298"/>
      <c r="HHQ298"/>
      <c r="HHR298"/>
      <c r="HHS298"/>
      <c r="HHT298"/>
      <c r="HHU298"/>
      <c r="HHV298"/>
      <c r="HHW298"/>
      <c r="HHX298"/>
      <c r="HHY298"/>
      <c r="HHZ298"/>
      <c r="HIA298"/>
      <c r="HIB298"/>
      <c r="HIC298"/>
      <c r="HID298"/>
      <c r="HIE298"/>
      <c r="HIF298"/>
      <c r="HIG298"/>
      <c r="HIH298"/>
      <c r="HII298"/>
      <c r="HIJ298"/>
      <c r="HIK298"/>
      <c r="HIL298"/>
      <c r="HIM298"/>
      <c r="HIN298"/>
      <c r="HIO298"/>
      <c r="HIP298"/>
      <c r="HIQ298"/>
      <c r="HIR298"/>
      <c r="HIS298"/>
      <c r="HIT298"/>
      <c r="HIU298"/>
      <c r="HIV298"/>
      <c r="HIW298"/>
      <c r="HIX298"/>
      <c r="HIY298"/>
      <c r="HIZ298"/>
      <c r="HJA298"/>
      <c r="HJB298"/>
      <c r="HJC298"/>
      <c r="HJD298"/>
      <c r="HJE298"/>
      <c r="HJF298"/>
      <c r="HJG298"/>
      <c r="HJH298"/>
      <c r="HJI298"/>
      <c r="HJJ298"/>
      <c r="HJK298"/>
      <c r="HJL298"/>
      <c r="HJM298"/>
      <c r="HJN298"/>
      <c r="HJO298"/>
      <c r="HJP298"/>
      <c r="HJQ298"/>
      <c r="HJR298"/>
      <c r="HJS298"/>
      <c r="HJT298"/>
      <c r="HJU298"/>
      <c r="HJV298"/>
      <c r="HJW298"/>
      <c r="HJX298"/>
      <c r="HJY298"/>
      <c r="HJZ298"/>
      <c r="HKA298"/>
      <c r="HKB298"/>
      <c r="HKC298"/>
      <c r="HKD298"/>
      <c r="HKE298"/>
      <c r="HKF298"/>
      <c r="HKG298"/>
      <c r="HKH298"/>
      <c r="HKI298"/>
      <c r="HKJ298"/>
      <c r="HKK298"/>
      <c r="HKL298"/>
      <c r="HKM298"/>
      <c r="HKN298"/>
      <c r="HKO298"/>
      <c r="HKP298"/>
      <c r="HKQ298"/>
      <c r="HKR298"/>
      <c r="HKS298"/>
      <c r="HKT298"/>
      <c r="HKU298"/>
      <c r="HKV298"/>
      <c r="HKW298"/>
      <c r="HKX298"/>
      <c r="HKY298"/>
      <c r="HKZ298"/>
      <c r="HLA298"/>
      <c r="HLB298"/>
      <c r="HLC298"/>
      <c r="HLD298"/>
      <c r="HLE298"/>
      <c r="HLF298"/>
      <c r="HLG298"/>
      <c r="HLH298"/>
      <c r="HLI298"/>
      <c r="HLJ298"/>
      <c r="HLK298"/>
      <c r="HLL298"/>
      <c r="HLM298"/>
      <c r="HLN298"/>
      <c r="HLO298"/>
      <c r="HLP298"/>
      <c r="HLQ298"/>
      <c r="HLR298"/>
      <c r="HLS298"/>
      <c r="HLT298"/>
      <c r="HLU298"/>
      <c r="HLV298"/>
      <c r="HLW298"/>
      <c r="HLX298"/>
      <c r="HLY298"/>
      <c r="HLZ298"/>
      <c r="HMA298"/>
      <c r="HMB298"/>
      <c r="HMC298"/>
      <c r="HMD298"/>
      <c r="HME298"/>
      <c r="HMF298"/>
      <c r="HMG298"/>
      <c r="HMH298"/>
      <c r="HMI298"/>
      <c r="HMJ298"/>
      <c r="HMK298"/>
      <c r="HML298"/>
      <c r="HMM298"/>
      <c r="HMN298"/>
      <c r="HMO298"/>
      <c r="HMP298"/>
      <c r="HMQ298"/>
      <c r="HMR298"/>
      <c r="HMS298"/>
      <c r="HMT298"/>
      <c r="HMU298"/>
      <c r="HMV298"/>
      <c r="HMW298"/>
      <c r="HMX298"/>
      <c r="HMY298"/>
      <c r="HMZ298"/>
      <c r="HNA298"/>
      <c r="HNB298"/>
      <c r="HNC298"/>
      <c r="HND298"/>
      <c r="HNE298"/>
      <c r="HNF298"/>
      <c r="HNG298"/>
      <c r="HNH298"/>
      <c r="HNI298"/>
      <c r="HNJ298"/>
      <c r="HNK298"/>
      <c r="HNL298"/>
      <c r="HNM298"/>
      <c r="HNN298"/>
      <c r="HNO298"/>
      <c r="HNP298"/>
      <c r="HNQ298"/>
      <c r="HNR298"/>
      <c r="HNS298"/>
      <c r="HNT298"/>
      <c r="HNU298"/>
      <c r="HNV298"/>
      <c r="HNW298"/>
      <c r="HNX298"/>
      <c r="HNY298"/>
      <c r="HNZ298"/>
      <c r="HOA298"/>
      <c r="HOB298"/>
      <c r="HOC298"/>
      <c r="HOD298"/>
      <c r="HOE298"/>
      <c r="HOF298"/>
      <c r="HOG298"/>
      <c r="HOH298"/>
      <c r="HOI298"/>
      <c r="HOJ298"/>
      <c r="HOK298"/>
      <c r="HOL298"/>
      <c r="HOM298"/>
      <c r="HON298"/>
      <c r="HOO298"/>
      <c r="HOP298"/>
      <c r="HOQ298"/>
      <c r="HOR298"/>
      <c r="HOS298"/>
      <c r="HOT298"/>
      <c r="HOU298"/>
      <c r="HOV298"/>
      <c r="HOW298"/>
      <c r="HOX298"/>
      <c r="HOY298"/>
      <c r="HOZ298"/>
      <c r="HPA298"/>
      <c r="HPB298"/>
      <c r="HPC298"/>
      <c r="HPD298"/>
      <c r="HPE298"/>
      <c r="HPF298"/>
      <c r="HPG298"/>
      <c r="HPH298"/>
      <c r="HPI298"/>
      <c r="HPJ298"/>
      <c r="HPK298"/>
      <c r="HPL298"/>
      <c r="HPM298"/>
      <c r="HPN298"/>
      <c r="HPO298"/>
      <c r="HPP298"/>
      <c r="HPQ298"/>
      <c r="HPR298"/>
      <c r="HPS298"/>
      <c r="HPT298"/>
      <c r="HPU298"/>
      <c r="HPV298"/>
      <c r="HPW298"/>
      <c r="HPX298"/>
      <c r="HPY298"/>
      <c r="HPZ298"/>
      <c r="HQA298"/>
      <c r="HQB298"/>
      <c r="HQC298"/>
      <c r="HQD298"/>
      <c r="HQE298"/>
      <c r="HQF298"/>
      <c r="HQG298"/>
      <c r="HQH298"/>
      <c r="HQI298"/>
      <c r="HQJ298"/>
      <c r="HQK298"/>
      <c r="HQL298"/>
      <c r="HQM298"/>
      <c r="HQN298"/>
      <c r="HQO298"/>
      <c r="HQP298"/>
      <c r="HQQ298"/>
      <c r="HQR298"/>
      <c r="HQS298"/>
      <c r="HQT298"/>
      <c r="HQU298"/>
      <c r="HQV298"/>
      <c r="HQW298"/>
      <c r="HQX298"/>
      <c r="HQY298"/>
      <c r="HQZ298"/>
      <c r="HRA298"/>
      <c r="HRB298"/>
      <c r="HRC298"/>
      <c r="HRD298"/>
      <c r="HRE298"/>
      <c r="HRF298"/>
      <c r="HRG298"/>
      <c r="HRH298"/>
      <c r="HRI298"/>
      <c r="HRJ298"/>
      <c r="HRK298"/>
      <c r="HRL298"/>
      <c r="HRM298"/>
      <c r="HRN298"/>
      <c r="HRO298"/>
      <c r="HRP298"/>
      <c r="HRQ298"/>
      <c r="HRR298"/>
      <c r="HRS298"/>
      <c r="HRT298"/>
      <c r="HRU298"/>
      <c r="HRV298"/>
      <c r="HRW298"/>
      <c r="HRX298"/>
      <c r="HRY298"/>
      <c r="HRZ298"/>
      <c r="HSA298"/>
      <c r="HSB298"/>
      <c r="HSC298"/>
      <c r="HSD298"/>
      <c r="HSE298"/>
      <c r="HSF298"/>
      <c r="HSG298"/>
      <c r="HSH298"/>
      <c r="HSI298"/>
      <c r="HSJ298"/>
      <c r="HSK298"/>
      <c r="HSL298"/>
      <c r="HSM298"/>
      <c r="HSN298"/>
      <c r="HSO298"/>
      <c r="HSP298"/>
      <c r="HSQ298"/>
      <c r="HSR298"/>
      <c r="HSS298"/>
      <c r="HST298"/>
      <c r="HSU298"/>
      <c r="HSV298"/>
      <c r="HSW298"/>
      <c r="HSX298"/>
      <c r="HSY298"/>
      <c r="HSZ298"/>
      <c r="HTA298"/>
      <c r="HTB298"/>
      <c r="HTC298"/>
      <c r="HTD298"/>
      <c r="HTE298"/>
      <c r="HTF298"/>
      <c r="HTG298"/>
      <c r="HTH298"/>
      <c r="HTI298"/>
      <c r="HTJ298"/>
      <c r="HTK298"/>
      <c r="HTL298"/>
      <c r="HTM298"/>
      <c r="HTN298"/>
      <c r="HTO298"/>
      <c r="HTP298"/>
      <c r="HTQ298"/>
      <c r="HTR298"/>
      <c r="HTS298"/>
      <c r="HTT298"/>
      <c r="HTU298"/>
      <c r="HTV298"/>
      <c r="HTW298"/>
      <c r="HTX298"/>
      <c r="HTY298"/>
      <c r="HTZ298"/>
      <c r="HUA298"/>
      <c r="HUB298"/>
      <c r="HUC298"/>
      <c r="HUD298"/>
      <c r="HUE298"/>
      <c r="HUF298"/>
      <c r="HUG298"/>
      <c r="HUH298"/>
      <c r="HUI298"/>
      <c r="HUJ298"/>
      <c r="HUK298"/>
      <c r="HUL298"/>
      <c r="HUM298"/>
      <c r="HUN298"/>
      <c r="HUO298"/>
      <c r="HUP298"/>
      <c r="HUQ298"/>
      <c r="HUR298"/>
      <c r="HUS298"/>
      <c r="HUT298"/>
      <c r="HUU298"/>
      <c r="HUV298"/>
      <c r="HUW298"/>
      <c r="HUX298"/>
      <c r="HUY298"/>
      <c r="HUZ298"/>
      <c r="HVA298"/>
      <c r="HVB298"/>
      <c r="HVC298"/>
      <c r="HVD298"/>
      <c r="HVE298"/>
      <c r="HVF298"/>
      <c r="HVG298"/>
      <c r="HVH298"/>
      <c r="HVI298"/>
      <c r="HVJ298"/>
      <c r="HVK298"/>
      <c r="HVL298"/>
      <c r="HVM298"/>
      <c r="HVN298"/>
      <c r="HVO298"/>
      <c r="HVP298"/>
      <c r="HVQ298"/>
      <c r="HVR298"/>
      <c r="HVS298"/>
      <c r="HVT298"/>
      <c r="HVU298"/>
      <c r="HVV298"/>
      <c r="HVW298"/>
      <c r="HVX298"/>
      <c r="HVY298"/>
      <c r="HVZ298"/>
      <c r="HWA298"/>
      <c r="HWB298"/>
      <c r="HWC298"/>
      <c r="HWD298"/>
      <c r="HWE298"/>
      <c r="HWF298"/>
      <c r="HWG298"/>
      <c r="HWH298"/>
      <c r="HWI298"/>
      <c r="HWJ298"/>
      <c r="HWK298"/>
      <c r="HWL298"/>
      <c r="HWM298"/>
      <c r="HWN298"/>
      <c r="HWO298"/>
      <c r="HWP298"/>
      <c r="HWQ298"/>
      <c r="HWR298"/>
      <c r="HWS298"/>
      <c r="HWT298"/>
      <c r="HWU298"/>
      <c r="HWV298"/>
      <c r="HWW298"/>
      <c r="HWX298"/>
      <c r="HWY298"/>
      <c r="HWZ298"/>
      <c r="HXA298"/>
      <c r="HXB298"/>
      <c r="HXC298"/>
      <c r="HXD298"/>
      <c r="HXE298"/>
      <c r="HXF298"/>
      <c r="HXG298"/>
      <c r="HXH298"/>
      <c r="HXI298"/>
      <c r="HXJ298"/>
      <c r="HXK298"/>
      <c r="HXL298"/>
      <c r="HXM298"/>
      <c r="HXN298"/>
      <c r="HXO298"/>
      <c r="HXP298"/>
      <c r="HXQ298"/>
      <c r="HXR298"/>
      <c r="HXS298"/>
      <c r="HXT298"/>
      <c r="HXU298"/>
      <c r="HXV298"/>
      <c r="HXW298"/>
      <c r="HXX298"/>
      <c r="HXY298"/>
      <c r="HXZ298"/>
      <c r="HYA298"/>
      <c r="HYB298"/>
      <c r="HYC298"/>
      <c r="HYD298"/>
      <c r="HYE298"/>
      <c r="HYF298"/>
      <c r="HYG298"/>
      <c r="HYH298"/>
      <c r="HYI298"/>
      <c r="HYJ298"/>
      <c r="HYK298"/>
      <c r="HYL298"/>
      <c r="HYM298"/>
      <c r="HYN298"/>
      <c r="HYO298"/>
      <c r="HYP298"/>
      <c r="HYQ298"/>
      <c r="HYR298"/>
      <c r="HYS298"/>
      <c r="HYT298"/>
      <c r="HYU298"/>
      <c r="HYV298"/>
      <c r="HYW298"/>
      <c r="HYX298"/>
      <c r="HYY298"/>
      <c r="HYZ298"/>
      <c r="HZA298"/>
      <c r="HZB298"/>
      <c r="HZC298"/>
      <c r="HZD298"/>
      <c r="HZE298"/>
      <c r="HZF298"/>
      <c r="HZG298"/>
      <c r="HZH298"/>
      <c r="HZI298"/>
      <c r="HZJ298"/>
      <c r="HZK298"/>
      <c r="HZL298"/>
      <c r="HZM298"/>
      <c r="HZN298"/>
      <c r="HZO298"/>
      <c r="HZP298"/>
      <c r="HZQ298"/>
      <c r="HZR298"/>
      <c r="HZS298"/>
      <c r="HZT298"/>
      <c r="HZU298"/>
      <c r="HZV298"/>
      <c r="HZW298"/>
      <c r="HZX298"/>
      <c r="HZY298"/>
      <c r="HZZ298"/>
      <c r="IAA298"/>
      <c r="IAB298"/>
      <c r="IAC298"/>
      <c r="IAD298"/>
      <c r="IAE298"/>
      <c r="IAF298"/>
      <c r="IAG298"/>
      <c r="IAH298"/>
      <c r="IAI298"/>
      <c r="IAJ298"/>
      <c r="IAK298"/>
      <c r="IAL298"/>
      <c r="IAM298"/>
      <c r="IAN298"/>
      <c r="IAO298"/>
      <c r="IAP298"/>
      <c r="IAQ298"/>
      <c r="IAR298"/>
      <c r="IAS298"/>
      <c r="IAT298"/>
      <c r="IAU298"/>
      <c r="IAV298"/>
      <c r="IAW298"/>
      <c r="IAX298"/>
      <c r="IAY298"/>
      <c r="IAZ298"/>
      <c r="IBA298"/>
      <c r="IBB298"/>
      <c r="IBC298"/>
      <c r="IBD298"/>
      <c r="IBE298"/>
      <c r="IBF298"/>
      <c r="IBG298"/>
      <c r="IBH298"/>
      <c r="IBI298"/>
      <c r="IBJ298"/>
      <c r="IBK298"/>
      <c r="IBL298"/>
      <c r="IBM298"/>
      <c r="IBN298"/>
      <c r="IBO298"/>
      <c r="IBP298"/>
      <c r="IBQ298"/>
      <c r="IBR298"/>
      <c r="IBS298"/>
      <c r="IBT298"/>
      <c r="IBU298"/>
      <c r="IBV298"/>
      <c r="IBW298"/>
      <c r="IBX298"/>
      <c r="IBY298"/>
      <c r="IBZ298"/>
      <c r="ICA298"/>
      <c r="ICB298"/>
      <c r="ICC298"/>
      <c r="ICD298"/>
      <c r="ICE298"/>
      <c r="ICF298"/>
      <c r="ICG298"/>
      <c r="ICH298"/>
      <c r="ICI298"/>
      <c r="ICJ298"/>
      <c r="ICK298"/>
      <c r="ICL298"/>
      <c r="ICM298"/>
      <c r="ICN298"/>
      <c r="ICO298"/>
      <c r="ICP298"/>
      <c r="ICQ298"/>
      <c r="ICR298"/>
      <c r="ICS298"/>
      <c r="ICT298"/>
      <c r="ICU298"/>
      <c r="ICV298"/>
      <c r="ICW298"/>
      <c r="ICX298"/>
      <c r="ICY298"/>
      <c r="ICZ298"/>
      <c r="IDA298"/>
      <c r="IDB298"/>
      <c r="IDC298"/>
      <c r="IDD298"/>
      <c r="IDE298"/>
      <c r="IDF298"/>
      <c r="IDG298"/>
      <c r="IDH298"/>
      <c r="IDI298"/>
      <c r="IDJ298"/>
      <c r="IDK298"/>
      <c r="IDL298"/>
      <c r="IDM298"/>
      <c r="IDN298"/>
      <c r="IDO298"/>
      <c r="IDP298"/>
      <c r="IDQ298"/>
      <c r="IDR298"/>
      <c r="IDS298"/>
      <c r="IDT298"/>
      <c r="IDU298"/>
      <c r="IDV298"/>
      <c r="IDW298"/>
      <c r="IDX298"/>
      <c r="IDY298"/>
      <c r="IDZ298"/>
      <c r="IEA298"/>
      <c r="IEB298"/>
      <c r="IEC298"/>
      <c r="IED298"/>
      <c r="IEE298"/>
      <c r="IEF298"/>
      <c r="IEG298"/>
      <c r="IEH298"/>
      <c r="IEI298"/>
      <c r="IEJ298"/>
      <c r="IEK298"/>
      <c r="IEL298"/>
      <c r="IEM298"/>
      <c r="IEN298"/>
      <c r="IEO298"/>
      <c r="IEP298"/>
      <c r="IEQ298"/>
      <c r="IER298"/>
      <c r="IES298"/>
      <c r="IET298"/>
      <c r="IEU298"/>
      <c r="IEV298"/>
      <c r="IEW298"/>
      <c r="IEX298"/>
      <c r="IEY298"/>
      <c r="IEZ298"/>
      <c r="IFA298"/>
      <c r="IFB298"/>
      <c r="IFC298"/>
      <c r="IFD298"/>
      <c r="IFE298"/>
      <c r="IFF298"/>
      <c r="IFG298"/>
      <c r="IFH298"/>
      <c r="IFI298"/>
      <c r="IFJ298"/>
      <c r="IFK298"/>
      <c r="IFL298"/>
      <c r="IFM298"/>
      <c r="IFN298"/>
      <c r="IFO298"/>
      <c r="IFP298"/>
      <c r="IFQ298"/>
      <c r="IFR298"/>
      <c r="IFS298"/>
      <c r="IFT298"/>
      <c r="IFU298"/>
      <c r="IFV298"/>
      <c r="IFW298"/>
      <c r="IFX298"/>
      <c r="IFY298"/>
      <c r="IFZ298"/>
      <c r="IGA298"/>
      <c r="IGB298"/>
      <c r="IGC298"/>
      <c r="IGD298"/>
      <c r="IGE298"/>
      <c r="IGF298"/>
      <c r="IGG298"/>
      <c r="IGH298"/>
      <c r="IGI298"/>
      <c r="IGJ298"/>
      <c r="IGK298"/>
      <c r="IGL298"/>
      <c r="IGM298"/>
      <c r="IGN298"/>
      <c r="IGO298"/>
      <c r="IGP298"/>
      <c r="IGQ298"/>
      <c r="IGR298"/>
      <c r="IGS298"/>
      <c r="IGT298"/>
      <c r="IGU298"/>
      <c r="IGV298"/>
      <c r="IGW298"/>
      <c r="IGX298"/>
      <c r="IGY298"/>
      <c r="IGZ298"/>
      <c r="IHA298"/>
      <c r="IHB298"/>
      <c r="IHC298"/>
      <c r="IHD298"/>
      <c r="IHE298"/>
      <c r="IHF298"/>
      <c r="IHG298"/>
      <c r="IHH298"/>
      <c r="IHI298"/>
      <c r="IHJ298"/>
      <c r="IHK298"/>
      <c r="IHL298"/>
      <c r="IHM298"/>
      <c r="IHN298"/>
      <c r="IHO298"/>
      <c r="IHP298"/>
      <c r="IHQ298"/>
      <c r="IHR298"/>
      <c r="IHS298"/>
      <c r="IHT298"/>
      <c r="IHU298"/>
      <c r="IHV298"/>
      <c r="IHW298"/>
      <c r="IHX298"/>
      <c r="IHY298"/>
      <c r="IHZ298"/>
      <c r="IIA298"/>
      <c r="IIB298"/>
      <c r="IIC298"/>
      <c r="IID298"/>
      <c r="IIE298"/>
      <c r="IIF298"/>
      <c r="IIG298"/>
      <c r="IIH298"/>
      <c r="III298"/>
      <c r="IIJ298"/>
      <c r="IIK298"/>
      <c r="IIL298"/>
      <c r="IIM298"/>
      <c r="IIN298"/>
      <c r="IIO298"/>
      <c r="IIP298"/>
      <c r="IIQ298"/>
      <c r="IIR298"/>
      <c r="IIS298"/>
      <c r="IIT298"/>
      <c r="IIU298"/>
      <c r="IIV298"/>
      <c r="IIW298"/>
      <c r="IIX298"/>
      <c r="IIY298"/>
      <c r="IIZ298"/>
      <c r="IJA298"/>
      <c r="IJB298"/>
      <c r="IJC298"/>
      <c r="IJD298"/>
      <c r="IJE298"/>
      <c r="IJF298"/>
      <c r="IJG298"/>
      <c r="IJH298"/>
      <c r="IJI298"/>
      <c r="IJJ298"/>
      <c r="IJK298"/>
      <c r="IJL298"/>
      <c r="IJM298"/>
      <c r="IJN298"/>
      <c r="IJO298"/>
      <c r="IJP298"/>
      <c r="IJQ298"/>
      <c r="IJR298"/>
      <c r="IJS298"/>
      <c r="IJT298"/>
      <c r="IJU298"/>
      <c r="IJV298"/>
      <c r="IJW298"/>
      <c r="IJX298"/>
      <c r="IJY298"/>
      <c r="IJZ298"/>
      <c r="IKA298"/>
      <c r="IKB298"/>
      <c r="IKC298"/>
      <c r="IKD298"/>
      <c r="IKE298"/>
      <c r="IKF298"/>
      <c r="IKG298"/>
      <c r="IKH298"/>
      <c r="IKI298"/>
      <c r="IKJ298"/>
      <c r="IKK298"/>
      <c r="IKL298"/>
      <c r="IKM298"/>
      <c r="IKN298"/>
      <c r="IKO298"/>
      <c r="IKP298"/>
      <c r="IKQ298"/>
      <c r="IKR298"/>
      <c r="IKS298"/>
      <c r="IKT298"/>
      <c r="IKU298"/>
      <c r="IKV298"/>
      <c r="IKW298"/>
      <c r="IKX298"/>
      <c r="IKY298"/>
      <c r="IKZ298"/>
      <c r="ILA298"/>
      <c r="ILB298"/>
      <c r="ILC298"/>
      <c r="ILD298"/>
      <c r="ILE298"/>
      <c r="ILF298"/>
      <c r="ILG298"/>
      <c r="ILH298"/>
      <c r="ILI298"/>
      <c r="ILJ298"/>
      <c r="ILK298"/>
      <c r="ILL298"/>
      <c r="ILM298"/>
      <c r="ILN298"/>
      <c r="ILO298"/>
      <c r="ILP298"/>
      <c r="ILQ298"/>
      <c r="ILR298"/>
      <c r="ILS298"/>
      <c r="ILT298"/>
      <c r="ILU298"/>
      <c r="ILV298"/>
      <c r="ILW298"/>
      <c r="ILX298"/>
      <c r="ILY298"/>
      <c r="ILZ298"/>
      <c r="IMA298"/>
      <c r="IMB298"/>
      <c r="IMC298"/>
      <c r="IMD298"/>
      <c r="IME298"/>
      <c r="IMF298"/>
      <c r="IMG298"/>
      <c r="IMH298"/>
      <c r="IMI298"/>
      <c r="IMJ298"/>
      <c r="IMK298"/>
      <c r="IML298"/>
      <c r="IMM298"/>
      <c r="IMN298"/>
      <c r="IMO298"/>
      <c r="IMP298"/>
      <c r="IMQ298"/>
      <c r="IMR298"/>
      <c r="IMS298"/>
      <c r="IMT298"/>
      <c r="IMU298"/>
      <c r="IMV298"/>
      <c r="IMW298"/>
      <c r="IMX298"/>
      <c r="IMY298"/>
      <c r="IMZ298"/>
      <c r="INA298"/>
      <c r="INB298"/>
      <c r="INC298"/>
      <c r="IND298"/>
      <c r="INE298"/>
      <c r="INF298"/>
      <c r="ING298"/>
      <c r="INH298"/>
      <c r="INI298"/>
      <c r="INJ298"/>
      <c r="INK298"/>
      <c r="INL298"/>
      <c r="INM298"/>
      <c r="INN298"/>
      <c r="INO298"/>
      <c r="INP298"/>
      <c r="INQ298"/>
      <c r="INR298"/>
      <c r="INS298"/>
      <c r="INT298"/>
      <c r="INU298"/>
      <c r="INV298"/>
      <c r="INW298"/>
      <c r="INX298"/>
      <c r="INY298"/>
      <c r="INZ298"/>
      <c r="IOA298"/>
      <c r="IOB298"/>
      <c r="IOC298"/>
      <c r="IOD298"/>
      <c r="IOE298"/>
      <c r="IOF298"/>
      <c r="IOG298"/>
      <c r="IOH298"/>
      <c r="IOI298"/>
      <c r="IOJ298"/>
      <c r="IOK298"/>
      <c r="IOL298"/>
      <c r="IOM298"/>
      <c r="ION298"/>
      <c r="IOO298"/>
      <c r="IOP298"/>
      <c r="IOQ298"/>
      <c r="IOR298"/>
      <c r="IOS298"/>
      <c r="IOT298"/>
      <c r="IOU298"/>
      <c r="IOV298"/>
      <c r="IOW298"/>
      <c r="IOX298"/>
      <c r="IOY298"/>
      <c r="IOZ298"/>
      <c r="IPA298"/>
      <c r="IPB298"/>
      <c r="IPC298"/>
      <c r="IPD298"/>
      <c r="IPE298"/>
      <c r="IPF298"/>
      <c r="IPG298"/>
      <c r="IPH298"/>
      <c r="IPI298"/>
      <c r="IPJ298"/>
      <c r="IPK298"/>
      <c r="IPL298"/>
      <c r="IPM298"/>
      <c r="IPN298"/>
      <c r="IPO298"/>
      <c r="IPP298"/>
      <c r="IPQ298"/>
      <c r="IPR298"/>
      <c r="IPS298"/>
      <c r="IPT298"/>
      <c r="IPU298"/>
      <c r="IPV298"/>
      <c r="IPW298"/>
      <c r="IPX298"/>
      <c r="IPY298"/>
      <c r="IPZ298"/>
      <c r="IQA298"/>
      <c r="IQB298"/>
      <c r="IQC298"/>
      <c r="IQD298"/>
      <c r="IQE298"/>
      <c r="IQF298"/>
      <c r="IQG298"/>
      <c r="IQH298"/>
      <c r="IQI298"/>
      <c r="IQJ298"/>
      <c r="IQK298"/>
      <c r="IQL298"/>
      <c r="IQM298"/>
      <c r="IQN298"/>
      <c r="IQO298"/>
      <c r="IQP298"/>
      <c r="IQQ298"/>
      <c r="IQR298"/>
      <c r="IQS298"/>
      <c r="IQT298"/>
      <c r="IQU298"/>
      <c r="IQV298"/>
      <c r="IQW298"/>
      <c r="IQX298"/>
      <c r="IQY298"/>
      <c r="IQZ298"/>
      <c r="IRA298"/>
      <c r="IRB298"/>
      <c r="IRC298"/>
      <c r="IRD298"/>
      <c r="IRE298"/>
      <c r="IRF298"/>
      <c r="IRG298"/>
      <c r="IRH298"/>
      <c r="IRI298"/>
      <c r="IRJ298"/>
      <c r="IRK298"/>
      <c r="IRL298"/>
      <c r="IRM298"/>
      <c r="IRN298"/>
      <c r="IRO298"/>
      <c r="IRP298"/>
      <c r="IRQ298"/>
      <c r="IRR298"/>
      <c r="IRS298"/>
      <c r="IRT298"/>
      <c r="IRU298"/>
      <c r="IRV298"/>
      <c r="IRW298"/>
      <c r="IRX298"/>
      <c r="IRY298"/>
      <c r="IRZ298"/>
      <c r="ISA298"/>
      <c r="ISB298"/>
      <c r="ISC298"/>
      <c r="ISD298"/>
      <c r="ISE298"/>
      <c r="ISF298"/>
      <c r="ISG298"/>
      <c r="ISH298"/>
      <c r="ISI298"/>
      <c r="ISJ298"/>
      <c r="ISK298"/>
      <c r="ISL298"/>
      <c r="ISM298"/>
      <c r="ISN298"/>
      <c r="ISO298"/>
      <c r="ISP298"/>
      <c r="ISQ298"/>
      <c r="ISR298"/>
      <c r="ISS298"/>
      <c r="IST298"/>
      <c r="ISU298"/>
      <c r="ISV298"/>
      <c r="ISW298"/>
      <c r="ISX298"/>
      <c r="ISY298"/>
      <c r="ISZ298"/>
      <c r="ITA298"/>
      <c r="ITB298"/>
      <c r="ITC298"/>
      <c r="ITD298"/>
      <c r="ITE298"/>
      <c r="ITF298"/>
      <c r="ITG298"/>
      <c r="ITH298"/>
      <c r="ITI298"/>
      <c r="ITJ298"/>
      <c r="ITK298"/>
      <c r="ITL298"/>
      <c r="ITM298"/>
      <c r="ITN298"/>
      <c r="ITO298"/>
      <c r="ITP298"/>
      <c r="ITQ298"/>
      <c r="ITR298"/>
      <c r="ITS298"/>
      <c r="ITT298"/>
      <c r="ITU298"/>
      <c r="ITV298"/>
      <c r="ITW298"/>
      <c r="ITX298"/>
      <c r="ITY298"/>
      <c r="ITZ298"/>
      <c r="IUA298"/>
      <c r="IUB298"/>
      <c r="IUC298"/>
      <c r="IUD298"/>
      <c r="IUE298"/>
      <c r="IUF298"/>
      <c r="IUG298"/>
      <c r="IUH298"/>
      <c r="IUI298"/>
      <c r="IUJ298"/>
      <c r="IUK298"/>
      <c r="IUL298"/>
      <c r="IUM298"/>
      <c r="IUN298"/>
      <c r="IUO298"/>
      <c r="IUP298"/>
      <c r="IUQ298"/>
      <c r="IUR298"/>
      <c r="IUS298"/>
      <c r="IUT298"/>
      <c r="IUU298"/>
      <c r="IUV298"/>
      <c r="IUW298"/>
      <c r="IUX298"/>
      <c r="IUY298"/>
      <c r="IUZ298"/>
      <c r="IVA298"/>
      <c r="IVB298"/>
      <c r="IVC298"/>
      <c r="IVD298"/>
      <c r="IVE298"/>
      <c r="IVF298"/>
      <c r="IVG298"/>
      <c r="IVH298"/>
      <c r="IVI298"/>
      <c r="IVJ298"/>
      <c r="IVK298"/>
      <c r="IVL298"/>
      <c r="IVM298"/>
      <c r="IVN298"/>
      <c r="IVO298"/>
      <c r="IVP298"/>
      <c r="IVQ298"/>
      <c r="IVR298"/>
      <c r="IVS298"/>
      <c r="IVT298"/>
      <c r="IVU298"/>
      <c r="IVV298"/>
      <c r="IVW298"/>
      <c r="IVX298"/>
      <c r="IVY298"/>
      <c r="IVZ298"/>
      <c r="IWA298"/>
      <c r="IWB298"/>
      <c r="IWC298"/>
      <c r="IWD298"/>
      <c r="IWE298"/>
      <c r="IWF298"/>
      <c r="IWG298"/>
      <c r="IWH298"/>
      <c r="IWI298"/>
      <c r="IWJ298"/>
      <c r="IWK298"/>
      <c r="IWL298"/>
      <c r="IWM298"/>
      <c r="IWN298"/>
      <c r="IWO298"/>
      <c r="IWP298"/>
      <c r="IWQ298"/>
      <c r="IWR298"/>
      <c r="IWS298"/>
      <c r="IWT298"/>
      <c r="IWU298"/>
      <c r="IWV298"/>
      <c r="IWW298"/>
      <c r="IWX298"/>
      <c r="IWY298"/>
      <c r="IWZ298"/>
      <c r="IXA298"/>
      <c r="IXB298"/>
      <c r="IXC298"/>
      <c r="IXD298"/>
      <c r="IXE298"/>
      <c r="IXF298"/>
      <c r="IXG298"/>
      <c r="IXH298"/>
      <c r="IXI298"/>
      <c r="IXJ298"/>
      <c r="IXK298"/>
      <c r="IXL298"/>
      <c r="IXM298"/>
      <c r="IXN298"/>
      <c r="IXO298"/>
      <c r="IXP298"/>
      <c r="IXQ298"/>
      <c r="IXR298"/>
      <c r="IXS298"/>
      <c r="IXT298"/>
      <c r="IXU298"/>
      <c r="IXV298"/>
      <c r="IXW298"/>
      <c r="IXX298"/>
      <c r="IXY298"/>
      <c r="IXZ298"/>
      <c r="IYA298"/>
      <c r="IYB298"/>
      <c r="IYC298"/>
      <c r="IYD298"/>
      <c r="IYE298"/>
      <c r="IYF298"/>
      <c r="IYG298"/>
      <c r="IYH298"/>
      <c r="IYI298"/>
      <c r="IYJ298"/>
      <c r="IYK298"/>
      <c r="IYL298"/>
      <c r="IYM298"/>
      <c r="IYN298"/>
      <c r="IYO298"/>
      <c r="IYP298"/>
      <c r="IYQ298"/>
      <c r="IYR298"/>
      <c r="IYS298"/>
      <c r="IYT298"/>
      <c r="IYU298"/>
      <c r="IYV298"/>
      <c r="IYW298"/>
      <c r="IYX298"/>
      <c r="IYY298"/>
      <c r="IYZ298"/>
      <c r="IZA298"/>
      <c r="IZB298"/>
      <c r="IZC298"/>
      <c r="IZD298"/>
      <c r="IZE298"/>
      <c r="IZF298"/>
      <c r="IZG298"/>
      <c r="IZH298"/>
      <c r="IZI298"/>
      <c r="IZJ298"/>
      <c r="IZK298"/>
      <c r="IZL298"/>
      <c r="IZM298"/>
      <c r="IZN298"/>
      <c r="IZO298"/>
      <c r="IZP298"/>
      <c r="IZQ298"/>
      <c r="IZR298"/>
      <c r="IZS298"/>
      <c r="IZT298"/>
      <c r="IZU298"/>
      <c r="IZV298"/>
      <c r="IZW298"/>
      <c r="IZX298"/>
      <c r="IZY298"/>
      <c r="IZZ298"/>
      <c r="JAA298"/>
      <c r="JAB298"/>
      <c r="JAC298"/>
      <c r="JAD298"/>
      <c r="JAE298"/>
      <c r="JAF298"/>
      <c r="JAG298"/>
      <c r="JAH298"/>
      <c r="JAI298"/>
      <c r="JAJ298"/>
      <c r="JAK298"/>
      <c r="JAL298"/>
      <c r="JAM298"/>
      <c r="JAN298"/>
      <c r="JAO298"/>
      <c r="JAP298"/>
      <c r="JAQ298"/>
      <c r="JAR298"/>
      <c r="JAS298"/>
      <c r="JAT298"/>
      <c r="JAU298"/>
      <c r="JAV298"/>
      <c r="JAW298"/>
      <c r="JAX298"/>
      <c r="JAY298"/>
      <c r="JAZ298"/>
      <c r="JBA298"/>
      <c r="JBB298"/>
      <c r="JBC298"/>
      <c r="JBD298"/>
      <c r="JBE298"/>
      <c r="JBF298"/>
      <c r="JBG298"/>
      <c r="JBH298"/>
      <c r="JBI298"/>
      <c r="JBJ298"/>
      <c r="JBK298"/>
      <c r="JBL298"/>
      <c r="JBM298"/>
      <c r="JBN298"/>
      <c r="JBO298"/>
      <c r="JBP298"/>
      <c r="JBQ298"/>
      <c r="JBR298"/>
      <c r="JBS298"/>
      <c r="JBT298"/>
      <c r="JBU298"/>
      <c r="JBV298"/>
      <c r="JBW298"/>
      <c r="JBX298"/>
      <c r="JBY298"/>
      <c r="JBZ298"/>
      <c r="JCA298"/>
      <c r="JCB298"/>
      <c r="JCC298"/>
      <c r="JCD298"/>
      <c r="JCE298"/>
      <c r="JCF298"/>
      <c r="JCG298"/>
      <c r="JCH298"/>
      <c r="JCI298"/>
      <c r="JCJ298"/>
      <c r="JCK298"/>
      <c r="JCL298"/>
      <c r="JCM298"/>
      <c r="JCN298"/>
      <c r="JCO298"/>
      <c r="JCP298"/>
      <c r="JCQ298"/>
      <c r="JCR298"/>
      <c r="JCS298"/>
      <c r="JCT298"/>
      <c r="JCU298"/>
      <c r="JCV298"/>
      <c r="JCW298"/>
      <c r="JCX298"/>
      <c r="JCY298"/>
      <c r="JCZ298"/>
      <c r="JDA298"/>
      <c r="JDB298"/>
      <c r="JDC298"/>
      <c r="JDD298"/>
      <c r="JDE298"/>
      <c r="JDF298"/>
      <c r="JDG298"/>
      <c r="JDH298"/>
      <c r="JDI298"/>
      <c r="JDJ298"/>
      <c r="JDK298"/>
      <c r="JDL298"/>
      <c r="JDM298"/>
      <c r="JDN298"/>
      <c r="JDO298"/>
      <c r="JDP298"/>
      <c r="JDQ298"/>
      <c r="JDR298"/>
      <c r="JDS298"/>
      <c r="JDT298"/>
      <c r="JDU298"/>
      <c r="JDV298"/>
      <c r="JDW298"/>
      <c r="JDX298"/>
      <c r="JDY298"/>
      <c r="JDZ298"/>
      <c r="JEA298"/>
      <c r="JEB298"/>
      <c r="JEC298"/>
      <c r="JED298"/>
      <c r="JEE298"/>
      <c r="JEF298"/>
      <c r="JEG298"/>
      <c r="JEH298"/>
      <c r="JEI298"/>
      <c r="JEJ298"/>
      <c r="JEK298"/>
      <c r="JEL298"/>
      <c r="JEM298"/>
      <c r="JEN298"/>
      <c r="JEO298"/>
      <c r="JEP298"/>
      <c r="JEQ298"/>
      <c r="JER298"/>
      <c r="JES298"/>
      <c r="JET298"/>
      <c r="JEU298"/>
      <c r="JEV298"/>
      <c r="JEW298"/>
      <c r="JEX298"/>
      <c r="JEY298"/>
      <c r="JEZ298"/>
      <c r="JFA298"/>
      <c r="JFB298"/>
      <c r="JFC298"/>
      <c r="JFD298"/>
      <c r="JFE298"/>
      <c r="JFF298"/>
      <c r="JFG298"/>
      <c r="JFH298"/>
      <c r="JFI298"/>
      <c r="JFJ298"/>
      <c r="JFK298"/>
      <c r="JFL298"/>
      <c r="JFM298"/>
      <c r="JFN298"/>
      <c r="JFO298"/>
      <c r="JFP298"/>
      <c r="JFQ298"/>
      <c r="JFR298"/>
      <c r="JFS298"/>
      <c r="JFT298"/>
      <c r="JFU298"/>
      <c r="JFV298"/>
      <c r="JFW298"/>
      <c r="JFX298"/>
      <c r="JFY298"/>
      <c r="JFZ298"/>
      <c r="JGA298"/>
      <c r="JGB298"/>
      <c r="JGC298"/>
      <c r="JGD298"/>
      <c r="JGE298"/>
      <c r="JGF298"/>
      <c r="JGG298"/>
      <c r="JGH298"/>
      <c r="JGI298"/>
      <c r="JGJ298"/>
      <c r="JGK298"/>
      <c r="JGL298"/>
      <c r="JGM298"/>
      <c r="JGN298"/>
      <c r="JGO298"/>
      <c r="JGP298"/>
      <c r="JGQ298"/>
      <c r="JGR298"/>
      <c r="JGS298"/>
      <c r="JGT298"/>
      <c r="JGU298"/>
      <c r="JGV298"/>
      <c r="JGW298"/>
      <c r="JGX298"/>
      <c r="JGY298"/>
      <c r="JGZ298"/>
      <c r="JHA298"/>
      <c r="JHB298"/>
      <c r="JHC298"/>
      <c r="JHD298"/>
      <c r="JHE298"/>
      <c r="JHF298"/>
      <c r="JHG298"/>
      <c r="JHH298"/>
      <c r="JHI298"/>
      <c r="JHJ298"/>
      <c r="JHK298"/>
      <c r="JHL298"/>
      <c r="JHM298"/>
      <c r="JHN298"/>
      <c r="JHO298"/>
      <c r="JHP298"/>
      <c r="JHQ298"/>
      <c r="JHR298"/>
      <c r="JHS298"/>
      <c r="JHT298"/>
      <c r="JHU298"/>
      <c r="JHV298"/>
      <c r="JHW298"/>
      <c r="JHX298"/>
      <c r="JHY298"/>
      <c r="JHZ298"/>
      <c r="JIA298"/>
      <c r="JIB298"/>
      <c r="JIC298"/>
      <c r="JID298"/>
      <c r="JIE298"/>
      <c r="JIF298"/>
      <c r="JIG298"/>
      <c r="JIH298"/>
      <c r="JII298"/>
      <c r="JIJ298"/>
      <c r="JIK298"/>
      <c r="JIL298"/>
      <c r="JIM298"/>
      <c r="JIN298"/>
      <c r="JIO298"/>
      <c r="JIP298"/>
      <c r="JIQ298"/>
      <c r="JIR298"/>
      <c r="JIS298"/>
      <c r="JIT298"/>
      <c r="JIU298"/>
      <c r="JIV298"/>
      <c r="JIW298"/>
      <c r="JIX298"/>
      <c r="JIY298"/>
      <c r="JIZ298"/>
      <c r="JJA298"/>
      <c r="JJB298"/>
      <c r="JJC298"/>
      <c r="JJD298"/>
      <c r="JJE298"/>
      <c r="JJF298"/>
      <c r="JJG298"/>
      <c r="JJH298"/>
      <c r="JJI298"/>
      <c r="JJJ298"/>
      <c r="JJK298"/>
      <c r="JJL298"/>
      <c r="JJM298"/>
      <c r="JJN298"/>
      <c r="JJO298"/>
      <c r="JJP298"/>
      <c r="JJQ298"/>
      <c r="JJR298"/>
      <c r="JJS298"/>
      <c r="JJT298"/>
      <c r="JJU298"/>
      <c r="JJV298"/>
      <c r="JJW298"/>
      <c r="JJX298"/>
      <c r="JJY298"/>
      <c r="JJZ298"/>
      <c r="JKA298"/>
      <c r="JKB298"/>
      <c r="JKC298"/>
      <c r="JKD298"/>
      <c r="JKE298"/>
      <c r="JKF298"/>
      <c r="JKG298"/>
      <c r="JKH298"/>
      <c r="JKI298"/>
      <c r="JKJ298"/>
      <c r="JKK298"/>
      <c r="JKL298"/>
      <c r="JKM298"/>
      <c r="JKN298"/>
      <c r="JKO298"/>
      <c r="JKP298"/>
      <c r="JKQ298"/>
      <c r="JKR298"/>
      <c r="JKS298"/>
      <c r="JKT298"/>
      <c r="JKU298"/>
      <c r="JKV298"/>
      <c r="JKW298"/>
      <c r="JKX298"/>
      <c r="JKY298"/>
      <c r="JKZ298"/>
      <c r="JLA298"/>
      <c r="JLB298"/>
      <c r="JLC298"/>
      <c r="JLD298"/>
      <c r="JLE298"/>
      <c r="JLF298"/>
      <c r="JLG298"/>
      <c r="JLH298"/>
      <c r="JLI298"/>
      <c r="JLJ298"/>
      <c r="JLK298"/>
      <c r="JLL298"/>
      <c r="JLM298"/>
      <c r="JLN298"/>
      <c r="JLO298"/>
      <c r="JLP298"/>
      <c r="JLQ298"/>
      <c r="JLR298"/>
      <c r="JLS298"/>
      <c r="JLT298"/>
      <c r="JLU298"/>
      <c r="JLV298"/>
      <c r="JLW298"/>
      <c r="JLX298"/>
      <c r="JLY298"/>
      <c r="JLZ298"/>
      <c r="JMA298"/>
      <c r="JMB298"/>
      <c r="JMC298"/>
      <c r="JMD298"/>
      <c r="JME298"/>
      <c r="JMF298"/>
      <c r="JMG298"/>
      <c r="JMH298"/>
      <c r="JMI298"/>
      <c r="JMJ298"/>
      <c r="JMK298"/>
      <c r="JML298"/>
      <c r="JMM298"/>
      <c r="JMN298"/>
      <c r="JMO298"/>
      <c r="JMP298"/>
      <c r="JMQ298"/>
      <c r="JMR298"/>
      <c r="JMS298"/>
      <c r="JMT298"/>
      <c r="JMU298"/>
      <c r="JMV298"/>
      <c r="JMW298"/>
      <c r="JMX298"/>
      <c r="JMY298"/>
      <c r="JMZ298"/>
      <c r="JNA298"/>
      <c r="JNB298"/>
      <c r="JNC298"/>
      <c r="JND298"/>
      <c r="JNE298"/>
      <c r="JNF298"/>
      <c r="JNG298"/>
      <c r="JNH298"/>
      <c r="JNI298"/>
      <c r="JNJ298"/>
      <c r="JNK298"/>
      <c r="JNL298"/>
      <c r="JNM298"/>
      <c r="JNN298"/>
      <c r="JNO298"/>
      <c r="JNP298"/>
      <c r="JNQ298"/>
      <c r="JNR298"/>
      <c r="JNS298"/>
      <c r="JNT298"/>
      <c r="JNU298"/>
      <c r="JNV298"/>
      <c r="JNW298"/>
      <c r="JNX298"/>
      <c r="JNY298"/>
      <c r="JNZ298"/>
      <c r="JOA298"/>
      <c r="JOB298"/>
      <c r="JOC298"/>
      <c r="JOD298"/>
      <c r="JOE298"/>
      <c r="JOF298"/>
      <c r="JOG298"/>
      <c r="JOH298"/>
      <c r="JOI298"/>
      <c r="JOJ298"/>
      <c r="JOK298"/>
      <c r="JOL298"/>
      <c r="JOM298"/>
      <c r="JON298"/>
      <c r="JOO298"/>
      <c r="JOP298"/>
      <c r="JOQ298"/>
      <c r="JOR298"/>
      <c r="JOS298"/>
      <c r="JOT298"/>
      <c r="JOU298"/>
      <c r="JOV298"/>
      <c r="JOW298"/>
      <c r="JOX298"/>
      <c r="JOY298"/>
      <c r="JOZ298"/>
      <c r="JPA298"/>
      <c r="JPB298"/>
      <c r="JPC298"/>
      <c r="JPD298"/>
      <c r="JPE298"/>
      <c r="JPF298"/>
      <c r="JPG298"/>
      <c r="JPH298"/>
      <c r="JPI298"/>
      <c r="JPJ298"/>
      <c r="JPK298"/>
      <c r="JPL298"/>
      <c r="JPM298"/>
      <c r="JPN298"/>
      <c r="JPO298"/>
      <c r="JPP298"/>
      <c r="JPQ298"/>
      <c r="JPR298"/>
      <c r="JPS298"/>
      <c r="JPT298"/>
      <c r="JPU298"/>
      <c r="JPV298"/>
      <c r="JPW298"/>
      <c r="JPX298"/>
      <c r="JPY298"/>
      <c r="JPZ298"/>
      <c r="JQA298"/>
      <c r="JQB298"/>
      <c r="JQC298"/>
      <c r="JQD298"/>
      <c r="JQE298"/>
      <c r="JQF298"/>
      <c r="JQG298"/>
      <c r="JQH298"/>
      <c r="JQI298"/>
      <c r="JQJ298"/>
      <c r="JQK298"/>
      <c r="JQL298"/>
      <c r="JQM298"/>
      <c r="JQN298"/>
      <c r="JQO298"/>
      <c r="JQP298"/>
      <c r="JQQ298"/>
      <c r="JQR298"/>
      <c r="JQS298"/>
      <c r="JQT298"/>
      <c r="JQU298"/>
      <c r="JQV298"/>
      <c r="JQW298"/>
      <c r="JQX298"/>
      <c r="JQY298"/>
      <c r="JQZ298"/>
      <c r="JRA298"/>
      <c r="JRB298"/>
      <c r="JRC298"/>
      <c r="JRD298"/>
      <c r="JRE298"/>
      <c r="JRF298"/>
      <c r="JRG298"/>
      <c r="JRH298"/>
      <c r="JRI298"/>
      <c r="JRJ298"/>
      <c r="JRK298"/>
      <c r="JRL298"/>
      <c r="JRM298"/>
      <c r="JRN298"/>
      <c r="JRO298"/>
      <c r="JRP298"/>
      <c r="JRQ298"/>
      <c r="JRR298"/>
      <c r="JRS298"/>
      <c r="JRT298"/>
      <c r="JRU298"/>
      <c r="JRV298"/>
      <c r="JRW298"/>
      <c r="JRX298"/>
      <c r="JRY298"/>
      <c r="JRZ298"/>
      <c r="JSA298"/>
      <c r="JSB298"/>
      <c r="JSC298"/>
      <c r="JSD298"/>
      <c r="JSE298"/>
      <c r="JSF298"/>
      <c r="JSG298"/>
      <c r="JSH298"/>
      <c r="JSI298"/>
      <c r="JSJ298"/>
      <c r="JSK298"/>
      <c r="JSL298"/>
      <c r="JSM298"/>
      <c r="JSN298"/>
      <c r="JSO298"/>
      <c r="JSP298"/>
      <c r="JSQ298"/>
      <c r="JSR298"/>
      <c r="JSS298"/>
      <c r="JST298"/>
      <c r="JSU298"/>
      <c r="JSV298"/>
      <c r="JSW298"/>
      <c r="JSX298"/>
      <c r="JSY298"/>
      <c r="JSZ298"/>
      <c r="JTA298"/>
      <c r="JTB298"/>
      <c r="JTC298"/>
      <c r="JTD298"/>
      <c r="JTE298"/>
      <c r="JTF298"/>
      <c r="JTG298"/>
      <c r="JTH298"/>
      <c r="JTI298"/>
      <c r="JTJ298"/>
      <c r="JTK298"/>
      <c r="JTL298"/>
      <c r="JTM298"/>
      <c r="JTN298"/>
      <c r="JTO298"/>
      <c r="JTP298"/>
      <c r="JTQ298"/>
      <c r="JTR298"/>
      <c r="JTS298"/>
      <c r="JTT298"/>
      <c r="JTU298"/>
      <c r="JTV298"/>
      <c r="JTW298"/>
      <c r="JTX298"/>
      <c r="JTY298"/>
      <c r="JTZ298"/>
      <c r="JUA298"/>
      <c r="JUB298"/>
      <c r="JUC298"/>
      <c r="JUD298"/>
      <c r="JUE298"/>
      <c r="JUF298"/>
      <c r="JUG298"/>
      <c r="JUH298"/>
      <c r="JUI298"/>
      <c r="JUJ298"/>
      <c r="JUK298"/>
      <c r="JUL298"/>
      <c r="JUM298"/>
      <c r="JUN298"/>
      <c r="JUO298"/>
      <c r="JUP298"/>
      <c r="JUQ298"/>
      <c r="JUR298"/>
      <c r="JUS298"/>
      <c r="JUT298"/>
      <c r="JUU298"/>
      <c r="JUV298"/>
      <c r="JUW298"/>
      <c r="JUX298"/>
      <c r="JUY298"/>
      <c r="JUZ298"/>
      <c r="JVA298"/>
      <c r="JVB298"/>
      <c r="JVC298"/>
      <c r="JVD298"/>
      <c r="JVE298"/>
      <c r="JVF298"/>
      <c r="JVG298"/>
      <c r="JVH298"/>
      <c r="JVI298"/>
      <c r="JVJ298"/>
      <c r="JVK298"/>
      <c r="JVL298"/>
      <c r="JVM298"/>
      <c r="JVN298"/>
      <c r="JVO298"/>
      <c r="JVP298"/>
      <c r="JVQ298"/>
      <c r="JVR298"/>
      <c r="JVS298"/>
      <c r="JVT298"/>
      <c r="JVU298"/>
      <c r="JVV298"/>
      <c r="JVW298"/>
      <c r="JVX298"/>
      <c r="JVY298"/>
      <c r="JVZ298"/>
      <c r="JWA298"/>
      <c r="JWB298"/>
      <c r="JWC298"/>
      <c r="JWD298"/>
      <c r="JWE298"/>
      <c r="JWF298"/>
      <c r="JWG298"/>
      <c r="JWH298"/>
      <c r="JWI298"/>
      <c r="JWJ298"/>
      <c r="JWK298"/>
      <c r="JWL298"/>
      <c r="JWM298"/>
      <c r="JWN298"/>
      <c r="JWO298"/>
      <c r="JWP298"/>
      <c r="JWQ298"/>
      <c r="JWR298"/>
      <c r="JWS298"/>
      <c r="JWT298"/>
      <c r="JWU298"/>
      <c r="JWV298"/>
      <c r="JWW298"/>
      <c r="JWX298"/>
      <c r="JWY298"/>
      <c r="JWZ298"/>
      <c r="JXA298"/>
      <c r="JXB298"/>
      <c r="JXC298"/>
      <c r="JXD298"/>
      <c r="JXE298"/>
      <c r="JXF298"/>
      <c r="JXG298"/>
      <c r="JXH298"/>
      <c r="JXI298"/>
      <c r="JXJ298"/>
      <c r="JXK298"/>
      <c r="JXL298"/>
      <c r="JXM298"/>
      <c r="JXN298"/>
      <c r="JXO298"/>
      <c r="JXP298"/>
      <c r="JXQ298"/>
      <c r="JXR298"/>
      <c r="JXS298"/>
      <c r="JXT298"/>
      <c r="JXU298"/>
      <c r="JXV298"/>
      <c r="JXW298"/>
      <c r="JXX298"/>
      <c r="JXY298"/>
      <c r="JXZ298"/>
      <c r="JYA298"/>
      <c r="JYB298"/>
      <c r="JYC298"/>
      <c r="JYD298"/>
      <c r="JYE298"/>
      <c r="JYF298"/>
      <c r="JYG298"/>
      <c r="JYH298"/>
      <c r="JYI298"/>
      <c r="JYJ298"/>
      <c r="JYK298"/>
      <c r="JYL298"/>
      <c r="JYM298"/>
      <c r="JYN298"/>
      <c r="JYO298"/>
      <c r="JYP298"/>
      <c r="JYQ298"/>
      <c r="JYR298"/>
      <c r="JYS298"/>
      <c r="JYT298"/>
      <c r="JYU298"/>
      <c r="JYV298"/>
      <c r="JYW298"/>
      <c r="JYX298"/>
      <c r="JYY298"/>
      <c r="JYZ298"/>
      <c r="JZA298"/>
      <c r="JZB298"/>
      <c r="JZC298"/>
      <c r="JZD298"/>
      <c r="JZE298"/>
      <c r="JZF298"/>
      <c r="JZG298"/>
      <c r="JZH298"/>
      <c r="JZI298"/>
      <c r="JZJ298"/>
      <c r="JZK298"/>
      <c r="JZL298"/>
      <c r="JZM298"/>
      <c r="JZN298"/>
      <c r="JZO298"/>
      <c r="JZP298"/>
      <c r="JZQ298"/>
      <c r="JZR298"/>
      <c r="JZS298"/>
      <c r="JZT298"/>
      <c r="JZU298"/>
      <c r="JZV298"/>
      <c r="JZW298"/>
      <c r="JZX298"/>
      <c r="JZY298"/>
      <c r="JZZ298"/>
      <c r="KAA298"/>
      <c r="KAB298"/>
      <c r="KAC298"/>
      <c r="KAD298"/>
      <c r="KAE298"/>
      <c r="KAF298"/>
      <c r="KAG298"/>
      <c r="KAH298"/>
      <c r="KAI298"/>
      <c r="KAJ298"/>
      <c r="KAK298"/>
      <c r="KAL298"/>
      <c r="KAM298"/>
      <c r="KAN298"/>
      <c r="KAO298"/>
      <c r="KAP298"/>
      <c r="KAQ298"/>
      <c r="KAR298"/>
      <c r="KAS298"/>
      <c r="KAT298"/>
      <c r="KAU298"/>
      <c r="KAV298"/>
      <c r="KAW298"/>
      <c r="KAX298"/>
      <c r="KAY298"/>
      <c r="KAZ298"/>
      <c r="KBA298"/>
      <c r="KBB298"/>
      <c r="KBC298"/>
      <c r="KBD298"/>
      <c r="KBE298"/>
      <c r="KBF298"/>
      <c r="KBG298"/>
      <c r="KBH298"/>
      <c r="KBI298"/>
      <c r="KBJ298"/>
      <c r="KBK298"/>
      <c r="KBL298"/>
      <c r="KBM298"/>
      <c r="KBN298"/>
      <c r="KBO298"/>
      <c r="KBP298"/>
      <c r="KBQ298"/>
      <c r="KBR298"/>
      <c r="KBS298"/>
      <c r="KBT298"/>
      <c r="KBU298"/>
      <c r="KBV298"/>
      <c r="KBW298"/>
      <c r="KBX298"/>
      <c r="KBY298"/>
      <c r="KBZ298"/>
      <c r="KCA298"/>
      <c r="KCB298"/>
      <c r="KCC298"/>
      <c r="KCD298"/>
      <c r="KCE298"/>
      <c r="KCF298"/>
      <c r="KCG298"/>
      <c r="KCH298"/>
      <c r="KCI298"/>
      <c r="KCJ298"/>
      <c r="KCK298"/>
      <c r="KCL298"/>
      <c r="KCM298"/>
      <c r="KCN298"/>
      <c r="KCO298"/>
      <c r="KCP298"/>
      <c r="KCQ298"/>
      <c r="KCR298"/>
      <c r="KCS298"/>
      <c r="KCT298"/>
      <c r="KCU298"/>
      <c r="KCV298"/>
      <c r="KCW298"/>
      <c r="KCX298"/>
      <c r="KCY298"/>
      <c r="KCZ298"/>
      <c r="KDA298"/>
      <c r="KDB298"/>
      <c r="KDC298"/>
      <c r="KDD298"/>
      <c r="KDE298"/>
      <c r="KDF298"/>
      <c r="KDG298"/>
      <c r="KDH298"/>
      <c r="KDI298"/>
      <c r="KDJ298"/>
      <c r="KDK298"/>
      <c r="KDL298"/>
      <c r="KDM298"/>
      <c r="KDN298"/>
      <c r="KDO298"/>
      <c r="KDP298"/>
      <c r="KDQ298"/>
      <c r="KDR298"/>
      <c r="KDS298"/>
      <c r="KDT298"/>
      <c r="KDU298"/>
      <c r="KDV298"/>
      <c r="KDW298"/>
      <c r="KDX298"/>
      <c r="KDY298"/>
      <c r="KDZ298"/>
      <c r="KEA298"/>
      <c r="KEB298"/>
      <c r="KEC298"/>
      <c r="KED298"/>
      <c r="KEE298"/>
      <c r="KEF298"/>
      <c r="KEG298"/>
      <c r="KEH298"/>
      <c r="KEI298"/>
      <c r="KEJ298"/>
      <c r="KEK298"/>
      <c r="KEL298"/>
      <c r="KEM298"/>
      <c r="KEN298"/>
      <c r="KEO298"/>
      <c r="KEP298"/>
      <c r="KEQ298"/>
      <c r="KER298"/>
      <c r="KES298"/>
      <c r="KET298"/>
      <c r="KEU298"/>
      <c r="KEV298"/>
      <c r="KEW298"/>
      <c r="KEX298"/>
      <c r="KEY298"/>
      <c r="KEZ298"/>
      <c r="KFA298"/>
      <c r="KFB298"/>
      <c r="KFC298"/>
      <c r="KFD298"/>
      <c r="KFE298"/>
      <c r="KFF298"/>
      <c r="KFG298"/>
      <c r="KFH298"/>
      <c r="KFI298"/>
      <c r="KFJ298"/>
      <c r="KFK298"/>
      <c r="KFL298"/>
      <c r="KFM298"/>
      <c r="KFN298"/>
      <c r="KFO298"/>
      <c r="KFP298"/>
      <c r="KFQ298"/>
      <c r="KFR298"/>
      <c r="KFS298"/>
      <c r="KFT298"/>
      <c r="KFU298"/>
      <c r="KFV298"/>
      <c r="KFW298"/>
      <c r="KFX298"/>
      <c r="KFY298"/>
      <c r="KFZ298"/>
      <c r="KGA298"/>
      <c r="KGB298"/>
      <c r="KGC298"/>
      <c r="KGD298"/>
      <c r="KGE298"/>
      <c r="KGF298"/>
      <c r="KGG298"/>
      <c r="KGH298"/>
      <c r="KGI298"/>
      <c r="KGJ298"/>
      <c r="KGK298"/>
      <c r="KGL298"/>
      <c r="KGM298"/>
      <c r="KGN298"/>
      <c r="KGO298"/>
      <c r="KGP298"/>
      <c r="KGQ298"/>
      <c r="KGR298"/>
      <c r="KGS298"/>
      <c r="KGT298"/>
      <c r="KGU298"/>
      <c r="KGV298"/>
      <c r="KGW298"/>
      <c r="KGX298"/>
      <c r="KGY298"/>
      <c r="KGZ298"/>
      <c r="KHA298"/>
      <c r="KHB298"/>
      <c r="KHC298"/>
      <c r="KHD298"/>
      <c r="KHE298"/>
      <c r="KHF298"/>
      <c r="KHG298"/>
      <c r="KHH298"/>
      <c r="KHI298"/>
      <c r="KHJ298"/>
      <c r="KHK298"/>
      <c r="KHL298"/>
      <c r="KHM298"/>
      <c r="KHN298"/>
      <c r="KHO298"/>
      <c r="KHP298"/>
      <c r="KHQ298"/>
      <c r="KHR298"/>
      <c r="KHS298"/>
      <c r="KHT298"/>
      <c r="KHU298"/>
      <c r="KHV298"/>
      <c r="KHW298"/>
      <c r="KHX298"/>
      <c r="KHY298"/>
      <c r="KHZ298"/>
      <c r="KIA298"/>
      <c r="KIB298"/>
      <c r="KIC298"/>
      <c r="KID298"/>
      <c r="KIE298"/>
      <c r="KIF298"/>
      <c r="KIG298"/>
      <c r="KIH298"/>
      <c r="KII298"/>
      <c r="KIJ298"/>
      <c r="KIK298"/>
      <c r="KIL298"/>
      <c r="KIM298"/>
      <c r="KIN298"/>
      <c r="KIO298"/>
      <c r="KIP298"/>
      <c r="KIQ298"/>
      <c r="KIR298"/>
      <c r="KIS298"/>
      <c r="KIT298"/>
      <c r="KIU298"/>
      <c r="KIV298"/>
      <c r="KIW298"/>
      <c r="KIX298"/>
      <c r="KIY298"/>
      <c r="KIZ298"/>
      <c r="KJA298"/>
      <c r="KJB298"/>
      <c r="KJC298"/>
      <c r="KJD298"/>
      <c r="KJE298"/>
      <c r="KJF298"/>
      <c r="KJG298"/>
      <c r="KJH298"/>
      <c r="KJI298"/>
      <c r="KJJ298"/>
      <c r="KJK298"/>
      <c r="KJL298"/>
      <c r="KJM298"/>
      <c r="KJN298"/>
      <c r="KJO298"/>
      <c r="KJP298"/>
      <c r="KJQ298"/>
      <c r="KJR298"/>
      <c r="KJS298"/>
      <c r="KJT298"/>
      <c r="KJU298"/>
      <c r="KJV298"/>
      <c r="KJW298"/>
      <c r="KJX298"/>
      <c r="KJY298"/>
      <c r="KJZ298"/>
      <c r="KKA298"/>
      <c r="KKB298"/>
      <c r="KKC298"/>
      <c r="KKD298"/>
      <c r="KKE298"/>
      <c r="KKF298"/>
      <c r="KKG298"/>
      <c r="KKH298"/>
      <c r="KKI298"/>
      <c r="KKJ298"/>
      <c r="KKK298"/>
      <c r="KKL298"/>
      <c r="KKM298"/>
      <c r="KKN298"/>
      <c r="KKO298"/>
      <c r="KKP298"/>
      <c r="KKQ298"/>
      <c r="KKR298"/>
      <c r="KKS298"/>
      <c r="KKT298"/>
      <c r="KKU298"/>
      <c r="KKV298"/>
      <c r="KKW298"/>
      <c r="KKX298"/>
      <c r="KKY298"/>
      <c r="KKZ298"/>
      <c r="KLA298"/>
      <c r="KLB298"/>
      <c r="KLC298"/>
      <c r="KLD298"/>
      <c r="KLE298"/>
      <c r="KLF298"/>
      <c r="KLG298"/>
      <c r="KLH298"/>
      <c r="KLI298"/>
      <c r="KLJ298"/>
      <c r="KLK298"/>
      <c r="KLL298"/>
      <c r="KLM298"/>
      <c r="KLN298"/>
      <c r="KLO298"/>
      <c r="KLP298"/>
      <c r="KLQ298"/>
      <c r="KLR298"/>
      <c r="KLS298"/>
      <c r="KLT298"/>
      <c r="KLU298"/>
      <c r="KLV298"/>
      <c r="KLW298"/>
      <c r="KLX298"/>
      <c r="KLY298"/>
      <c r="KLZ298"/>
      <c r="KMA298"/>
      <c r="KMB298"/>
      <c r="KMC298"/>
      <c r="KMD298"/>
      <c r="KME298"/>
      <c r="KMF298"/>
      <c r="KMG298"/>
      <c r="KMH298"/>
      <c r="KMI298"/>
      <c r="KMJ298"/>
      <c r="KMK298"/>
      <c r="KML298"/>
      <c r="KMM298"/>
      <c r="KMN298"/>
      <c r="KMO298"/>
      <c r="KMP298"/>
      <c r="KMQ298"/>
      <c r="KMR298"/>
      <c r="KMS298"/>
      <c r="KMT298"/>
      <c r="KMU298"/>
      <c r="KMV298"/>
      <c r="KMW298"/>
      <c r="KMX298"/>
      <c r="KMY298"/>
      <c r="KMZ298"/>
      <c r="KNA298"/>
      <c r="KNB298"/>
      <c r="KNC298"/>
      <c r="KND298"/>
      <c r="KNE298"/>
      <c r="KNF298"/>
      <c r="KNG298"/>
      <c r="KNH298"/>
      <c r="KNI298"/>
      <c r="KNJ298"/>
      <c r="KNK298"/>
      <c r="KNL298"/>
      <c r="KNM298"/>
      <c r="KNN298"/>
      <c r="KNO298"/>
      <c r="KNP298"/>
      <c r="KNQ298"/>
      <c r="KNR298"/>
      <c r="KNS298"/>
      <c r="KNT298"/>
      <c r="KNU298"/>
      <c r="KNV298"/>
      <c r="KNW298"/>
      <c r="KNX298"/>
      <c r="KNY298"/>
      <c r="KNZ298"/>
      <c r="KOA298"/>
      <c r="KOB298"/>
      <c r="KOC298"/>
      <c r="KOD298"/>
      <c r="KOE298"/>
      <c r="KOF298"/>
      <c r="KOG298"/>
      <c r="KOH298"/>
      <c r="KOI298"/>
      <c r="KOJ298"/>
      <c r="KOK298"/>
      <c r="KOL298"/>
      <c r="KOM298"/>
      <c r="KON298"/>
      <c r="KOO298"/>
      <c r="KOP298"/>
      <c r="KOQ298"/>
      <c r="KOR298"/>
      <c r="KOS298"/>
      <c r="KOT298"/>
      <c r="KOU298"/>
      <c r="KOV298"/>
      <c r="KOW298"/>
      <c r="KOX298"/>
      <c r="KOY298"/>
      <c r="KOZ298"/>
      <c r="KPA298"/>
      <c r="KPB298"/>
      <c r="KPC298"/>
      <c r="KPD298"/>
      <c r="KPE298"/>
      <c r="KPF298"/>
      <c r="KPG298"/>
      <c r="KPH298"/>
      <c r="KPI298"/>
      <c r="KPJ298"/>
      <c r="KPK298"/>
      <c r="KPL298"/>
      <c r="KPM298"/>
      <c r="KPN298"/>
      <c r="KPO298"/>
      <c r="KPP298"/>
      <c r="KPQ298"/>
      <c r="KPR298"/>
      <c r="KPS298"/>
      <c r="KPT298"/>
      <c r="KPU298"/>
      <c r="KPV298"/>
      <c r="KPW298"/>
      <c r="KPX298"/>
      <c r="KPY298"/>
      <c r="KPZ298"/>
      <c r="KQA298"/>
      <c r="KQB298"/>
      <c r="KQC298"/>
      <c r="KQD298"/>
      <c r="KQE298"/>
      <c r="KQF298"/>
      <c r="KQG298"/>
      <c r="KQH298"/>
      <c r="KQI298"/>
      <c r="KQJ298"/>
      <c r="KQK298"/>
      <c r="KQL298"/>
      <c r="KQM298"/>
      <c r="KQN298"/>
      <c r="KQO298"/>
      <c r="KQP298"/>
      <c r="KQQ298"/>
      <c r="KQR298"/>
      <c r="KQS298"/>
      <c r="KQT298"/>
      <c r="KQU298"/>
      <c r="KQV298"/>
      <c r="KQW298"/>
      <c r="KQX298"/>
      <c r="KQY298"/>
      <c r="KQZ298"/>
      <c r="KRA298"/>
      <c r="KRB298"/>
      <c r="KRC298"/>
      <c r="KRD298"/>
      <c r="KRE298"/>
      <c r="KRF298"/>
      <c r="KRG298"/>
      <c r="KRH298"/>
      <c r="KRI298"/>
      <c r="KRJ298"/>
      <c r="KRK298"/>
      <c r="KRL298"/>
      <c r="KRM298"/>
      <c r="KRN298"/>
      <c r="KRO298"/>
      <c r="KRP298"/>
      <c r="KRQ298"/>
      <c r="KRR298"/>
      <c r="KRS298"/>
      <c r="KRT298"/>
      <c r="KRU298"/>
      <c r="KRV298"/>
      <c r="KRW298"/>
      <c r="KRX298"/>
      <c r="KRY298"/>
      <c r="KRZ298"/>
      <c r="KSA298"/>
      <c r="KSB298"/>
      <c r="KSC298"/>
      <c r="KSD298"/>
      <c r="KSE298"/>
      <c r="KSF298"/>
      <c r="KSG298"/>
      <c r="KSH298"/>
      <c r="KSI298"/>
      <c r="KSJ298"/>
      <c r="KSK298"/>
      <c r="KSL298"/>
      <c r="KSM298"/>
      <c r="KSN298"/>
      <c r="KSO298"/>
      <c r="KSP298"/>
      <c r="KSQ298"/>
      <c r="KSR298"/>
      <c r="KSS298"/>
      <c r="KST298"/>
      <c r="KSU298"/>
      <c r="KSV298"/>
      <c r="KSW298"/>
      <c r="KSX298"/>
      <c r="KSY298"/>
      <c r="KSZ298"/>
      <c r="KTA298"/>
      <c r="KTB298"/>
      <c r="KTC298"/>
      <c r="KTD298"/>
      <c r="KTE298"/>
      <c r="KTF298"/>
      <c r="KTG298"/>
      <c r="KTH298"/>
      <c r="KTI298"/>
      <c r="KTJ298"/>
      <c r="KTK298"/>
      <c r="KTL298"/>
      <c r="KTM298"/>
      <c r="KTN298"/>
      <c r="KTO298"/>
      <c r="KTP298"/>
      <c r="KTQ298"/>
      <c r="KTR298"/>
      <c r="KTS298"/>
      <c r="KTT298"/>
      <c r="KTU298"/>
      <c r="KTV298"/>
      <c r="KTW298"/>
      <c r="KTX298"/>
      <c r="KTY298"/>
      <c r="KTZ298"/>
      <c r="KUA298"/>
      <c r="KUB298"/>
      <c r="KUC298"/>
      <c r="KUD298"/>
      <c r="KUE298"/>
      <c r="KUF298"/>
      <c r="KUG298"/>
      <c r="KUH298"/>
      <c r="KUI298"/>
      <c r="KUJ298"/>
      <c r="KUK298"/>
      <c r="KUL298"/>
      <c r="KUM298"/>
      <c r="KUN298"/>
      <c r="KUO298"/>
      <c r="KUP298"/>
      <c r="KUQ298"/>
      <c r="KUR298"/>
      <c r="KUS298"/>
      <c r="KUT298"/>
      <c r="KUU298"/>
      <c r="KUV298"/>
      <c r="KUW298"/>
      <c r="KUX298"/>
      <c r="KUY298"/>
      <c r="KUZ298"/>
      <c r="KVA298"/>
      <c r="KVB298"/>
      <c r="KVC298"/>
      <c r="KVD298"/>
      <c r="KVE298"/>
      <c r="KVF298"/>
      <c r="KVG298"/>
      <c r="KVH298"/>
      <c r="KVI298"/>
      <c r="KVJ298"/>
      <c r="KVK298"/>
      <c r="KVL298"/>
      <c r="KVM298"/>
      <c r="KVN298"/>
      <c r="KVO298"/>
      <c r="KVP298"/>
      <c r="KVQ298"/>
      <c r="KVR298"/>
      <c r="KVS298"/>
      <c r="KVT298"/>
      <c r="KVU298"/>
      <c r="KVV298"/>
      <c r="KVW298"/>
      <c r="KVX298"/>
      <c r="KVY298"/>
      <c r="KVZ298"/>
      <c r="KWA298"/>
      <c r="KWB298"/>
      <c r="KWC298"/>
      <c r="KWD298"/>
      <c r="KWE298"/>
      <c r="KWF298"/>
      <c r="KWG298"/>
      <c r="KWH298"/>
      <c r="KWI298"/>
      <c r="KWJ298"/>
      <c r="KWK298"/>
      <c r="KWL298"/>
      <c r="KWM298"/>
      <c r="KWN298"/>
      <c r="KWO298"/>
      <c r="KWP298"/>
      <c r="KWQ298"/>
      <c r="KWR298"/>
      <c r="KWS298"/>
      <c r="KWT298"/>
      <c r="KWU298"/>
      <c r="KWV298"/>
      <c r="KWW298"/>
      <c r="KWX298"/>
      <c r="KWY298"/>
      <c r="KWZ298"/>
      <c r="KXA298"/>
      <c r="KXB298"/>
      <c r="KXC298"/>
      <c r="KXD298"/>
      <c r="KXE298"/>
      <c r="KXF298"/>
      <c r="KXG298"/>
      <c r="KXH298"/>
      <c r="KXI298"/>
      <c r="KXJ298"/>
      <c r="KXK298"/>
      <c r="KXL298"/>
      <c r="KXM298"/>
      <c r="KXN298"/>
      <c r="KXO298"/>
      <c r="KXP298"/>
      <c r="KXQ298"/>
      <c r="KXR298"/>
      <c r="KXS298"/>
      <c r="KXT298"/>
      <c r="KXU298"/>
      <c r="KXV298"/>
      <c r="KXW298"/>
      <c r="KXX298"/>
      <c r="KXY298"/>
      <c r="KXZ298"/>
      <c r="KYA298"/>
      <c r="KYB298"/>
      <c r="KYC298"/>
      <c r="KYD298"/>
      <c r="KYE298"/>
      <c r="KYF298"/>
      <c r="KYG298"/>
      <c r="KYH298"/>
      <c r="KYI298"/>
      <c r="KYJ298"/>
      <c r="KYK298"/>
      <c r="KYL298"/>
      <c r="KYM298"/>
      <c r="KYN298"/>
      <c r="KYO298"/>
      <c r="KYP298"/>
      <c r="KYQ298"/>
      <c r="KYR298"/>
      <c r="KYS298"/>
      <c r="KYT298"/>
      <c r="KYU298"/>
      <c r="KYV298"/>
      <c r="KYW298"/>
      <c r="KYX298"/>
      <c r="KYY298"/>
      <c r="KYZ298"/>
      <c r="KZA298"/>
      <c r="KZB298"/>
      <c r="KZC298"/>
      <c r="KZD298"/>
      <c r="KZE298"/>
      <c r="KZF298"/>
      <c r="KZG298"/>
      <c r="KZH298"/>
      <c r="KZI298"/>
      <c r="KZJ298"/>
      <c r="KZK298"/>
      <c r="KZL298"/>
      <c r="KZM298"/>
      <c r="KZN298"/>
      <c r="KZO298"/>
      <c r="KZP298"/>
      <c r="KZQ298"/>
      <c r="KZR298"/>
      <c r="KZS298"/>
      <c r="KZT298"/>
      <c r="KZU298"/>
      <c r="KZV298"/>
      <c r="KZW298"/>
      <c r="KZX298"/>
      <c r="KZY298"/>
      <c r="KZZ298"/>
      <c r="LAA298"/>
      <c r="LAB298"/>
      <c r="LAC298"/>
      <c r="LAD298"/>
      <c r="LAE298"/>
      <c r="LAF298"/>
      <c r="LAG298"/>
      <c r="LAH298"/>
      <c r="LAI298"/>
      <c r="LAJ298"/>
      <c r="LAK298"/>
      <c r="LAL298"/>
      <c r="LAM298"/>
      <c r="LAN298"/>
      <c r="LAO298"/>
      <c r="LAP298"/>
      <c r="LAQ298"/>
      <c r="LAR298"/>
      <c r="LAS298"/>
      <c r="LAT298"/>
      <c r="LAU298"/>
      <c r="LAV298"/>
      <c r="LAW298"/>
      <c r="LAX298"/>
      <c r="LAY298"/>
      <c r="LAZ298"/>
      <c r="LBA298"/>
      <c r="LBB298"/>
      <c r="LBC298"/>
      <c r="LBD298"/>
      <c r="LBE298"/>
      <c r="LBF298"/>
      <c r="LBG298"/>
      <c r="LBH298"/>
      <c r="LBI298"/>
      <c r="LBJ298"/>
      <c r="LBK298"/>
      <c r="LBL298"/>
      <c r="LBM298"/>
      <c r="LBN298"/>
      <c r="LBO298"/>
      <c r="LBP298"/>
      <c r="LBQ298"/>
      <c r="LBR298"/>
      <c r="LBS298"/>
      <c r="LBT298"/>
      <c r="LBU298"/>
      <c r="LBV298"/>
      <c r="LBW298"/>
      <c r="LBX298"/>
      <c r="LBY298"/>
      <c r="LBZ298"/>
      <c r="LCA298"/>
      <c r="LCB298"/>
      <c r="LCC298"/>
      <c r="LCD298"/>
      <c r="LCE298"/>
      <c r="LCF298"/>
      <c r="LCG298"/>
      <c r="LCH298"/>
      <c r="LCI298"/>
      <c r="LCJ298"/>
      <c r="LCK298"/>
      <c r="LCL298"/>
      <c r="LCM298"/>
      <c r="LCN298"/>
      <c r="LCO298"/>
      <c r="LCP298"/>
      <c r="LCQ298"/>
      <c r="LCR298"/>
      <c r="LCS298"/>
      <c r="LCT298"/>
      <c r="LCU298"/>
      <c r="LCV298"/>
      <c r="LCW298"/>
      <c r="LCX298"/>
      <c r="LCY298"/>
      <c r="LCZ298"/>
      <c r="LDA298"/>
      <c r="LDB298"/>
      <c r="LDC298"/>
      <c r="LDD298"/>
      <c r="LDE298"/>
      <c r="LDF298"/>
      <c r="LDG298"/>
      <c r="LDH298"/>
      <c r="LDI298"/>
      <c r="LDJ298"/>
      <c r="LDK298"/>
      <c r="LDL298"/>
      <c r="LDM298"/>
      <c r="LDN298"/>
      <c r="LDO298"/>
      <c r="LDP298"/>
      <c r="LDQ298"/>
      <c r="LDR298"/>
      <c r="LDS298"/>
      <c r="LDT298"/>
      <c r="LDU298"/>
      <c r="LDV298"/>
      <c r="LDW298"/>
      <c r="LDX298"/>
      <c r="LDY298"/>
      <c r="LDZ298"/>
      <c r="LEA298"/>
      <c r="LEB298"/>
      <c r="LEC298"/>
      <c r="LED298"/>
      <c r="LEE298"/>
      <c r="LEF298"/>
      <c r="LEG298"/>
      <c r="LEH298"/>
      <c r="LEI298"/>
      <c r="LEJ298"/>
      <c r="LEK298"/>
      <c r="LEL298"/>
      <c r="LEM298"/>
      <c r="LEN298"/>
      <c r="LEO298"/>
      <c r="LEP298"/>
      <c r="LEQ298"/>
      <c r="LER298"/>
      <c r="LES298"/>
      <c r="LET298"/>
      <c r="LEU298"/>
      <c r="LEV298"/>
      <c r="LEW298"/>
      <c r="LEX298"/>
      <c r="LEY298"/>
      <c r="LEZ298"/>
      <c r="LFA298"/>
      <c r="LFB298"/>
      <c r="LFC298"/>
      <c r="LFD298"/>
      <c r="LFE298"/>
      <c r="LFF298"/>
      <c r="LFG298"/>
      <c r="LFH298"/>
      <c r="LFI298"/>
      <c r="LFJ298"/>
      <c r="LFK298"/>
      <c r="LFL298"/>
      <c r="LFM298"/>
      <c r="LFN298"/>
      <c r="LFO298"/>
      <c r="LFP298"/>
      <c r="LFQ298"/>
      <c r="LFR298"/>
      <c r="LFS298"/>
      <c r="LFT298"/>
      <c r="LFU298"/>
      <c r="LFV298"/>
      <c r="LFW298"/>
      <c r="LFX298"/>
      <c r="LFY298"/>
      <c r="LFZ298"/>
      <c r="LGA298"/>
      <c r="LGB298"/>
      <c r="LGC298"/>
      <c r="LGD298"/>
      <c r="LGE298"/>
      <c r="LGF298"/>
      <c r="LGG298"/>
      <c r="LGH298"/>
      <c r="LGI298"/>
      <c r="LGJ298"/>
      <c r="LGK298"/>
      <c r="LGL298"/>
      <c r="LGM298"/>
      <c r="LGN298"/>
      <c r="LGO298"/>
      <c r="LGP298"/>
      <c r="LGQ298"/>
      <c r="LGR298"/>
      <c r="LGS298"/>
      <c r="LGT298"/>
      <c r="LGU298"/>
      <c r="LGV298"/>
      <c r="LGW298"/>
      <c r="LGX298"/>
      <c r="LGY298"/>
      <c r="LGZ298"/>
      <c r="LHA298"/>
      <c r="LHB298"/>
      <c r="LHC298"/>
      <c r="LHD298"/>
      <c r="LHE298"/>
      <c r="LHF298"/>
      <c r="LHG298"/>
      <c r="LHH298"/>
      <c r="LHI298"/>
      <c r="LHJ298"/>
      <c r="LHK298"/>
      <c r="LHL298"/>
      <c r="LHM298"/>
      <c r="LHN298"/>
      <c r="LHO298"/>
      <c r="LHP298"/>
      <c r="LHQ298"/>
      <c r="LHR298"/>
      <c r="LHS298"/>
      <c r="LHT298"/>
      <c r="LHU298"/>
      <c r="LHV298"/>
      <c r="LHW298"/>
      <c r="LHX298"/>
      <c r="LHY298"/>
      <c r="LHZ298"/>
      <c r="LIA298"/>
      <c r="LIB298"/>
      <c r="LIC298"/>
      <c r="LID298"/>
      <c r="LIE298"/>
      <c r="LIF298"/>
      <c r="LIG298"/>
      <c r="LIH298"/>
      <c r="LII298"/>
      <c r="LIJ298"/>
      <c r="LIK298"/>
      <c r="LIL298"/>
      <c r="LIM298"/>
      <c r="LIN298"/>
      <c r="LIO298"/>
      <c r="LIP298"/>
      <c r="LIQ298"/>
      <c r="LIR298"/>
      <c r="LIS298"/>
      <c r="LIT298"/>
      <c r="LIU298"/>
      <c r="LIV298"/>
      <c r="LIW298"/>
      <c r="LIX298"/>
      <c r="LIY298"/>
      <c r="LIZ298"/>
      <c r="LJA298"/>
      <c r="LJB298"/>
      <c r="LJC298"/>
      <c r="LJD298"/>
      <c r="LJE298"/>
      <c r="LJF298"/>
      <c r="LJG298"/>
      <c r="LJH298"/>
      <c r="LJI298"/>
      <c r="LJJ298"/>
      <c r="LJK298"/>
      <c r="LJL298"/>
      <c r="LJM298"/>
      <c r="LJN298"/>
      <c r="LJO298"/>
      <c r="LJP298"/>
      <c r="LJQ298"/>
      <c r="LJR298"/>
      <c r="LJS298"/>
      <c r="LJT298"/>
      <c r="LJU298"/>
      <c r="LJV298"/>
      <c r="LJW298"/>
      <c r="LJX298"/>
      <c r="LJY298"/>
      <c r="LJZ298"/>
      <c r="LKA298"/>
      <c r="LKB298"/>
      <c r="LKC298"/>
      <c r="LKD298"/>
      <c r="LKE298"/>
      <c r="LKF298"/>
      <c r="LKG298"/>
      <c r="LKH298"/>
      <c r="LKI298"/>
      <c r="LKJ298"/>
      <c r="LKK298"/>
      <c r="LKL298"/>
      <c r="LKM298"/>
      <c r="LKN298"/>
      <c r="LKO298"/>
      <c r="LKP298"/>
      <c r="LKQ298"/>
      <c r="LKR298"/>
      <c r="LKS298"/>
      <c r="LKT298"/>
      <c r="LKU298"/>
      <c r="LKV298"/>
      <c r="LKW298"/>
      <c r="LKX298"/>
      <c r="LKY298"/>
      <c r="LKZ298"/>
      <c r="LLA298"/>
      <c r="LLB298"/>
      <c r="LLC298"/>
      <c r="LLD298"/>
      <c r="LLE298"/>
      <c r="LLF298"/>
      <c r="LLG298"/>
      <c r="LLH298"/>
      <c r="LLI298"/>
      <c r="LLJ298"/>
      <c r="LLK298"/>
      <c r="LLL298"/>
      <c r="LLM298"/>
      <c r="LLN298"/>
      <c r="LLO298"/>
      <c r="LLP298"/>
      <c r="LLQ298"/>
      <c r="LLR298"/>
      <c r="LLS298"/>
      <c r="LLT298"/>
      <c r="LLU298"/>
      <c r="LLV298"/>
      <c r="LLW298"/>
      <c r="LLX298"/>
      <c r="LLY298"/>
      <c r="LLZ298"/>
      <c r="LMA298"/>
      <c r="LMB298"/>
      <c r="LMC298"/>
      <c r="LMD298"/>
      <c r="LME298"/>
      <c r="LMF298"/>
      <c r="LMG298"/>
      <c r="LMH298"/>
      <c r="LMI298"/>
      <c r="LMJ298"/>
      <c r="LMK298"/>
      <c r="LML298"/>
      <c r="LMM298"/>
      <c r="LMN298"/>
      <c r="LMO298"/>
      <c r="LMP298"/>
      <c r="LMQ298"/>
      <c r="LMR298"/>
      <c r="LMS298"/>
      <c r="LMT298"/>
      <c r="LMU298"/>
      <c r="LMV298"/>
      <c r="LMW298"/>
      <c r="LMX298"/>
      <c r="LMY298"/>
      <c r="LMZ298"/>
      <c r="LNA298"/>
      <c r="LNB298"/>
      <c r="LNC298"/>
      <c r="LND298"/>
      <c r="LNE298"/>
      <c r="LNF298"/>
      <c r="LNG298"/>
      <c r="LNH298"/>
      <c r="LNI298"/>
      <c r="LNJ298"/>
      <c r="LNK298"/>
      <c r="LNL298"/>
      <c r="LNM298"/>
      <c r="LNN298"/>
      <c r="LNO298"/>
      <c r="LNP298"/>
      <c r="LNQ298"/>
      <c r="LNR298"/>
      <c r="LNS298"/>
      <c r="LNT298"/>
      <c r="LNU298"/>
      <c r="LNV298"/>
      <c r="LNW298"/>
      <c r="LNX298"/>
      <c r="LNY298"/>
      <c r="LNZ298"/>
      <c r="LOA298"/>
      <c r="LOB298"/>
      <c r="LOC298"/>
      <c r="LOD298"/>
      <c r="LOE298"/>
      <c r="LOF298"/>
      <c r="LOG298"/>
      <c r="LOH298"/>
      <c r="LOI298"/>
      <c r="LOJ298"/>
      <c r="LOK298"/>
      <c r="LOL298"/>
      <c r="LOM298"/>
      <c r="LON298"/>
      <c r="LOO298"/>
      <c r="LOP298"/>
      <c r="LOQ298"/>
      <c r="LOR298"/>
      <c r="LOS298"/>
      <c r="LOT298"/>
      <c r="LOU298"/>
      <c r="LOV298"/>
      <c r="LOW298"/>
      <c r="LOX298"/>
      <c r="LOY298"/>
      <c r="LOZ298"/>
      <c r="LPA298"/>
      <c r="LPB298"/>
      <c r="LPC298"/>
      <c r="LPD298"/>
      <c r="LPE298"/>
      <c r="LPF298"/>
      <c r="LPG298"/>
      <c r="LPH298"/>
      <c r="LPI298"/>
      <c r="LPJ298"/>
      <c r="LPK298"/>
      <c r="LPL298"/>
      <c r="LPM298"/>
      <c r="LPN298"/>
      <c r="LPO298"/>
      <c r="LPP298"/>
      <c r="LPQ298"/>
      <c r="LPR298"/>
      <c r="LPS298"/>
      <c r="LPT298"/>
      <c r="LPU298"/>
      <c r="LPV298"/>
      <c r="LPW298"/>
      <c r="LPX298"/>
      <c r="LPY298"/>
      <c r="LPZ298"/>
      <c r="LQA298"/>
      <c r="LQB298"/>
      <c r="LQC298"/>
      <c r="LQD298"/>
      <c r="LQE298"/>
      <c r="LQF298"/>
      <c r="LQG298"/>
      <c r="LQH298"/>
      <c r="LQI298"/>
      <c r="LQJ298"/>
      <c r="LQK298"/>
      <c r="LQL298"/>
      <c r="LQM298"/>
      <c r="LQN298"/>
      <c r="LQO298"/>
      <c r="LQP298"/>
      <c r="LQQ298"/>
      <c r="LQR298"/>
      <c r="LQS298"/>
      <c r="LQT298"/>
      <c r="LQU298"/>
      <c r="LQV298"/>
      <c r="LQW298"/>
      <c r="LQX298"/>
      <c r="LQY298"/>
      <c r="LQZ298"/>
      <c r="LRA298"/>
      <c r="LRB298"/>
      <c r="LRC298"/>
      <c r="LRD298"/>
      <c r="LRE298"/>
      <c r="LRF298"/>
      <c r="LRG298"/>
      <c r="LRH298"/>
      <c r="LRI298"/>
      <c r="LRJ298"/>
      <c r="LRK298"/>
      <c r="LRL298"/>
      <c r="LRM298"/>
      <c r="LRN298"/>
      <c r="LRO298"/>
      <c r="LRP298"/>
      <c r="LRQ298"/>
      <c r="LRR298"/>
      <c r="LRS298"/>
      <c r="LRT298"/>
      <c r="LRU298"/>
      <c r="LRV298"/>
      <c r="LRW298"/>
      <c r="LRX298"/>
      <c r="LRY298"/>
      <c r="LRZ298"/>
      <c r="LSA298"/>
      <c r="LSB298"/>
      <c r="LSC298"/>
      <c r="LSD298"/>
      <c r="LSE298"/>
      <c r="LSF298"/>
      <c r="LSG298"/>
      <c r="LSH298"/>
      <c r="LSI298"/>
      <c r="LSJ298"/>
      <c r="LSK298"/>
      <c r="LSL298"/>
      <c r="LSM298"/>
      <c r="LSN298"/>
      <c r="LSO298"/>
      <c r="LSP298"/>
      <c r="LSQ298"/>
      <c r="LSR298"/>
      <c r="LSS298"/>
      <c r="LST298"/>
      <c r="LSU298"/>
      <c r="LSV298"/>
      <c r="LSW298"/>
      <c r="LSX298"/>
      <c r="LSY298"/>
      <c r="LSZ298"/>
      <c r="LTA298"/>
      <c r="LTB298"/>
      <c r="LTC298"/>
      <c r="LTD298"/>
      <c r="LTE298"/>
      <c r="LTF298"/>
      <c r="LTG298"/>
      <c r="LTH298"/>
      <c r="LTI298"/>
      <c r="LTJ298"/>
      <c r="LTK298"/>
      <c r="LTL298"/>
      <c r="LTM298"/>
      <c r="LTN298"/>
      <c r="LTO298"/>
      <c r="LTP298"/>
      <c r="LTQ298"/>
      <c r="LTR298"/>
      <c r="LTS298"/>
      <c r="LTT298"/>
      <c r="LTU298"/>
      <c r="LTV298"/>
      <c r="LTW298"/>
      <c r="LTX298"/>
      <c r="LTY298"/>
      <c r="LTZ298"/>
      <c r="LUA298"/>
      <c r="LUB298"/>
      <c r="LUC298"/>
      <c r="LUD298"/>
      <c r="LUE298"/>
      <c r="LUF298"/>
      <c r="LUG298"/>
      <c r="LUH298"/>
      <c r="LUI298"/>
      <c r="LUJ298"/>
      <c r="LUK298"/>
      <c r="LUL298"/>
      <c r="LUM298"/>
      <c r="LUN298"/>
      <c r="LUO298"/>
      <c r="LUP298"/>
      <c r="LUQ298"/>
      <c r="LUR298"/>
      <c r="LUS298"/>
      <c r="LUT298"/>
      <c r="LUU298"/>
      <c r="LUV298"/>
      <c r="LUW298"/>
      <c r="LUX298"/>
      <c r="LUY298"/>
      <c r="LUZ298"/>
      <c r="LVA298"/>
      <c r="LVB298"/>
      <c r="LVC298"/>
      <c r="LVD298"/>
      <c r="LVE298"/>
      <c r="LVF298"/>
      <c r="LVG298"/>
      <c r="LVH298"/>
      <c r="LVI298"/>
      <c r="LVJ298"/>
      <c r="LVK298"/>
      <c r="LVL298"/>
      <c r="LVM298"/>
      <c r="LVN298"/>
      <c r="LVO298"/>
      <c r="LVP298"/>
      <c r="LVQ298"/>
      <c r="LVR298"/>
      <c r="LVS298"/>
      <c r="LVT298"/>
      <c r="LVU298"/>
      <c r="LVV298"/>
      <c r="LVW298"/>
      <c r="LVX298"/>
      <c r="LVY298"/>
      <c r="LVZ298"/>
      <c r="LWA298"/>
      <c r="LWB298"/>
      <c r="LWC298"/>
      <c r="LWD298"/>
      <c r="LWE298"/>
      <c r="LWF298"/>
      <c r="LWG298"/>
      <c r="LWH298"/>
      <c r="LWI298"/>
      <c r="LWJ298"/>
      <c r="LWK298"/>
      <c r="LWL298"/>
      <c r="LWM298"/>
      <c r="LWN298"/>
      <c r="LWO298"/>
      <c r="LWP298"/>
      <c r="LWQ298"/>
      <c r="LWR298"/>
      <c r="LWS298"/>
      <c r="LWT298"/>
      <c r="LWU298"/>
      <c r="LWV298"/>
      <c r="LWW298"/>
      <c r="LWX298"/>
      <c r="LWY298"/>
      <c r="LWZ298"/>
      <c r="LXA298"/>
      <c r="LXB298"/>
      <c r="LXC298"/>
      <c r="LXD298"/>
      <c r="LXE298"/>
      <c r="LXF298"/>
      <c r="LXG298"/>
      <c r="LXH298"/>
      <c r="LXI298"/>
      <c r="LXJ298"/>
      <c r="LXK298"/>
      <c r="LXL298"/>
      <c r="LXM298"/>
      <c r="LXN298"/>
      <c r="LXO298"/>
      <c r="LXP298"/>
      <c r="LXQ298"/>
      <c r="LXR298"/>
      <c r="LXS298"/>
      <c r="LXT298"/>
      <c r="LXU298"/>
      <c r="LXV298"/>
      <c r="LXW298"/>
      <c r="LXX298"/>
      <c r="LXY298"/>
      <c r="LXZ298"/>
      <c r="LYA298"/>
      <c r="LYB298"/>
      <c r="LYC298"/>
      <c r="LYD298"/>
      <c r="LYE298"/>
      <c r="LYF298"/>
      <c r="LYG298"/>
      <c r="LYH298"/>
      <c r="LYI298"/>
      <c r="LYJ298"/>
      <c r="LYK298"/>
      <c r="LYL298"/>
      <c r="LYM298"/>
      <c r="LYN298"/>
      <c r="LYO298"/>
      <c r="LYP298"/>
      <c r="LYQ298"/>
      <c r="LYR298"/>
      <c r="LYS298"/>
      <c r="LYT298"/>
      <c r="LYU298"/>
      <c r="LYV298"/>
      <c r="LYW298"/>
      <c r="LYX298"/>
      <c r="LYY298"/>
      <c r="LYZ298"/>
      <c r="LZA298"/>
      <c r="LZB298"/>
      <c r="LZC298"/>
      <c r="LZD298"/>
      <c r="LZE298"/>
      <c r="LZF298"/>
      <c r="LZG298"/>
      <c r="LZH298"/>
      <c r="LZI298"/>
      <c r="LZJ298"/>
      <c r="LZK298"/>
      <c r="LZL298"/>
      <c r="LZM298"/>
      <c r="LZN298"/>
      <c r="LZO298"/>
      <c r="LZP298"/>
      <c r="LZQ298"/>
      <c r="LZR298"/>
      <c r="LZS298"/>
      <c r="LZT298"/>
      <c r="LZU298"/>
      <c r="LZV298"/>
      <c r="LZW298"/>
      <c r="LZX298"/>
      <c r="LZY298"/>
      <c r="LZZ298"/>
      <c r="MAA298"/>
      <c r="MAB298"/>
      <c r="MAC298"/>
      <c r="MAD298"/>
      <c r="MAE298"/>
      <c r="MAF298"/>
      <c r="MAG298"/>
      <c r="MAH298"/>
      <c r="MAI298"/>
      <c r="MAJ298"/>
      <c r="MAK298"/>
      <c r="MAL298"/>
      <c r="MAM298"/>
      <c r="MAN298"/>
      <c r="MAO298"/>
      <c r="MAP298"/>
      <c r="MAQ298"/>
      <c r="MAR298"/>
      <c r="MAS298"/>
      <c r="MAT298"/>
      <c r="MAU298"/>
      <c r="MAV298"/>
      <c r="MAW298"/>
      <c r="MAX298"/>
      <c r="MAY298"/>
      <c r="MAZ298"/>
      <c r="MBA298"/>
      <c r="MBB298"/>
      <c r="MBC298"/>
      <c r="MBD298"/>
      <c r="MBE298"/>
      <c r="MBF298"/>
      <c r="MBG298"/>
      <c r="MBH298"/>
      <c r="MBI298"/>
      <c r="MBJ298"/>
      <c r="MBK298"/>
      <c r="MBL298"/>
      <c r="MBM298"/>
      <c r="MBN298"/>
      <c r="MBO298"/>
      <c r="MBP298"/>
      <c r="MBQ298"/>
      <c r="MBR298"/>
      <c r="MBS298"/>
      <c r="MBT298"/>
      <c r="MBU298"/>
      <c r="MBV298"/>
      <c r="MBW298"/>
      <c r="MBX298"/>
      <c r="MBY298"/>
      <c r="MBZ298"/>
      <c r="MCA298"/>
      <c r="MCB298"/>
      <c r="MCC298"/>
      <c r="MCD298"/>
      <c r="MCE298"/>
      <c r="MCF298"/>
      <c r="MCG298"/>
      <c r="MCH298"/>
      <c r="MCI298"/>
      <c r="MCJ298"/>
      <c r="MCK298"/>
      <c r="MCL298"/>
      <c r="MCM298"/>
      <c r="MCN298"/>
      <c r="MCO298"/>
      <c r="MCP298"/>
      <c r="MCQ298"/>
      <c r="MCR298"/>
      <c r="MCS298"/>
      <c r="MCT298"/>
      <c r="MCU298"/>
      <c r="MCV298"/>
      <c r="MCW298"/>
      <c r="MCX298"/>
      <c r="MCY298"/>
      <c r="MCZ298"/>
      <c r="MDA298"/>
      <c r="MDB298"/>
      <c r="MDC298"/>
      <c r="MDD298"/>
      <c r="MDE298"/>
      <c r="MDF298"/>
      <c r="MDG298"/>
      <c r="MDH298"/>
      <c r="MDI298"/>
      <c r="MDJ298"/>
      <c r="MDK298"/>
      <c r="MDL298"/>
      <c r="MDM298"/>
      <c r="MDN298"/>
      <c r="MDO298"/>
      <c r="MDP298"/>
      <c r="MDQ298"/>
      <c r="MDR298"/>
      <c r="MDS298"/>
      <c r="MDT298"/>
      <c r="MDU298"/>
      <c r="MDV298"/>
      <c r="MDW298"/>
      <c r="MDX298"/>
      <c r="MDY298"/>
      <c r="MDZ298"/>
      <c r="MEA298"/>
      <c r="MEB298"/>
      <c r="MEC298"/>
      <c r="MED298"/>
      <c r="MEE298"/>
      <c r="MEF298"/>
      <c r="MEG298"/>
      <c r="MEH298"/>
      <c r="MEI298"/>
      <c r="MEJ298"/>
      <c r="MEK298"/>
      <c r="MEL298"/>
      <c r="MEM298"/>
      <c r="MEN298"/>
      <c r="MEO298"/>
      <c r="MEP298"/>
      <c r="MEQ298"/>
      <c r="MER298"/>
      <c r="MES298"/>
      <c r="MET298"/>
      <c r="MEU298"/>
      <c r="MEV298"/>
      <c r="MEW298"/>
      <c r="MEX298"/>
      <c r="MEY298"/>
      <c r="MEZ298"/>
      <c r="MFA298"/>
      <c r="MFB298"/>
      <c r="MFC298"/>
      <c r="MFD298"/>
      <c r="MFE298"/>
      <c r="MFF298"/>
      <c r="MFG298"/>
      <c r="MFH298"/>
      <c r="MFI298"/>
      <c r="MFJ298"/>
      <c r="MFK298"/>
      <c r="MFL298"/>
      <c r="MFM298"/>
      <c r="MFN298"/>
      <c r="MFO298"/>
      <c r="MFP298"/>
      <c r="MFQ298"/>
      <c r="MFR298"/>
      <c r="MFS298"/>
      <c r="MFT298"/>
      <c r="MFU298"/>
      <c r="MFV298"/>
      <c r="MFW298"/>
      <c r="MFX298"/>
      <c r="MFY298"/>
      <c r="MFZ298"/>
      <c r="MGA298"/>
      <c r="MGB298"/>
      <c r="MGC298"/>
      <c r="MGD298"/>
      <c r="MGE298"/>
      <c r="MGF298"/>
      <c r="MGG298"/>
      <c r="MGH298"/>
      <c r="MGI298"/>
      <c r="MGJ298"/>
      <c r="MGK298"/>
      <c r="MGL298"/>
      <c r="MGM298"/>
      <c r="MGN298"/>
      <c r="MGO298"/>
      <c r="MGP298"/>
      <c r="MGQ298"/>
      <c r="MGR298"/>
      <c r="MGS298"/>
      <c r="MGT298"/>
      <c r="MGU298"/>
      <c r="MGV298"/>
      <c r="MGW298"/>
      <c r="MGX298"/>
      <c r="MGY298"/>
      <c r="MGZ298"/>
      <c r="MHA298"/>
      <c r="MHB298"/>
      <c r="MHC298"/>
      <c r="MHD298"/>
      <c r="MHE298"/>
      <c r="MHF298"/>
      <c r="MHG298"/>
      <c r="MHH298"/>
      <c r="MHI298"/>
      <c r="MHJ298"/>
      <c r="MHK298"/>
      <c r="MHL298"/>
      <c r="MHM298"/>
      <c r="MHN298"/>
      <c r="MHO298"/>
      <c r="MHP298"/>
      <c r="MHQ298"/>
      <c r="MHR298"/>
      <c r="MHS298"/>
      <c r="MHT298"/>
      <c r="MHU298"/>
      <c r="MHV298"/>
      <c r="MHW298"/>
      <c r="MHX298"/>
      <c r="MHY298"/>
      <c r="MHZ298"/>
      <c r="MIA298"/>
      <c r="MIB298"/>
      <c r="MIC298"/>
      <c r="MID298"/>
      <c r="MIE298"/>
      <c r="MIF298"/>
      <c r="MIG298"/>
      <c r="MIH298"/>
      <c r="MII298"/>
      <c r="MIJ298"/>
      <c r="MIK298"/>
      <c r="MIL298"/>
      <c r="MIM298"/>
      <c r="MIN298"/>
      <c r="MIO298"/>
      <c r="MIP298"/>
      <c r="MIQ298"/>
      <c r="MIR298"/>
      <c r="MIS298"/>
      <c r="MIT298"/>
      <c r="MIU298"/>
      <c r="MIV298"/>
      <c r="MIW298"/>
      <c r="MIX298"/>
      <c r="MIY298"/>
      <c r="MIZ298"/>
      <c r="MJA298"/>
      <c r="MJB298"/>
      <c r="MJC298"/>
      <c r="MJD298"/>
      <c r="MJE298"/>
      <c r="MJF298"/>
      <c r="MJG298"/>
      <c r="MJH298"/>
      <c r="MJI298"/>
      <c r="MJJ298"/>
      <c r="MJK298"/>
      <c r="MJL298"/>
      <c r="MJM298"/>
      <c r="MJN298"/>
      <c r="MJO298"/>
      <c r="MJP298"/>
      <c r="MJQ298"/>
      <c r="MJR298"/>
      <c r="MJS298"/>
      <c r="MJT298"/>
      <c r="MJU298"/>
      <c r="MJV298"/>
      <c r="MJW298"/>
      <c r="MJX298"/>
      <c r="MJY298"/>
      <c r="MJZ298"/>
      <c r="MKA298"/>
      <c r="MKB298"/>
      <c r="MKC298"/>
      <c r="MKD298"/>
      <c r="MKE298"/>
      <c r="MKF298"/>
      <c r="MKG298"/>
      <c r="MKH298"/>
      <c r="MKI298"/>
      <c r="MKJ298"/>
      <c r="MKK298"/>
      <c r="MKL298"/>
      <c r="MKM298"/>
      <c r="MKN298"/>
      <c r="MKO298"/>
      <c r="MKP298"/>
      <c r="MKQ298"/>
      <c r="MKR298"/>
      <c r="MKS298"/>
      <c r="MKT298"/>
      <c r="MKU298"/>
      <c r="MKV298"/>
      <c r="MKW298"/>
      <c r="MKX298"/>
      <c r="MKY298"/>
      <c r="MKZ298"/>
      <c r="MLA298"/>
      <c r="MLB298"/>
      <c r="MLC298"/>
      <c r="MLD298"/>
      <c r="MLE298"/>
      <c r="MLF298"/>
      <c r="MLG298"/>
      <c r="MLH298"/>
      <c r="MLI298"/>
      <c r="MLJ298"/>
      <c r="MLK298"/>
      <c r="MLL298"/>
      <c r="MLM298"/>
      <c r="MLN298"/>
      <c r="MLO298"/>
      <c r="MLP298"/>
      <c r="MLQ298"/>
      <c r="MLR298"/>
      <c r="MLS298"/>
      <c r="MLT298"/>
      <c r="MLU298"/>
      <c r="MLV298"/>
      <c r="MLW298"/>
      <c r="MLX298"/>
      <c r="MLY298"/>
      <c r="MLZ298"/>
      <c r="MMA298"/>
      <c r="MMB298"/>
      <c r="MMC298"/>
      <c r="MMD298"/>
      <c r="MME298"/>
      <c r="MMF298"/>
      <c r="MMG298"/>
      <c r="MMH298"/>
      <c r="MMI298"/>
      <c r="MMJ298"/>
      <c r="MMK298"/>
      <c r="MML298"/>
      <c r="MMM298"/>
      <c r="MMN298"/>
      <c r="MMO298"/>
      <c r="MMP298"/>
      <c r="MMQ298"/>
      <c r="MMR298"/>
      <c r="MMS298"/>
      <c r="MMT298"/>
      <c r="MMU298"/>
      <c r="MMV298"/>
      <c r="MMW298"/>
      <c r="MMX298"/>
      <c r="MMY298"/>
      <c r="MMZ298"/>
      <c r="MNA298"/>
      <c r="MNB298"/>
      <c r="MNC298"/>
      <c r="MND298"/>
      <c r="MNE298"/>
      <c r="MNF298"/>
      <c r="MNG298"/>
      <c r="MNH298"/>
      <c r="MNI298"/>
      <c r="MNJ298"/>
      <c r="MNK298"/>
      <c r="MNL298"/>
      <c r="MNM298"/>
      <c r="MNN298"/>
      <c r="MNO298"/>
      <c r="MNP298"/>
      <c r="MNQ298"/>
      <c r="MNR298"/>
      <c r="MNS298"/>
      <c r="MNT298"/>
      <c r="MNU298"/>
      <c r="MNV298"/>
      <c r="MNW298"/>
      <c r="MNX298"/>
      <c r="MNY298"/>
      <c r="MNZ298"/>
      <c r="MOA298"/>
      <c r="MOB298"/>
      <c r="MOC298"/>
      <c r="MOD298"/>
      <c r="MOE298"/>
      <c r="MOF298"/>
      <c r="MOG298"/>
      <c r="MOH298"/>
      <c r="MOI298"/>
      <c r="MOJ298"/>
      <c r="MOK298"/>
      <c r="MOL298"/>
      <c r="MOM298"/>
      <c r="MON298"/>
      <c r="MOO298"/>
      <c r="MOP298"/>
      <c r="MOQ298"/>
      <c r="MOR298"/>
      <c r="MOS298"/>
      <c r="MOT298"/>
      <c r="MOU298"/>
      <c r="MOV298"/>
      <c r="MOW298"/>
      <c r="MOX298"/>
      <c r="MOY298"/>
      <c r="MOZ298"/>
      <c r="MPA298"/>
      <c r="MPB298"/>
      <c r="MPC298"/>
      <c r="MPD298"/>
      <c r="MPE298"/>
      <c r="MPF298"/>
      <c r="MPG298"/>
      <c r="MPH298"/>
      <c r="MPI298"/>
      <c r="MPJ298"/>
      <c r="MPK298"/>
      <c r="MPL298"/>
      <c r="MPM298"/>
      <c r="MPN298"/>
      <c r="MPO298"/>
      <c r="MPP298"/>
      <c r="MPQ298"/>
      <c r="MPR298"/>
      <c r="MPS298"/>
      <c r="MPT298"/>
      <c r="MPU298"/>
      <c r="MPV298"/>
      <c r="MPW298"/>
      <c r="MPX298"/>
      <c r="MPY298"/>
      <c r="MPZ298"/>
      <c r="MQA298"/>
      <c r="MQB298"/>
      <c r="MQC298"/>
      <c r="MQD298"/>
      <c r="MQE298"/>
      <c r="MQF298"/>
      <c r="MQG298"/>
      <c r="MQH298"/>
      <c r="MQI298"/>
      <c r="MQJ298"/>
      <c r="MQK298"/>
      <c r="MQL298"/>
      <c r="MQM298"/>
      <c r="MQN298"/>
      <c r="MQO298"/>
      <c r="MQP298"/>
      <c r="MQQ298"/>
      <c r="MQR298"/>
      <c r="MQS298"/>
      <c r="MQT298"/>
      <c r="MQU298"/>
      <c r="MQV298"/>
      <c r="MQW298"/>
      <c r="MQX298"/>
      <c r="MQY298"/>
      <c r="MQZ298"/>
      <c r="MRA298"/>
      <c r="MRB298"/>
      <c r="MRC298"/>
      <c r="MRD298"/>
      <c r="MRE298"/>
      <c r="MRF298"/>
      <c r="MRG298"/>
      <c r="MRH298"/>
      <c r="MRI298"/>
      <c r="MRJ298"/>
      <c r="MRK298"/>
      <c r="MRL298"/>
      <c r="MRM298"/>
      <c r="MRN298"/>
      <c r="MRO298"/>
      <c r="MRP298"/>
      <c r="MRQ298"/>
      <c r="MRR298"/>
      <c r="MRS298"/>
      <c r="MRT298"/>
      <c r="MRU298"/>
      <c r="MRV298"/>
      <c r="MRW298"/>
      <c r="MRX298"/>
      <c r="MRY298"/>
      <c r="MRZ298"/>
      <c r="MSA298"/>
      <c r="MSB298"/>
      <c r="MSC298"/>
      <c r="MSD298"/>
      <c r="MSE298"/>
      <c r="MSF298"/>
      <c r="MSG298"/>
      <c r="MSH298"/>
      <c r="MSI298"/>
      <c r="MSJ298"/>
      <c r="MSK298"/>
      <c r="MSL298"/>
      <c r="MSM298"/>
      <c r="MSN298"/>
      <c r="MSO298"/>
      <c r="MSP298"/>
      <c r="MSQ298"/>
      <c r="MSR298"/>
      <c r="MSS298"/>
      <c r="MST298"/>
      <c r="MSU298"/>
      <c r="MSV298"/>
      <c r="MSW298"/>
      <c r="MSX298"/>
      <c r="MSY298"/>
      <c r="MSZ298"/>
      <c r="MTA298"/>
      <c r="MTB298"/>
      <c r="MTC298"/>
      <c r="MTD298"/>
      <c r="MTE298"/>
      <c r="MTF298"/>
      <c r="MTG298"/>
      <c r="MTH298"/>
      <c r="MTI298"/>
      <c r="MTJ298"/>
      <c r="MTK298"/>
      <c r="MTL298"/>
      <c r="MTM298"/>
      <c r="MTN298"/>
      <c r="MTO298"/>
      <c r="MTP298"/>
      <c r="MTQ298"/>
      <c r="MTR298"/>
      <c r="MTS298"/>
      <c r="MTT298"/>
      <c r="MTU298"/>
      <c r="MTV298"/>
      <c r="MTW298"/>
      <c r="MTX298"/>
      <c r="MTY298"/>
      <c r="MTZ298"/>
      <c r="MUA298"/>
      <c r="MUB298"/>
      <c r="MUC298"/>
      <c r="MUD298"/>
      <c r="MUE298"/>
      <c r="MUF298"/>
      <c r="MUG298"/>
      <c r="MUH298"/>
      <c r="MUI298"/>
      <c r="MUJ298"/>
      <c r="MUK298"/>
      <c r="MUL298"/>
      <c r="MUM298"/>
      <c r="MUN298"/>
      <c r="MUO298"/>
      <c r="MUP298"/>
      <c r="MUQ298"/>
      <c r="MUR298"/>
      <c r="MUS298"/>
      <c r="MUT298"/>
      <c r="MUU298"/>
      <c r="MUV298"/>
      <c r="MUW298"/>
      <c r="MUX298"/>
      <c r="MUY298"/>
      <c r="MUZ298"/>
      <c r="MVA298"/>
      <c r="MVB298"/>
      <c r="MVC298"/>
      <c r="MVD298"/>
      <c r="MVE298"/>
      <c r="MVF298"/>
      <c r="MVG298"/>
      <c r="MVH298"/>
      <c r="MVI298"/>
      <c r="MVJ298"/>
      <c r="MVK298"/>
      <c r="MVL298"/>
      <c r="MVM298"/>
      <c r="MVN298"/>
      <c r="MVO298"/>
      <c r="MVP298"/>
      <c r="MVQ298"/>
      <c r="MVR298"/>
      <c r="MVS298"/>
      <c r="MVT298"/>
      <c r="MVU298"/>
      <c r="MVV298"/>
      <c r="MVW298"/>
      <c r="MVX298"/>
      <c r="MVY298"/>
      <c r="MVZ298"/>
      <c r="MWA298"/>
      <c r="MWB298"/>
      <c r="MWC298"/>
      <c r="MWD298"/>
      <c r="MWE298"/>
      <c r="MWF298"/>
      <c r="MWG298"/>
      <c r="MWH298"/>
      <c r="MWI298"/>
      <c r="MWJ298"/>
      <c r="MWK298"/>
      <c r="MWL298"/>
      <c r="MWM298"/>
      <c r="MWN298"/>
      <c r="MWO298"/>
      <c r="MWP298"/>
      <c r="MWQ298"/>
      <c r="MWR298"/>
      <c r="MWS298"/>
      <c r="MWT298"/>
      <c r="MWU298"/>
      <c r="MWV298"/>
      <c r="MWW298"/>
      <c r="MWX298"/>
      <c r="MWY298"/>
      <c r="MWZ298"/>
      <c r="MXA298"/>
      <c r="MXB298"/>
      <c r="MXC298"/>
      <c r="MXD298"/>
      <c r="MXE298"/>
      <c r="MXF298"/>
      <c r="MXG298"/>
      <c r="MXH298"/>
      <c r="MXI298"/>
      <c r="MXJ298"/>
      <c r="MXK298"/>
      <c r="MXL298"/>
      <c r="MXM298"/>
      <c r="MXN298"/>
      <c r="MXO298"/>
      <c r="MXP298"/>
      <c r="MXQ298"/>
      <c r="MXR298"/>
      <c r="MXS298"/>
      <c r="MXT298"/>
      <c r="MXU298"/>
      <c r="MXV298"/>
      <c r="MXW298"/>
      <c r="MXX298"/>
      <c r="MXY298"/>
      <c r="MXZ298"/>
      <c r="MYA298"/>
      <c r="MYB298"/>
      <c r="MYC298"/>
      <c r="MYD298"/>
      <c r="MYE298"/>
      <c r="MYF298"/>
      <c r="MYG298"/>
      <c r="MYH298"/>
      <c r="MYI298"/>
      <c r="MYJ298"/>
      <c r="MYK298"/>
      <c r="MYL298"/>
      <c r="MYM298"/>
      <c r="MYN298"/>
      <c r="MYO298"/>
      <c r="MYP298"/>
      <c r="MYQ298"/>
      <c r="MYR298"/>
      <c r="MYS298"/>
      <c r="MYT298"/>
      <c r="MYU298"/>
      <c r="MYV298"/>
      <c r="MYW298"/>
      <c r="MYX298"/>
      <c r="MYY298"/>
      <c r="MYZ298"/>
      <c r="MZA298"/>
      <c r="MZB298"/>
      <c r="MZC298"/>
      <c r="MZD298"/>
      <c r="MZE298"/>
      <c r="MZF298"/>
      <c r="MZG298"/>
      <c r="MZH298"/>
      <c r="MZI298"/>
      <c r="MZJ298"/>
      <c r="MZK298"/>
      <c r="MZL298"/>
      <c r="MZM298"/>
      <c r="MZN298"/>
      <c r="MZO298"/>
      <c r="MZP298"/>
      <c r="MZQ298"/>
      <c r="MZR298"/>
      <c r="MZS298"/>
      <c r="MZT298"/>
      <c r="MZU298"/>
      <c r="MZV298"/>
      <c r="MZW298"/>
      <c r="MZX298"/>
      <c r="MZY298"/>
      <c r="MZZ298"/>
      <c r="NAA298"/>
      <c r="NAB298"/>
      <c r="NAC298"/>
      <c r="NAD298"/>
      <c r="NAE298"/>
      <c r="NAF298"/>
      <c r="NAG298"/>
      <c r="NAH298"/>
      <c r="NAI298"/>
      <c r="NAJ298"/>
      <c r="NAK298"/>
      <c r="NAL298"/>
      <c r="NAM298"/>
      <c r="NAN298"/>
      <c r="NAO298"/>
      <c r="NAP298"/>
      <c r="NAQ298"/>
      <c r="NAR298"/>
      <c r="NAS298"/>
      <c r="NAT298"/>
      <c r="NAU298"/>
      <c r="NAV298"/>
      <c r="NAW298"/>
      <c r="NAX298"/>
      <c r="NAY298"/>
      <c r="NAZ298"/>
      <c r="NBA298"/>
      <c r="NBB298"/>
      <c r="NBC298"/>
      <c r="NBD298"/>
      <c r="NBE298"/>
      <c r="NBF298"/>
      <c r="NBG298"/>
      <c r="NBH298"/>
      <c r="NBI298"/>
      <c r="NBJ298"/>
      <c r="NBK298"/>
      <c r="NBL298"/>
      <c r="NBM298"/>
      <c r="NBN298"/>
      <c r="NBO298"/>
      <c r="NBP298"/>
      <c r="NBQ298"/>
      <c r="NBR298"/>
      <c r="NBS298"/>
      <c r="NBT298"/>
      <c r="NBU298"/>
      <c r="NBV298"/>
      <c r="NBW298"/>
      <c r="NBX298"/>
      <c r="NBY298"/>
      <c r="NBZ298"/>
      <c r="NCA298"/>
      <c r="NCB298"/>
      <c r="NCC298"/>
      <c r="NCD298"/>
      <c r="NCE298"/>
      <c r="NCF298"/>
      <c r="NCG298"/>
      <c r="NCH298"/>
      <c r="NCI298"/>
      <c r="NCJ298"/>
      <c r="NCK298"/>
      <c r="NCL298"/>
      <c r="NCM298"/>
      <c r="NCN298"/>
      <c r="NCO298"/>
      <c r="NCP298"/>
      <c r="NCQ298"/>
      <c r="NCR298"/>
      <c r="NCS298"/>
      <c r="NCT298"/>
      <c r="NCU298"/>
      <c r="NCV298"/>
      <c r="NCW298"/>
      <c r="NCX298"/>
      <c r="NCY298"/>
      <c r="NCZ298"/>
      <c r="NDA298"/>
      <c r="NDB298"/>
      <c r="NDC298"/>
      <c r="NDD298"/>
      <c r="NDE298"/>
      <c r="NDF298"/>
      <c r="NDG298"/>
      <c r="NDH298"/>
      <c r="NDI298"/>
      <c r="NDJ298"/>
      <c r="NDK298"/>
      <c r="NDL298"/>
      <c r="NDM298"/>
      <c r="NDN298"/>
      <c r="NDO298"/>
      <c r="NDP298"/>
      <c r="NDQ298"/>
      <c r="NDR298"/>
      <c r="NDS298"/>
      <c r="NDT298"/>
      <c r="NDU298"/>
      <c r="NDV298"/>
      <c r="NDW298"/>
      <c r="NDX298"/>
      <c r="NDY298"/>
      <c r="NDZ298"/>
      <c r="NEA298"/>
      <c r="NEB298"/>
      <c r="NEC298"/>
      <c r="NED298"/>
      <c r="NEE298"/>
      <c r="NEF298"/>
      <c r="NEG298"/>
      <c r="NEH298"/>
      <c r="NEI298"/>
      <c r="NEJ298"/>
      <c r="NEK298"/>
      <c r="NEL298"/>
      <c r="NEM298"/>
      <c r="NEN298"/>
      <c r="NEO298"/>
      <c r="NEP298"/>
      <c r="NEQ298"/>
      <c r="NER298"/>
      <c r="NES298"/>
      <c r="NET298"/>
      <c r="NEU298"/>
      <c r="NEV298"/>
      <c r="NEW298"/>
      <c r="NEX298"/>
      <c r="NEY298"/>
      <c r="NEZ298"/>
      <c r="NFA298"/>
      <c r="NFB298"/>
      <c r="NFC298"/>
      <c r="NFD298"/>
      <c r="NFE298"/>
      <c r="NFF298"/>
      <c r="NFG298"/>
      <c r="NFH298"/>
      <c r="NFI298"/>
      <c r="NFJ298"/>
      <c r="NFK298"/>
      <c r="NFL298"/>
      <c r="NFM298"/>
      <c r="NFN298"/>
      <c r="NFO298"/>
      <c r="NFP298"/>
      <c r="NFQ298"/>
      <c r="NFR298"/>
      <c r="NFS298"/>
      <c r="NFT298"/>
      <c r="NFU298"/>
      <c r="NFV298"/>
      <c r="NFW298"/>
      <c r="NFX298"/>
      <c r="NFY298"/>
      <c r="NFZ298"/>
      <c r="NGA298"/>
      <c r="NGB298"/>
      <c r="NGC298"/>
      <c r="NGD298"/>
      <c r="NGE298"/>
      <c r="NGF298"/>
      <c r="NGG298"/>
      <c r="NGH298"/>
      <c r="NGI298"/>
      <c r="NGJ298"/>
      <c r="NGK298"/>
      <c r="NGL298"/>
      <c r="NGM298"/>
      <c r="NGN298"/>
      <c r="NGO298"/>
      <c r="NGP298"/>
      <c r="NGQ298"/>
      <c r="NGR298"/>
      <c r="NGS298"/>
      <c r="NGT298"/>
      <c r="NGU298"/>
      <c r="NGV298"/>
      <c r="NGW298"/>
      <c r="NGX298"/>
      <c r="NGY298"/>
      <c r="NGZ298"/>
      <c r="NHA298"/>
      <c r="NHB298"/>
      <c r="NHC298"/>
      <c r="NHD298"/>
      <c r="NHE298"/>
      <c r="NHF298"/>
      <c r="NHG298"/>
      <c r="NHH298"/>
      <c r="NHI298"/>
      <c r="NHJ298"/>
      <c r="NHK298"/>
      <c r="NHL298"/>
      <c r="NHM298"/>
      <c r="NHN298"/>
      <c r="NHO298"/>
      <c r="NHP298"/>
      <c r="NHQ298"/>
      <c r="NHR298"/>
      <c r="NHS298"/>
      <c r="NHT298"/>
      <c r="NHU298"/>
      <c r="NHV298"/>
      <c r="NHW298"/>
      <c r="NHX298"/>
      <c r="NHY298"/>
      <c r="NHZ298"/>
      <c r="NIA298"/>
      <c r="NIB298"/>
      <c r="NIC298"/>
      <c r="NID298"/>
      <c r="NIE298"/>
      <c r="NIF298"/>
      <c r="NIG298"/>
      <c r="NIH298"/>
      <c r="NII298"/>
      <c r="NIJ298"/>
      <c r="NIK298"/>
      <c r="NIL298"/>
      <c r="NIM298"/>
      <c r="NIN298"/>
      <c r="NIO298"/>
      <c r="NIP298"/>
      <c r="NIQ298"/>
      <c r="NIR298"/>
      <c r="NIS298"/>
      <c r="NIT298"/>
      <c r="NIU298"/>
      <c r="NIV298"/>
      <c r="NIW298"/>
      <c r="NIX298"/>
      <c r="NIY298"/>
      <c r="NIZ298"/>
      <c r="NJA298"/>
      <c r="NJB298"/>
      <c r="NJC298"/>
      <c r="NJD298"/>
      <c r="NJE298"/>
      <c r="NJF298"/>
      <c r="NJG298"/>
      <c r="NJH298"/>
      <c r="NJI298"/>
      <c r="NJJ298"/>
      <c r="NJK298"/>
      <c r="NJL298"/>
      <c r="NJM298"/>
      <c r="NJN298"/>
      <c r="NJO298"/>
      <c r="NJP298"/>
      <c r="NJQ298"/>
      <c r="NJR298"/>
      <c r="NJS298"/>
      <c r="NJT298"/>
      <c r="NJU298"/>
      <c r="NJV298"/>
      <c r="NJW298"/>
      <c r="NJX298"/>
      <c r="NJY298"/>
      <c r="NJZ298"/>
      <c r="NKA298"/>
      <c r="NKB298"/>
      <c r="NKC298"/>
      <c r="NKD298"/>
      <c r="NKE298"/>
      <c r="NKF298"/>
      <c r="NKG298"/>
      <c r="NKH298"/>
      <c r="NKI298"/>
      <c r="NKJ298"/>
      <c r="NKK298"/>
      <c r="NKL298"/>
      <c r="NKM298"/>
      <c r="NKN298"/>
      <c r="NKO298"/>
      <c r="NKP298"/>
      <c r="NKQ298"/>
      <c r="NKR298"/>
      <c r="NKS298"/>
      <c r="NKT298"/>
      <c r="NKU298"/>
      <c r="NKV298"/>
      <c r="NKW298"/>
      <c r="NKX298"/>
      <c r="NKY298"/>
      <c r="NKZ298"/>
      <c r="NLA298"/>
      <c r="NLB298"/>
      <c r="NLC298"/>
      <c r="NLD298"/>
      <c r="NLE298"/>
      <c r="NLF298"/>
      <c r="NLG298"/>
      <c r="NLH298"/>
      <c r="NLI298"/>
      <c r="NLJ298"/>
      <c r="NLK298"/>
      <c r="NLL298"/>
      <c r="NLM298"/>
      <c r="NLN298"/>
      <c r="NLO298"/>
      <c r="NLP298"/>
      <c r="NLQ298"/>
      <c r="NLR298"/>
      <c r="NLS298"/>
      <c r="NLT298"/>
      <c r="NLU298"/>
      <c r="NLV298"/>
      <c r="NLW298"/>
      <c r="NLX298"/>
      <c r="NLY298"/>
      <c r="NLZ298"/>
      <c r="NMA298"/>
      <c r="NMB298"/>
      <c r="NMC298"/>
      <c r="NMD298"/>
      <c r="NME298"/>
      <c r="NMF298"/>
      <c r="NMG298"/>
      <c r="NMH298"/>
      <c r="NMI298"/>
      <c r="NMJ298"/>
      <c r="NMK298"/>
      <c r="NML298"/>
      <c r="NMM298"/>
      <c r="NMN298"/>
      <c r="NMO298"/>
      <c r="NMP298"/>
      <c r="NMQ298"/>
      <c r="NMR298"/>
      <c r="NMS298"/>
      <c r="NMT298"/>
      <c r="NMU298"/>
      <c r="NMV298"/>
      <c r="NMW298"/>
      <c r="NMX298"/>
      <c r="NMY298"/>
      <c r="NMZ298"/>
      <c r="NNA298"/>
      <c r="NNB298"/>
      <c r="NNC298"/>
      <c r="NND298"/>
      <c r="NNE298"/>
      <c r="NNF298"/>
      <c r="NNG298"/>
      <c r="NNH298"/>
      <c r="NNI298"/>
      <c r="NNJ298"/>
      <c r="NNK298"/>
      <c r="NNL298"/>
      <c r="NNM298"/>
      <c r="NNN298"/>
      <c r="NNO298"/>
      <c r="NNP298"/>
      <c r="NNQ298"/>
      <c r="NNR298"/>
      <c r="NNS298"/>
      <c r="NNT298"/>
      <c r="NNU298"/>
      <c r="NNV298"/>
      <c r="NNW298"/>
      <c r="NNX298"/>
      <c r="NNY298"/>
      <c r="NNZ298"/>
      <c r="NOA298"/>
      <c r="NOB298"/>
      <c r="NOC298"/>
      <c r="NOD298"/>
      <c r="NOE298"/>
      <c r="NOF298"/>
      <c r="NOG298"/>
      <c r="NOH298"/>
      <c r="NOI298"/>
      <c r="NOJ298"/>
      <c r="NOK298"/>
      <c r="NOL298"/>
      <c r="NOM298"/>
      <c r="NON298"/>
      <c r="NOO298"/>
      <c r="NOP298"/>
      <c r="NOQ298"/>
      <c r="NOR298"/>
      <c r="NOS298"/>
      <c r="NOT298"/>
      <c r="NOU298"/>
      <c r="NOV298"/>
      <c r="NOW298"/>
      <c r="NOX298"/>
      <c r="NOY298"/>
      <c r="NOZ298"/>
      <c r="NPA298"/>
      <c r="NPB298"/>
      <c r="NPC298"/>
      <c r="NPD298"/>
      <c r="NPE298"/>
      <c r="NPF298"/>
      <c r="NPG298"/>
      <c r="NPH298"/>
      <c r="NPI298"/>
      <c r="NPJ298"/>
      <c r="NPK298"/>
      <c r="NPL298"/>
      <c r="NPM298"/>
      <c r="NPN298"/>
      <c r="NPO298"/>
      <c r="NPP298"/>
      <c r="NPQ298"/>
      <c r="NPR298"/>
      <c r="NPS298"/>
      <c r="NPT298"/>
      <c r="NPU298"/>
      <c r="NPV298"/>
      <c r="NPW298"/>
      <c r="NPX298"/>
      <c r="NPY298"/>
      <c r="NPZ298"/>
      <c r="NQA298"/>
      <c r="NQB298"/>
      <c r="NQC298"/>
      <c r="NQD298"/>
      <c r="NQE298"/>
      <c r="NQF298"/>
      <c r="NQG298"/>
      <c r="NQH298"/>
      <c r="NQI298"/>
      <c r="NQJ298"/>
      <c r="NQK298"/>
      <c r="NQL298"/>
      <c r="NQM298"/>
      <c r="NQN298"/>
      <c r="NQO298"/>
      <c r="NQP298"/>
      <c r="NQQ298"/>
      <c r="NQR298"/>
      <c r="NQS298"/>
      <c r="NQT298"/>
      <c r="NQU298"/>
      <c r="NQV298"/>
      <c r="NQW298"/>
      <c r="NQX298"/>
      <c r="NQY298"/>
      <c r="NQZ298"/>
      <c r="NRA298"/>
      <c r="NRB298"/>
      <c r="NRC298"/>
      <c r="NRD298"/>
      <c r="NRE298"/>
      <c r="NRF298"/>
      <c r="NRG298"/>
      <c r="NRH298"/>
      <c r="NRI298"/>
      <c r="NRJ298"/>
      <c r="NRK298"/>
      <c r="NRL298"/>
      <c r="NRM298"/>
      <c r="NRN298"/>
      <c r="NRO298"/>
      <c r="NRP298"/>
      <c r="NRQ298"/>
      <c r="NRR298"/>
      <c r="NRS298"/>
      <c r="NRT298"/>
      <c r="NRU298"/>
      <c r="NRV298"/>
      <c r="NRW298"/>
      <c r="NRX298"/>
      <c r="NRY298"/>
      <c r="NRZ298"/>
      <c r="NSA298"/>
      <c r="NSB298"/>
      <c r="NSC298"/>
      <c r="NSD298"/>
      <c r="NSE298"/>
      <c r="NSF298"/>
      <c r="NSG298"/>
      <c r="NSH298"/>
      <c r="NSI298"/>
      <c r="NSJ298"/>
      <c r="NSK298"/>
      <c r="NSL298"/>
      <c r="NSM298"/>
      <c r="NSN298"/>
      <c r="NSO298"/>
      <c r="NSP298"/>
      <c r="NSQ298"/>
      <c r="NSR298"/>
      <c r="NSS298"/>
      <c r="NST298"/>
      <c r="NSU298"/>
      <c r="NSV298"/>
      <c r="NSW298"/>
      <c r="NSX298"/>
      <c r="NSY298"/>
      <c r="NSZ298"/>
      <c r="NTA298"/>
      <c r="NTB298"/>
      <c r="NTC298"/>
      <c r="NTD298"/>
      <c r="NTE298"/>
      <c r="NTF298"/>
      <c r="NTG298"/>
      <c r="NTH298"/>
      <c r="NTI298"/>
      <c r="NTJ298"/>
      <c r="NTK298"/>
      <c r="NTL298"/>
      <c r="NTM298"/>
      <c r="NTN298"/>
      <c r="NTO298"/>
      <c r="NTP298"/>
      <c r="NTQ298"/>
      <c r="NTR298"/>
      <c r="NTS298"/>
      <c r="NTT298"/>
      <c r="NTU298"/>
      <c r="NTV298"/>
      <c r="NTW298"/>
      <c r="NTX298"/>
      <c r="NTY298"/>
      <c r="NTZ298"/>
      <c r="NUA298"/>
      <c r="NUB298"/>
      <c r="NUC298"/>
      <c r="NUD298"/>
      <c r="NUE298"/>
      <c r="NUF298"/>
      <c r="NUG298"/>
      <c r="NUH298"/>
      <c r="NUI298"/>
      <c r="NUJ298"/>
      <c r="NUK298"/>
      <c r="NUL298"/>
      <c r="NUM298"/>
      <c r="NUN298"/>
      <c r="NUO298"/>
      <c r="NUP298"/>
      <c r="NUQ298"/>
      <c r="NUR298"/>
      <c r="NUS298"/>
      <c r="NUT298"/>
      <c r="NUU298"/>
      <c r="NUV298"/>
      <c r="NUW298"/>
      <c r="NUX298"/>
      <c r="NUY298"/>
      <c r="NUZ298"/>
      <c r="NVA298"/>
      <c r="NVB298"/>
      <c r="NVC298"/>
      <c r="NVD298"/>
      <c r="NVE298"/>
      <c r="NVF298"/>
      <c r="NVG298"/>
      <c r="NVH298"/>
      <c r="NVI298"/>
      <c r="NVJ298"/>
      <c r="NVK298"/>
      <c r="NVL298"/>
      <c r="NVM298"/>
      <c r="NVN298"/>
      <c r="NVO298"/>
      <c r="NVP298"/>
      <c r="NVQ298"/>
      <c r="NVR298"/>
      <c r="NVS298"/>
      <c r="NVT298"/>
      <c r="NVU298"/>
      <c r="NVV298"/>
      <c r="NVW298"/>
      <c r="NVX298"/>
      <c r="NVY298"/>
      <c r="NVZ298"/>
      <c r="NWA298"/>
      <c r="NWB298"/>
      <c r="NWC298"/>
      <c r="NWD298"/>
      <c r="NWE298"/>
      <c r="NWF298"/>
      <c r="NWG298"/>
      <c r="NWH298"/>
      <c r="NWI298"/>
      <c r="NWJ298"/>
      <c r="NWK298"/>
      <c r="NWL298"/>
      <c r="NWM298"/>
      <c r="NWN298"/>
      <c r="NWO298"/>
      <c r="NWP298"/>
      <c r="NWQ298"/>
      <c r="NWR298"/>
      <c r="NWS298"/>
      <c r="NWT298"/>
      <c r="NWU298"/>
      <c r="NWV298"/>
      <c r="NWW298"/>
      <c r="NWX298"/>
      <c r="NWY298"/>
      <c r="NWZ298"/>
      <c r="NXA298"/>
      <c r="NXB298"/>
      <c r="NXC298"/>
      <c r="NXD298"/>
      <c r="NXE298"/>
      <c r="NXF298"/>
      <c r="NXG298"/>
      <c r="NXH298"/>
      <c r="NXI298"/>
      <c r="NXJ298"/>
      <c r="NXK298"/>
      <c r="NXL298"/>
      <c r="NXM298"/>
      <c r="NXN298"/>
      <c r="NXO298"/>
      <c r="NXP298"/>
      <c r="NXQ298"/>
      <c r="NXR298"/>
      <c r="NXS298"/>
      <c r="NXT298"/>
      <c r="NXU298"/>
      <c r="NXV298"/>
      <c r="NXW298"/>
      <c r="NXX298"/>
      <c r="NXY298"/>
      <c r="NXZ298"/>
      <c r="NYA298"/>
      <c r="NYB298"/>
      <c r="NYC298"/>
      <c r="NYD298"/>
      <c r="NYE298"/>
      <c r="NYF298"/>
      <c r="NYG298"/>
      <c r="NYH298"/>
      <c r="NYI298"/>
      <c r="NYJ298"/>
      <c r="NYK298"/>
      <c r="NYL298"/>
      <c r="NYM298"/>
      <c r="NYN298"/>
      <c r="NYO298"/>
      <c r="NYP298"/>
      <c r="NYQ298"/>
      <c r="NYR298"/>
      <c r="NYS298"/>
      <c r="NYT298"/>
      <c r="NYU298"/>
      <c r="NYV298"/>
      <c r="NYW298"/>
      <c r="NYX298"/>
      <c r="NYY298"/>
      <c r="NYZ298"/>
      <c r="NZA298"/>
      <c r="NZB298"/>
      <c r="NZC298"/>
      <c r="NZD298"/>
      <c r="NZE298"/>
      <c r="NZF298"/>
      <c r="NZG298"/>
      <c r="NZH298"/>
      <c r="NZI298"/>
      <c r="NZJ298"/>
      <c r="NZK298"/>
      <c r="NZL298"/>
      <c r="NZM298"/>
      <c r="NZN298"/>
      <c r="NZO298"/>
      <c r="NZP298"/>
      <c r="NZQ298"/>
      <c r="NZR298"/>
      <c r="NZS298"/>
      <c r="NZT298"/>
      <c r="NZU298"/>
      <c r="NZV298"/>
      <c r="NZW298"/>
      <c r="NZX298"/>
      <c r="NZY298"/>
      <c r="NZZ298"/>
      <c r="OAA298"/>
      <c r="OAB298"/>
      <c r="OAC298"/>
      <c r="OAD298"/>
      <c r="OAE298"/>
      <c r="OAF298"/>
      <c r="OAG298"/>
      <c r="OAH298"/>
      <c r="OAI298"/>
      <c r="OAJ298"/>
      <c r="OAK298"/>
      <c r="OAL298"/>
      <c r="OAM298"/>
      <c r="OAN298"/>
      <c r="OAO298"/>
      <c r="OAP298"/>
      <c r="OAQ298"/>
      <c r="OAR298"/>
      <c r="OAS298"/>
      <c r="OAT298"/>
      <c r="OAU298"/>
      <c r="OAV298"/>
      <c r="OAW298"/>
      <c r="OAX298"/>
      <c r="OAY298"/>
      <c r="OAZ298"/>
      <c r="OBA298"/>
      <c r="OBB298"/>
      <c r="OBC298"/>
      <c r="OBD298"/>
      <c r="OBE298"/>
      <c r="OBF298"/>
      <c r="OBG298"/>
      <c r="OBH298"/>
      <c r="OBI298"/>
      <c r="OBJ298"/>
      <c r="OBK298"/>
      <c r="OBL298"/>
      <c r="OBM298"/>
      <c r="OBN298"/>
      <c r="OBO298"/>
      <c r="OBP298"/>
      <c r="OBQ298"/>
      <c r="OBR298"/>
      <c r="OBS298"/>
      <c r="OBT298"/>
      <c r="OBU298"/>
      <c r="OBV298"/>
      <c r="OBW298"/>
      <c r="OBX298"/>
      <c r="OBY298"/>
      <c r="OBZ298"/>
      <c r="OCA298"/>
      <c r="OCB298"/>
      <c r="OCC298"/>
      <c r="OCD298"/>
      <c r="OCE298"/>
      <c r="OCF298"/>
      <c r="OCG298"/>
      <c r="OCH298"/>
      <c r="OCI298"/>
      <c r="OCJ298"/>
      <c r="OCK298"/>
      <c r="OCL298"/>
      <c r="OCM298"/>
      <c r="OCN298"/>
      <c r="OCO298"/>
      <c r="OCP298"/>
      <c r="OCQ298"/>
      <c r="OCR298"/>
      <c r="OCS298"/>
      <c r="OCT298"/>
      <c r="OCU298"/>
      <c r="OCV298"/>
      <c r="OCW298"/>
      <c r="OCX298"/>
      <c r="OCY298"/>
      <c r="OCZ298"/>
      <c r="ODA298"/>
      <c r="ODB298"/>
      <c r="ODC298"/>
      <c r="ODD298"/>
      <c r="ODE298"/>
      <c r="ODF298"/>
      <c r="ODG298"/>
      <c r="ODH298"/>
      <c r="ODI298"/>
      <c r="ODJ298"/>
      <c r="ODK298"/>
      <c r="ODL298"/>
      <c r="ODM298"/>
      <c r="ODN298"/>
      <c r="ODO298"/>
      <c r="ODP298"/>
      <c r="ODQ298"/>
      <c r="ODR298"/>
      <c r="ODS298"/>
      <c r="ODT298"/>
      <c r="ODU298"/>
      <c r="ODV298"/>
      <c r="ODW298"/>
      <c r="ODX298"/>
      <c r="ODY298"/>
      <c r="ODZ298"/>
      <c r="OEA298"/>
      <c r="OEB298"/>
      <c r="OEC298"/>
      <c r="OED298"/>
      <c r="OEE298"/>
      <c r="OEF298"/>
      <c r="OEG298"/>
      <c r="OEH298"/>
      <c r="OEI298"/>
      <c r="OEJ298"/>
      <c r="OEK298"/>
      <c r="OEL298"/>
      <c r="OEM298"/>
      <c r="OEN298"/>
      <c r="OEO298"/>
      <c r="OEP298"/>
      <c r="OEQ298"/>
      <c r="OER298"/>
      <c r="OES298"/>
      <c r="OET298"/>
      <c r="OEU298"/>
      <c r="OEV298"/>
      <c r="OEW298"/>
      <c r="OEX298"/>
      <c r="OEY298"/>
      <c r="OEZ298"/>
      <c r="OFA298"/>
      <c r="OFB298"/>
      <c r="OFC298"/>
      <c r="OFD298"/>
      <c r="OFE298"/>
      <c r="OFF298"/>
      <c r="OFG298"/>
      <c r="OFH298"/>
      <c r="OFI298"/>
      <c r="OFJ298"/>
      <c r="OFK298"/>
      <c r="OFL298"/>
      <c r="OFM298"/>
      <c r="OFN298"/>
      <c r="OFO298"/>
      <c r="OFP298"/>
      <c r="OFQ298"/>
      <c r="OFR298"/>
      <c r="OFS298"/>
      <c r="OFT298"/>
      <c r="OFU298"/>
      <c r="OFV298"/>
      <c r="OFW298"/>
      <c r="OFX298"/>
      <c r="OFY298"/>
      <c r="OFZ298"/>
      <c r="OGA298"/>
      <c r="OGB298"/>
      <c r="OGC298"/>
      <c r="OGD298"/>
      <c r="OGE298"/>
      <c r="OGF298"/>
      <c r="OGG298"/>
      <c r="OGH298"/>
      <c r="OGI298"/>
      <c r="OGJ298"/>
      <c r="OGK298"/>
      <c r="OGL298"/>
      <c r="OGM298"/>
      <c r="OGN298"/>
      <c r="OGO298"/>
      <c r="OGP298"/>
      <c r="OGQ298"/>
      <c r="OGR298"/>
      <c r="OGS298"/>
      <c r="OGT298"/>
      <c r="OGU298"/>
      <c r="OGV298"/>
      <c r="OGW298"/>
      <c r="OGX298"/>
      <c r="OGY298"/>
      <c r="OGZ298"/>
      <c r="OHA298"/>
      <c r="OHB298"/>
      <c r="OHC298"/>
      <c r="OHD298"/>
      <c r="OHE298"/>
      <c r="OHF298"/>
      <c r="OHG298"/>
      <c r="OHH298"/>
      <c r="OHI298"/>
      <c r="OHJ298"/>
      <c r="OHK298"/>
      <c r="OHL298"/>
      <c r="OHM298"/>
      <c r="OHN298"/>
      <c r="OHO298"/>
      <c r="OHP298"/>
      <c r="OHQ298"/>
      <c r="OHR298"/>
      <c r="OHS298"/>
      <c r="OHT298"/>
      <c r="OHU298"/>
      <c r="OHV298"/>
      <c r="OHW298"/>
      <c r="OHX298"/>
      <c r="OHY298"/>
      <c r="OHZ298"/>
      <c r="OIA298"/>
      <c r="OIB298"/>
      <c r="OIC298"/>
      <c r="OID298"/>
      <c r="OIE298"/>
      <c r="OIF298"/>
      <c r="OIG298"/>
      <c r="OIH298"/>
      <c r="OII298"/>
      <c r="OIJ298"/>
      <c r="OIK298"/>
      <c r="OIL298"/>
      <c r="OIM298"/>
      <c r="OIN298"/>
      <c r="OIO298"/>
      <c r="OIP298"/>
      <c r="OIQ298"/>
      <c r="OIR298"/>
      <c r="OIS298"/>
      <c r="OIT298"/>
      <c r="OIU298"/>
      <c r="OIV298"/>
      <c r="OIW298"/>
      <c r="OIX298"/>
      <c r="OIY298"/>
      <c r="OIZ298"/>
      <c r="OJA298"/>
      <c r="OJB298"/>
      <c r="OJC298"/>
      <c r="OJD298"/>
      <c r="OJE298"/>
      <c r="OJF298"/>
      <c r="OJG298"/>
      <c r="OJH298"/>
      <c r="OJI298"/>
      <c r="OJJ298"/>
      <c r="OJK298"/>
      <c r="OJL298"/>
      <c r="OJM298"/>
      <c r="OJN298"/>
      <c r="OJO298"/>
      <c r="OJP298"/>
      <c r="OJQ298"/>
      <c r="OJR298"/>
      <c r="OJS298"/>
      <c r="OJT298"/>
      <c r="OJU298"/>
      <c r="OJV298"/>
      <c r="OJW298"/>
      <c r="OJX298"/>
      <c r="OJY298"/>
      <c r="OJZ298"/>
      <c r="OKA298"/>
      <c r="OKB298"/>
      <c r="OKC298"/>
      <c r="OKD298"/>
      <c r="OKE298"/>
      <c r="OKF298"/>
      <c r="OKG298"/>
      <c r="OKH298"/>
      <c r="OKI298"/>
      <c r="OKJ298"/>
      <c r="OKK298"/>
      <c r="OKL298"/>
      <c r="OKM298"/>
      <c r="OKN298"/>
      <c r="OKO298"/>
      <c r="OKP298"/>
      <c r="OKQ298"/>
      <c r="OKR298"/>
      <c r="OKS298"/>
      <c r="OKT298"/>
      <c r="OKU298"/>
      <c r="OKV298"/>
      <c r="OKW298"/>
      <c r="OKX298"/>
      <c r="OKY298"/>
      <c r="OKZ298"/>
      <c r="OLA298"/>
      <c r="OLB298"/>
      <c r="OLC298"/>
      <c r="OLD298"/>
      <c r="OLE298"/>
      <c r="OLF298"/>
      <c r="OLG298"/>
      <c r="OLH298"/>
      <c r="OLI298"/>
      <c r="OLJ298"/>
      <c r="OLK298"/>
      <c r="OLL298"/>
      <c r="OLM298"/>
      <c r="OLN298"/>
      <c r="OLO298"/>
      <c r="OLP298"/>
      <c r="OLQ298"/>
      <c r="OLR298"/>
      <c r="OLS298"/>
      <c r="OLT298"/>
      <c r="OLU298"/>
      <c r="OLV298"/>
      <c r="OLW298"/>
      <c r="OLX298"/>
      <c r="OLY298"/>
      <c r="OLZ298"/>
      <c r="OMA298"/>
      <c r="OMB298"/>
      <c r="OMC298"/>
      <c r="OMD298"/>
      <c r="OME298"/>
      <c r="OMF298"/>
      <c r="OMG298"/>
      <c r="OMH298"/>
      <c r="OMI298"/>
      <c r="OMJ298"/>
      <c r="OMK298"/>
      <c r="OML298"/>
      <c r="OMM298"/>
      <c r="OMN298"/>
      <c r="OMO298"/>
      <c r="OMP298"/>
      <c r="OMQ298"/>
      <c r="OMR298"/>
      <c r="OMS298"/>
      <c r="OMT298"/>
      <c r="OMU298"/>
      <c r="OMV298"/>
      <c r="OMW298"/>
      <c r="OMX298"/>
      <c r="OMY298"/>
      <c r="OMZ298"/>
      <c r="ONA298"/>
      <c r="ONB298"/>
      <c r="ONC298"/>
      <c r="OND298"/>
      <c r="ONE298"/>
      <c r="ONF298"/>
      <c r="ONG298"/>
      <c r="ONH298"/>
      <c r="ONI298"/>
      <c r="ONJ298"/>
      <c r="ONK298"/>
      <c r="ONL298"/>
      <c r="ONM298"/>
      <c r="ONN298"/>
      <c r="ONO298"/>
      <c r="ONP298"/>
      <c r="ONQ298"/>
      <c r="ONR298"/>
      <c r="ONS298"/>
      <c r="ONT298"/>
      <c r="ONU298"/>
      <c r="ONV298"/>
      <c r="ONW298"/>
      <c r="ONX298"/>
      <c r="ONY298"/>
      <c r="ONZ298"/>
      <c r="OOA298"/>
      <c r="OOB298"/>
      <c r="OOC298"/>
      <c r="OOD298"/>
      <c r="OOE298"/>
      <c r="OOF298"/>
      <c r="OOG298"/>
      <c r="OOH298"/>
      <c r="OOI298"/>
      <c r="OOJ298"/>
      <c r="OOK298"/>
      <c r="OOL298"/>
      <c r="OOM298"/>
      <c r="OON298"/>
      <c r="OOO298"/>
      <c r="OOP298"/>
      <c r="OOQ298"/>
      <c r="OOR298"/>
      <c r="OOS298"/>
      <c r="OOT298"/>
      <c r="OOU298"/>
      <c r="OOV298"/>
      <c r="OOW298"/>
      <c r="OOX298"/>
      <c r="OOY298"/>
      <c r="OOZ298"/>
      <c r="OPA298"/>
      <c r="OPB298"/>
      <c r="OPC298"/>
      <c r="OPD298"/>
      <c r="OPE298"/>
      <c r="OPF298"/>
      <c r="OPG298"/>
      <c r="OPH298"/>
      <c r="OPI298"/>
      <c r="OPJ298"/>
      <c r="OPK298"/>
      <c r="OPL298"/>
      <c r="OPM298"/>
      <c r="OPN298"/>
      <c r="OPO298"/>
      <c r="OPP298"/>
      <c r="OPQ298"/>
      <c r="OPR298"/>
      <c r="OPS298"/>
      <c r="OPT298"/>
      <c r="OPU298"/>
      <c r="OPV298"/>
      <c r="OPW298"/>
      <c r="OPX298"/>
      <c r="OPY298"/>
      <c r="OPZ298"/>
      <c r="OQA298"/>
      <c r="OQB298"/>
      <c r="OQC298"/>
      <c r="OQD298"/>
      <c r="OQE298"/>
      <c r="OQF298"/>
      <c r="OQG298"/>
      <c r="OQH298"/>
      <c r="OQI298"/>
      <c r="OQJ298"/>
      <c r="OQK298"/>
      <c r="OQL298"/>
      <c r="OQM298"/>
      <c r="OQN298"/>
      <c r="OQO298"/>
      <c r="OQP298"/>
      <c r="OQQ298"/>
      <c r="OQR298"/>
      <c r="OQS298"/>
      <c r="OQT298"/>
      <c r="OQU298"/>
      <c r="OQV298"/>
      <c r="OQW298"/>
      <c r="OQX298"/>
      <c r="OQY298"/>
      <c r="OQZ298"/>
      <c r="ORA298"/>
      <c r="ORB298"/>
      <c r="ORC298"/>
      <c r="ORD298"/>
      <c r="ORE298"/>
      <c r="ORF298"/>
      <c r="ORG298"/>
      <c r="ORH298"/>
      <c r="ORI298"/>
      <c r="ORJ298"/>
      <c r="ORK298"/>
      <c r="ORL298"/>
      <c r="ORM298"/>
      <c r="ORN298"/>
      <c r="ORO298"/>
      <c r="ORP298"/>
      <c r="ORQ298"/>
      <c r="ORR298"/>
      <c r="ORS298"/>
      <c r="ORT298"/>
      <c r="ORU298"/>
      <c r="ORV298"/>
      <c r="ORW298"/>
      <c r="ORX298"/>
      <c r="ORY298"/>
      <c r="ORZ298"/>
      <c r="OSA298"/>
      <c r="OSB298"/>
      <c r="OSC298"/>
      <c r="OSD298"/>
      <c r="OSE298"/>
      <c r="OSF298"/>
      <c r="OSG298"/>
      <c r="OSH298"/>
      <c r="OSI298"/>
      <c r="OSJ298"/>
      <c r="OSK298"/>
      <c r="OSL298"/>
      <c r="OSM298"/>
      <c r="OSN298"/>
      <c r="OSO298"/>
      <c r="OSP298"/>
      <c r="OSQ298"/>
      <c r="OSR298"/>
      <c r="OSS298"/>
      <c r="OST298"/>
      <c r="OSU298"/>
      <c r="OSV298"/>
      <c r="OSW298"/>
      <c r="OSX298"/>
      <c r="OSY298"/>
      <c r="OSZ298"/>
      <c r="OTA298"/>
      <c r="OTB298"/>
      <c r="OTC298"/>
      <c r="OTD298"/>
      <c r="OTE298"/>
      <c r="OTF298"/>
      <c r="OTG298"/>
      <c r="OTH298"/>
      <c r="OTI298"/>
      <c r="OTJ298"/>
      <c r="OTK298"/>
      <c r="OTL298"/>
      <c r="OTM298"/>
      <c r="OTN298"/>
      <c r="OTO298"/>
      <c r="OTP298"/>
      <c r="OTQ298"/>
      <c r="OTR298"/>
      <c r="OTS298"/>
      <c r="OTT298"/>
      <c r="OTU298"/>
      <c r="OTV298"/>
      <c r="OTW298"/>
      <c r="OTX298"/>
      <c r="OTY298"/>
      <c r="OTZ298"/>
      <c r="OUA298"/>
      <c r="OUB298"/>
      <c r="OUC298"/>
      <c r="OUD298"/>
      <c r="OUE298"/>
      <c r="OUF298"/>
      <c r="OUG298"/>
      <c r="OUH298"/>
      <c r="OUI298"/>
      <c r="OUJ298"/>
      <c r="OUK298"/>
      <c r="OUL298"/>
      <c r="OUM298"/>
      <c r="OUN298"/>
      <c r="OUO298"/>
      <c r="OUP298"/>
      <c r="OUQ298"/>
      <c r="OUR298"/>
      <c r="OUS298"/>
      <c r="OUT298"/>
      <c r="OUU298"/>
      <c r="OUV298"/>
      <c r="OUW298"/>
      <c r="OUX298"/>
      <c r="OUY298"/>
      <c r="OUZ298"/>
      <c r="OVA298"/>
      <c r="OVB298"/>
      <c r="OVC298"/>
      <c r="OVD298"/>
      <c r="OVE298"/>
      <c r="OVF298"/>
      <c r="OVG298"/>
      <c r="OVH298"/>
      <c r="OVI298"/>
      <c r="OVJ298"/>
      <c r="OVK298"/>
      <c r="OVL298"/>
      <c r="OVM298"/>
      <c r="OVN298"/>
      <c r="OVO298"/>
      <c r="OVP298"/>
      <c r="OVQ298"/>
      <c r="OVR298"/>
      <c r="OVS298"/>
      <c r="OVT298"/>
      <c r="OVU298"/>
      <c r="OVV298"/>
      <c r="OVW298"/>
      <c r="OVX298"/>
      <c r="OVY298"/>
      <c r="OVZ298"/>
      <c r="OWA298"/>
      <c r="OWB298"/>
      <c r="OWC298"/>
      <c r="OWD298"/>
      <c r="OWE298"/>
      <c r="OWF298"/>
      <c r="OWG298"/>
      <c r="OWH298"/>
      <c r="OWI298"/>
      <c r="OWJ298"/>
      <c r="OWK298"/>
      <c r="OWL298"/>
      <c r="OWM298"/>
      <c r="OWN298"/>
      <c r="OWO298"/>
      <c r="OWP298"/>
      <c r="OWQ298"/>
      <c r="OWR298"/>
      <c r="OWS298"/>
      <c r="OWT298"/>
      <c r="OWU298"/>
      <c r="OWV298"/>
      <c r="OWW298"/>
      <c r="OWX298"/>
      <c r="OWY298"/>
      <c r="OWZ298"/>
      <c r="OXA298"/>
      <c r="OXB298"/>
      <c r="OXC298"/>
      <c r="OXD298"/>
      <c r="OXE298"/>
      <c r="OXF298"/>
      <c r="OXG298"/>
      <c r="OXH298"/>
      <c r="OXI298"/>
      <c r="OXJ298"/>
      <c r="OXK298"/>
      <c r="OXL298"/>
      <c r="OXM298"/>
      <c r="OXN298"/>
      <c r="OXO298"/>
      <c r="OXP298"/>
      <c r="OXQ298"/>
      <c r="OXR298"/>
      <c r="OXS298"/>
      <c r="OXT298"/>
      <c r="OXU298"/>
      <c r="OXV298"/>
      <c r="OXW298"/>
      <c r="OXX298"/>
      <c r="OXY298"/>
      <c r="OXZ298"/>
      <c r="OYA298"/>
      <c r="OYB298"/>
      <c r="OYC298"/>
      <c r="OYD298"/>
      <c r="OYE298"/>
      <c r="OYF298"/>
      <c r="OYG298"/>
      <c r="OYH298"/>
      <c r="OYI298"/>
      <c r="OYJ298"/>
      <c r="OYK298"/>
      <c r="OYL298"/>
      <c r="OYM298"/>
      <c r="OYN298"/>
      <c r="OYO298"/>
      <c r="OYP298"/>
      <c r="OYQ298"/>
      <c r="OYR298"/>
      <c r="OYS298"/>
      <c r="OYT298"/>
      <c r="OYU298"/>
      <c r="OYV298"/>
      <c r="OYW298"/>
      <c r="OYX298"/>
      <c r="OYY298"/>
      <c r="OYZ298"/>
      <c r="OZA298"/>
      <c r="OZB298"/>
      <c r="OZC298"/>
      <c r="OZD298"/>
      <c r="OZE298"/>
      <c r="OZF298"/>
      <c r="OZG298"/>
      <c r="OZH298"/>
      <c r="OZI298"/>
      <c r="OZJ298"/>
      <c r="OZK298"/>
      <c r="OZL298"/>
      <c r="OZM298"/>
      <c r="OZN298"/>
      <c r="OZO298"/>
      <c r="OZP298"/>
      <c r="OZQ298"/>
      <c r="OZR298"/>
      <c r="OZS298"/>
      <c r="OZT298"/>
      <c r="OZU298"/>
      <c r="OZV298"/>
      <c r="OZW298"/>
      <c r="OZX298"/>
      <c r="OZY298"/>
      <c r="OZZ298"/>
      <c r="PAA298"/>
      <c r="PAB298"/>
      <c r="PAC298"/>
      <c r="PAD298"/>
      <c r="PAE298"/>
      <c r="PAF298"/>
      <c r="PAG298"/>
      <c r="PAH298"/>
      <c r="PAI298"/>
      <c r="PAJ298"/>
      <c r="PAK298"/>
      <c r="PAL298"/>
      <c r="PAM298"/>
      <c r="PAN298"/>
      <c r="PAO298"/>
      <c r="PAP298"/>
      <c r="PAQ298"/>
      <c r="PAR298"/>
      <c r="PAS298"/>
      <c r="PAT298"/>
      <c r="PAU298"/>
      <c r="PAV298"/>
      <c r="PAW298"/>
      <c r="PAX298"/>
      <c r="PAY298"/>
      <c r="PAZ298"/>
      <c r="PBA298"/>
      <c r="PBB298"/>
      <c r="PBC298"/>
      <c r="PBD298"/>
      <c r="PBE298"/>
      <c r="PBF298"/>
      <c r="PBG298"/>
      <c r="PBH298"/>
      <c r="PBI298"/>
      <c r="PBJ298"/>
      <c r="PBK298"/>
      <c r="PBL298"/>
      <c r="PBM298"/>
      <c r="PBN298"/>
      <c r="PBO298"/>
      <c r="PBP298"/>
      <c r="PBQ298"/>
      <c r="PBR298"/>
      <c r="PBS298"/>
      <c r="PBT298"/>
      <c r="PBU298"/>
      <c r="PBV298"/>
      <c r="PBW298"/>
      <c r="PBX298"/>
      <c r="PBY298"/>
      <c r="PBZ298"/>
      <c r="PCA298"/>
      <c r="PCB298"/>
      <c r="PCC298"/>
      <c r="PCD298"/>
      <c r="PCE298"/>
      <c r="PCF298"/>
      <c r="PCG298"/>
      <c r="PCH298"/>
      <c r="PCI298"/>
      <c r="PCJ298"/>
      <c r="PCK298"/>
      <c r="PCL298"/>
      <c r="PCM298"/>
      <c r="PCN298"/>
      <c r="PCO298"/>
      <c r="PCP298"/>
      <c r="PCQ298"/>
      <c r="PCR298"/>
      <c r="PCS298"/>
      <c r="PCT298"/>
      <c r="PCU298"/>
      <c r="PCV298"/>
      <c r="PCW298"/>
      <c r="PCX298"/>
      <c r="PCY298"/>
      <c r="PCZ298"/>
      <c r="PDA298"/>
      <c r="PDB298"/>
      <c r="PDC298"/>
      <c r="PDD298"/>
      <c r="PDE298"/>
      <c r="PDF298"/>
      <c r="PDG298"/>
      <c r="PDH298"/>
      <c r="PDI298"/>
      <c r="PDJ298"/>
      <c r="PDK298"/>
      <c r="PDL298"/>
      <c r="PDM298"/>
      <c r="PDN298"/>
      <c r="PDO298"/>
      <c r="PDP298"/>
      <c r="PDQ298"/>
      <c r="PDR298"/>
      <c r="PDS298"/>
      <c r="PDT298"/>
      <c r="PDU298"/>
      <c r="PDV298"/>
      <c r="PDW298"/>
      <c r="PDX298"/>
      <c r="PDY298"/>
      <c r="PDZ298"/>
      <c r="PEA298"/>
      <c r="PEB298"/>
      <c r="PEC298"/>
      <c r="PED298"/>
      <c r="PEE298"/>
      <c r="PEF298"/>
      <c r="PEG298"/>
      <c r="PEH298"/>
      <c r="PEI298"/>
      <c r="PEJ298"/>
      <c r="PEK298"/>
      <c r="PEL298"/>
      <c r="PEM298"/>
      <c r="PEN298"/>
      <c r="PEO298"/>
      <c r="PEP298"/>
      <c r="PEQ298"/>
      <c r="PER298"/>
      <c r="PES298"/>
      <c r="PET298"/>
      <c r="PEU298"/>
      <c r="PEV298"/>
      <c r="PEW298"/>
      <c r="PEX298"/>
      <c r="PEY298"/>
      <c r="PEZ298"/>
      <c r="PFA298"/>
      <c r="PFB298"/>
      <c r="PFC298"/>
      <c r="PFD298"/>
      <c r="PFE298"/>
      <c r="PFF298"/>
      <c r="PFG298"/>
      <c r="PFH298"/>
      <c r="PFI298"/>
      <c r="PFJ298"/>
      <c r="PFK298"/>
      <c r="PFL298"/>
      <c r="PFM298"/>
      <c r="PFN298"/>
      <c r="PFO298"/>
      <c r="PFP298"/>
      <c r="PFQ298"/>
      <c r="PFR298"/>
      <c r="PFS298"/>
      <c r="PFT298"/>
      <c r="PFU298"/>
      <c r="PFV298"/>
      <c r="PFW298"/>
      <c r="PFX298"/>
      <c r="PFY298"/>
      <c r="PFZ298"/>
      <c r="PGA298"/>
      <c r="PGB298"/>
      <c r="PGC298"/>
      <c r="PGD298"/>
      <c r="PGE298"/>
      <c r="PGF298"/>
      <c r="PGG298"/>
      <c r="PGH298"/>
      <c r="PGI298"/>
      <c r="PGJ298"/>
      <c r="PGK298"/>
      <c r="PGL298"/>
      <c r="PGM298"/>
      <c r="PGN298"/>
      <c r="PGO298"/>
      <c r="PGP298"/>
      <c r="PGQ298"/>
      <c r="PGR298"/>
      <c r="PGS298"/>
      <c r="PGT298"/>
      <c r="PGU298"/>
      <c r="PGV298"/>
      <c r="PGW298"/>
      <c r="PGX298"/>
      <c r="PGY298"/>
      <c r="PGZ298"/>
      <c r="PHA298"/>
      <c r="PHB298"/>
      <c r="PHC298"/>
      <c r="PHD298"/>
      <c r="PHE298"/>
      <c r="PHF298"/>
      <c r="PHG298"/>
      <c r="PHH298"/>
      <c r="PHI298"/>
      <c r="PHJ298"/>
      <c r="PHK298"/>
      <c r="PHL298"/>
      <c r="PHM298"/>
      <c r="PHN298"/>
      <c r="PHO298"/>
      <c r="PHP298"/>
      <c r="PHQ298"/>
      <c r="PHR298"/>
      <c r="PHS298"/>
      <c r="PHT298"/>
      <c r="PHU298"/>
      <c r="PHV298"/>
      <c r="PHW298"/>
      <c r="PHX298"/>
      <c r="PHY298"/>
      <c r="PHZ298"/>
      <c r="PIA298"/>
      <c r="PIB298"/>
      <c r="PIC298"/>
      <c r="PID298"/>
      <c r="PIE298"/>
      <c r="PIF298"/>
      <c r="PIG298"/>
      <c r="PIH298"/>
      <c r="PII298"/>
      <c r="PIJ298"/>
      <c r="PIK298"/>
      <c r="PIL298"/>
      <c r="PIM298"/>
      <c r="PIN298"/>
      <c r="PIO298"/>
      <c r="PIP298"/>
      <c r="PIQ298"/>
      <c r="PIR298"/>
      <c r="PIS298"/>
      <c r="PIT298"/>
      <c r="PIU298"/>
      <c r="PIV298"/>
      <c r="PIW298"/>
      <c r="PIX298"/>
      <c r="PIY298"/>
      <c r="PIZ298"/>
      <c r="PJA298"/>
      <c r="PJB298"/>
      <c r="PJC298"/>
      <c r="PJD298"/>
      <c r="PJE298"/>
      <c r="PJF298"/>
      <c r="PJG298"/>
      <c r="PJH298"/>
      <c r="PJI298"/>
      <c r="PJJ298"/>
      <c r="PJK298"/>
      <c r="PJL298"/>
      <c r="PJM298"/>
      <c r="PJN298"/>
      <c r="PJO298"/>
      <c r="PJP298"/>
      <c r="PJQ298"/>
      <c r="PJR298"/>
      <c r="PJS298"/>
      <c r="PJT298"/>
      <c r="PJU298"/>
      <c r="PJV298"/>
      <c r="PJW298"/>
      <c r="PJX298"/>
      <c r="PJY298"/>
      <c r="PJZ298"/>
      <c r="PKA298"/>
      <c r="PKB298"/>
      <c r="PKC298"/>
      <c r="PKD298"/>
      <c r="PKE298"/>
      <c r="PKF298"/>
      <c r="PKG298"/>
      <c r="PKH298"/>
      <c r="PKI298"/>
      <c r="PKJ298"/>
      <c r="PKK298"/>
      <c r="PKL298"/>
      <c r="PKM298"/>
      <c r="PKN298"/>
      <c r="PKO298"/>
      <c r="PKP298"/>
      <c r="PKQ298"/>
      <c r="PKR298"/>
      <c r="PKS298"/>
      <c r="PKT298"/>
      <c r="PKU298"/>
      <c r="PKV298"/>
      <c r="PKW298"/>
      <c r="PKX298"/>
      <c r="PKY298"/>
      <c r="PKZ298"/>
      <c r="PLA298"/>
      <c r="PLB298"/>
      <c r="PLC298"/>
      <c r="PLD298"/>
      <c r="PLE298"/>
      <c r="PLF298"/>
      <c r="PLG298"/>
      <c r="PLH298"/>
      <c r="PLI298"/>
      <c r="PLJ298"/>
      <c r="PLK298"/>
      <c r="PLL298"/>
      <c r="PLM298"/>
      <c r="PLN298"/>
      <c r="PLO298"/>
      <c r="PLP298"/>
      <c r="PLQ298"/>
      <c r="PLR298"/>
      <c r="PLS298"/>
      <c r="PLT298"/>
      <c r="PLU298"/>
      <c r="PLV298"/>
      <c r="PLW298"/>
      <c r="PLX298"/>
      <c r="PLY298"/>
      <c r="PLZ298"/>
      <c r="PMA298"/>
      <c r="PMB298"/>
      <c r="PMC298"/>
      <c r="PMD298"/>
      <c r="PME298"/>
      <c r="PMF298"/>
      <c r="PMG298"/>
      <c r="PMH298"/>
      <c r="PMI298"/>
      <c r="PMJ298"/>
      <c r="PMK298"/>
      <c r="PML298"/>
      <c r="PMM298"/>
      <c r="PMN298"/>
      <c r="PMO298"/>
      <c r="PMP298"/>
      <c r="PMQ298"/>
      <c r="PMR298"/>
      <c r="PMS298"/>
      <c r="PMT298"/>
      <c r="PMU298"/>
      <c r="PMV298"/>
      <c r="PMW298"/>
      <c r="PMX298"/>
      <c r="PMY298"/>
      <c r="PMZ298"/>
      <c r="PNA298"/>
      <c r="PNB298"/>
      <c r="PNC298"/>
      <c r="PND298"/>
      <c r="PNE298"/>
      <c r="PNF298"/>
      <c r="PNG298"/>
      <c r="PNH298"/>
      <c r="PNI298"/>
      <c r="PNJ298"/>
      <c r="PNK298"/>
      <c r="PNL298"/>
      <c r="PNM298"/>
      <c r="PNN298"/>
      <c r="PNO298"/>
      <c r="PNP298"/>
      <c r="PNQ298"/>
      <c r="PNR298"/>
      <c r="PNS298"/>
      <c r="PNT298"/>
      <c r="PNU298"/>
      <c r="PNV298"/>
      <c r="PNW298"/>
      <c r="PNX298"/>
      <c r="PNY298"/>
      <c r="PNZ298"/>
      <c r="POA298"/>
      <c r="POB298"/>
      <c r="POC298"/>
      <c r="POD298"/>
      <c r="POE298"/>
      <c r="POF298"/>
      <c r="POG298"/>
      <c r="POH298"/>
      <c r="POI298"/>
      <c r="POJ298"/>
      <c r="POK298"/>
      <c r="POL298"/>
      <c r="POM298"/>
      <c r="PON298"/>
      <c r="POO298"/>
      <c r="POP298"/>
      <c r="POQ298"/>
      <c r="POR298"/>
      <c r="POS298"/>
      <c r="POT298"/>
      <c r="POU298"/>
      <c r="POV298"/>
      <c r="POW298"/>
      <c r="POX298"/>
      <c r="POY298"/>
      <c r="POZ298"/>
      <c r="PPA298"/>
      <c r="PPB298"/>
      <c r="PPC298"/>
      <c r="PPD298"/>
      <c r="PPE298"/>
      <c r="PPF298"/>
      <c r="PPG298"/>
      <c r="PPH298"/>
      <c r="PPI298"/>
      <c r="PPJ298"/>
      <c r="PPK298"/>
      <c r="PPL298"/>
      <c r="PPM298"/>
      <c r="PPN298"/>
      <c r="PPO298"/>
      <c r="PPP298"/>
      <c r="PPQ298"/>
      <c r="PPR298"/>
      <c r="PPS298"/>
      <c r="PPT298"/>
      <c r="PPU298"/>
      <c r="PPV298"/>
      <c r="PPW298"/>
      <c r="PPX298"/>
      <c r="PPY298"/>
      <c r="PPZ298"/>
      <c r="PQA298"/>
      <c r="PQB298"/>
      <c r="PQC298"/>
      <c r="PQD298"/>
      <c r="PQE298"/>
      <c r="PQF298"/>
      <c r="PQG298"/>
      <c r="PQH298"/>
      <c r="PQI298"/>
      <c r="PQJ298"/>
      <c r="PQK298"/>
      <c r="PQL298"/>
      <c r="PQM298"/>
      <c r="PQN298"/>
      <c r="PQO298"/>
      <c r="PQP298"/>
      <c r="PQQ298"/>
      <c r="PQR298"/>
      <c r="PQS298"/>
      <c r="PQT298"/>
      <c r="PQU298"/>
      <c r="PQV298"/>
      <c r="PQW298"/>
      <c r="PQX298"/>
      <c r="PQY298"/>
      <c r="PQZ298"/>
      <c r="PRA298"/>
      <c r="PRB298"/>
      <c r="PRC298"/>
      <c r="PRD298"/>
      <c r="PRE298"/>
      <c r="PRF298"/>
      <c r="PRG298"/>
      <c r="PRH298"/>
      <c r="PRI298"/>
      <c r="PRJ298"/>
      <c r="PRK298"/>
      <c r="PRL298"/>
      <c r="PRM298"/>
      <c r="PRN298"/>
      <c r="PRO298"/>
      <c r="PRP298"/>
      <c r="PRQ298"/>
      <c r="PRR298"/>
      <c r="PRS298"/>
      <c r="PRT298"/>
      <c r="PRU298"/>
      <c r="PRV298"/>
      <c r="PRW298"/>
      <c r="PRX298"/>
      <c r="PRY298"/>
      <c r="PRZ298"/>
      <c r="PSA298"/>
      <c r="PSB298"/>
      <c r="PSC298"/>
      <c r="PSD298"/>
      <c r="PSE298"/>
      <c r="PSF298"/>
      <c r="PSG298"/>
      <c r="PSH298"/>
      <c r="PSI298"/>
      <c r="PSJ298"/>
      <c r="PSK298"/>
      <c r="PSL298"/>
      <c r="PSM298"/>
      <c r="PSN298"/>
      <c r="PSO298"/>
      <c r="PSP298"/>
      <c r="PSQ298"/>
      <c r="PSR298"/>
      <c r="PSS298"/>
      <c r="PST298"/>
      <c r="PSU298"/>
      <c r="PSV298"/>
      <c r="PSW298"/>
      <c r="PSX298"/>
      <c r="PSY298"/>
      <c r="PSZ298"/>
      <c r="PTA298"/>
      <c r="PTB298"/>
      <c r="PTC298"/>
      <c r="PTD298"/>
      <c r="PTE298"/>
      <c r="PTF298"/>
      <c r="PTG298"/>
      <c r="PTH298"/>
      <c r="PTI298"/>
      <c r="PTJ298"/>
      <c r="PTK298"/>
      <c r="PTL298"/>
      <c r="PTM298"/>
      <c r="PTN298"/>
      <c r="PTO298"/>
      <c r="PTP298"/>
      <c r="PTQ298"/>
      <c r="PTR298"/>
      <c r="PTS298"/>
      <c r="PTT298"/>
      <c r="PTU298"/>
      <c r="PTV298"/>
      <c r="PTW298"/>
      <c r="PTX298"/>
      <c r="PTY298"/>
      <c r="PTZ298"/>
      <c r="PUA298"/>
      <c r="PUB298"/>
      <c r="PUC298"/>
      <c r="PUD298"/>
      <c r="PUE298"/>
      <c r="PUF298"/>
      <c r="PUG298"/>
      <c r="PUH298"/>
      <c r="PUI298"/>
      <c r="PUJ298"/>
      <c r="PUK298"/>
      <c r="PUL298"/>
      <c r="PUM298"/>
      <c r="PUN298"/>
      <c r="PUO298"/>
      <c r="PUP298"/>
      <c r="PUQ298"/>
      <c r="PUR298"/>
      <c r="PUS298"/>
      <c r="PUT298"/>
      <c r="PUU298"/>
      <c r="PUV298"/>
      <c r="PUW298"/>
      <c r="PUX298"/>
      <c r="PUY298"/>
      <c r="PUZ298"/>
      <c r="PVA298"/>
      <c r="PVB298"/>
      <c r="PVC298"/>
      <c r="PVD298"/>
      <c r="PVE298"/>
      <c r="PVF298"/>
      <c r="PVG298"/>
      <c r="PVH298"/>
      <c r="PVI298"/>
      <c r="PVJ298"/>
      <c r="PVK298"/>
      <c r="PVL298"/>
      <c r="PVM298"/>
      <c r="PVN298"/>
      <c r="PVO298"/>
      <c r="PVP298"/>
      <c r="PVQ298"/>
      <c r="PVR298"/>
      <c r="PVS298"/>
      <c r="PVT298"/>
      <c r="PVU298"/>
      <c r="PVV298"/>
      <c r="PVW298"/>
      <c r="PVX298"/>
      <c r="PVY298"/>
      <c r="PVZ298"/>
      <c r="PWA298"/>
      <c r="PWB298"/>
      <c r="PWC298"/>
      <c r="PWD298"/>
      <c r="PWE298"/>
      <c r="PWF298"/>
      <c r="PWG298"/>
      <c r="PWH298"/>
      <c r="PWI298"/>
      <c r="PWJ298"/>
      <c r="PWK298"/>
      <c r="PWL298"/>
      <c r="PWM298"/>
      <c r="PWN298"/>
      <c r="PWO298"/>
      <c r="PWP298"/>
      <c r="PWQ298"/>
      <c r="PWR298"/>
      <c r="PWS298"/>
      <c r="PWT298"/>
      <c r="PWU298"/>
      <c r="PWV298"/>
      <c r="PWW298"/>
      <c r="PWX298"/>
      <c r="PWY298"/>
      <c r="PWZ298"/>
      <c r="PXA298"/>
      <c r="PXB298"/>
      <c r="PXC298"/>
      <c r="PXD298"/>
      <c r="PXE298"/>
      <c r="PXF298"/>
      <c r="PXG298"/>
      <c r="PXH298"/>
      <c r="PXI298"/>
      <c r="PXJ298"/>
      <c r="PXK298"/>
      <c r="PXL298"/>
      <c r="PXM298"/>
      <c r="PXN298"/>
      <c r="PXO298"/>
      <c r="PXP298"/>
      <c r="PXQ298"/>
      <c r="PXR298"/>
      <c r="PXS298"/>
      <c r="PXT298"/>
      <c r="PXU298"/>
      <c r="PXV298"/>
      <c r="PXW298"/>
      <c r="PXX298"/>
      <c r="PXY298"/>
      <c r="PXZ298"/>
      <c r="PYA298"/>
      <c r="PYB298"/>
      <c r="PYC298"/>
      <c r="PYD298"/>
      <c r="PYE298"/>
      <c r="PYF298"/>
      <c r="PYG298"/>
      <c r="PYH298"/>
      <c r="PYI298"/>
      <c r="PYJ298"/>
      <c r="PYK298"/>
      <c r="PYL298"/>
      <c r="PYM298"/>
      <c r="PYN298"/>
      <c r="PYO298"/>
      <c r="PYP298"/>
      <c r="PYQ298"/>
      <c r="PYR298"/>
      <c r="PYS298"/>
      <c r="PYT298"/>
      <c r="PYU298"/>
      <c r="PYV298"/>
      <c r="PYW298"/>
      <c r="PYX298"/>
      <c r="PYY298"/>
      <c r="PYZ298"/>
      <c r="PZA298"/>
      <c r="PZB298"/>
      <c r="PZC298"/>
      <c r="PZD298"/>
      <c r="PZE298"/>
      <c r="PZF298"/>
      <c r="PZG298"/>
      <c r="PZH298"/>
      <c r="PZI298"/>
      <c r="PZJ298"/>
      <c r="PZK298"/>
      <c r="PZL298"/>
      <c r="PZM298"/>
      <c r="PZN298"/>
      <c r="PZO298"/>
      <c r="PZP298"/>
      <c r="PZQ298"/>
      <c r="PZR298"/>
      <c r="PZS298"/>
      <c r="PZT298"/>
      <c r="PZU298"/>
      <c r="PZV298"/>
      <c r="PZW298"/>
      <c r="PZX298"/>
      <c r="PZY298"/>
      <c r="PZZ298"/>
      <c r="QAA298"/>
      <c r="QAB298"/>
      <c r="QAC298"/>
      <c r="QAD298"/>
      <c r="QAE298"/>
      <c r="QAF298"/>
      <c r="QAG298"/>
      <c r="QAH298"/>
      <c r="QAI298"/>
      <c r="QAJ298"/>
      <c r="QAK298"/>
      <c r="QAL298"/>
      <c r="QAM298"/>
      <c r="QAN298"/>
      <c r="QAO298"/>
      <c r="QAP298"/>
      <c r="QAQ298"/>
      <c r="QAR298"/>
      <c r="QAS298"/>
      <c r="QAT298"/>
      <c r="QAU298"/>
      <c r="QAV298"/>
      <c r="QAW298"/>
      <c r="QAX298"/>
      <c r="QAY298"/>
      <c r="QAZ298"/>
      <c r="QBA298"/>
      <c r="QBB298"/>
      <c r="QBC298"/>
      <c r="QBD298"/>
      <c r="QBE298"/>
      <c r="QBF298"/>
      <c r="QBG298"/>
      <c r="QBH298"/>
      <c r="QBI298"/>
      <c r="QBJ298"/>
      <c r="QBK298"/>
      <c r="QBL298"/>
      <c r="QBM298"/>
      <c r="QBN298"/>
      <c r="QBO298"/>
      <c r="QBP298"/>
      <c r="QBQ298"/>
      <c r="QBR298"/>
      <c r="QBS298"/>
      <c r="QBT298"/>
      <c r="QBU298"/>
      <c r="QBV298"/>
      <c r="QBW298"/>
      <c r="QBX298"/>
      <c r="QBY298"/>
      <c r="QBZ298"/>
      <c r="QCA298"/>
      <c r="QCB298"/>
      <c r="QCC298"/>
      <c r="QCD298"/>
      <c r="QCE298"/>
      <c r="QCF298"/>
      <c r="QCG298"/>
      <c r="QCH298"/>
      <c r="QCI298"/>
      <c r="QCJ298"/>
      <c r="QCK298"/>
      <c r="QCL298"/>
      <c r="QCM298"/>
      <c r="QCN298"/>
      <c r="QCO298"/>
      <c r="QCP298"/>
      <c r="QCQ298"/>
      <c r="QCR298"/>
      <c r="QCS298"/>
      <c r="QCT298"/>
      <c r="QCU298"/>
      <c r="QCV298"/>
      <c r="QCW298"/>
      <c r="QCX298"/>
      <c r="QCY298"/>
      <c r="QCZ298"/>
      <c r="QDA298"/>
      <c r="QDB298"/>
      <c r="QDC298"/>
      <c r="QDD298"/>
      <c r="QDE298"/>
      <c r="QDF298"/>
      <c r="QDG298"/>
      <c r="QDH298"/>
      <c r="QDI298"/>
      <c r="QDJ298"/>
      <c r="QDK298"/>
      <c r="QDL298"/>
      <c r="QDM298"/>
      <c r="QDN298"/>
      <c r="QDO298"/>
      <c r="QDP298"/>
      <c r="QDQ298"/>
      <c r="QDR298"/>
      <c r="QDS298"/>
      <c r="QDT298"/>
      <c r="QDU298"/>
      <c r="QDV298"/>
      <c r="QDW298"/>
      <c r="QDX298"/>
      <c r="QDY298"/>
      <c r="QDZ298"/>
      <c r="QEA298"/>
      <c r="QEB298"/>
      <c r="QEC298"/>
      <c r="QED298"/>
      <c r="QEE298"/>
      <c r="QEF298"/>
      <c r="QEG298"/>
      <c r="QEH298"/>
      <c r="QEI298"/>
      <c r="QEJ298"/>
      <c r="QEK298"/>
      <c r="QEL298"/>
      <c r="QEM298"/>
      <c r="QEN298"/>
      <c r="QEO298"/>
      <c r="QEP298"/>
      <c r="QEQ298"/>
      <c r="QER298"/>
      <c r="QES298"/>
      <c r="QET298"/>
      <c r="QEU298"/>
      <c r="QEV298"/>
      <c r="QEW298"/>
      <c r="QEX298"/>
      <c r="QEY298"/>
      <c r="QEZ298"/>
      <c r="QFA298"/>
      <c r="QFB298"/>
      <c r="QFC298"/>
      <c r="QFD298"/>
      <c r="QFE298"/>
      <c r="QFF298"/>
      <c r="QFG298"/>
      <c r="QFH298"/>
      <c r="QFI298"/>
      <c r="QFJ298"/>
      <c r="QFK298"/>
      <c r="QFL298"/>
      <c r="QFM298"/>
      <c r="QFN298"/>
      <c r="QFO298"/>
      <c r="QFP298"/>
      <c r="QFQ298"/>
      <c r="QFR298"/>
      <c r="QFS298"/>
      <c r="QFT298"/>
      <c r="QFU298"/>
      <c r="QFV298"/>
      <c r="QFW298"/>
      <c r="QFX298"/>
      <c r="QFY298"/>
      <c r="QFZ298"/>
      <c r="QGA298"/>
      <c r="QGB298"/>
      <c r="QGC298"/>
      <c r="QGD298"/>
      <c r="QGE298"/>
      <c r="QGF298"/>
      <c r="QGG298"/>
      <c r="QGH298"/>
      <c r="QGI298"/>
      <c r="QGJ298"/>
      <c r="QGK298"/>
      <c r="QGL298"/>
      <c r="QGM298"/>
      <c r="QGN298"/>
      <c r="QGO298"/>
      <c r="QGP298"/>
      <c r="QGQ298"/>
      <c r="QGR298"/>
      <c r="QGS298"/>
      <c r="QGT298"/>
      <c r="QGU298"/>
      <c r="QGV298"/>
      <c r="QGW298"/>
      <c r="QGX298"/>
      <c r="QGY298"/>
      <c r="QGZ298"/>
      <c r="QHA298"/>
      <c r="QHB298"/>
      <c r="QHC298"/>
      <c r="QHD298"/>
      <c r="QHE298"/>
      <c r="QHF298"/>
      <c r="QHG298"/>
      <c r="QHH298"/>
      <c r="QHI298"/>
      <c r="QHJ298"/>
      <c r="QHK298"/>
      <c r="QHL298"/>
      <c r="QHM298"/>
      <c r="QHN298"/>
      <c r="QHO298"/>
      <c r="QHP298"/>
      <c r="QHQ298"/>
      <c r="QHR298"/>
      <c r="QHS298"/>
      <c r="QHT298"/>
      <c r="QHU298"/>
      <c r="QHV298"/>
      <c r="QHW298"/>
      <c r="QHX298"/>
      <c r="QHY298"/>
      <c r="QHZ298"/>
      <c r="QIA298"/>
      <c r="QIB298"/>
      <c r="QIC298"/>
      <c r="QID298"/>
      <c r="QIE298"/>
      <c r="QIF298"/>
      <c r="QIG298"/>
      <c r="QIH298"/>
      <c r="QII298"/>
      <c r="QIJ298"/>
      <c r="QIK298"/>
      <c r="QIL298"/>
      <c r="QIM298"/>
      <c r="QIN298"/>
      <c r="QIO298"/>
      <c r="QIP298"/>
      <c r="QIQ298"/>
      <c r="QIR298"/>
      <c r="QIS298"/>
      <c r="QIT298"/>
      <c r="QIU298"/>
      <c r="QIV298"/>
      <c r="QIW298"/>
      <c r="QIX298"/>
      <c r="QIY298"/>
      <c r="QIZ298"/>
      <c r="QJA298"/>
      <c r="QJB298"/>
      <c r="QJC298"/>
      <c r="QJD298"/>
      <c r="QJE298"/>
      <c r="QJF298"/>
      <c r="QJG298"/>
      <c r="QJH298"/>
      <c r="QJI298"/>
      <c r="QJJ298"/>
      <c r="QJK298"/>
      <c r="QJL298"/>
      <c r="QJM298"/>
      <c r="QJN298"/>
      <c r="QJO298"/>
      <c r="QJP298"/>
      <c r="QJQ298"/>
      <c r="QJR298"/>
      <c r="QJS298"/>
      <c r="QJT298"/>
      <c r="QJU298"/>
      <c r="QJV298"/>
      <c r="QJW298"/>
      <c r="QJX298"/>
      <c r="QJY298"/>
      <c r="QJZ298"/>
      <c r="QKA298"/>
      <c r="QKB298"/>
      <c r="QKC298"/>
      <c r="QKD298"/>
      <c r="QKE298"/>
      <c r="QKF298"/>
      <c r="QKG298"/>
      <c r="QKH298"/>
      <c r="QKI298"/>
      <c r="QKJ298"/>
      <c r="QKK298"/>
      <c r="QKL298"/>
      <c r="QKM298"/>
      <c r="QKN298"/>
      <c r="QKO298"/>
      <c r="QKP298"/>
      <c r="QKQ298"/>
      <c r="QKR298"/>
      <c r="QKS298"/>
      <c r="QKT298"/>
      <c r="QKU298"/>
      <c r="QKV298"/>
      <c r="QKW298"/>
      <c r="QKX298"/>
      <c r="QKY298"/>
      <c r="QKZ298"/>
      <c r="QLA298"/>
      <c r="QLB298"/>
      <c r="QLC298"/>
      <c r="QLD298"/>
      <c r="QLE298"/>
      <c r="QLF298"/>
      <c r="QLG298"/>
      <c r="QLH298"/>
      <c r="QLI298"/>
      <c r="QLJ298"/>
      <c r="QLK298"/>
      <c r="QLL298"/>
      <c r="QLM298"/>
      <c r="QLN298"/>
      <c r="QLO298"/>
      <c r="QLP298"/>
      <c r="QLQ298"/>
      <c r="QLR298"/>
      <c r="QLS298"/>
      <c r="QLT298"/>
      <c r="QLU298"/>
      <c r="QLV298"/>
      <c r="QLW298"/>
      <c r="QLX298"/>
      <c r="QLY298"/>
      <c r="QLZ298"/>
      <c r="QMA298"/>
      <c r="QMB298"/>
      <c r="QMC298"/>
      <c r="QMD298"/>
      <c r="QME298"/>
      <c r="QMF298"/>
      <c r="QMG298"/>
      <c r="QMH298"/>
      <c r="QMI298"/>
      <c r="QMJ298"/>
      <c r="QMK298"/>
      <c r="QML298"/>
      <c r="QMM298"/>
      <c r="QMN298"/>
      <c r="QMO298"/>
      <c r="QMP298"/>
      <c r="QMQ298"/>
      <c r="QMR298"/>
      <c r="QMS298"/>
      <c r="QMT298"/>
      <c r="QMU298"/>
      <c r="QMV298"/>
      <c r="QMW298"/>
      <c r="QMX298"/>
      <c r="QMY298"/>
      <c r="QMZ298"/>
      <c r="QNA298"/>
      <c r="QNB298"/>
      <c r="QNC298"/>
      <c r="QND298"/>
      <c r="QNE298"/>
      <c r="QNF298"/>
      <c r="QNG298"/>
      <c r="QNH298"/>
      <c r="QNI298"/>
      <c r="QNJ298"/>
      <c r="QNK298"/>
      <c r="QNL298"/>
      <c r="QNM298"/>
      <c r="QNN298"/>
      <c r="QNO298"/>
      <c r="QNP298"/>
      <c r="QNQ298"/>
      <c r="QNR298"/>
      <c r="QNS298"/>
      <c r="QNT298"/>
      <c r="QNU298"/>
      <c r="QNV298"/>
      <c r="QNW298"/>
      <c r="QNX298"/>
      <c r="QNY298"/>
      <c r="QNZ298"/>
      <c r="QOA298"/>
      <c r="QOB298"/>
      <c r="QOC298"/>
      <c r="QOD298"/>
      <c r="QOE298"/>
      <c r="QOF298"/>
      <c r="QOG298"/>
      <c r="QOH298"/>
      <c r="QOI298"/>
      <c r="QOJ298"/>
      <c r="QOK298"/>
      <c r="QOL298"/>
      <c r="QOM298"/>
      <c r="QON298"/>
      <c r="QOO298"/>
      <c r="QOP298"/>
      <c r="QOQ298"/>
      <c r="QOR298"/>
      <c r="QOS298"/>
      <c r="QOT298"/>
      <c r="QOU298"/>
      <c r="QOV298"/>
      <c r="QOW298"/>
      <c r="QOX298"/>
      <c r="QOY298"/>
      <c r="QOZ298"/>
      <c r="QPA298"/>
      <c r="QPB298"/>
      <c r="QPC298"/>
      <c r="QPD298"/>
      <c r="QPE298"/>
      <c r="QPF298"/>
      <c r="QPG298"/>
      <c r="QPH298"/>
      <c r="QPI298"/>
      <c r="QPJ298"/>
      <c r="QPK298"/>
      <c r="QPL298"/>
      <c r="QPM298"/>
      <c r="QPN298"/>
      <c r="QPO298"/>
      <c r="QPP298"/>
      <c r="QPQ298"/>
      <c r="QPR298"/>
      <c r="QPS298"/>
      <c r="QPT298"/>
      <c r="QPU298"/>
      <c r="QPV298"/>
      <c r="QPW298"/>
      <c r="QPX298"/>
      <c r="QPY298"/>
      <c r="QPZ298"/>
      <c r="QQA298"/>
      <c r="QQB298"/>
      <c r="QQC298"/>
      <c r="QQD298"/>
      <c r="QQE298"/>
      <c r="QQF298"/>
      <c r="QQG298"/>
      <c r="QQH298"/>
      <c r="QQI298"/>
      <c r="QQJ298"/>
      <c r="QQK298"/>
      <c r="QQL298"/>
      <c r="QQM298"/>
      <c r="QQN298"/>
      <c r="QQO298"/>
      <c r="QQP298"/>
      <c r="QQQ298"/>
      <c r="QQR298"/>
      <c r="QQS298"/>
      <c r="QQT298"/>
      <c r="QQU298"/>
      <c r="QQV298"/>
      <c r="QQW298"/>
      <c r="QQX298"/>
      <c r="QQY298"/>
      <c r="QQZ298"/>
      <c r="QRA298"/>
      <c r="QRB298"/>
      <c r="QRC298"/>
      <c r="QRD298"/>
      <c r="QRE298"/>
      <c r="QRF298"/>
      <c r="QRG298"/>
      <c r="QRH298"/>
      <c r="QRI298"/>
      <c r="QRJ298"/>
      <c r="QRK298"/>
      <c r="QRL298"/>
      <c r="QRM298"/>
      <c r="QRN298"/>
      <c r="QRO298"/>
      <c r="QRP298"/>
      <c r="QRQ298"/>
      <c r="QRR298"/>
      <c r="QRS298"/>
      <c r="QRT298"/>
      <c r="QRU298"/>
      <c r="QRV298"/>
      <c r="QRW298"/>
      <c r="QRX298"/>
      <c r="QRY298"/>
      <c r="QRZ298"/>
      <c r="QSA298"/>
      <c r="QSB298"/>
      <c r="QSC298"/>
      <c r="QSD298"/>
      <c r="QSE298"/>
      <c r="QSF298"/>
      <c r="QSG298"/>
      <c r="QSH298"/>
      <c r="QSI298"/>
      <c r="QSJ298"/>
      <c r="QSK298"/>
      <c r="QSL298"/>
      <c r="QSM298"/>
      <c r="QSN298"/>
      <c r="QSO298"/>
      <c r="QSP298"/>
      <c r="QSQ298"/>
      <c r="QSR298"/>
      <c r="QSS298"/>
      <c r="QST298"/>
      <c r="QSU298"/>
      <c r="QSV298"/>
      <c r="QSW298"/>
      <c r="QSX298"/>
      <c r="QSY298"/>
      <c r="QSZ298"/>
      <c r="QTA298"/>
      <c r="QTB298"/>
      <c r="QTC298"/>
      <c r="QTD298"/>
      <c r="QTE298"/>
      <c r="QTF298"/>
      <c r="QTG298"/>
      <c r="QTH298"/>
      <c r="QTI298"/>
      <c r="QTJ298"/>
      <c r="QTK298"/>
      <c r="QTL298"/>
      <c r="QTM298"/>
      <c r="QTN298"/>
      <c r="QTO298"/>
      <c r="QTP298"/>
      <c r="QTQ298"/>
      <c r="QTR298"/>
      <c r="QTS298"/>
      <c r="QTT298"/>
      <c r="QTU298"/>
      <c r="QTV298"/>
      <c r="QTW298"/>
      <c r="QTX298"/>
      <c r="QTY298"/>
      <c r="QTZ298"/>
      <c r="QUA298"/>
      <c r="QUB298"/>
      <c r="QUC298"/>
      <c r="QUD298"/>
      <c r="QUE298"/>
      <c r="QUF298"/>
      <c r="QUG298"/>
      <c r="QUH298"/>
      <c r="QUI298"/>
      <c r="QUJ298"/>
      <c r="QUK298"/>
      <c r="QUL298"/>
      <c r="QUM298"/>
      <c r="QUN298"/>
      <c r="QUO298"/>
      <c r="QUP298"/>
      <c r="QUQ298"/>
      <c r="QUR298"/>
      <c r="QUS298"/>
      <c r="QUT298"/>
      <c r="QUU298"/>
      <c r="QUV298"/>
      <c r="QUW298"/>
      <c r="QUX298"/>
      <c r="QUY298"/>
      <c r="QUZ298"/>
      <c r="QVA298"/>
      <c r="QVB298"/>
      <c r="QVC298"/>
      <c r="QVD298"/>
      <c r="QVE298"/>
      <c r="QVF298"/>
      <c r="QVG298"/>
      <c r="QVH298"/>
      <c r="QVI298"/>
      <c r="QVJ298"/>
      <c r="QVK298"/>
      <c r="QVL298"/>
      <c r="QVM298"/>
      <c r="QVN298"/>
      <c r="QVO298"/>
      <c r="QVP298"/>
      <c r="QVQ298"/>
      <c r="QVR298"/>
      <c r="QVS298"/>
      <c r="QVT298"/>
      <c r="QVU298"/>
      <c r="QVV298"/>
      <c r="QVW298"/>
      <c r="QVX298"/>
      <c r="QVY298"/>
      <c r="QVZ298"/>
      <c r="QWA298"/>
      <c r="QWB298"/>
      <c r="QWC298"/>
      <c r="QWD298"/>
      <c r="QWE298"/>
      <c r="QWF298"/>
      <c r="QWG298"/>
      <c r="QWH298"/>
      <c r="QWI298"/>
      <c r="QWJ298"/>
      <c r="QWK298"/>
      <c r="QWL298"/>
      <c r="QWM298"/>
      <c r="QWN298"/>
      <c r="QWO298"/>
      <c r="QWP298"/>
      <c r="QWQ298"/>
      <c r="QWR298"/>
      <c r="QWS298"/>
      <c r="QWT298"/>
      <c r="QWU298"/>
      <c r="QWV298"/>
      <c r="QWW298"/>
      <c r="QWX298"/>
      <c r="QWY298"/>
      <c r="QWZ298"/>
      <c r="QXA298"/>
      <c r="QXB298"/>
      <c r="QXC298"/>
      <c r="QXD298"/>
      <c r="QXE298"/>
      <c r="QXF298"/>
      <c r="QXG298"/>
      <c r="QXH298"/>
      <c r="QXI298"/>
      <c r="QXJ298"/>
      <c r="QXK298"/>
      <c r="QXL298"/>
      <c r="QXM298"/>
      <c r="QXN298"/>
      <c r="QXO298"/>
      <c r="QXP298"/>
      <c r="QXQ298"/>
      <c r="QXR298"/>
      <c r="QXS298"/>
      <c r="QXT298"/>
      <c r="QXU298"/>
      <c r="QXV298"/>
      <c r="QXW298"/>
      <c r="QXX298"/>
      <c r="QXY298"/>
      <c r="QXZ298"/>
      <c r="QYA298"/>
      <c r="QYB298"/>
      <c r="QYC298"/>
      <c r="QYD298"/>
      <c r="QYE298"/>
      <c r="QYF298"/>
      <c r="QYG298"/>
      <c r="QYH298"/>
      <c r="QYI298"/>
      <c r="QYJ298"/>
      <c r="QYK298"/>
      <c r="QYL298"/>
      <c r="QYM298"/>
      <c r="QYN298"/>
      <c r="QYO298"/>
      <c r="QYP298"/>
      <c r="QYQ298"/>
      <c r="QYR298"/>
      <c r="QYS298"/>
      <c r="QYT298"/>
      <c r="QYU298"/>
      <c r="QYV298"/>
      <c r="QYW298"/>
      <c r="QYX298"/>
      <c r="QYY298"/>
      <c r="QYZ298"/>
      <c r="QZA298"/>
      <c r="QZB298"/>
      <c r="QZC298"/>
      <c r="QZD298"/>
      <c r="QZE298"/>
      <c r="QZF298"/>
      <c r="QZG298"/>
      <c r="QZH298"/>
      <c r="QZI298"/>
      <c r="QZJ298"/>
      <c r="QZK298"/>
      <c r="QZL298"/>
      <c r="QZM298"/>
      <c r="QZN298"/>
      <c r="QZO298"/>
      <c r="QZP298"/>
      <c r="QZQ298"/>
      <c r="QZR298"/>
      <c r="QZS298"/>
      <c r="QZT298"/>
      <c r="QZU298"/>
      <c r="QZV298"/>
      <c r="QZW298"/>
      <c r="QZX298"/>
      <c r="QZY298"/>
      <c r="QZZ298"/>
      <c r="RAA298"/>
      <c r="RAB298"/>
      <c r="RAC298"/>
      <c r="RAD298"/>
      <c r="RAE298"/>
      <c r="RAF298"/>
      <c r="RAG298"/>
      <c r="RAH298"/>
      <c r="RAI298"/>
      <c r="RAJ298"/>
      <c r="RAK298"/>
      <c r="RAL298"/>
      <c r="RAM298"/>
      <c r="RAN298"/>
      <c r="RAO298"/>
      <c r="RAP298"/>
      <c r="RAQ298"/>
      <c r="RAR298"/>
      <c r="RAS298"/>
      <c r="RAT298"/>
      <c r="RAU298"/>
      <c r="RAV298"/>
      <c r="RAW298"/>
      <c r="RAX298"/>
      <c r="RAY298"/>
      <c r="RAZ298"/>
      <c r="RBA298"/>
      <c r="RBB298"/>
      <c r="RBC298"/>
      <c r="RBD298"/>
      <c r="RBE298"/>
      <c r="RBF298"/>
      <c r="RBG298"/>
      <c r="RBH298"/>
      <c r="RBI298"/>
      <c r="RBJ298"/>
      <c r="RBK298"/>
      <c r="RBL298"/>
      <c r="RBM298"/>
      <c r="RBN298"/>
      <c r="RBO298"/>
      <c r="RBP298"/>
      <c r="RBQ298"/>
      <c r="RBR298"/>
      <c r="RBS298"/>
      <c r="RBT298"/>
      <c r="RBU298"/>
      <c r="RBV298"/>
      <c r="RBW298"/>
      <c r="RBX298"/>
      <c r="RBY298"/>
      <c r="RBZ298"/>
      <c r="RCA298"/>
      <c r="RCB298"/>
      <c r="RCC298"/>
      <c r="RCD298"/>
      <c r="RCE298"/>
      <c r="RCF298"/>
      <c r="RCG298"/>
      <c r="RCH298"/>
      <c r="RCI298"/>
      <c r="RCJ298"/>
      <c r="RCK298"/>
      <c r="RCL298"/>
      <c r="RCM298"/>
      <c r="RCN298"/>
      <c r="RCO298"/>
      <c r="RCP298"/>
      <c r="RCQ298"/>
      <c r="RCR298"/>
      <c r="RCS298"/>
      <c r="RCT298"/>
      <c r="RCU298"/>
      <c r="RCV298"/>
      <c r="RCW298"/>
      <c r="RCX298"/>
      <c r="RCY298"/>
      <c r="RCZ298"/>
      <c r="RDA298"/>
      <c r="RDB298"/>
      <c r="RDC298"/>
      <c r="RDD298"/>
      <c r="RDE298"/>
      <c r="RDF298"/>
      <c r="RDG298"/>
      <c r="RDH298"/>
      <c r="RDI298"/>
      <c r="RDJ298"/>
      <c r="RDK298"/>
      <c r="RDL298"/>
      <c r="RDM298"/>
      <c r="RDN298"/>
      <c r="RDO298"/>
      <c r="RDP298"/>
      <c r="RDQ298"/>
      <c r="RDR298"/>
      <c r="RDS298"/>
      <c r="RDT298"/>
      <c r="RDU298"/>
      <c r="RDV298"/>
      <c r="RDW298"/>
      <c r="RDX298"/>
      <c r="RDY298"/>
      <c r="RDZ298"/>
      <c r="REA298"/>
      <c r="REB298"/>
      <c r="REC298"/>
      <c r="RED298"/>
      <c r="REE298"/>
      <c r="REF298"/>
      <c r="REG298"/>
      <c r="REH298"/>
      <c r="REI298"/>
      <c r="REJ298"/>
      <c r="REK298"/>
      <c r="REL298"/>
      <c r="REM298"/>
      <c r="REN298"/>
      <c r="REO298"/>
      <c r="REP298"/>
      <c r="REQ298"/>
      <c r="RER298"/>
      <c r="RES298"/>
      <c r="RET298"/>
      <c r="REU298"/>
      <c r="REV298"/>
      <c r="REW298"/>
      <c r="REX298"/>
      <c r="REY298"/>
      <c r="REZ298"/>
      <c r="RFA298"/>
      <c r="RFB298"/>
      <c r="RFC298"/>
      <c r="RFD298"/>
      <c r="RFE298"/>
      <c r="RFF298"/>
      <c r="RFG298"/>
      <c r="RFH298"/>
      <c r="RFI298"/>
      <c r="RFJ298"/>
      <c r="RFK298"/>
      <c r="RFL298"/>
      <c r="RFM298"/>
      <c r="RFN298"/>
      <c r="RFO298"/>
      <c r="RFP298"/>
      <c r="RFQ298"/>
      <c r="RFR298"/>
      <c r="RFS298"/>
      <c r="RFT298"/>
      <c r="RFU298"/>
      <c r="RFV298"/>
      <c r="RFW298"/>
      <c r="RFX298"/>
      <c r="RFY298"/>
      <c r="RFZ298"/>
      <c r="RGA298"/>
      <c r="RGB298"/>
      <c r="RGC298"/>
      <c r="RGD298"/>
      <c r="RGE298"/>
      <c r="RGF298"/>
      <c r="RGG298"/>
      <c r="RGH298"/>
      <c r="RGI298"/>
      <c r="RGJ298"/>
      <c r="RGK298"/>
      <c r="RGL298"/>
      <c r="RGM298"/>
      <c r="RGN298"/>
      <c r="RGO298"/>
      <c r="RGP298"/>
      <c r="RGQ298"/>
      <c r="RGR298"/>
      <c r="RGS298"/>
      <c r="RGT298"/>
      <c r="RGU298"/>
      <c r="RGV298"/>
      <c r="RGW298"/>
      <c r="RGX298"/>
      <c r="RGY298"/>
      <c r="RGZ298"/>
      <c r="RHA298"/>
      <c r="RHB298"/>
      <c r="RHC298"/>
      <c r="RHD298"/>
      <c r="RHE298"/>
      <c r="RHF298"/>
      <c r="RHG298"/>
      <c r="RHH298"/>
      <c r="RHI298"/>
      <c r="RHJ298"/>
      <c r="RHK298"/>
      <c r="RHL298"/>
      <c r="RHM298"/>
      <c r="RHN298"/>
      <c r="RHO298"/>
      <c r="RHP298"/>
      <c r="RHQ298"/>
      <c r="RHR298"/>
      <c r="RHS298"/>
      <c r="RHT298"/>
      <c r="RHU298"/>
      <c r="RHV298"/>
      <c r="RHW298"/>
      <c r="RHX298"/>
      <c r="RHY298"/>
      <c r="RHZ298"/>
      <c r="RIA298"/>
      <c r="RIB298"/>
      <c r="RIC298"/>
      <c r="RID298"/>
      <c r="RIE298"/>
      <c r="RIF298"/>
      <c r="RIG298"/>
      <c r="RIH298"/>
      <c r="RII298"/>
      <c r="RIJ298"/>
      <c r="RIK298"/>
      <c r="RIL298"/>
      <c r="RIM298"/>
      <c r="RIN298"/>
      <c r="RIO298"/>
      <c r="RIP298"/>
      <c r="RIQ298"/>
      <c r="RIR298"/>
      <c r="RIS298"/>
      <c r="RIT298"/>
      <c r="RIU298"/>
      <c r="RIV298"/>
      <c r="RIW298"/>
      <c r="RIX298"/>
      <c r="RIY298"/>
      <c r="RIZ298"/>
      <c r="RJA298"/>
      <c r="RJB298"/>
      <c r="RJC298"/>
      <c r="RJD298"/>
      <c r="RJE298"/>
      <c r="RJF298"/>
      <c r="RJG298"/>
      <c r="RJH298"/>
      <c r="RJI298"/>
      <c r="RJJ298"/>
      <c r="RJK298"/>
      <c r="RJL298"/>
      <c r="RJM298"/>
      <c r="RJN298"/>
      <c r="RJO298"/>
      <c r="RJP298"/>
      <c r="RJQ298"/>
      <c r="RJR298"/>
      <c r="RJS298"/>
      <c r="RJT298"/>
      <c r="RJU298"/>
      <c r="RJV298"/>
      <c r="RJW298"/>
      <c r="RJX298"/>
      <c r="RJY298"/>
      <c r="RJZ298"/>
      <c r="RKA298"/>
      <c r="RKB298"/>
      <c r="RKC298"/>
      <c r="RKD298"/>
      <c r="RKE298"/>
      <c r="RKF298"/>
      <c r="RKG298"/>
      <c r="RKH298"/>
      <c r="RKI298"/>
      <c r="RKJ298"/>
      <c r="RKK298"/>
      <c r="RKL298"/>
      <c r="RKM298"/>
      <c r="RKN298"/>
      <c r="RKO298"/>
      <c r="RKP298"/>
      <c r="RKQ298"/>
      <c r="RKR298"/>
      <c r="RKS298"/>
      <c r="RKT298"/>
      <c r="RKU298"/>
      <c r="RKV298"/>
      <c r="RKW298"/>
      <c r="RKX298"/>
      <c r="RKY298"/>
      <c r="RKZ298"/>
      <c r="RLA298"/>
      <c r="RLB298"/>
      <c r="RLC298"/>
      <c r="RLD298"/>
      <c r="RLE298"/>
      <c r="RLF298"/>
      <c r="RLG298"/>
      <c r="RLH298"/>
      <c r="RLI298"/>
      <c r="RLJ298"/>
      <c r="RLK298"/>
      <c r="RLL298"/>
      <c r="RLM298"/>
      <c r="RLN298"/>
      <c r="RLO298"/>
      <c r="RLP298"/>
      <c r="RLQ298"/>
      <c r="RLR298"/>
      <c r="RLS298"/>
      <c r="RLT298"/>
      <c r="RLU298"/>
      <c r="RLV298"/>
      <c r="RLW298"/>
      <c r="RLX298"/>
      <c r="RLY298"/>
      <c r="RLZ298"/>
      <c r="RMA298"/>
      <c r="RMB298"/>
      <c r="RMC298"/>
      <c r="RMD298"/>
      <c r="RME298"/>
      <c r="RMF298"/>
      <c r="RMG298"/>
      <c r="RMH298"/>
      <c r="RMI298"/>
      <c r="RMJ298"/>
      <c r="RMK298"/>
      <c r="RML298"/>
      <c r="RMM298"/>
      <c r="RMN298"/>
      <c r="RMO298"/>
      <c r="RMP298"/>
      <c r="RMQ298"/>
      <c r="RMR298"/>
      <c r="RMS298"/>
      <c r="RMT298"/>
      <c r="RMU298"/>
      <c r="RMV298"/>
      <c r="RMW298"/>
      <c r="RMX298"/>
      <c r="RMY298"/>
      <c r="RMZ298"/>
      <c r="RNA298"/>
      <c r="RNB298"/>
      <c r="RNC298"/>
      <c r="RND298"/>
      <c r="RNE298"/>
      <c r="RNF298"/>
      <c r="RNG298"/>
      <c r="RNH298"/>
      <c r="RNI298"/>
      <c r="RNJ298"/>
      <c r="RNK298"/>
      <c r="RNL298"/>
      <c r="RNM298"/>
      <c r="RNN298"/>
      <c r="RNO298"/>
      <c r="RNP298"/>
      <c r="RNQ298"/>
      <c r="RNR298"/>
      <c r="RNS298"/>
      <c r="RNT298"/>
      <c r="RNU298"/>
      <c r="RNV298"/>
      <c r="RNW298"/>
      <c r="RNX298"/>
      <c r="RNY298"/>
      <c r="RNZ298"/>
      <c r="ROA298"/>
      <c r="ROB298"/>
      <c r="ROC298"/>
      <c r="ROD298"/>
      <c r="ROE298"/>
      <c r="ROF298"/>
      <c r="ROG298"/>
      <c r="ROH298"/>
      <c r="ROI298"/>
      <c r="ROJ298"/>
      <c r="ROK298"/>
      <c r="ROL298"/>
      <c r="ROM298"/>
      <c r="RON298"/>
      <c r="ROO298"/>
      <c r="ROP298"/>
      <c r="ROQ298"/>
      <c r="ROR298"/>
      <c r="ROS298"/>
      <c r="ROT298"/>
      <c r="ROU298"/>
      <c r="ROV298"/>
      <c r="ROW298"/>
      <c r="ROX298"/>
      <c r="ROY298"/>
      <c r="ROZ298"/>
      <c r="RPA298"/>
      <c r="RPB298"/>
      <c r="RPC298"/>
      <c r="RPD298"/>
      <c r="RPE298"/>
      <c r="RPF298"/>
      <c r="RPG298"/>
      <c r="RPH298"/>
      <c r="RPI298"/>
      <c r="RPJ298"/>
      <c r="RPK298"/>
      <c r="RPL298"/>
      <c r="RPM298"/>
      <c r="RPN298"/>
      <c r="RPO298"/>
      <c r="RPP298"/>
      <c r="RPQ298"/>
      <c r="RPR298"/>
      <c r="RPS298"/>
      <c r="RPT298"/>
      <c r="RPU298"/>
      <c r="RPV298"/>
      <c r="RPW298"/>
      <c r="RPX298"/>
      <c r="RPY298"/>
      <c r="RPZ298"/>
      <c r="RQA298"/>
      <c r="RQB298"/>
      <c r="RQC298"/>
      <c r="RQD298"/>
      <c r="RQE298"/>
      <c r="RQF298"/>
      <c r="RQG298"/>
      <c r="RQH298"/>
      <c r="RQI298"/>
      <c r="RQJ298"/>
      <c r="RQK298"/>
      <c r="RQL298"/>
      <c r="RQM298"/>
      <c r="RQN298"/>
      <c r="RQO298"/>
      <c r="RQP298"/>
      <c r="RQQ298"/>
      <c r="RQR298"/>
      <c r="RQS298"/>
      <c r="RQT298"/>
      <c r="RQU298"/>
      <c r="RQV298"/>
      <c r="RQW298"/>
      <c r="RQX298"/>
      <c r="RQY298"/>
      <c r="RQZ298"/>
      <c r="RRA298"/>
      <c r="RRB298"/>
      <c r="RRC298"/>
      <c r="RRD298"/>
      <c r="RRE298"/>
      <c r="RRF298"/>
      <c r="RRG298"/>
      <c r="RRH298"/>
      <c r="RRI298"/>
      <c r="RRJ298"/>
      <c r="RRK298"/>
      <c r="RRL298"/>
      <c r="RRM298"/>
      <c r="RRN298"/>
      <c r="RRO298"/>
      <c r="RRP298"/>
      <c r="RRQ298"/>
      <c r="RRR298"/>
      <c r="RRS298"/>
      <c r="RRT298"/>
      <c r="RRU298"/>
      <c r="RRV298"/>
      <c r="RRW298"/>
      <c r="RRX298"/>
      <c r="RRY298"/>
      <c r="RRZ298"/>
      <c r="RSA298"/>
      <c r="RSB298"/>
      <c r="RSC298"/>
      <c r="RSD298"/>
      <c r="RSE298"/>
      <c r="RSF298"/>
      <c r="RSG298"/>
      <c r="RSH298"/>
      <c r="RSI298"/>
      <c r="RSJ298"/>
      <c r="RSK298"/>
      <c r="RSL298"/>
      <c r="RSM298"/>
      <c r="RSN298"/>
      <c r="RSO298"/>
      <c r="RSP298"/>
      <c r="RSQ298"/>
      <c r="RSR298"/>
      <c r="RSS298"/>
      <c r="RST298"/>
      <c r="RSU298"/>
      <c r="RSV298"/>
      <c r="RSW298"/>
      <c r="RSX298"/>
      <c r="RSY298"/>
      <c r="RSZ298"/>
      <c r="RTA298"/>
      <c r="RTB298"/>
      <c r="RTC298"/>
      <c r="RTD298"/>
      <c r="RTE298"/>
      <c r="RTF298"/>
      <c r="RTG298"/>
      <c r="RTH298"/>
      <c r="RTI298"/>
      <c r="RTJ298"/>
      <c r="RTK298"/>
      <c r="RTL298"/>
      <c r="RTM298"/>
      <c r="RTN298"/>
      <c r="RTO298"/>
      <c r="RTP298"/>
      <c r="RTQ298"/>
      <c r="RTR298"/>
      <c r="RTS298"/>
      <c r="RTT298"/>
      <c r="RTU298"/>
      <c r="RTV298"/>
      <c r="RTW298"/>
      <c r="RTX298"/>
      <c r="RTY298"/>
      <c r="RTZ298"/>
      <c r="RUA298"/>
      <c r="RUB298"/>
      <c r="RUC298"/>
      <c r="RUD298"/>
      <c r="RUE298"/>
      <c r="RUF298"/>
      <c r="RUG298"/>
      <c r="RUH298"/>
      <c r="RUI298"/>
      <c r="RUJ298"/>
      <c r="RUK298"/>
      <c r="RUL298"/>
      <c r="RUM298"/>
      <c r="RUN298"/>
      <c r="RUO298"/>
      <c r="RUP298"/>
      <c r="RUQ298"/>
      <c r="RUR298"/>
      <c r="RUS298"/>
      <c r="RUT298"/>
      <c r="RUU298"/>
      <c r="RUV298"/>
      <c r="RUW298"/>
      <c r="RUX298"/>
      <c r="RUY298"/>
      <c r="RUZ298"/>
      <c r="RVA298"/>
      <c r="RVB298"/>
      <c r="RVC298"/>
      <c r="RVD298"/>
      <c r="RVE298"/>
      <c r="RVF298"/>
      <c r="RVG298"/>
      <c r="RVH298"/>
      <c r="RVI298"/>
      <c r="RVJ298"/>
      <c r="RVK298"/>
      <c r="RVL298"/>
      <c r="RVM298"/>
      <c r="RVN298"/>
      <c r="RVO298"/>
      <c r="RVP298"/>
      <c r="RVQ298"/>
      <c r="RVR298"/>
      <c r="RVS298"/>
      <c r="RVT298"/>
      <c r="RVU298"/>
      <c r="RVV298"/>
      <c r="RVW298"/>
      <c r="RVX298"/>
      <c r="RVY298"/>
      <c r="RVZ298"/>
      <c r="RWA298"/>
      <c r="RWB298"/>
      <c r="RWC298"/>
      <c r="RWD298"/>
      <c r="RWE298"/>
      <c r="RWF298"/>
      <c r="RWG298"/>
      <c r="RWH298"/>
      <c r="RWI298"/>
      <c r="RWJ298"/>
      <c r="RWK298"/>
      <c r="RWL298"/>
      <c r="RWM298"/>
      <c r="RWN298"/>
      <c r="RWO298"/>
      <c r="RWP298"/>
      <c r="RWQ298"/>
      <c r="RWR298"/>
      <c r="RWS298"/>
      <c r="RWT298"/>
      <c r="RWU298"/>
      <c r="RWV298"/>
      <c r="RWW298"/>
      <c r="RWX298"/>
      <c r="RWY298"/>
      <c r="RWZ298"/>
      <c r="RXA298"/>
      <c r="RXB298"/>
      <c r="RXC298"/>
      <c r="RXD298"/>
      <c r="RXE298"/>
      <c r="RXF298"/>
      <c r="RXG298"/>
      <c r="RXH298"/>
      <c r="RXI298"/>
      <c r="RXJ298"/>
      <c r="RXK298"/>
      <c r="RXL298"/>
      <c r="RXM298"/>
      <c r="RXN298"/>
      <c r="RXO298"/>
      <c r="RXP298"/>
      <c r="RXQ298"/>
      <c r="RXR298"/>
      <c r="RXS298"/>
      <c r="RXT298"/>
      <c r="RXU298"/>
      <c r="RXV298"/>
      <c r="RXW298"/>
      <c r="RXX298"/>
      <c r="RXY298"/>
      <c r="RXZ298"/>
      <c r="RYA298"/>
      <c r="RYB298"/>
      <c r="RYC298"/>
      <c r="RYD298"/>
      <c r="RYE298"/>
      <c r="RYF298"/>
      <c r="RYG298"/>
      <c r="RYH298"/>
      <c r="RYI298"/>
      <c r="RYJ298"/>
      <c r="RYK298"/>
      <c r="RYL298"/>
      <c r="RYM298"/>
      <c r="RYN298"/>
      <c r="RYO298"/>
      <c r="RYP298"/>
      <c r="RYQ298"/>
      <c r="RYR298"/>
      <c r="RYS298"/>
      <c r="RYT298"/>
      <c r="RYU298"/>
      <c r="RYV298"/>
      <c r="RYW298"/>
      <c r="RYX298"/>
      <c r="RYY298"/>
      <c r="RYZ298"/>
      <c r="RZA298"/>
      <c r="RZB298"/>
      <c r="RZC298"/>
      <c r="RZD298"/>
      <c r="RZE298"/>
      <c r="RZF298"/>
      <c r="RZG298"/>
      <c r="RZH298"/>
      <c r="RZI298"/>
      <c r="RZJ298"/>
      <c r="RZK298"/>
      <c r="RZL298"/>
      <c r="RZM298"/>
      <c r="RZN298"/>
      <c r="RZO298"/>
      <c r="RZP298"/>
      <c r="RZQ298"/>
      <c r="RZR298"/>
      <c r="RZS298"/>
      <c r="RZT298"/>
      <c r="RZU298"/>
      <c r="RZV298"/>
      <c r="RZW298"/>
      <c r="RZX298"/>
      <c r="RZY298"/>
      <c r="RZZ298"/>
      <c r="SAA298"/>
      <c r="SAB298"/>
      <c r="SAC298"/>
      <c r="SAD298"/>
      <c r="SAE298"/>
      <c r="SAF298"/>
      <c r="SAG298"/>
      <c r="SAH298"/>
      <c r="SAI298"/>
      <c r="SAJ298"/>
      <c r="SAK298"/>
      <c r="SAL298"/>
      <c r="SAM298"/>
      <c r="SAN298"/>
      <c r="SAO298"/>
      <c r="SAP298"/>
      <c r="SAQ298"/>
      <c r="SAR298"/>
      <c r="SAS298"/>
      <c r="SAT298"/>
      <c r="SAU298"/>
      <c r="SAV298"/>
      <c r="SAW298"/>
      <c r="SAX298"/>
      <c r="SAY298"/>
      <c r="SAZ298"/>
      <c r="SBA298"/>
      <c r="SBB298"/>
      <c r="SBC298"/>
      <c r="SBD298"/>
      <c r="SBE298"/>
      <c r="SBF298"/>
      <c r="SBG298"/>
      <c r="SBH298"/>
      <c r="SBI298"/>
      <c r="SBJ298"/>
      <c r="SBK298"/>
      <c r="SBL298"/>
      <c r="SBM298"/>
      <c r="SBN298"/>
      <c r="SBO298"/>
      <c r="SBP298"/>
      <c r="SBQ298"/>
      <c r="SBR298"/>
      <c r="SBS298"/>
      <c r="SBT298"/>
      <c r="SBU298"/>
      <c r="SBV298"/>
      <c r="SBW298"/>
      <c r="SBX298"/>
      <c r="SBY298"/>
      <c r="SBZ298"/>
      <c r="SCA298"/>
      <c r="SCB298"/>
      <c r="SCC298"/>
      <c r="SCD298"/>
      <c r="SCE298"/>
      <c r="SCF298"/>
      <c r="SCG298"/>
      <c r="SCH298"/>
      <c r="SCI298"/>
      <c r="SCJ298"/>
      <c r="SCK298"/>
      <c r="SCL298"/>
      <c r="SCM298"/>
      <c r="SCN298"/>
      <c r="SCO298"/>
      <c r="SCP298"/>
      <c r="SCQ298"/>
      <c r="SCR298"/>
      <c r="SCS298"/>
      <c r="SCT298"/>
      <c r="SCU298"/>
      <c r="SCV298"/>
      <c r="SCW298"/>
      <c r="SCX298"/>
      <c r="SCY298"/>
      <c r="SCZ298"/>
      <c r="SDA298"/>
      <c r="SDB298"/>
      <c r="SDC298"/>
      <c r="SDD298"/>
      <c r="SDE298"/>
      <c r="SDF298"/>
      <c r="SDG298"/>
      <c r="SDH298"/>
      <c r="SDI298"/>
      <c r="SDJ298"/>
      <c r="SDK298"/>
      <c r="SDL298"/>
      <c r="SDM298"/>
      <c r="SDN298"/>
      <c r="SDO298"/>
      <c r="SDP298"/>
      <c r="SDQ298"/>
      <c r="SDR298"/>
      <c r="SDS298"/>
      <c r="SDT298"/>
      <c r="SDU298"/>
      <c r="SDV298"/>
      <c r="SDW298"/>
      <c r="SDX298"/>
      <c r="SDY298"/>
      <c r="SDZ298"/>
      <c r="SEA298"/>
      <c r="SEB298"/>
      <c r="SEC298"/>
      <c r="SED298"/>
      <c r="SEE298"/>
      <c r="SEF298"/>
      <c r="SEG298"/>
      <c r="SEH298"/>
      <c r="SEI298"/>
      <c r="SEJ298"/>
      <c r="SEK298"/>
      <c r="SEL298"/>
      <c r="SEM298"/>
      <c r="SEN298"/>
      <c r="SEO298"/>
      <c r="SEP298"/>
      <c r="SEQ298"/>
      <c r="SER298"/>
      <c r="SES298"/>
      <c r="SET298"/>
      <c r="SEU298"/>
      <c r="SEV298"/>
      <c r="SEW298"/>
      <c r="SEX298"/>
      <c r="SEY298"/>
      <c r="SEZ298"/>
      <c r="SFA298"/>
      <c r="SFB298"/>
      <c r="SFC298"/>
      <c r="SFD298"/>
      <c r="SFE298"/>
      <c r="SFF298"/>
      <c r="SFG298"/>
      <c r="SFH298"/>
      <c r="SFI298"/>
      <c r="SFJ298"/>
      <c r="SFK298"/>
      <c r="SFL298"/>
      <c r="SFM298"/>
      <c r="SFN298"/>
      <c r="SFO298"/>
      <c r="SFP298"/>
      <c r="SFQ298"/>
      <c r="SFR298"/>
      <c r="SFS298"/>
      <c r="SFT298"/>
      <c r="SFU298"/>
      <c r="SFV298"/>
      <c r="SFW298"/>
      <c r="SFX298"/>
      <c r="SFY298"/>
      <c r="SFZ298"/>
      <c r="SGA298"/>
      <c r="SGB298"/>
      <c r="SGC298"/>
      <c r="SGD298"/>
      <c r="SGE298"/>
      <c r="SGF298"/>
      <c r="SGG298"/>
      <c r="SGH298"/>
      <c r="SGI298"/>
      <c r="SGJ298"/>
      <c r="SGK298"/>
      <c r="SGL298"/>
      <c r="SGM298"/>
      <c r="SGN298"/>
      <c r="SGO298"/>
      <c r="SGP298"/>
      <c r="SGQ298"/>
      <c r="SGR298"/>
      <c r="SGS298"/>
      <c r="SGT298"/>
      <c r="SGU298"/>
      <c r="SGV298"/>
      <c r="SGW298"/>
      <c r="SGX298"/>
      <c r="SGY298"/>
      <c r="SGZ298"/>
      <c r="SHA298"/>
      <c r="SHB298"/>
      <c r="SHC298"/>
      <c r="SHD298"/>
      <c r="SHE298"/>
      <c r="SHF298"/>
      <c r="SHG298"/>
      <c r="SHH298"/>
      <c r="SHI298"/>
      <c r="SHJ298"/>
      <c r="SHK298"/>
      <c r="SHL298"/>
      <c r="SHM298"/>
      <c r="SHN298"/>
      <c r="SHO298"/>
      <c r="SHP298"/>
      <c r="SHQ298"/>
      <c r="SHR298"/>
      <c r="SHS298"/>
      <c r="SHT298"/>
      <c r="SHU298"/>
      <c r="SHV298"/>
      <c r="SHW298"/>
      <c r="SHX298"/>
      <c r="SHY298"/>
      <c r="SHZ298"/>
      <c r="SIA298"/>
      <c r="SIB298"/>
      <c r="SIC298"/>
      <c r="SID298"/>
      <c r="SIE298"/>
      <c r="SIF298"/>
      <c r="SIG298"/>
      <c r="SIH298"/>
      <c r="SII298"/>
      <c r="SIJ298"/>
      <c r="SIK298"/>
      <c r="SIL298"/>
      <c r="SIM298"/>
      <c r="SIN298"/>
      <c r="SIO298"/>
      <c r="SIP298"/>
      <c r="SIQ298"/>
      <c r="SIR298"/>
      <c r="SIS298"/>
      <c r="SIT298"/>
      <c r="SIU298"/>
      <c r="SIV298"/>
      <c r="SIW298"/>
      <c r="SIX298"/>
      <c r="SIY298"/>
      <c r="SIZ298"/>
      <c r="SJA298"/>
      <c r="SJB298"/>
      <c r="SJC298"/>
      <c r="SJD298"/>
      <c r="SJE298"/>
      <c r="SJF298"/>
      <c r="SJG298"/>
      <c r="SJH298"/>
      <c r="SJI298"/>
      <c r="SJJ298"/>
      <c r="SJK298"/>
      <c r="SJL298"/>
      <c r="SJM298"/>
      <c r="SJN298"/>
      <c r="SJO298"/>
      <c r="SJP298"/>
      <c r="SJQ298"/>
      <c r="SJR298"/>
      <c r="SJS298"/>
      <c r="SJT298"/>
      <c r="SJU298"/>
      <c r="SJV298"/>
      <c r="SJW298"/>
      <c r="SJX298"/>
      <c r="SJY298"/>
      <c r="SJZ298"/>
      <c r="SKA298"/>
      <c r="SKB298"/>
      <c r="SKC298"/>
      <c r="SKD298"/>
      <c r="SKE298"/>
      <c r="SKF298"/>
      <c r="SKG298"/>
      <c r="SKH298"/>
      <c r="SKI298"/>
      <c r="SKJ298"/>
      <c r="SKK298"/>
      <c r="SKL298"/>
      <c r="SKM298"/>
      <c r="SKN298"/>
      <c r="SKO298"/>
      <c r="SKP298"/>
      <c r="SKQ298"/>
      <c r="SKR298"/>
      <c r="SKS298"/>
      <c r="SKT298"/>
      <c r="SKU298"/>
      <c r="SKV298"/>
      <c r="SKW298"/>
      <c r="SKX298"/>
      <c r="SKY298"/>
      <c r="SKZ298"/>
      <c r="SLA298"/>
      <c r="SLB298"/>
      <c r="SLC298"/>
      <c r="SLD298"/>
      <c r="SLE298"/>
      <c r="SLF298"/>
      <c r="SLG298"/>
      <c r="SLH298"/>
      <c r="SLI298"/>
      <c r="SLJ298"/>
      <c r="SLK298"/>
      <c r="SLL298"/>
      <c r="SLM298"/>
      <c r="SLN298"/>
      <c r="SLO298"/>
      <c r="SLP298"/>
      <c r="SLQ298"/>
      <c r="SLR298"/>
      <c r="SLS298"/>
      <c r="SLT298"/>
      <c r="SLU298"/>
      <c r="SLV298"/>
      <c r="SLW298"/>
      <c r="SLX298"/>
      <c r="SLY298"/>
      <c r="SLZ298"/>
      <c r="SMA298"/>
      <c r="SMB298"/>
      <c r="SMC298"/>
      <c r="SMD298"/>
      <c r="SME298"/>
      <c r="SMF298"/>
      <c r="SMG298"/>
      <c r="SMH298"/>
      <c r="SMI298"/>
      <c r="SMJ298"/>
      <c r="SMK298"/>
      <c r="SML298"/>
      <c r="SMM298"/>
      <c r="SMN298"/>
      <c r="SMO298"/>
      <c r="SMP298"/>
      <c r="SMQ298"/>
      <c r="SMR298"/>
      <c r="SMS298"/>
      <c r="SMT298"/>
      <c r="SMU298"/>
      <c r="SMV298"/>
      <c r="SMW298"/>
      <c r="SMX298"/>
      <c r="SMY298"/>
      <c r="SMZ298"/>
      <c r="SNA298"/>
      <c r="SNB298"/>
      <c r="SNC298"/>
      <c r="SND298"/>
      <c r="SNE298"/>
      <c r="SNF298"/>
      <c r="SNG298"/>
      <c r="SNH298"/>
      <c r="SNI298"/>
      <c r="SNJ298"/>
      <c r="SNK298"/>
      <c r="SNL298"/>
      <c r="SNM298"/>
      <c r="SNN298"/>
      <c r="SNO298"/>
      <c r="SNP298"/>
      <c r="SNQ298"/>
      <c r="SNR298"/>
      <c r="SNS298"/>
      <c r="SNT298"/>
      <c r="SNU298"/>
      <c r="SNV298"/>
      <c r="SNW298"/>
      <c r="SNX298"/>
      <c r="SNY298"/>
      <c r="SNZ298"/>
      <c r="SOA298"/>
      <c r="SOB298"/>
      <c r="SOC298"/>
      <c r="SOD298"/>
      <c r="SOE298"/>
      <c r="SOF298"/>
      <c r="SOG298"/>
      <c r="SOH298"/>
      <c r="SOI298"/>
      <c r="SOJ298"/>
      <c r="SOK298"/>
      <c r="SOL298"/>
      <c r="SOM298"/>
      <c r="SON298"/>
      <c r="SOO298"/>
      <c r="SOP298"/>
      <c r="SOQ298"/>
      <c r="SOR298"/>
      <c r="SOS298"/>
      <c r="SOT298"/>
      <c r="SOU298"/>
      <c r="SOV298"/>
      <c r="SOW298"/>
      <c r="SOX298"/>
      <c r="SOY298"/>
      <c r="SOZ298"/>
      <c r="SPA298"/>
      <c r="SPB298"/>
      <c r="SPC298"/>
      <c r="SPD298"/>
      <c r="SPE298"/>
      <c r="SPF298"/>
      <c r="SPG298"/>
      <c r="SPH298"/>
      <c r="SPI298"/>
      <c r="SPJ298"/>
      <c r="SPK298"/>
      <c r="SPL298"/>
      <c r="SPM298"/>
      <c r="SPN298"/>
      <c r="SPO298"/>
      <c r="SPP298"/>
      <c r="SPQ298"/>
      <c r="SPR298"/>
      <c r="SPS298"/>
      <c r="SPT298"/>
      <c r="SPU298"/>
      <c r="SPV298"/>
      <c r="SPW298"/>
      <c r="SPX298"/>
      <c r="SPY298"/>
      <c r="SPZ298"/>
      <c r="SQA298"/>
      <c r="SQB298"/>
      <c r="SQC298"/>
      <c r="SQD298"/>
      <c r="SQE298"/>
      <c r="SQF298"/>
      <c r="SQG298"/>
      <c r="SQH298"/>
      <c r="SQI298"/>
      <c r="SQJ298"/>
      <c r="SQK298"/>
      <c r="SQL298"/>
      <c r="SQM298"/>
      <c r="SQN298"/>
      <c r="SQO298"/>
      <c r="SQP298"/>
      <c r="SQQ298"/>
      <c r="SQR298"/>
      <c r="SQS298"/>
      <c r="SQT298"/>
      <c r="SQU298"/>
      <c r="SQV298"/>
      <c r="SQW298"/>
      <c r="SQX298"/>
      <c r="SQY298"/>
      <c r="SQZ298"/>
      <c r="SRA298"/>
      <c r="SRB298"/>
      <c r="SRC298"/>
      <c r="SRD298"/>
      <c r="SRE298"/>
      <c r="SRF298"/>
      <c r="SRG298"/>
      <c r="SRH298"/>
      <c r="SRI298"/>
      <c r="SRJ298"/>
      <c r="SRK298"/>
      <c r="SRL298"/>
      <c r="SRM298"/>
      <c r="SRN298"/>
      <c r="SRO298"/>
      <c r="SRP298"/>
      <c r="SRQ298"/>
      <c r="SRR298"/>
      <c r="SRS298"/>
      <c r="SRT298"/>
      <c r="SRU298"/>
      <c r="SRV298"/>
      <c r="SRW298"/>
      <c r="SRX298"/>
      <c r="SRY298"/>
      <c r="SRZ298"/>
      <c r="SSA298"/>
      <c r="SSB298"/>
      <c r="SSC298"/>
      <c r="SSD298"/>
      <c r="SSE298"/>
      <c r="SSF298"/>
      <c r="SSG298"/>
      <c r="SSH298"/>
      <c r="SSI298"/>
      <c r="SSJ298"/>
      <c r="SSK298"/>
      <c r="SSL298"/>
      <c r="SSM298"/>
      <c r="SSN298"/>
      <c r="SSO298"/>
      <c r="SSP298"/>
      <c r="SSQ298"/>
      <c r="SSR298"/>
      <c r="SSS298"/>
      <c r="SST298"/>
      <c r="SSU298"/>
      <c r="SSV298"/>
      <c r="SSW298"/>
      <c r="SSX298"/>
      <c r="SSY298"/>
      <c r="SSZ298"/>
      <c r="STA298"/>
      <c r="STB298"/>
      <c r="STC298"/>
      <c r="STD298"/>
      <c r="STE298"/>
      <c r="STF298"/>
      <c r="STG298"/>
      <c r="STH298"/>
      <c r="STI298"/>
      <c r="STJ298"/>
      <c r="STK298"/>
      <c r="STL298"/>
      <c r="STM298"/>
      <c r="STN298"/>
      <c r="STO298"/>
      <c r="STP298"/>
      <c r="STQ298"/>
      <c r="STR298"/>
      <c r="STS298"/>
      <c r="STT298"/>
      <c r="STU298"/>
      <c r="STV298"/>
      <c r="STW298"/>
      <c r="STX298"/>
      <c r="STY298"/>
      <c r="STZ298"/>
      <c r="SUA298"/>
      <c r="SUB298"/>
      <c r="SUC298"/>
      <c r="SUD298"/>
      <c r="SUE298"/>
      <c r="SUF298"/>
      <c r="SUG298"/>
      <c r="SUH298"/>
      <c r="SUI298"/>
      <c r="SUJ298"/>
      <c r="SUK298"/>
      <c r="SUL298"/>
      <c r="SUM298"/>
      <c r="SUN298"/>
      <c r="SUO298"/>
      <c r="SUP298"/>
      <c r="SUQ298"/>
      <c r="SUR298"/>
      <c r="SUS298"/>
      <c r="SUT298"/>
      <c r="SUU298"/>
      <c r="SUV298"/>
      <c r="SUW298"/>
      <c r="SUX298"/>
      <c r="SUY298"/>
      <c r="SUZ298"/>
      <c r="SVA298"/>
      <c r="SVB298"/>
      <c r="SVC298"/>
      <c r="SVD298"/>
      <c r="SVE298"/>
      <c r="SVF298"/>
      <c r="SVG298"/>
      <c r="SVH298"/>
      <c r="SVI298"/>
      <c r="SVJ298"/>
      <c r="SVK298"/>
      <c r="SVL298"/>
      <c r="SVM298"/>
      <c r="SVN298"/>
      <c r="SVO298"/>
      <c r="SVP298"/>
      <c r="SVQ298"/>
      <c r="SVR298"/>
      <c r="SVS298"/>
      <c r="SVT298"/>
      <c r="SVU298"/>
      <c r="SVV298"/>
      <c r="SVW298"/>
      <c r="SVX298"/>
      <c r="SVY298"/>
      <c r="SVZ298"/>
      <c r="SWA298"/>
      <c r="SWB298"/>
      <c r="SWC298"/>
      <c r="SWD298"/>
      <c r="SWE298"/>
      <c r="SWF298"/>
      <c r="SWG298"/>
      <c r="SWH298"/>
      <c r="SWI298"/>
      <c r="SWJ298"/>
      <c r="SWK298"/>
      <c r="SWL298"/>
      <c r="SWM298"/>
      <c r="SWN298"/>
      <c r="SWO298"/>
      <c r="SWP298"/>
      <c r="SWQ298"/>
      <c r="SWR298"/>
      <c r="SWS298"/>
      <c r="SWT298"/>
      <c r="SWU298"/>
      <c r="SWV298"/>
      <c r="SWW298"/>
      <c r="SWX298"/>
      <c r="SWY298"/>
      <c r="SWZ298"/>
      <c r="SXA298"/>
      <c r="SXB298"/>
      <c r="SXC298"/>
      <c r="SXD298"/>
      <c r="SXE298"/>
      <c r="SXF298"/>
      <c r="SXG298"/>
      <c r="SXH298"/>
      <c r="SXI298"/>
      <c r="SXJ298"/>
      <c r="SXK298"/>
      <c r="SXL298"/>
      <c r="SXM298"/>
      <c r="SXN298"/>
      <c r="SXO298"/>
      <c r="SXP298"/>
      <c r="SXQ298"/>
      <c r="SXR298"/>
      <c r="SXS298"/>
      <c r="SXT298"/>
      <c r="SXU298"/>
      <c r="SXV298"/>
      <c r="SXW298"/>
      <c r="SXX298"/>
      <c r="SXY298"/>
      <c r="SXZ298"/>
      <c r="SYA298"/>
      <c r="SYB298"/>
      <c r="SYC298"/>
      <c r="SYD298"/>
      <c r="SYE298"/>
      <c r="SYF298"/>
      <c r="SYG298"/>
      <c r="SYH298"/>
      <c r="SYI298"/>
      <c r="SYJ298"/>
      <c r="SYK298"/>
      <c r="SYL298"/>
      <c r="SYM298"/>
      <c r="SYN298"/>
      <c r="SYO298"/>
      <c r="SYP298"/>
      <c r="SYQ298"/>
      <c r="SYR298"/>
      <c r="SYS298"/>
      <c r="SYT298"/>
      <c r="SYU298"/>
      <c r="SYV298"/>
      <c r="SYW298"/>
      <c r="SYX298"/>
      <c r="SYY298"/>
      <c r="SYZ298"/>
      <c r="SZA298"/>
      <c r="SZB298"/>
      <c r="SZC298"/>
      <c r="SZD298"/>
      <c r="SZE298"/>
      <c r="SZF298"/>
      <c r="SZG298"/>
      <c r="SZH298"/>
      <c r="SZI298"/>
      <c r="SZJ298"/>
      <c r="SZK298"/>
      <c r="SZL298"/>
      <c r="SZM298"/>
      <c r="SZN298"/>
      <c r="SZO298"/>
      <c r="SZP298"/>
      <c r="SZQ298"/>
      <c r="SZR298"/>
      <c r="SZS298"/>
      <c r="SZT298"/>
      <c r="SZU298"/>
      <c r="SZV298"/>
      <c r="SZW298"/>
      <c r="SZX298"/>
      <c r="SZY298"/>
      <c r="SZZ298"/>
      <c r="TAA298"/>
      <c r="TAB298"/>
      <c r="TAC298"/>
      <c r="TAD298"/>
      <c r="TAE298"/>
      <c r="TAF298"/>
      <c r="TAG298"/>
      <c r="TAH298"/>
      <c r="TAI298"/>
      <c r="TAJ298"/>
      <c r="TAK298"/>
      <c r="TAL298"/>
      <c r="TAM298"/>
      <c r="TAN298"/>
      <c r="TAO298"/>
      <c r="TAP298"/>
      <c r="TAQ298"/>
      <c r="TAR298"/>
      <c r="TAS298"/>
      <c r="TAT298"/>
      <c r="TAU298"/>
      <c r="TAV298"/>
      <c r="TAW298"/>
      <c r="TAX298"/>
      <c r="TAY298"/>
      <c r="TAZ298"/>
      <c r="TBA298"/>
      <c r="TBB298"/>
      <c r="TBC298"/>
      <c r="TBD298"/>
      <c r="TBE298"/>
      <c r="TBF298"/>
      <c r="TBG298"/>
      <c r="TBH298"/>
      <c r="TBI298"/>
      <c r="TBJ298"/>
      <c r="TBK298"/>
      <c r="TBL298"/>
      <c r="TBM298"/>
      <c r="TBN298"/>
      <c r="TBO298"/>
      <c r="TBP298"/>
      <c r="TBQ298"/>
      <c r="TBR298"/>
      <c r="TBS298"/>
      <c r="TBT298"/>
      <c r="TBU298"/>
      <c r="TBV298"/>
      <c r="TBW298"/>
      <c r="TBX298"/>
      <c r="TBY298"/>
      <c r="TBZ298"/>
      <c r="TCA298"/>
      <c r="TCB298"/>
      <c r="TCC298"/>
      <c r="TCD298"/>
      <c r="TCE298"/>
      <c r="TCF298"/>
      <c r="TCG298"/>
      <c r="TCH298"/>
      <c r="TCI298"/>
      <c r="TCJ298"/>
      <c r="TCK298"/>
      <c r="TCL298"/>
      <c r="TCM298"/>
      <c r="TCN298"/>
      <c r="TCO298"/>
      <c r="TCP298"/>
      <c r="TCQ298"/>
      <c r="TCR298"/>
      <c r="TCS298"/>
      <c r="TCT298"/>
      <c r="TCU298"/>
      <c r="TCV298"/>
      <c r="TCW298"/>
      <c r="TCX298"/>
      <c r="TCY298"/>
      <c r="TCZ298"/>
      <c r="TDA298"/>
      <c r="TDB298"/>
      <c r="TDC298"/>
      <c r="TDD298"/>
      <c r="TDE298"/>
      <c r="TDF298"/>
      <c r="TDG298"/>
      <c r="TDH298"/>
      <c r="TDI298"/>
      <c r="TDJ298"/>
      <c r="TDK298"/>
      <c r="TDL298"/>
      <c r="TDM298"/>
      <c r="TDN298"/>
      <c r="TDO298"/>
      <c r="TDP298"/>
      <c r="TDQ298"/>
      <c r="TDR298"/>
      <c r="TDS298"/>
      <c r="TDT298"/>
      <c r="TDU298"/>
      <c r="TDV298"/>
      <c r="TDW298"/>
      <c r="TDX298"/>
      <c r="TDY298"/>
      <c r="TDZ298"/>
      <c r="TEA298"/>
      <c r="TEB298"/>
      <c r="TEC298"/>
      <c r="TED298"/>
      <c r="TEE298"/>
      <c r="TEF298"/>
      <c r="TEG298"/>
      <c r="TEH298"/>
      <c r="TEI298"/>
      <c r="TEJ298"/>
      <c r="TEK298"/>
      <c r="TEL298"/>
      <c r="TEM298"/>
      <c r="TEN298"/>
      <c r="TEO298"/>
      <c r="TEP298"/>
      <c r="TEQ298"/>
      <c r="TER298"/>
      <c r="TES298"/>
      <c r="TET298"/>
      <c r="TEU298"/>
      <c r="TEV298"/>
      <c r="TEW298"/>
      <c r="TEX298"/>
      <c r="TEY298"/>
      <c r="TEZ298"/>
      <c r="TFA298"/>
      <c r="TFB298"/>
      <c r="TFC298"/>
      <c r="TFD298"/>
      <c r="TFE298"/>
      <c r="TFF298"/>
      <c r="TFG298"/>
      <c r="TFH298"/>
      <c r="TFI298"/>
      <c r="TFJ298"/>
      <c r="TFK298"/>
      <c r="TFL298"/>
      <c r="TFM298"/>
      <c r="TFN298"/>
      <c r="TFO298"/>
      <c r="TFP298"/>
      <c r="TFQ298"/>
      <c r="TFR298"/>
      <c r="TFS298"/>
      <c r="TFT298"/>
      <c r="TFU298"/>
      <c r="TFV298"/>
      <c r="TFW298"/>
      <c r="TFX298"/>
      <c r="TFY298"/>
      <c r="TFZ298"/>
      <c r="TGA298"/>
      <c r="TGB298"/>
      <c r="TGC298"/>
      <c r="TGD298"/>
      <c r="TGE298"/>
      <c r="TGF298"/>
      <c r="TGG298"/>
      <c r="TGH298"/>
      <c r="TGI298"/>
      <c r="TGJ298"/>
      <c r="TGK298"/>
      <c r="TGL298"/>
      <c r="TGM298"/>
      <c r="TGN298"/>
      <c r="TGO298"/>
      <c r="TGP298"/>
      <c r="TGQ298"/>
      <c r="TGR298"/>
      <c r="TGS298"/>
      <c r="TGT298"/>
      <c r="TGU298"/>
      <c r="TGV298"/>
      <c r="TGW298"/>
      <c r="TGX298"/>
      <c r="TGY298"/>
      <c r="TGZ298"/>
      <c r="THA298"/>
      <c r="THB298"/>
      <c r="THC298"/>
      <c r="THD298"/>
      <c r="THE298"/>
      <c r="THF298"/>
      <c r="THG298"/>
      <c r="THH298"/>
      <c r="THI298"/>
      <c r="THJ298"/>
      <c r="THK298"/>
      <c r="THL298"/>
      <c r="THM298"/>
      <c r="THN298"/>
      <c r="THO298"/>
      <c r="THP298"/>
      <c r="THQ298"/>
      <c r="THR298"/>
      <c r="THS298"/>
      <c r="THT298"/>
      <c r="THU298"/>
      <c r="THV298"/>
      <c r="THW298"/>
      <c r="THX298"/>
      <c r="THY298"/>
      <c r="THZ298"/>
      <c r="TIA298"/>
      <c r="TIB298"/>
      <c r="TIC298"/>
      <c r="TID298"/>
      <c r="TIE298"/>
      <c r="TIF298"/>
      <c r="TIG298"/>
      <c r="TIH298"/>
      <c r="TII298"/>
      <c r="TIJ298"/>
      <c r="TIK298"/>
      <c r="TIL298"/>
      <c r="TIM298"/>
      <c r="TIN298"/>
      <c r="TIO298"/>
      <c r="TIP298"/>
      <c r="TIQ298"/>
      <c r="TIR298"/>
      <c r="TIS298"/>
      <c r="TIT298"/>
      <c r="TIU298"/>
      <c r="TIV298"/>
      <c r="TIW298"/>
      <c r="TIX298"/>
      <c r="TIY298"/>
      <c r="TIZ298"/>
      <c r="TJA298"/>
      <c r="TJB298"/>
      <c r="TJC298"/>
      <c r="TJD298"/>
      <c r="TJE298"/>
      <c r="TJF298"/>
      <c r="TJG298"/>
      <c r="TJH298"/>
      <c r="TJI298"/>
      <c r="TJJ298"/>
      <c r="TJK298"/>
      <c r="TJL298"/>
      <c r="TJM298"/>
      <c r="TJN298"/>
      <c r="TJO298"/>
      <c r="TJP298"/>
      <c r="TJQ298"/>
      <c r="TJR298"/>
      <c r="TJS298"/>
      <c r="TJT298"/>
      <c r="TJU298"/>
      <c r="TJV298"/>
      <c r="TJW298"/>
      <c r="TJX298"/>
      <c r="TJY298"/>
      <c r="TJZ298"/>
      <c r="TKA298"/>
      <c r="TKB298"/>
      <c r="TKC298"/>
      <c r="TKD298"/>
      <c r="TKE298"/>
      <c r="TKF298"/>
      <c r="TKG298"/>
      <c r="TKH298"/>
      <c r="TKI298"/>
      <c r="TKJ298"/>
      <c r="TKK298"/>
      <c r="TKL298"/>
      <c r="TKM298"/>
      <c r="TKN298"/>
      <c r="TKO298"/>
      <c r="TKP298"/>
      <c r="TKQ298"/>
      <c r="TKR298"/>
      <c r="TKS298"/>
      <c r="TKT298"/>
      <c r="TKU298"/>
      <c r="TKV298"/>
      <c r="TKW298"/>
      <c r="TKX298"/>
      <c r="TKY298"/>
      <c r="TKZ298"/>
      <c r="TLA298"/>
      <c r="TLB298"/>
      <c r="TLC298"/>
      <c r="TLD298"/>
      <c r="TLE298"/>
      <c r="TLF298"/>
      <c r="TLG298"/>
      <c r="TLH298"/>
      <c r="TLI298"/>
      <c r="TLJ298"/>
      <c r="TLK298"/>
      <c r="TLL298"/>
      <c r="TLM298"/>
      <c r="TLN298"/>
      <c r="TLO298"/>
      <c r="TLP298"/>
      <c r="TLQ298"/>
      <c r="TLR298"/>
      <c r="TLS298"/>
      <c r="TLT298"/>
      <c r="TLU298"/>
      <c r="TLV298"/>
      <c r="TLW298"/>
      <c r="TLX298"/>
      <c r="TLY298"/>
      <c r="TLZ298"/>
      <c r="TMA298"/>
      <c r="TMB298"/>
      <c r="TMC298"/>
      <c r="TMD298"/>
      <c r="TME298"/>
      <c r="TMF298"/>
      <c r="TMG298"/>
      <c r="TMH298"/>
      <c r="TMI298"/>
      <c r="TMJ298"/>
      <c r="TMK298"/>
      <c r="TML298"/>
      <c r="TMM298"/>
      <c r="TMN298"/>
      <c r="TMO298"/>
      <c r="TMP298"/>
      <c r="TMQ298"/>
      <c r="TMR298"/>
      <c r="TMS298"/>
      <c r="TMT298"/>
      <c r="TMU298"/>
      <c r="TMV298"/>
      <c r="TMW298"/>
      <c r="TMX298"/>
      <c r="TMY298"/>
      <c r="TMZ298"/>
      <c r="TNA298"/>
      <c r="TNB298"/>
      <c r="TNC298"/>
      <c r="TND298"/>
      <c r="TNE298"/>
      <c r="TNF298"/>
      <c r="TNG298"/>
      <c r="TNH298"/>
      <c r="TNI298"/>
      <c r="TNJ298"/>
      <c r="TNK298"/>
      <c r="TNL298"/>
      <c r="TNM298"/>
      <c r="TNN298"/>
      <c r="TNO298"/>
      <c r="TNP298"/>
      <c r="TNQ298"/>
      <c r="TNR298"/>
      <c r="TNS298"/>
      <c r="TNT298"/>
      <c r="TNU298"/>
      <c r="TNV298"/>
      <c r="TNW298"/>
      <c r="TNX298"/>
      <c r="TNY298"/>
      <c r="TNZ298"/>
      <c r="TOA298"/>
      <c r="TOB298"/>
      <c r="TOC298"/>
      <c r="TOD298"/>
      <c r="TOE298"/>
      <c r="TOF298"/>
      <c r="TOG298"/>
      <c r="TOH298"/>
      <c r="TOI298"/>
      <c r="TOJ298"/>
      <c r="TOK298"/>
      <c r="TOL298"/>
      <c r="TOM298"/>
      <c r="TON298"/>
      <c r="TOO298"/>
      <c r="TOP298"/>
      <c r="TOQ298"/>
      <c r="TOR298"/>
      <c r="TOS298"/>
      <c r="TOT298"/>
      <c r="TOU298"/>
      <c r="TOV298"/>
      <c r="TOW298"/>
      <c r="TOX298"/>
      <c r="TOY298"/>
      <c r="TOZ298"/>
      <c r="TPA298"/>
      <c r="TPB298"/>
      <c r="TPC298"/>
      <c r="TPD298"/>
      <c r="TPE298"/>
      <c r="TPF298"/>
      <c r="TPG298"/>
      <c r="TPH298"/>
      <c r="TPI298"/>
      <c r="TPJ298"/>
      <c r="TPK298"/>
      <c r="TPL298"/>
      <c r="TPM298"/>
      <c r="TPN298"/>
      <c r="TPO298"/>
      <c r="TPP298"/>
      <c r="TPQ298"/>
      <c r="TPR298"/>
      <c r="TPS298"/>
      <c r="TPT298"/>
      <c r="TPU298"/>
      <c r="TPV298"/>
      <c r="TPW298"/>
      <c r="TPX298"/>
      <c r="TPY298"/>
      <c r="TPZ298"/>
      <c r="TQA298"/>
      <c r="TQB298"/>
      <c r="TQC298"/>
      <c r="TQD298"/>
      <c r="TQE298"/>
      <c r="TQF298"/>
      <c r="TQG298"/>
      <c r="TQH298"/>
      <c r="TQI298"/>
      <c r="TQJ298"/>
      <c r="TQK298"/>
      <c r="TQL298"/>
      <c r="TQM298"/>
      <c r="TQN298"/>
      <c r="TQO298"/>
      <c r="TQP298"/>
      <c r="TQQ298"/>
      <c r="TQR298"/>
      <c r="TQS298"/>
      <c r="TQT298"/>
      <c r="TQU298"/>
      <c r="TQV298"/>
      <c r="TQW298"/>
      <c r="TQX298"/>
      <c r="TQY298"/>
      <c r="TQZ298"/>
      <c r="TRA298"/>
      <c r="TRB298"/>
      <c r="TRC298"/>
      <c r="TRD298"/>
      <c r="TRE298"/>
      <c r="TRF298"/>
      <c r="TRG298"/>
      <c r="TRH298"/>
      <c r="TRI298"/>
      <c r="TRJ298"/>
      <c r="TRK298"/>
      <c r="TRL298"/>
      <c r="TRM298"/>
      <c r="TRN298"/>
      <c r="TRO298"/>
      <c r="TRP298"/>
      <c r="TRQ298"/>
      <c r="TRR298"/>
      <c r="TRS298"/>
      <c r="TRT298"/>
      <c r="TRU298"/>
      <c r="TRV298"/>
      <c r="TRW298"/>
      <c r="TRX298"/>
      <c r="TRY298"/>
      <c r="TRZ298"/>
      <c r="TSA298"/>
      <c r="TSB298"/>
      <c r="TSC298"/>
      <c r="TSD298"/>
      <c r="TSE298"/>
      <c r="TSF298"/>
      <c r="TSG298"/>
      <c r="TSH298"/>
      <c r="TSI298"/>
      <c r="TSJ298"/>
      <c r="TSK298"/>
      <c r="TSL298"/>
      <c r="TSM298"/>
      <c r="TSN298"/>
      <c r="TSO298"/>
      <c r="TSP298"/>
      <c r="TSQ298"/>
      <c r="TSR298"/>
      <c r="TSS298"/>
      <c r="TST298"/>
      <c r="TSU298"/>
      <c r="TSV298"/>
      <c r="TSW298"/>
      <c r="TSX298"/>
      <c r="TSY298"/>
      <c r="TSZ298"/>
      <c r="TTA298"/>
      <c r="TTB298"/>
      <c r="TTC298"/>
      <c r="TTD298"/>
      <c r="TTE298"/>
      <c r="TTF298"/>
      <c r="TTG298"/>
      <c r="TTH298"/>
      <c r="TTI298"/>
      <c r="TTJ298"/>
      <c r="TTK298"/>
      <c r="TTL298"/>
      <c r="TTM298"/>
      <c r="TTN298"/>
      <c r="TTO298"/>
      <c r="TTP298"/>
      <c r="TTQ298"/>
      <c r="TTR298"/>
      <c r="TTS298"/>
      <c r="TTT298"/>
      <c r="TTU298"/>
      <c r="TTV298"/>
      <c r="TTW298"/>
      <c r="TTX298"/>
      <c r="TTY298"/>
      <c r="TTZ298"/>
      <c r="TUA298"/>
      <c r="TUB298"/>
      <c r="TUC298"/>
      <c r="TUD298"/>
      <c r="TUE298"/>
      <c r="TUF298"/>
      <c r="TUG298"/>
      <c r="TUH298"/>
      <c r="TUI298"/>
      <c r="TUJ298"/>
      <c r="TUK298"/>
      <c r="TUL298"/>
      <c r="TUM298"/>
      <c r="TUN298"/>
      <c r="TUO298"/>
      <c r="TUP298"/>
      <c r="TUQ298"/>
      <c r="TUR298"/>
      <c r="TUS298"/>
      <c r="TUT298"/>
      <c r="TUU298"/>
      <c r="TUV298"/>
      <c r="TUW298"/>
      <c r="TUX298"/>
      <c r="TUY298"/>
      <c r="TUZ298"/>
      <c r="TVA298"/>
      <c r="TVB298"/>
      <c r="TVC298"/>
      <c r="TVD298"/>
      <c r="TVE298"/>
      <c r="TVF298"/>
      <c r="TVG298"/>
      <c r="TVH298"/>
      <c r="TVI298"/>
      <c r="TVJ298"/>
      <c r="TVK298"/>
      <c r="TVL298"/>
      <c r="TVM298"/>
      <c r="TVN298"/>
      <c r="TVO298"/>
      <c r="TVP298"/>
      <c r="TVQ298"/>
      <c r="TVR298"/>
      <c r="TVS298"/>
      <c r="TVT298"/>
      <c r="TVU298"/>
      <c r="TVV298"/>
      <c r="TVW298"/>
      <c r="TVX298"/>
      <c r="TVY298"/>
      <c r="TVZ298"/>
      <c r="TWA298"/>
      <c r="TWB298"/>
      <c r="TWC298"/>
      <c r="TWD298"/>
      <c r="TWE298"/>
      <c r="TWF298"/>
      <c r="TWG298"/>
      <c r="TWH298"/>
      <c r="TWI298"/>
      <c r="TWJ298"/>
      <c r="TWK298"/>
      <c r="TWL298"/>
      <c r="TWM298"/>
      <c r="TWN298"/>
      <c r="TWO298"/>
      <c r="TWP298"/>
      <c r="TWQ298"/>
      <c r="TWR298"/>
      <c r="TWS298"/>
      <c r="TWT298"/>
      <c r="TWU298"/>
      <c r="TWV298"/>
      <c r="TWW298"/>
      <c r="TWX298"/>
      <c r="TWY298"/>
      <c r="TWZ298"/>
      <c r="TXA298"/>
      <c r="TXB298"/>
      <c r="TXC298"/>
      <c r="TXD298"/>
      <c r="TXE298"/>
      <c r="TXF298"/>
      <c r="TXG298"/>
      <c r="TXH298"/>
      <c r="TXI298"/>
      <c r="TXJ298"/>
      <c r="TXK298"/>
      <c r="TXL298"/>
      <c r="TXM298"/>
      <c r="TXN298"/>
      <c r="TXO298"/>
      <c r="TXP298"/>
      <c r="TXQ298"/>
      <c r="TXR298"/>
      <c r="TXS298"/>
      <c r="TXT298"/>
      <c r="TXU298"/>
      <c r="TXV298"/>
      <c r="TXW298"/>
      <c r="TXX298"/>
      <c r="TXY298"/>
      <c r="TXZ298"/>
      <c r="TYA298"/>
      <c r="TYB298"/>
      <c r="TYC298"/>
      <c r="TYD298"/>
      <c r="TYE298"/>
      <c r="TYF298"/>
      <c r="TYG298"/>
      <c r="TYH298"/>
      <c r="TYI298"/>
      <c r="TYJ298"/>
      <c r="TYK298"/>
      <c r="TYL298"/>
      <c r="TYM298"/>
      <c r="TYN298"/>
      <c r="TYO298"/>
      <c r="TYP298"/>
      <c r="TYQ298"/>
      <c r="TYR298"/>
      <c r="TYS298"/>
      <c r="TYT298"/>
      <c r="TYU298"/>
      <c r="TYV298"/>
      <c r="TYW298"/>
      <c r="TYX298"/>
      <c r="TYY298"/>
      <c r="TYZ298"/>
      <c r="TZA298"/>
      <c r="TZB298"/>
      <c r="TZC298"/>
      <c r="TZD298"/>
      <c r="TZE298"/>
      <c r="TZF298"/>
      <c r="TZG298"/>
      <c r="TZH298"/>
      <c r="TZI298"/>
      <c r="TZJ298"/>
      <c r="TZK298"/>
      <c r="TZL298"/>
      <c r="TZM298"/>
      <c r="TZN298"/>
      <c r="TZO298"/>
      <c r="TZP298"/>
      <c r="TZQ298"/>
      <c r="TZR298"/>
      <c r="TZS298"/>
      <c r="TZT298"/>
      <c r="TZU298"/>
      <c r="TZV298"/>
      <c r="TZW298"/>
      <c r="TZX298"/>
      <c r="TZY298"/>
      <c r="TZZ298"/>
      <c r="UAA298"/>
      <c r="UAB298"/>
      <c r="UAC298"/>
      <c r="UAD298"/>
      <c r="UAE298"/>
      <c r="UAF298"/>
      <c r="UAG298"/>
      <c r="UAH298"/>
      <c r="UAI298"/>
      <c r="UAJ298"/>
      <c r="UAK298"/>
      <c r="UAL298"/>
      <c r="UAM298"/>
      <c r="UAN298"/>
      <c r="UAO298"/>
      <c r="UAP298"/>
      <c r="UAQ298"/>
      <c r="UAR298"/>
      <c r="UAS298"/>
      <c r="UAT298"/>
      <c r="UAU298"/>
      <c r="UAV298"/>
      <c r="UAW298"/>
      <c r="UAX298"/>
      <c r="UAY298"/>
      <c r="UAZ298"/>
      <c r="UBA298"/>
      <c r="UBB298"/>
      <c r="UBC298"/>
      <c r="UBD298"/>
      <c r="UBE298"/>
      <c r="UBF298"/>
      <c r="UBG298"/>
      <c r="UBH298"/>
      <c r="UBI298"/>
      <c r="UBJ298"/>
      <c r="UBK298"/>
      <c r="UBL298"/>
      <c r="UBM298"/>
      <c r="UBN298"/>
      <c r="UBO298"/>
      <c r="UBP298"/>
      <c r="UBQ298"/>
      <c r="UBR298"/>
      <c r="UBS298"/>
      <c r="UBT298"/>
      <c r="UBU298"/>
      <c r="UBV298"/>
      <c r="UBW298"/>
      <c r="UBX298"/>
      <c r="UBY298"/>
      <c r="UBZ298"/>
      <c r="UCA298"/>
      <c r="UCB298"/>
      <c r="UCC298"/>
      <c r="UCD298"/>
      <c r="UCE298"/>
      <c r="UCF298"/>
      <c r="UCG298"/>
      <c r="UCH298"/>
      <c r="UCI298"/>
      <c r="UCJ298"/>
      <c r="UCK298"/>
      <c r="UCL298"/>
      <c r="UCM298"/>
      <c r="UCN298"/>
      <c r="UCO298"/>
      <c r="UCP298"/>
      <c r="UCQ298"/>
      <c r="UCR298"/>
      <c r="UCS298"/>
      <c r="UCT298"/>
      <c r="UCU298"/>
      <c r="UCV298"/>
      <c r="UCW298"/>
      <c r="UCX298"/>
      <c r="UCY298"/>
      <c r="UCZ298"/>
      <c r="UDA298"/>
      <c r="UDB298"/>
      <c r="UDC298"/>
      <c r="UDD298"/>
      <c r="UDE298"/>
      <c r="UDF298"/>
      <c r="UDG298"/>
      <c r="UDH298"/>
      <c r="UDI298"/>
      <c r="UDJ298"/>
      <c r="UDK298"/>
      <c r="UDL298"/>
      <c r="UDM298"/>
      <c r="UDN298"/>
      <c r="UDO298"/>
      <c r="UDP298"/>
      <c r="UDQ298"/>
      <c r="UDR298"/>
      <c r="UDS298"/>
      <c r="UDT298"/>
      <c r="UDU298"/>
      <c r="UDV298"/>
      <c r="UDW298"/>
      <c r="UDX298"/>
      <c r="UDY298"/>
      <c r="UDZ298"/>
      <c r="UEA298"/>
      <c r="UEB298"/>
      <c r="UEC298"/>
      <c r="UED298"/>
      <c r="UEE298"/>
      <c r="UEF298"/>
      <c r="UEG298"/>
      <c r="UEH298"/>
      <c r="UEI298"/>
      <c r="UEJ298"/>
      <c r="UEK298"/>
      <c r="UEL298"/>
      <c r="UEM298"/>
      <c r="UEN298"/>
      <c r="UEO298"/>
      <c r="UEP298"/>
      <c r="UEQ298"/>
      <c r="UER298"/>
      <c r="UES298"/>
      <c r="UET298"/>
      <c r="UEU298"/>
      <c r="UEV298"/>
      <c r="UEW298"/>
      <c r="UEX298"/>
      <c r="UEY298"/>
      <c r="UEZ298"/>
      <c r="UFA298"/>
      <c r="UFB298"/>
      <c r="UFC298"/>
      <c r="UFD298"/>
      <c r="UFE298"/>
      <c r="UFF298"/>
      <c r="UFG298"/>
      <c r="UFH298"/>
      <c r="UFI298"/>
      <c r="UFJ298"/>
      <c r="UFK298"/>
      <c r="UFL298"/>
      <c r="UFM298"/>
      <c r="UFN298"/>
      <c r="UFO298"/>
      <c r="UFP298"/>
      <c r="UFQ298"/>
      <c r="UFR298"/>
      <c r="UFS298"/>
      <c r="UFT298"/>
      <c r="UFU298"/>
      <c r="UFV298"/>
      <c r="UFW298"/>
      <c r="UFX298"/>
      <c r="UFY298"/>
      <c r="UFZ298"/>
      <c r="UGA298"/>
      <c r="UGB298"/>
      <c r="UGC298"/>
      <c r="UGD298"/>
      <c r="UGE298"/>
      <c r="UGF298"/>
      <c r="UGG298"/>
      <c r="UGH298"/>
      <c r="UGI298"/>
      <c r="UGJ298"/>
      <c r="UGK298"/>
      <c r="UGL298"/>
      <c r="UGM298"/>
      <c r="UGN298"/>
      <c r="UGO298"/>
      <c r="UGP298"/>
      <c r="UGQ298"/>
      <c r="UGR298"/>
      <c r="UGS298"/>
      <c r="UGT298"/>
      <c r="UGU298"/>
      <c r="UGV298"/>
      <c r="UGW298"/>
      <c r="UGX298"/>
      <c r="UGY298"/>
      <c r="UGZ298"/>
      <c r="UHA298"/>
      <c r="UHB298"/>
      <c r="UHC298"/>
      <c r="UHD298"/>
      <c r="UHE298"/>
      <c r="UHF298"/>
      <c r="UHG298"/>
      <c r="UHH298"/>
      <c r="UHI298"/>
      <c r="UHJ298"/>
      <c r="UHK298"/>
      <c r="UHL298"/>
      <c r="UHM298"/>
      <c r="UHN298"/>
      <c r="UHO298"/>
      <c r="UHP298"/>
      <c r="UHQ298"/>
      <c r="UHR298"/>
      <c r="UHS298"/>
      <c r="UHT298"/>
      <c r="UHU298"/>
      <c r="UHV298"/>
      <c r="UHW298"/>
      <c r="UHX298"/>
      <c r="UHY298"/>
      <c r="UHZ298"/>
      <c r="UIA298"/>
      <c r="UIB298"/>
      <c r="UIC298"/>
      <c r="UID298"/>
      <c r="UIE298"/>
      <c r="UIF298"/>
      <c r="UIG298"/>
      <c r="UIH298"/>
      <c r="UII298"/>
      <c r="UIJ298"/>
      <c r="UIK298"/>
      <c r="UIL298"/>
      <c r="UIM298"/>
      <c r="UIN298"/>
      <c r="UIO298"/>
      <c r="UIP298"/>
      <c r="UIQ298"/>
      <c r="UIR298"/>
      <c r="UIS298"/>
      <c r="UIT298"/>
      <c r="UIU298"/>
      <c r="UIV298"/>
      <c r="UIW298"/>
      <c r="UIX298"/>
      <c r="UIY298"/>
      <c r="UIZ298"/>
      <c r="UJA298"/>
      <c r="UJB298"/>
      <c r="UJC298"/>
      <c r="UJD298"/>
      <c r="UJE298"/>
      <c r="UJF298"/>
      <c r="UJG298"/>
      <c r="UJH298"/>
      <c r="UJI298"/>
      <c r="UJJ298"/>
      <c r="UJK298"/>
      <c r="UJL298"/>
      <c r="UJM298"/>
      <c r="UJN298"/>
      <c r="UJO298"/>
      <c r="UJP298"/>
      <c r="UJQ298"/>
      <c r="UJR298"/>
      <c r="UJS298"/>
      <c r="UJT298"/>
      <c r="UJU298"/>
      <c r="UJV298"/>
      <c r="UJW298"/>
      <c r="UJX298"/>
      <c r="UJY298"/>
      <c r="UJZ298"/>
      <c r="UKA298"/>
      <c r="UKB298"/>
      <c r="UKC298"/>
      <c r="UKD298"/>
      <c r="UKE298"/>
      <c r="UKF298"/>
      <c r="UKG298"/>
      <c r="UKH298"/>
      <c r="UKI298"/>
      <c r="UKJ298"/>
      <c r="UKK298"/>
      <c r="UKL298"/>
      <c r="UKM298"/>
      <c r="UKN298"/>
      <c r="UKO298"/>
      <c r="UKP298"/>
      <c r="UKQ298"/>
      <c r="UKR298"/>
      <c r="UKS298"/>
      <c r="UKT298"/>
      <c r="UKU298"/>
      <c r="UKV298"/>
      <c r="UKW298"/>
      <c r="UKX298"/>
      <c r="UKY298"/>
      <c r="UKZ298"/>
      <c r="ULA298"/>
      <c r="ULB298"/>
      <c r="ULC298"/>
      <c r="ULD298"/>
      <c r="ULE298"/>
      <c r="ULF298"/>
      <c r="ULG298"/>
      <c r="ULH298"/>
      <c r="ULI298"/>
      <c r="ULJ298"/>
      <c r="ULK298"/>
      <c r="ULL298"/>
      <c r="ULM298"/>
      <c r="ULN298"/>
      <c r="ULO298"/>
      <c r="ULP298"/>
      <c r="ULQ298"/>
      <c r="ULR298"/>
      <c r="ULS298"/>
      <c r="ULT298"/>
      <c r="ULU298"/>
      <c r="ULV298"/>
      <c r="ULW298"/>
      <c r="ULX298"/>
      <c r="ULY298"/>
      <c r="ULZ298"/>
      <c r="UMA298"/>
      <c r="UMB298"/>
      <c r="UMC298"/>
      <c r="UMD298"/>
      <c r="UME298"/>
      <c r="UMF298"/>
      <c r="UMG298"/>
      <c r="UMH298"/>
      <c r="UMI298"/>
      <c r="UMJ298"/>
      <c r="UMK298"/>
      <c r="UML298"/>
      <c r="UMM298"/>
      <c r="UMN298"/>
      <c r="UMO298"/>
      <c r="UMP298"/>
      <c r="UMQ298"/>
      <c r="UMR298"/>
      <c r="UMS298"/>
      <c r="UMT298"/>
      <c r="UMU298"/>
      <c r="UMV298"/>
      <c r="UMW298"/>
      <c r="UMX298"/>
      <c r="UMY298"/>
      <c r="UMZ298"/>
      <c r="UNA298"/>
      <c r="UNB298"/>
      <c r="UNC298"/>
      <c r="UND298"/>
      <c r="UNE298"/>
      <c r="UNF298"/>
      <c r="UNG298"/>
      <c r="UNH298"/>
      <c r="UNI298"/>
      <c r="UNJ298"/>
      <c r="UNK298"/>
      <c r="UNL298"/>
      <c r="UNM298"/>
      <c r="UNN298"/>
      <c r="UNO298"/>
      <c r="UNP298"/>
      <c r="UNQ298"/>
      <c r="UNR298"/>
      <c r="UNS298"/>
      <c r="UNT298"/>
      <c r="UNU298"/>
      <c r="UNV298"/>
      <c r="UNW298"/>
      <c r="UNX298"/>
      <c r="UNY298"/>
      <c r="UNZ298"/>
      <c r="UOA298"/>
      <c r="UOB298"/>
      <c r="UOC298"/>
      <c r="UOD298"/>
      <c r="UOE298"/>
      <c r="UOF298"/>
      <c r="UOG298"/>
      <c r="UOH298"/>
      <c r="UOI298"/>
      <c r="UOJ298"/>
      <c r="UOK298"/>
      <c r="UOL298"/>
      <c r="UOM298"/>
      <c r="UON298"/>
      <c r="UOO298"/>
      <c r="UOP298"/>
      <c r="UOQ298"/>
      <c r="UOR298"/>
      <c r="UOS298"/>
      <c r="UOT298"/>
      <c r="UOU298"/>
      <c r="UOV298"/>
      <c r="UOW298"/>
      <c r="UOX298"/>
      <c r="UOY298"/>
      <c r="UOZ298"/>
      <c r="UPA298"/>
      <c r="UPB298"/>
      <c r="UPC298"/>
      <c r="UPD298"/>
      <c r="UPE298"/>
      <c r="UPF298"/>
      <c r="UPG298"/>
      <c r="UPH298"/>
      <c r="UPI298"/>
      <c r="UPJ298"/>
      <c r="UPK298"/>
      <c r="UPL298"/>
      <c r="UPM298"/>
      <c r="UPN298"/>
      <c r="UPO298"/>
      <c r="UPP298"/>
      <c r="UPQ298"/>
      <c r="UPR298"/>
      <c r="UPS298"/>
      <c r="UPT298"/>
      <c r="UPU298"/>
      <c r="UPV298"/>
      <c r="UPW298"/>
      <c r="UPX298"/>
      <c r="UPY298"/>
      <c r="UPZ298"/>
      <c r="UQA298"/>
      <c r="UQB298"/>
      <c r="UQC298"/>
      <c r="UQD298"/>
      <c r="UQE298"/>
      <c r="UQF298"/>
      <c r="UQG298"/>
      <c r="UQH298"/>
      <c r="UQI298"/>
      <c r="UQJ298"/>
      <c r="UQK298"/>
      <c r="UQL298"/>
      <c r="UQM298"/>
      <c r="UQN298"/>
      <c r="UQO298"/>
      <c r="UQP298"/>
      <c r="UQQ298"/>
      <c r="UQR298"/>
      <c r="UQS298"/>
      <c r="UQT298"/>
      <c r="UQU298"/>
      <c r="UQV298"/>
      <c r="UQW298"/>
      <c r="UQX298"/>
      <c r="UQY298"/>
      <c r="UQZ298"/>
      <c r="URA298"/>
      <c r="URB298"/>
      <c r="URC298"/>
      <c r="URD298"/>
      <c r="URE298"/>
      <c r="URF298"/>
      <c r="URG298"/>
      <c r="URH298"/>
      <c r="URI298"/>
      <c r="URJ298"/>
      <c r="URK298"/>
      <c r="URL298"/>
      <c r="URM298"/>
      <c r="URN298"/>
      <c r="URO298"/>
      <c r="URP298"/>
      <c r="URQ298"/>
      <c r="URR298"/>
      <c r="URS298"/>
      <c r="URT298"/>
      <c r="URU298"/>
      <c r="URV298"/>
      <c r="URW298"/>
      <c r="URX298"/>
      <c r="URY298"/>
      <c r="URZ298"/>
      <c r="USA298"/>
      <c r="USB298"/>
      <c r="USC298"/>
      <c r="USD298"/>
      <c r="USE298"/>
      <c r="USF298"/>
      <c r="USG298"/>
      <c r="USH298"/>
      <c r="USI298"/>
      <c r="USJ298"/>
      <c r="USK298"/>
      <c r="USL298"/>
      <c r="USM298"/>
      <c r="USN298"/>
      <c r="USO298"/>
      <c r="USP298"/>
      <c r="USQ298"/>
      <c r="USR298"/>
      <c r="USS298"/>
      <c r="UST298"/>
      <c r="USU298"/>
      <c r="USV298"/>
      <c r="USW298"/>
      <c r="USX298"/>
      <c r="USY298"/>
      <c r="USZ298"/>
      <c r="UTA298"/>
      <c r="UTB298"/>
      <c r="UTC298"/>
      <c r="UTD298"/>
      <c r="UTE298"/>
      <c r="UTF298"/>
      <c r="UTG298"/>
      <c r="UTH298"/>
      <c r="UTI298"/>
      <c r="UTJ298"/>
      <c r="UTK298"/>
      <c r="UTL298"/>
      <c r="UTM298"/>
      <c r="UTN298"/>
      <c r="UTO298"/>
      <c r="UTP298"/>
      <c r="UTQ298"/>
      <c r="UTR298"/>
      <c r="UTS298"/>
      <c r="UTT298"/>
      <c r="UTU298"/>
      <c r="UTV298"/>
      <c r="UTW298"/>
      <c r="UTX298"/>
      <c r="UTY298"/>
      <c r="UTZ298"/>
      <c r="UUA298"/>
      <c r="UUB298"/>
      <c r="UUC298"/>
      <c r="UUD298"/>
      <c r="UUE298"/>
      <c r="UUF298"/>
      <c r="UUG298"/>
      <c r="UUH298"/>
      <c r="UUI298"/>
      <c r="UUJ298"/>
      <c r="UUK298"/>
      <c r="UUL298"/>
      <c r="UUM298"/>
      <c r="UUN298"/>
      <c r="UUO298"/>
      <c r="UUP298"/>
      <c r="UUQ298"/>
      <c r="UUR298"/>
      <c r="UUS298"/>
      <c r="UUT298"/>
      <c r="UUU298"/>
      <c r="UUV298"/>
      <c r="UUW298"/>
      <c r="UUX298"/>
      <c r="UUY298"/>
      <c r="UUZ298"/>
      <c r="UVA298"/>
      <c r="UVB298"/>
      <c r="UVC298"/>
      <c r="UVD298"/>
      <c r="UVE298"/>
      <c r="UVF298"/>
      <c r="UVG298"/>
      <c r="UVH298"/>
      <c r="UVI298"/>
      <c r="UVJ298"/>
      <c r="UVK298"/>
      <c r="UVL298"/>
      <c r="UVM298"/>
      <c r="UVN298"/>
      <c r="UVO298"/>
      <c r="UVP298"/>
      <c r="UVQ298"/>
      <c r="UVR298"/>
      <c r="UVS298"/>
      <c r="UVT298"/>
      <c r="UVU298"/>
      <c r="UVV298"/>
      <c r="UVW298"/>
      <c r="UVX298"/>
      <c r="UVY298"/>
      <c r="UVZ298"/>
      <c r="UWA298"/>
      <c r="UWB298"/>
      <c r="UWC298"/>
      <c r="UWD298"/>
      <c r="UWE298"/>
      <c r="UWF298"/>
      <c r="UWG298"/>
      <c r="UWH298"/>
      <c r="UWI298"/>
      <c r="UWJ298"/>
      <c r="UWK298"/>
      <c r="UWL298"/>
      <c r="UWM298"/>
      <c r="UWN298"/>
      <c r="UWO298"/>
      <c r="UWP298"/>
      <c r="UWQ298"/>
      <c r="UWR298"/>
      <c r="UWS298"/>
      <c r="UWT298"/>
      <c r="UWU298"/>
      <c r="UWV298"/>
      <c r="UWW298"/>
      <c r="UWX298"/>
      <c r="UWY298"/>
      <c r="UWZ298"/>
      <c r="UXA298"/>
      <c r="UXB298"/>
      <c r="UXC298"/>
      <c r="UXD298"/>
      <c r="UXE298"/>
      <c r="UXF298"/>
      <c r="UXG298"/>
      <c r="UXH298"/>
      <c r="UXI298"/>
      <c r="UXJ298"/>
      <c r="UXK298"/>
      <c r="UXL298"/>
      <c r="UXM298"/>
      <c r="UXN298"/>
      <c r="UXO298"/>
      <c r="UXP298"/>
      <c r="UXQ298"/>
      <c r="UXR298"/>
      <c r="UXS298"/>
      <c r="UXT298"/>
      <c r="UXU298"/>
      <c r="UXV298"/>
      <c r="UXW298"/>
      <c r="UXX298"/>
      <c r="UXY298"/>
      <c r="UXZ298"/>
      <c r="UYA298"/>
      <c r="UYB298"/>
      <c r="UYC298"/>
      <c r="UYD298"/>
      <c r="UYE298"/>
      <c r="UYF298"/>
      <c r="UYG298"/>
      <c r="UYH298"/>
      <c r="UYI298"/>
      <c r="UYJ298"/>
      <c r="UYK298"/>
      <c r="UYL298"/>
      <c r="UYM298"/>
      <c r="UYN298"/>
      <c r="UYO298"/>
      <c r="UYP298"/>
      <c r="UYQ298"/>
      <c r="UYR298"/>
      <c r="UYS298"/>
      <c r="UYT298"/>
      <c r="UYU298"/>
      <c r="UYV298"/>
      <c r="UYW298"/>
      <c r="UYX298"/>
      <c r="UYY298"/>
      <c r="UYZ298"/>
      <c r="UZA298"/>
      <c r="UZB298"/>
      <c r="UZC298"/>
      <c r="UZD298"/>
      <c r="UZE298"/>
      <c r="UZF298"/>
      <c r="UZG298"/>
      <c r="UZH298"/>
      <c r="UZI298"/>
      <c r="UZJ298"/>
      <c r="UZK298"/>
      <c r="UZL298"/>
      <c r="UZM298"/>
      <c r="UZN298"/>
      <c r="UZO298"/>
      <c r="UZP298"/>
      <c r="UZQ298"/>
      <c r="UZR298"/>
      <c r="UZS298"/>
      <c r="UZT298"/>
      <c r="UZU298"/>
      <c r="UZV298"/>
      <c r="UZW298"/>
      <c r="UZX298"/>
      <c r="UZY298"/>
      <c r="UZZ298"/>
      <c r="VAA298"/>
      <c r="VAB298"/>
      <c r="VAC298"/>
      <c r="VAD298"/>
      <c r="VAE298"/>
      <c r="VAF298"/>
      <c r="VAG298"/>
      <c r="VAH298"/>
      <c r="VAI298"/>
      <c r="VAJ298"/>
      <c r="VAK298"/>
      <c r="VAL298"/>
      <c r="VAM298"/>
      <c r="VAN298"/>
      <c r="VAO298"/>
      <c r="VAP298"/>
      <c r="VAQ298"/>
      <c r="VAR298"/>
      <c r="VAS298"/>
      <c r="VAT298"/>
      <c r="VAU298"/>
      <c r="VAV298"/>
      <c r="VAW298"/>
      <c r="VAX298"/>
      <c r="VAY298"/>
      <c r="VAZ298"/>
      <c r="VBA298"/>
      <c r="VBB298"/>
      <c r="VBC298"/>
      <c r="VBD298"/>
      <c r="VBE298"/>
      <c r="VBF298"/>
      <c r="VBG298"/>
      <c r="VBH298"/>
      <c r="VBI298"/>
      <c r="VBJ298"/>
      <c r="VBK298"/>
      <c r="VBL298"/>
      <c r="VBM298"/>
      <c r="VBN298"/>
      <c r="VBO298"/>
      <c r="VBP298"/>
      <c r="VBQ298"/>
      <c r="VBR298"/>
      <c r="VBS298"/>
      <c r="VBT298"/>
      <c r="VBU298"/>
      <c r="VBV298"/>
      <c r="VBW298"/>
      <c r="VBX298"/>
      <c r="VBY298"/>
      <c r="VBZ298"/>
      <c r="VCA298"/>
      <c r="VCB298"/>
      <c r="VCC298"/>
      <c r="VCD298"/>
      <c r="VCE298"/>
      <c r="VCF298"/>
      <c r="VCG298"/>
      <c r="VCH298"/>
      <c r="VCI298"/>
      <c r="VCJ298"/>
      <c r="VCK298"/>
      <c r="VCL298"/>
      <c r="VCM298"/>
      <c r="VCN298"/>
      <c r="VCO298"/>
      <c r="VCP298"/>
      <c r="VCQ298"/>
      <c r="VCR298"/>
      <c r="VCS298"/>
      <c r="VCT298"/>
      <c r="VCU298"/>
      <c r="VCV298"/>
      <c r="VCW298"/>
      <c r="VCX298"/>
      <c r="VCY298"/>
      <c r="VCZ298"/>
      <c r="VDA298"/>
      <c r="VDB298"/>
      <c r="VDC298"/>
      <c r="VDD298"/>
      <c r="VDE298"/>
      <c r="VDF298"/>
      <c r="VDG298"/>
      <c r="VDH298"/>
      <c r="VDI298"/>
      <c r="VDJ298"/>
      <c r="VDK298"/>
      <c r="VDL298"/>
      <c r="VDM298"/>
      <c r="VDN298"/>
      <c r="VDO298"/>
      <c r="VDP298"/>
      <c r="VDQ298"/>
      <c r="VDR298"/>
      <c r="VDS298"/>
      <c r="VDT298"/>
      <c r="VDU298"/>
      <c r="VDV298"/>
      <c r="VDW298"/>
      <c r="VDX298"/>
      <c r="VDY298"/>
      <c r="VDZ298"/>
      <c r="VEA298"/>
      <c r="VEB298"/>
      <c r="VEC298"/>
      <c r="VED298"/>
      <c r="VEE298"/>
      <c r="VEF298"/>
      <c r="VEG298"/>
      <c r="VEH298"/>
      <c r="VEI298"/>
      <c r="VEJ298"/>
      <c r="VEK298"/>
      <c r="VEL298"/>
      <c r="VEM298"/>
      <c r="VEN298"/>
      <c r="VEO298"/>
      <c r="VEP298"/>
      <c r="VEQ298"/>
      <c r="VER298"/>
      <c r="VES298"/>
      <c r="VET298"/>
      <c r="VEU298"/>
      <c r="VEV298"/>
      <c r="VEW298"/>
      <c r="VEX298"/>
      <c r="VEY298"/>
      <c r="VEZ298"/>
      <c r="VFA298"/>
      <c r="VFB298"/>
      <c r="VFC298"/>
      <c r="VFD298"/>
      <c r="VFE298"/>
      <c r="VFF298"/>
      <c r="VFG298"/>
      <c r="VFH298"/>
      <c r="VFI298"/>
      <c r="VFJ298"/>
      <c r="VFK298"/>
      <c r="VFL298"/>
      <c r="VFM298"/>
      <c r="VFN298"/>
      <c r="VFO298"/>
      <c r="VFP298"/>
      <c r="VFQ298"/>
      <c r="VFR298"/>
      <c r="VFS298"/>
      <c r="VFT298"/>
      <c r="VFU298"/>
      <c r="VFV298"/>
      <c r="VFW298"/>
      <c r="VFX298"/>
      <c r="VFY298"/>
      <c r="VFZ298"/>
      <c r="VGA298"/>
      <c r="VGB298"/>
      <c r="VGC298"/>
      <c r="VGD298"/>
      <c r="VGE298"/>
      <c r="VGF298"/>
      <c r="VGG298"/>
      <c r="VGH298"/>
      <c r="VGI298"/>
      <c r="VGJ298"/>
      <c r="VGK298"/>
      <c r="VGL298"/>
      <c r="VGM298"/>
      <c r="VGN298"/>
      <c r="VGO298"/>
      <c r="VGP298"/>
      <c r="VGQ298"/>
      <c r="VGR298"/>
      <c r="VGS298"/>
      <c r="VGT298"/>
      <c r="VGU298"/>
      <c r="VGV298"/>
      <c r="VGW298"/>
      <c r="VGX298"/>
      <c r="VGY298"/>
      <c r="VGZ298"/>
      <c r="VHA298"/>
      <c r="VHB298"/>
      <c r="VHC298"/>
      <c r="VHD298"/>
      <c r="VHE298"/>
      <c r="VHF298"/>
      <c r="VHG298"/>
      <c r="VHH298"/>
      <c r="VHI298"/>
      <c r="VHJ298"/>
      <c r="VHK298"/>
      <c r="VHL298"/>
      <c r="VHM298"/>
      <c r="VHN298"/>
      <c r="VHO298"/>
      <c r="VHP298"/>
      <c r="VHQ298"/>
      <c r="VHR298"/>
      <c r="VHS298"/>
      <c r="VHT298"/>
      <c r="VHU298"/>
      <c r="VHV298"/>
      <c r="VHW298"/>
      <c r="VHX298"/>
      <c r="VHY298"/>
      <c r="VHZ298"/>
      <c r="VIA298"/>
      <c r="VIB298"/>
      <c r="VIC298"/>
      <c r="VID298"/>
      <c r="VIE298"/>
      <c r="VIF298"/>
      <c r="VIG298"/>
      <c r="VIH298"/>
      <c r="VII298"/>
      <c r="VIJ298"/>
      <c r="VIK298"/>
      <c r="VIL298"/>
      <c r="VIM298"/>
      <c r="VIN298"/>
      <c r="VIO298"/>
      <c r="VIP298"/>
      <c r="VIQ298"/>
      <c r="VIR298"/>
      <c r="VIS298"/>
      <c r="VIT298"/>
      <c r="VIU298"/>
      <c r="VIV298"/>
      <c r="VIW298"/>
      <c r="VIX298"/>
      <c r="VIY298"/>
      <c r="VIZ298"/>
      <c r="VJA298"/>
      <c r="VJB298"/>
      <c r="VJC298"/>
      <c r="VJD298"/>
      <c r="VJE298"/>
      <c r="VJF298"/>
      <c r="VJG298"/>
      <c r="VJH298"/>
      <c r="VJI298"/>
      <c r="VJJ298"/>
      <c r="VJK298"/>
      <c r="VJL298"/>
      <c r="VJM298"/>
      <c r="VJN298"/>
      <c r="VJO298"/>
      <c r="VJP298"/>
      <c r="VJQ298"/>
      <c r="VJR298"/>
      <c r="VJS298"/>
      <c r="VJT298"/>
      <c r="VJU298"/>
      <c r="VJV298"/>
      <c r="VJW298"/>
      <c r="VJX298"/>
      <c r="VJY298"/>
      <c r="VJZ298"/>
      <c r="VKA298"/>
      <c r="VKB298"/>
      <c r="VKC298"/>
      <c r="VKD298"/>
      <c r="VKE298"/>
      <c r="VKF298"/>
      <c r="VKG298"/>
      <c r="VKH298"/>
      <c r="VKI298"/>
      <c r="VKJ298"/>
      <c r="VKK298"/>
      <c r="VKL298"/>
      <c r="VKM298"/>
      <c r="VKN298"/>
      <c r="VKO298"/>
      <c r="VKP298"/>
      <c r="VKQ298"/>
      <c r="VKR298"/>
      <c r="VKS298"/>
      <c r="VKT298"/>
      <c r="VKU298"/>
      <c r="VKV298"/>
      <c r="VKW298"/>
      <c r="VKX298"/>
      <c r="VKY298"/>
      <c r="VKZ298"/>
      <c r="VLA298"/>
      <c r="VLB298"/>
      <c r="VLC298"/>
      <c r="VLD298"/>
      <c r="VLE298"/>
      <c r="VLF298"/>
      <c r="VLG298"/>
      <c r="VLH298"/>
      <c r="VLI298"/>
      <c r="VLJ298"/>
      <c r="VLK298"/>
      <c r="VLL298"/>
      <c r="VLM298"/>
      <c r="VLN298"/>
      <c r="VLO298"/>
      <c r="VLP298"/>
      <c r="VLQ298"/>
      <c r="VLR298"/>
      <c r="VLS298"/>
      <c r="VLT298"/>
      <c r="VLU298"/>
      <c r="VLV298"/>
      <c r="VLW298"/>
      <c r="VLX298"/>
      <c r="VLY298"/>
      <c r="VLZ298"/>
      <c r="VMA298"/>
      <c r="VMB298"/>
      <c r="VMC298"/>
      <c r="VMD298"/>
      <c r="VME298"/>
      <c r="VMF298"/>
      <c r="VMG298"/>
      <c r="VMH298"/>
      <c r="VMI298"/>
      <c r="VMJ298"/>
      <c r="VMK298"/>
      <c r="VML298"/>
      <c r="VMM298"/>
      <c r="VMN298"/>
      <c r="VMO298"/>
      <c r="VMP298"/>
      <c r="VMQ298"/>
      <c r="VMR298"/>
      <c r="VMS298"/>
      <c r="VMT298"/>
      <c r="VMU298"/>
      <c r="VMV298"/>
      <c r="VMW298"/>
      <c r="VMX298"/>
      <c r="VMY298"/>
      <c r="VMZ298"/>
      <c r="VNA298"/>
      <c r="VNB298"/>
      <c r="VNC298"/>
      <c r="VND298"/>
      <c r="VNE298"/>
      <c r="VNF298"/>
      <c r="VNG298"/>
      <c r="VNH298"/>
      <c r="VNI298"/>
      <c r="VNJ298"/>
      <c r="VNK298"/>
      <c r="VNL298"/>
      <c r="VNM298"/>
      <c r="VNN298"/>
      <c r="VNO298"/>
      <c r="VNP298"/>
      <c r="VNQ298"/>
      <c r="VNR298"/>
      <c r="VNS298"/>
      <c r="VNT298"/>
      <c r="VNU298"/>
      <c r="VNV298"/>
      <c r="VNW298"/>
      <c r="VNX298"/>
      <c r="VNY298"/>
      <c r="VNZ298"/>
      <c r="VOA298"/>
      <c r="VOB298"/>
      <c r="VOC298"/>
      <c r="VOD298"/>
      <c r="VOE298"/>
      <c r="VOF298"/>
      <c r="VOG298"/>
      <c r="VOH298"/>
      <c r="VOI298"/>
      <c r="VOJ298"/>
      <c r="VOK298"/>
      <c r="VOL298"/>
      <c r="VOM298"/>
      <c r="VON298"/>
      <c r="VOO298"/>
      <c r="VOP298"/>
      <c r="VOQ298"/>
      <c r="VOR298"/>
      <c r="VOS298"/>
      <c r="VOT298"/>
      <c r="VOU298"/>
      <c r="VOV298"/>
      <c r="VOW298"/>
      <c r="VOX298"/>
      <c r="VOY298"/>
      <c r="VOZ298"/>
      <c r="VPA298"/>
      <c r="VPB298"/>
      <c r="VPC298"/>
      <c r="VPD298"/>
      <c r="VPE298"/>
      <c r="VPF298"/>
      <c r="VPG298"/>
      <c r="VPH298"/>
      <c r="VPI298"/>
      <c r="VPJ298"/>
      <c r="VPK298"/>
      <c r="VPL298"/>
      <c r="VPM298"/>
      <c r="VPN298"/>
      <c r="VPO298"/>
      <c r="VPP298"/>
      <c r="VPQ298"/>
      <c r="VPR298"/>
      <c r="VPS298"/>
      <c r="VPT298"/>
      <c r="VPU298"/>
      <c r="VPV298"/>
      <c r="VPW298"/>
      <c r="VPX298"/>
      <c r="VPY298"/>
      <c r="VPZ298"/>
      <c r="VQA298"/>
      <c r="VQB298"/>
      <c r="VQC298"/>
      <c r="VQD298"/>
      <c r="VQE298"/>
      <c r="VQF298"/>
      <c r="VQG298"/>
      <c r="VQH298"/>
      <c r="VQI298"/>
      <c r="VQJ298"/>
      <c r="VQK298"/>
      <c r="VQL298"/>
      <c r="VQM298"/>
      <c r="VQN298"/>
      <c r="VQO298"/>
      <c r="VQP298"/>
      <c r="VQQ298"/>
      <c r="VQR298"/>
      <c r="VQS298"/>
      <c r="VQT298"/>
      <c r="VQU298"/>
      <c r="VQV298"/>
      <c r="VQW298"/>
      <c r="VQX298"/>
      <c r="VQY298"/>
      <c r="VQZ298"/>
      <c r="VRA298"/>
      <c r="VRB298"/>
      <c r="VRC298"/>
      <c r="VRD298"/>
      <c r="VRE298"/>
      <c r="VRF298"/>
      <c r="VRG298"/>
      <c r="VRH298"/>
      <c r="VRI298"/>
      <c r="VRJ298"/>
      <c r="VRK298"/>
      <c r="VRL298"/>
      <c r="VRM298"/>
      <c r="VRN298"/>
      <c r="VRO298"/>
      <c r="VRP298"/>
      <c r="VRQ298"/>
      <c r="VRR298"/>
      <c r="VRS298"/>
      <c r="VRT298"/>
      <c r="VRU298"/>
      <c r="VRV298"/>
      <c r="VRW298"/>
      <c r="VRX298"/>
      <c r="VRY298"/>
      <c r="VRZ298"/>
      <c r="VSA298"/>
      <c r="VSB298"/>
      <c r="VSC298"/>
      <c r="VSD298"/>
      <c r="VSE298"/>
      <c r="VSF298"/>
      <c r="VSG298"/>
      <c r="VSH298"/>
      <c r="VSI298"/>
      <c r="VSJ298"/>
      <c r="VSK298"/>
      <c r="VSL298"/>
      <c r="VSM298"/>
      <c r="VSN298"/>
      <c r="VSO298"/>
      <c r="VSP298"/>
      <c r="VSQ298"/>
      <c r="VSR298"/>
      <c r="VSS298"/>
      <c r="VST298"/>
      <c r="VSU298"/>
      <c r="VSV298"/>
      <c r="VSW298"/>
      <c r="VSX298"/>
      <c r="VSY298"/>
      <c r="VSZ298"/>
      <c r="VTA298"/>
      <c r="VTB298"/>
      <c r="VTC298"/>
      <c r="VTD298"/>
      <c r="VTE298"/>
      <c r="VTF298"/>
      <c r="VTG298"/>
      <c r="VTH298"/>
      <c r="VTI298"/>
      <c r="VTJ298"/>
      <c r="VTK298"/>
      <c r="VTL298"/>
      <c r="VTM298"/>
      <c r="VTN298"/>
      <c r="VTO298"/>
      <c r="VTP298"/>
      <c r="VTQ298"/>
      <c r="VTR298"/>
      <c r="VTS298"/>
      <c r="VTT298"/>
      <c r="VTU298"/>
      <c r="VTV298"/>
      <c r="VTW298"/>
      <c r="VTX298"/>
      <c r="VTY298"/>
      <c r="VTZ298"/>
      <c r="VUA298"/>
      <c r="VUB298"/>
      <c r="VUC298"/>
      <c r="VUD298"/>
      <c r="VUE298"/>
      <c r="VUF298"/>
      <c r="VUG298"/>
      <c r="VUH298"/>
      <c r="VUI298"/>
      <c r="VUJ298"/>
      <c r="VUK298"/>
      <c r="VUL298"/>
      <c r="VUM298"/>
      <c r="VUN298"/>
      <c r="VUO298"/>
      <c r="VUP298"/>
      <c r="VUQ298"/>
      <c r="VUR298"/>
      <c r="VUS298"/>
      <c r="VUT298"/>
      <c r="VUU298"/>
      <c r="VUV298"/>
      <c r="VUW298"/>
      <c r="VUX298"/>
      <c r="VUY298"/>
      <c r="VUZ298"/>
      <c r="VVA298"/>
      <c r="VVB298"/>
      <c r="VVC298"/>
      <c r="VVD298"/>
      <c r="VVE298"/>
      <c r="VVF298"/>
      <c r="VVG298"/>
      <c r="VVH298"/>
      <c r="VVI298"/>
      <c r="VVJ298"/>
      <c r="VVK298"/>
      <c r="VVL298"/>
      <c r="VVM298"/>
      <c r="VVN298"/>
      <c r="VVO298"/>
      <c r="VVP298"/>
      <c r="VVQ298"/>
      <c r="VVR298"/>
      <c r="VVS298"/>
      <c r="VVT298"/>
      <c r="VVU298"/>
      <c r="VVV298"/>
      <c r="VVW298"/>
      <c r="VVX298"/>
      <c r="VVY298"/>
      <c r="VVZ298"/>
      <c r="VWA298"/>
      <c r="VWB298"/>
      <c r="VWC298"/>
      <c r="VWD298"/>
      <c r="VWE298"/>
      <c r="VWF298"/>
      <c r="VWG298"/>
      <c r="VWH298"/>
      <c r="VWI298"/>
      <c r="VWJ298"/>
      <c r="VWK298"/>
      <c r="VWL298"/>
      <c r="VWM298"/>
      <c r="VWN298"/>
      <c r="VWO298"/>
      <c r="VWP298"/>
      <c r="VWQ298"/>
      <c r="VWR298"/>
      <c r="VWS298"/>
      <c r="VWT298"/>
      <c r="VWU298"/>
      <c r="VWV298"/>
      <c r="VWW298"/>
      <c r="VWX298"/>
      <c r="VWY298"/>
      <c r="VWZ298"/>
      <c r="VXA298"/>
      <c r="VXB298"/>
      <c r="VXC298"/>
      <c r="VXD298"/>
      <c r="VXE298"/>
      <c r="VXF298"/>
      <c r="VXG298"/>
      <c r="VXH298"/>
      <c r="VXI298"/>
      <c r="VXJ298"/>
      <c r="VXK298"/>
      <c r="VXL298"/>
      <c r="VXM298"/>
      <c r="VXN298"/>
      <c r="VXO298"/>
      <c r="VXP298"/>
      <c r="VXQ298"/>
      <c r="VXR298"/>
      <c r="VXS298"/>
      <c r="VXT298"/>
      <c r="VXU298"/>
      <c r="VXV298"/>
      <c r="VXW298"/>
      <c r="VXX298"/>
      <c r="VXY298"/>
      <c r="VXZ298"/>
      <c r="VYA298"/>
      <c r="VYB298"/>
      <c r="VYC298"/>
      <c r="VYD298"/>
      <c r="VYE298"/>
      <c r="VYF298"/>
      <c r="VYG298"/>
      <c r="VYH298"/>
      <c r="VYI298"/>
      <c r="VYJ298"/>
      <c r="VYK298"/>
      <c r="VYL298"/>
      <c r="VYM298"/>
      <c r="VYN298"/>
      <c r="VYO298"/>
      <c r="VYP298"/>
      <c r="VYQ298"/>
      <c r="VYR298"/>
      <c r="VYS298"/>
      <c r="VYT298"/>
      <c r="VYU298"/>
      <c r="VYV298"/>
      <c r="VYW298"/>
      <c r="VYX298"/>
      <c r="VYY298"/>
      <c r="VYZ298"/>
      <c r="VZA298"/>
      <c r="VZB298"/>
      <c r="VZC298"/>
      <c r="VZD298"/>
      <c r="VZE298"/>
      <c r="VZF298"/>
      <c r="VZG298"/>
      <c r="VZH298"/>
      <c r="VZI298"/>
      <c r="VZJ298"/>
      <c r="VZK298"/>
      <c r="VZL298"/>
      <c r="VZM298"/>
      <c r="VZN298"/>
      <c r="VZO298"/>
      <c r="VZP298"/>
      <c r="VZQ298"/>
      <c r="VZR298"/>
      <c r="VZS298"/>
      <c r="VZT298"/>
      <c r="VZU298"/>
      <c r="VZV298"/>
      <c r="VZW298"/>
      <c r="VZX298"/>
      <c r="VZY298"/>
      <c r="VZZ298"/>
      <c r="WAA298"/>
      <c r="WAB298"/>
      <c r="WAC298"/>
      <c r="WAD298"/>
      <c r="WAE298"/>
      <c r="WAF298"/>
      <c r="WAG298"/>
      <c r="WAH298"/>
      <c r="WAI298"/>
      <c r="WAJ298"/>
      <c r="WAK298"/>
      <c r="WAL298"/>
      <c r="WAM298"/>
      <c r="WAN298"/>
      <c r="WAO298"/>
      <c r="WAP298"/>
      <c r="WAQ298"/>
      <c r="WAR298"/>
      <c r="WAS298"/>
      <c r="WAT298"/>
      <c r="WAU298"/>
      <c r="WAV298"/>
      <c r="WAW298"/>
      <c r="WAX298"/>
      <c r="WAY298"/>
      <c r="WAZ298"/>
      <c r="WBA298"/>
      <c r="WBB298"/>
      <c r="WBC298"/>
      <c r="WBD298"/>
      <c r="WBE298"/>
      <c r="WBF298"/>
      <c r="WBG298"/>
      <c r="WBH298"/>
      <c r="WBI298"/>
      <c r="WBJ298"/>
      <c r="WBK298"/>
      <c r="WBL298"/>
      <c r="WBM298"/>
      <c r="WBN298"/>
      <c r="WBO298"/>
      <c r="WBP298"/>
      <c r="WBQ298"/>
      <c r="WBR298"/>
      <c r="WBS298"/>
      <c r="WBT298"/>
      <c r="WBU298"/>
      <c r="WBV298"/>
      <c r="WBW298"/>
      <c r="WBX298"/>
      <c r="WBY298"/>
      <c r="WBZ298"/>
      <c r="WCA298"/>
      <c r="WCB298"/>
      <c r="WCC298"/>
      <c r="WCD298"/>
      <c r="WCE298"/>
      <c r="WCF298"/>
      <c r="WCG298"/>
      <c r="WCH298"/>
      <c r="WCI298"/>
      <c r="WCJ298"/>
      <c r="WCK298"/>
      <c r="WCL298"/>
      <c r="WCM298"/>
      <c r="WCN298"/>
      <c r="WCO298"/>
      <c r="WCP298"/>
      <c r="WCQ298"/>
      <c r="WCR298"/>
      <c r="WCS298"/>
      <c r="WCT298"/>
      <c r="WCU298"/>
      <c r="WCV298"/>
      <c r="WCW298"/>
      <c r="WCX298"/>
      <c r="WCY298"/>
      <c r="WCZ298"/>
      <c r="WDA298"/>
      <c r="WDB298"/>
      <c r="WDC298"/>
      <c r="WDD298"/>
      <c r="WDE298"/>
      <c r="WDF298"/>
      <c r="WDG298"/>
      <c r="WDH298"/>
      <c r="WDI298"/>
      <c r="WDJ298"/>
      <c r="WDK298"/>
      <c r="WDL298"/>
      <c r="WDM298"/>
      <c r="WDN298"/>
      <c r="WDO298"/>
      <c r="WDP298"/>
      <c r="WDQ298"/>
      <c r="WDR298"/>
      <c r="WDS298"/>
      <c r="WDT298"/>
      <c r="WDU298"/>
      <c r="WDV298"/>
      <c r="WDW298"/>
      <c r="WDX298"/>
      <c r="WDY298"/>
      <c r="WDZ298"/>
      <c r="WEA298"/>
      <c r="WEB298"/>
      <c r="WEC298"/>
      <c r="WED298"/>
      <c r="WEE298"/>
      <c r="WEF298"/>
      <c r="WEG298"/>
      <c r="WEH298"/>
      <c r="WEI298"/>
      <c r="WEJ298"/>
      <c r="WEK298"/>
      <c r="WEL298"/>
      <c r="WEM298"/>
      <c r="WEN298"/>
      <c r="WEO298"/>
      <c r="WEP298"/>
      <c r="WEQ298"/>
      <c r="WER298"/>
      <c r="WES298"/>
      <c r="WET298"/>
      <c r="WEU298"/>
      <c r="WEV298"/>
      <c r="WEW298"/>
      <c r="WEX298"/>
      <c r="WEY298"/>
      <c r="WEZ298"/>
      <c r="WFA298"/>
      <c r="WFB298"/>
      <c r="WFC298"/>
      <c r="WFD298"/>
      <c r="WFE298"/>
      <c r="WFF298"/>
      <c r="WFG298"/>
      <c r="WFH298"/>
      <c r="WFI298"/>
      <c r="WFJ298"/>
      <c r="WFK298"/>
      <c r="WFL298"/>
      <c r="WFM298"/>
      <c r="WFN298"/>
      <c r="WFO298"/>
      <c r="WFP298"/>
      <c r="WFQ298"/>
      <c r="WFR298"/>
      <c r="WFS298"/>
      <c r="WFT298"/>
      <c r="WFU298"/>
      <c r="WFV298"/>
      <c r="WFW298"/>
      <c r="WFX298"/>
      <c r="WFY298"/>
      <c r="WFZ298"/>
      <c r="WGA298"/>
      <c r="WGB298"/>
      <c r="WGC298"/>
      <c r="WGD298"/>
      <c r="WGE298"/>
      <c r="WGF298"/>
      <c r="WGG298"/>
      <c r="WGH298"/>
      <c r="WGI298"/>
      <c r="WGJ298"/>
      <c r="WGK298"/>
      <c r="WGL298"/>
      <c r="WGM298"/>
      <c r="WGN298"/>
      <c r="WGO298"/>
      <c r="WGP298"/>
      <c r="WGQ298"/>
      <c r="WGR298"/>
      <c r="WGS298"/>
      <c r="WGT298"/>
      <c r="WGU298"/>
      <c r="WGV298"/>
      <c r="WGW298"/>
      <c r="WGX298"/>
      <c r="WGY298"/>
      <c r="WGZ298"/>
      <c r="WHA298"/>
      <c r="WHB298"/>
      <c r="WHC298"/>
      <c r="WHD298"/>
      <c r="WHE298"/>
      <c r="WHF298"/>
      <c r="WHG298"/>
      <c r="WHH298"/>
      <c r="WHI298"/>
      <c r="WHJ298"/>
      <c r="WHK298"/>
      <c r="WHL298"/>
      <c r="WHM298"/>
      <c r="WHN298"/>
      <c r="WHO298"/>
      <c r="WHP298"/>
      <c r="WHQ298"/>
      <c r="WHR298"/>
      <c r="WHS298"/>
      <c r="WHT298"/>
      <c r="WHU298"/>
      <c r="WHV298"/>
      <c r="WHW298"/>
      <c r="WHX298"/>
      <c r="WHY298"/>
      <c r="WHZ298"/>
      <c r="WIA298"/>
      <c r="WIB298"/>
      <c r="WIC298"/>
      <c r="WID298"/>
      <c r="WIE298"/>
      <c r="WIF298"/>
      <c r="WIG298"/>
      <c r="WIH298"/>
      <c r="WII298"/>
      <c r="WIJ298"/>
      <c r="WIK298"/>
      <c r="WIL298"/>
      <c r="WIM298"/>
      <c r="WIN298"/>
      <c r="WIO298"/>
      <c r="WIP298"/>
      <c r="WIQ298"/>
      <c r="WIR298"/>
      <c r="WIS298"/>
      <c r="WIT298"/>
      <c r="WIU298"/>
      <c r="WIV298"/>
      <c r="WIW298"/>
      <c r="WIX298"/>
      <c r="WIY298"/>
      <c r="WIZ298"/>
      <c r="WJA298"/>
      <c r="WJB298"/>
      <c r="WJC298"/>
      <c r="WJD298"/>
      <c r="WJE298"/>
      <c r="WJF298"/>
      <c r="WJG298"/>
      <c r="WJH298"/>
      <c r="WJI298"/>
      <c r="WJJ298"/>
      <c r="WJK298"/>
      <c r="WJL298"/>
      <c r="WJM298"/>
      <c r="WJN298"/>
      <c r="WJO298"/>
      <c r="WJP298"/>
      <c r="WJQ298"/>
      <c r="WJR298"/>
      <c r="WJS298"/>
      <c r="WJT298"/>
      <c r="WJU298"/>
      <c r="WJV298"/>
      <c r="WJW298"/>
      <c r="WJX298"/>
      <c r="WJY298"/>
      <c r="WJZ298"/>
      <c r="WKA298"/>
      <c r="WKB298"/>
      <c r="WKC298"/>
      <c r="WKD298"/>
      <c r="WKE298"/>
      <c r="WKF298"/>
      <c r="WKG298"/>
      <c r="WKH298"/>
      <c r="WKI298"/>
      <c r="WKJ298"/>
      <c r="WKK298"/>
      <c r="WKL298"/>
      <c r="WKM298"/>
      <c r="WKN298"/>
      <c r="WKO298"/>
      <c r="WKP298"/>
      <c r="WKQ298"/>
      <c r="WKR298"/>
      <c r="WKS298"/>
      <c r="WKT298"/>
      <c r="WKU298"/>
      <c r="WKV298"/>
      <c r="WKW298"/>
      <c r="WKX298"/>
      <c r="WKY298"/>
      <c r="WKZ298"/>
      <c r="WLA298"/>
      <c r="WLB298"/>
      <c r="WLC298"/>
      <c r="WLD298"/>
      <c r="WLE298"/>
      <c r="WLF298"/>
      <c r="WLG298"/>
      <c r="WLH298"/>
      <c r="WLI298"/>
      <c r="WLJ298"/>
      <c r="WLK298"/>
      <c r="WLL298"/>
      <c r="WLM298"/>
      <c r="WLN298"/>
      <c r="WLO298"/>
      <c r="WLP298"/>
      <c r="WLQ298"/>
      <c r="WLR298"/>
      <c r="WLS298"/>
      <c r="WLT298"/>
      <c r="WLU298"/>
      <c r="WLV298"/>
      <c r="WLW298"/>
      <c r="WLX298"/>
      <c r="WLY298"/>
      <c r="WLZ298"/>
      <c r="WMA298"/>
      <c r="WMB298"/>
      <c r="WMC298"/>
      <c r="WMD298"/>
      <c r="WME298"/>
      <c r="WMF298"/>
      <c r="WMG298"/>
      <c r="WMH298"/>
      <c r="WMI298"/>
      <c r="WMJ298"/>
      <c r="WMK298"/>
      <c r="WML298"/>
      <c r="WMM298"/>
      <c r="WMN298"/>
      <c r="WMO298"/>
      <c r="WMP298"/>
      <c r="WMQ298"/>
      <c r="WMR298"/>
      <c r="WMS298"/>
      <c r="WMT298"/>
      <c r="WMU298"/>
      <c r="WMV298"/>
      <c r="WMW298"/>
      <c r="WMX298"/>
      <c r="WMY298"/>
      <c r="WMZ298"/>
      <c r="WNA298"/>
      <c r="WNB298"/>
      <c r="WNC298"/>
      <c r="WND298"/>
      <c r="WNE298"/>
      <c r="WNF298"/>
      <c r="WNG298"/>
      <c r="WNH298"/>
      <c r="WNI298"/>
      <c r="WNJ298"/>
      <c r="WNK298"/>
      <c r="WNL298"/>
      <c r="WNM298"/>
      <c r="WNN298"/>
      <c r="WNO298"/>
      <c r="WNP298"/>
      <c r="WNQ298"/>
      <c r="WNR298"/>
      <c r="WNS298"/>
      <c r="WNT298"/>
      <c r="WNU298"/>
      <c r="WNV298"/>
      <c r="WNW298"/>
      <c r="WNX298"/>
      <c r="WNY298"/>
      <c r="WNZ298"/>
      <c r="WOA298"/>
      <c r="WOB298"/>
      <c r="WOC298"/>
      <c r="WOD298"/>
      <c r="WOE298"/>
      <c r="WOF298"/>
      <c r="WOG298"/>
      <c r="WOH298"/>
      <c r="WOI298"/>
      <c r="WOJ298"/>
      <c r="WOK298"/>
      <c r="WOL298"/>
      <c r="WOM298"/>
      <c r="WON298"/>
      <c r="WOO298"/>
      <c r="WOP298"/>
      <c r="WOQ298"/>
      <c r="WOR298"/>
      <c r="WOS298"/>
      <c r="WOT298"/>
      <c r="WOU298"/>
      <c r="WOV298"/>
      <c r="WOW298"/>
      <c r="WOX298"/>
      <c r="WOY298"/>
      <c r="WOZ298"/>
      <c r="WPA298"/>
      <c r="WPB298"/>
      <c r="WPC298"/>
      <c r="WPD298"/>
      <c r="WPE298"/>
      <c r="WPF298"/>
      <c r="WPG298"/>
      <c r="WPH298"/>
      <c r="WPI298"/>
      <c r="WPJ298"/>
      <c r="WPK298"/>
      <c r="WPL298"/>
      <c r="WPM298"/>
      <c r="WPN298"/>
      <c r="WPO298"/>
      <c r="WPP298"/>
      <c r="WPQ298"/>
      <c r="WPR298"/>
      <c r="WPS298"/>
      <c r="WPT298"/>
      <c r="WPU298"/>
      <c r="WPV298"/>
      <c r="WPW298"/>
      <c r="WPX298"/>
      <c r="WPY298"/>
      <c r="WPZ298"/>
      <c r="WQA298"/>
      <c r="WQB298"/>
      <c r="WQC298"/>
      <c r="WQD298"/>
      <c r="WQE298"/>
      <c r="WQF298"/>
      <c r="WQG298"/>
      <c r="WQH298"/>
      <c r="WQI298"/>
      <c r="WQJ298"/>
      <c r="WQK298"/>
      <c r="WQL298"/>
      <c r="WQM298"/>
      <c r="WQN298"/>
      <c r="WQO298"/>
      <c r="WQP298"/>
      <c r="WQQ298"/>
      <c r="WQR298"/>
      <c r="WQS298"/>
      <c r="WQT298"/>
      <c r="WQU298"/>
      <c r="WQV298"/>
      <c r="WQW298"/>
      <c r="WQX298"/>
      <c r="WQY298"/>
      <c r="WQZ298"/>
      <c r="WRA298"/>
      <c r="WRB298"/>
      <c r="WRC298"/>
      <c r="WRD298"/>
      <c r="WRE298"/>
      <c r="WRF298"/>
      <c r="WRG298"/>
      <c r="WRH298"/>
      <c r="WRI298"/>
      <c r="WRJ298"/>
      <c r="WRK298"/>
      <c r="WRL298"/>
      <c r="WRM298"/>
      <c r="WRN298"/>
      <c r="WRO298"/>
      <c r="WRP298"/>
      <c r="WRQ298"/>
      <c r="WRR298"/>
      <c r="WRS298"/>
      <c r="WRT298"/>
      <c r="WRU298"/>
      <c r="WRV298"/>
      <c r="WRW298"/>
      <c r="WRX298"/>
      <c r="WRY298"/>
      <c r="WRZ298"/>
      <c r="WSA298"/>
      <c r="WSB298"/>
      <c r="WSC298"/>
      <c r="WSD298"/>
      <c r="WSE298"/>
      <c r="WSF298"/>
      <c r="WSG298"/>
      <c r="WSH298"/>
      <c r="WSI298"/>
      <c r="WSJ298"/>
      <c r="WSK298"/>
      <c r="WSL298"/>
      <c r="WSM298"/>
      <c r="WSN298"/>
      <c r="WSO298"/>
      <c r="WSP298"/>
      <c r="WSQ298"/>
      <c r="WSR298"/>
      <c r="WSS298"/>
      <c r="WST298"/>
      <c r="WSU298"/>
      <c r="WSV298"/>
      <c r="WSW298"/>
      <c r="WSX298"/>
      <c r="WSY298"/>
      <c r="WSZ298"/>
      <c r="WTA298"/>
      <c r="WTB298"/>
      <c r="WTC298"/>
      <c r="WTD298"/>
      <c r="WTE298"/>
      <c r="WTF298"/>
      <c r="WTG298"/>
      <c r="WTH298"/>
      <c r="WTI298"/>
      <c r="WTJ298"/>
      <c r="WTK298"/>
      <c r="WTL298"/>
      <c r="WTM298"/>
      <c r="WTN298"/>
      <c r="WTO298"/>
      <c r="WTP298"/>
      <c r="WTQ298"/>
      <c r="WTR298"/>
      <c r="WTS298"/>
      <c r="WTT298"/>
      <c r="WTU298"/>
      <c r="WTV298"/>
      <c r="WTW298"/>
      <c r="WTX298"/>
      <c r="WTY298"/>
      <c r="WTZ298"/>
      <c r="WUA298"/>
      <c r="WUB298"/>
      <c r="WUC298"/>
      <c r="WUD298"/>
      <c r="WUE298"/>
      <c r="WUF298"/>
      <c r="WUG298"/>
      <c r="WUH298"/>
      <c r="WUI298"/>
      <c r="WUJ298"/>
      <c r="WUK298"/>
      <c r="WUL298"/>
      <c r="WUM298"/>
      <c r="WUN298"/>
      <c r="WUO298"/>
      <c r="WUP298"/>
      <c r="WUQ298"/>
      <c r="WUR298"/>
      <c r="WUS298"/>
      <c r="WUT298"/>
      <c r="WUU298"/>
      <c r="WUV298"/>
      <c r="WUW298"/>
      <c r="WUX298"/>
      <c r="WUY298"/>
      <c r="WUZ298"/>
      <c r="WVA298"/>
      <c r="WVB298"/>
      <c r="WVC298"/>
      <c r="WVD298"/>
      <c r="WVE298"/>
      <c r="WVF298"/>
      <c r="WVG298"/>
      <c r="WVH298"/>
      <c r="WVI298"/>
      <c r="WVJ298"/>
      <c r="WVK298"/>
      <c r="WVL298"/>
      <c r="WVM298"/>
      <c r="WVN298"/>
      <c r="WVO298"/>
      <c r="WVP298"/>
      <c r="WVQ298"/>
      <c r="WVR298"/>
      <c r="WVS298"/>
      <c r="WVT298"/>
      <c r="WVU298"/>
      <c r="WVV298"/>
      <c r="WVW298"/>
      <c r="WVX298"/>
      <c r="WVY298"/>
      <c r="WVZ298"/>
      <c r="WWA298"/>
      <c r="WWB298"/>
      <c r="WWC298"/>
      <c r="WWD298"/>
      <c r="WWE298"/>
      <c r="WWF298"/>
      <c r="WWG298"/>
      <c r="WWH298"/>
      <c r="WWI298"/>
      <c r="WWJ298"/>
      <c r="WWK298"/>
      <c r="WWL298"/>
      <c r="WWM298"/>
      <c r="WWN298"/>
      <c r="WWO298"/>
      <c r="WWP298"/>
      <c r="WWQ298"/>
      <c r="WWR298"/>
      <c r="WWS298"/>
      <c r="WWT298"/>
      <c r="WWU298"/>
      <c r="WWV298"/>
      <c r="WWW298"/>
      <c r="WWX298"/>
      <c r="WWY298"/>
      <c r="WWZ298"/>
      <c r="WXA298"/>
      <c r="WXB298"/>
      <c r="WXC298"/>
      <c r="WXD298"/>
      <c r="WXE298"/>
      <c r="WXF298"/>
      <c r="WXG298"/>
      <c r="WXH298"/>
      <c r="WXI298"/>
      <c r="WXJ298"/>
      <c r="WXK298"/>
      <c r="WXL298"/>
      <c r="WXM298"/>
      <c r="WXN298"/>
      <c r="WXO298"/>
      <c r="WXP298"/>
      <c r="WXQ298"/>
      <c r="WXR298"/>
      <c r="WXS298"/>
      <c r="WXT298"/>
      <c r="WXU298"/>
      <c r="WXV298"/>
      <c r="WXW298"/>
      <c r="WXX298"/>
      <c r="WXY298"/>
      <c r="WXZ298"/>
      <c r="WYA298"/>
      <c r="WYB298"/>
      <c r="WYC298"/>
      <c r="WYD298"/>
      <c r="WYE298"/>
      <c r="WYF298"/>
      <c r="WYG298"/>
      <c r="WYH298"/>
      <c r="WYI298"/>
      <c r="WYJ298"/>
      <c r="WYK298"/>
      <c r="WYL298"/>
      <c r="WYM298"/>
      <c r="WYN298"/>
      <c r="WYO298"/>
      <c r="WYP298"/>
      <c r="WYQ298"/>
      <c r="WYR298"/>
      <c r="WYS298"/>
      <c r="WYT298"/>
      <c r="WYU298"/>
      <c r="WYV298"/>
      <c r="WYW298"/>
      <c r="WYX298"/>
      <c r="WYY298"/>
      <c r="WYZ298"/>
      <c r="WZA298"/>
      <c r="WZB298"/>
      <c r="WZC298"/>
      <c r="WZD298"/>
      <c r="WZE298"/>
      <c r="WZF298"/>
      <c r="WZG298"/>
      <c r="WZH298"/>
      <c r="WZI298"/>
      <c r="WZJ298"/>
      <c r="WZK298"/>
      <c r="WZL298"/>
      <c r="WZM298"/>
      <c r="WZN298"/>
      <c r="WZO298"/>
      <c r="WZP298"/>
      <c r="WZQ298"/>
      <c r="WZR298"/>
      <c r="WZS298"/>
      <c r="WZT298"/>
      <c r="WZU298"/>
      <c r="WZV298"/>
      <c r="WZW298"/>
      <c r="WZX298"/>
      <c r="WZY298"/>
      <c r="WZZ298"/>
      <c r="XAA298"/>
      <c r="XAB298"/>
      <c r="XAC298"/>
      <c r="XAD298"/>
      <c r="XAE298"/>
      <c r="XAF298"/>
      <c r="XAG298"/>
      <c r="XAH298"/>
      <c r="XAI298"/>
      <c r="XAJ298"/>
      <c r="XAK298"/>
      <c r="XAL298"/>
      <c r="XAM298"/>
      <c r="XAN298"/>
      <c r="XAO298"/>
      <c r="XAP298"/>
      <c r="XAQ298"/>
      <c r="XAR298"/>
      <c r="XAS298"/>
      <c r="XAT298"/>
      <c r="XAU298"/>
      <c r="XAV298"/>
      <c r="XAW298"/>
      <c r="XAX298"/>
      <c r="XAY298"/>
      <c r="XAZ298"/>
      <c r="XBA298"/>
      <c r="XBB298"/>
      <c r="XBC298"/>
      <c r="XBD298"/>
      <c r="XBE298"/>
      <c r="XBF298"/>
      <c r="XBG298"/>
      <c r="XBH298"/>
      <c r="XBI298"/>
      <c r="XBJ298"/>
      <c r="XBK298"/>
      <c r="XBL298"/>
      <c r="XBM298"/>
      <c r="XBN298"/>
      <c r="XBO298"/>
      <c r="XBP298"/>
      <c r="XBQ298"/>
      <c r="XBR298"/>
      <c r="XBS298"/>
      <c r="XBT298"/>
      <c r="XBU298"/>
      <c r="XBV298"/>
      <c r="XBW298"/>
      <c r="XBX298"/>
      <c r="XBY298"/>
      <c r="XBZ298"/>
      <c r="XCA298"/>
      <c r="XCB298"/>
      <c r="XCC298"/>
      <c r="XCD298"/>
      <c r="XCE298"/>
      <c r="XCF298"/>
      <c r="XCG298"/>
      <c r="XCH298"/>
      <c r="XCI298"/>
      <c r="XCJ298"/>
      <c r="XCK298"/>
      <c r="XCL298"/>
      <c r="XCM298"/>
      <c r="XCN298"/>
      <c r="XCO298"/>
      <c r="XCP298"/>
      <c r="XCQ298"/>
      <c r="XCR298"/>
      <c r="XCS298"/>
      <c r="XCT298"/>
      <c r="XCU298"/>
      <c r="XCV298"/>
      <c r="XCW298"/>
      <c r="XCX298"/>
      <c r="XCY298"/>
      <c r="XCZ298"/>
      <c r="XDA298"/>
      <c r="XDB298"/>
      <c r="XDC298"/>
      <c r="XDD298"/>
      <c r="XDE298"/>
      <c r="XDF298"/>
      <c r="XDG298"/>
      <c r="XDH298"/>
      <c r="XDI298"/>
      <c r="XDJ298"/>
      <c r="XDK298"/>
      <c r="XDL298"/>
      <c r="XDM298"/>
      <c r="XDN298"/>
      <c r="XDO298"/>
      <c r="XDP298"/>
      <c r="XDQ298"/>
      <c r="XDR298"/>
      <c r="XDS298"/>
      <c r="XDT298"/>
      <c r="XDU298"/>
      <c r="XDV298"/>
      <c r="XDW298"/>
      <c r="XDX298"/>
      <c r="XDY298"/>
      <c r="XDZ298"/>
      <c r="XEA298"/>
      <c r="XEB298"/>
      <c r="XEC298"/>
      <c r="XED298"/>
      <c r="XEE298"/>
      <c r="XEF298"/>
      <c r="XEG298"/>
      <c r="XEH298"/>
      <c r="XEI298"/>
      <c r="XEJ298"/>
      <c r="XEK298"/>
      <c r="XEL298"/>
      <c r="XEM298"/>
      <c r="XEN298"/>
      <c r="XEO298"/>
      <c r="XEP298"/>
      <c r="XEQ298"/>
      <c r="XER298"/>
      <c r="XES298"/>
      <c r="XET298"/>
      <c r="XEU298"/>
      <c r="XEV298"/>
      <c r="XEW298"/>
      <c r="XEX298"/>
      <c r="XEY298"/>
      <c r="XEZ298"/>
      <c r="XFA298"/>
      <c r="XFB298"/>
      <c r="XFC298"/>
      <c r="XFD298"/>
    </row>
    <row r="299" s="31" customFormat="1" spans="1:1638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 s="28"/>
      <c r="AN299" s="169"/>
      <c r="AO299" s="170"/>
      <c r="AP299"/>
      <c r="AQ299"/>
      <c r="AR299" s="32"/>
      <c r="AS299" s="28"/>
      <c r="AT299" s="28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  <c r="AMK299"/>
      <c r="AML299"/>
      <c r="AMM299"/>
      <c r="AMN299"/>
      <c r="AMO299"/>
      <c r="AMP299"/>
      <c r="AMQ299"/>
      <c r="AMR299"/>
      <c r="AMS299"/>
      <c r="AMT299"/>
      <c r="AMU299"/>
      <c r="AMV299"/>
      <c r="AMW299"/>
      <c r="AMX299"/>
      <c r="AMY299"/>
      <c r="AMZ299"/>
      <c r="ANA299"/>
      <c r="ANB299"/>
      <c r="ANC299"/>
      <c r="AND299"/>
      <c r="ANE299"/>
      <c r="ANF299"/>
      <c r="ANG299"/>
      <c r="ANH299"/>
      <c r="ANI299"/>
      <c r="ANJ299"/>
      <c r="ANK299"/>
      <c r="ANL299"/>
      <c r="ANM299"/>
      <c r="ANN299"/>
      <c r="ANO299"/>
      <c r="ANP299"/>
      <c r="ANQ299"/>
      <c r="ANR299"/>
      <c r="ANS299"/>
      <c r="ANT299"/>
      <c r="ANU299"/>
      <c r="ANV299"/>
      <c r="ANW299"/>
      <c r="ANX299"/>
      <c r="ANY299"/>
      <c r="ANZ299"/>
      <c r="AOA299"/>
      <c r="AOB299"/>
      <c r="AOC299"/>
      <c r="AOD299"/>
      <c r="AOE299"/>
      <c r="AOF299"/>
      <c r="AOG299"/>
      <c r="AOH299"/>
      <c r="AOI299"/>
      <c r="AOJ299"/>
      <c r="AOK299"/>
      <c r="AOL299"/>
      <c r="AOM299"/>
      <c r="AON299"/>
      <c r="AOO299"/>
      <c r="AOP299"/>
      <c r="AOQ299"/>
      <c r="AOR299"/>
      <c r="AOS299"/>
      <c r="AOT299"/>
      <c r="AOU299"/>
      <c r="AOV299"/>
      <c r="AOW299"/>
      <c r="AOX299"/>
      <c r="AOY299"/>
      <c r="AOZ299"/>
      <c r="APA299"/>
      <c r="APB299"/>
      <c r="APC299"/>
      <c r="APD299"/>
      <c r="APE299"/>
      <c r="APF299"/>
      <c r="APG299"/>
      <c r="APH299"/>
      <c r="API299"/>
      <c r="APJ299"/>
      <c r="APK299"/>
      <c r="APL299"/>
      <c r="APM299"/>
      <c r="APN299"/>
      <c r="APO299"/>
      <c r="APP299"/>
      <c r="APQ299"/>
      <c r="APR299"/>
      <c r="APS299"/>
      <c r="APT299"/>
      <c r="APU299"/>
      <c r="APV299"/>
      <c r="APW299"/>
      <c r="APX299"/>
      <c r="APY299"/>
      <c r="APZ299"/>
      <c r="AQA299"/>
      <c r="AQB299"/>
      <c r="AQC299"/>
      <c r="AQD299"/>
      <c r="AQE299"/>
      <c r="AQF299"/>
      <c r="AQG299"/>
      <c r="AQH299"/>
      <c r="AQI299"/>
      <c r="AQJ299"/>
      <c r="AQK299"/>
      <c r="AQL299"/>
      <c r="AQM299"/>
      <c r="AQN299"/>
      <c r="AQO299"/>
      <c r="AQP299"/>
      <c r="AQQ299"/>
      <c r="AQR299"/>
      <c r="AQS299"/>
      <c r="AQT299"/>
      <c r="AQU299"/>
      <c r="AQV299"/>
      <c r="AQW299"/>
      <c r="AQX299"/>
      <c r="AQY299"/>
      <c r="AQZ299"/>
      <c r="ARA299"/>
      <c r="ARB299"/>
      <c r="ARC299"/>
      <c r="ARD299"/>
      <c r="ARE299"/>
      <c r="ARF299"/>
      <c r="ARG299"/>
      <c r="ARH299"/>
      <c r="ARI299"/>
      <c r="ARJ299"/>
      <c r="ARK299"/>
      <c r="ARL299"/>
      <c r="ARM299"/>
      <c r="ARN299"/>
      <c r="ARO299"/>
      <c r="ARP299"/>
      <c r="ARQ299"/>
      <c r="ARR299"/>
      <c r="ARS299"/>
      <c r="ART299"/>
      <c r="ARU299"/>
      <c r="ARV299"/>
      <c r="ARW299"/>
      <c r="ARX299"/>
      <c r="ARY299"/>
      <c r="ARZ299"/>
      <c r="ASA299"/>
      <c r="ASB299"/>
      <c r="ASC299"/>
      <c r="ASD299"/>
      <c r="ASE299"/>
      <c r="ASF299"/>
      <c r="ASG299"/>
      <c r="ASH299"/>
      <c r="ASI299"/>
      <c r="ASJ299"/>
      <c r="ASK299"/>
      <c r="ASL299"/>
      <c r="ASM299"/>
      <c r="ASN299"/>
      <c r="ASO299"/>
      <c r="ASP299"/>
      <c r="ASQ299"/>
      <c r="ASR299"/>
      <c r="ASS299"/>
      <c r="AST299"/>
      <c r="ASU299"/>
      <c r="ASV299"/>
      <c r="ASW299"/>
      <c r="ASX299"/>
      <c r="ASY299"/>
      <c r="ASZ299"/>
      <c r="ATA299"/>
      <c r="ATB299"/>
      <c r="ATC299"/>
      <c r="ATD299"/>
      <c r="ATE299"/>
      <c r="ATF299"/>
      <c r="ATG299"/>
      <c r="ATH299"/>
      <c r="ATI299"/>
      <c r="ATJ299"/>
      <c r="ATK299"/>
      <c r="ATL299"/>
      <c r="ATM299"/>
      <c r="ATN299"/>
      <c r="ATO299"/>
      <c r="ATP299"/>
      <c r="ATQ299"/>
      <c r="ATR299"/>
      <c r="ATS299"/>
      <c r="ATT299"/>
      <c r="ATU299"/>
      <c r="ATV299"/>
      <c r="ATW299"/>
      <c r="ATX299"/>
      <c r="ATY299"/>
      <c r="ATZ299"/>
      <c r="AUA299"/>
      <c r="AUB299"/>
      <c r="AUC299"/>
      <c r="AUD299"/>
      <c r="AUE299"/>
      <c r="AUF299"/>
      <c r="AUG299"/>
      <c r="AUH299"/>
      <c r="AUI299"/>
      <c r="AUJ299"/>
      <c r="AUK299"/>
      <c r="AUL299"/>
      <c r="AUM299"/>
      <c r="AUN299"/>
      <c r="AUO299"/>
      <c r="AUP299"/>
      <c r="AUQ299"/>
      <c r="AUR299"/>
      <c r="AUS299"/>
      <c r="AUT299"/>
      <c r="AUU299"/>
      <c r="AUV299"/>
      <c r="AUW299"/>
      <c r="AUX299"/>
      <c r="AUY299"/>
      <c r="AUZ299"/>
      <c r="AVA299"/>
      <c r="AVB299"/>
      <c r="AVC299"/>
      <c r="AVD299"/>
      <c r="AVE299"/>
      <c r="AVF299"/>
      <c r="AVG299"/>
      <c r="AVH299"/>
      <c r="AVI299"/>
      <c r="AVJ299"/>
      <c r="AVK299"/>
      <c r="AVL299"/>
      <c r="AVM299"/>
      <c r="AVN299"/>
      <c r="AVO299"/>
      <c r="AVP299"/>
      <c r="AVQ299"/>
      <c r="AVR299"/>
      <c r="AVS299"/>
      <c r="AVT299"/>
      <c r="AVU299"/>
      <c r="AVV299"/>
      <c r="AVW299"/>
      <c r="AVX299"/>
      <c r="AVY299"/>
      <c r="AVZ299"/>
      <c r="AWA299"/>
      <c r="AWB299"/>
      <c r="AWC299"/>
      <c r="AWD299"/>
      <c r="AWE299"/>
      <c r="AWF299"/>
      <c r="AWG299"/>
      <c r="AWH299"/>
      <c r="AWI299"/>
      <c r="AWJ299"/>
      <c r="AWK299"/>
      <c r="AWL299"/>
      <c r="AWM299"/>
      <c r="AWN299"/>
      <c r="AWO299"/>
      <c r="AWP299"/>
      <c r="AWQ299"/>
      <c r="AWR299"/>
      <c r="AWS299"/>
      <c r="AWT299"/>
      <c r="AWU299"/>
      <c r="AWV299"/>
      <c r="AWW299"/>
      <c r="AWX299"/>
      <c r="AWY299"/>
      <c r="AWZ299"/>
      <c r="AXA299"/>
      <c r="AXB299"/>
      <c r="AXC299"/>
      <c r="AXD299"/>
      <c r="AXE299"/>
      <c r="AXF299"/>
      <c r="AXG299"/>
      <c r="AXH299"/>
      <c r="AXI299"/>
      <c r="AXJ299"/>
      <c r="AXK299"/>
      <c r="AXL299"/>
      <c r="AXM299"/>
      <c r="AXN299"/>
      <c r="AXO299"/>
      <c r="AXP299"/>
      <c r="AXQ299"/>
      <c r="AXR299"/>
      <c r="AXS299"/>
      <c r="AXT299"/>
      <c r="AXU299"/>
      <c r="AXV299"/>
      <c r="AXW299"/>
      <c r="AXX299"/>
      <c r="AXY299"/>
      <c r="AXZ299"/>
      <c r="AYA299"/>
      <c r="AYB299"/>
      <c r="AYC299"/>
      <c r="AYD299"/>
      <c r="AYE299"/>
      <c r="AYF299"/>
      <c r="AYG299"/>
      <c r="AYH299"/>
      <c r="AYI299"/>
      <c r="AYJ299"/>
      <c r="AYK299"/>
      <c r="AYL299"/>
      <c r="AYM299"/>
      <c r="AYN299"/>
      <c r="AYO299"/>
      <c r="AYP299"/>
      <c r="AYQ299"/>
      <c r="AYR299"/>
      <c r="AYS299"/>
      <c r="AYT299"/>
      <c r="AYU299"/>
      <c r="AYV299"/>
      <c r="AYW299"/>
      <c r="AYX299"/>
      <c r="AYY299"/>
      <c r="AYZ299"/>
      <c r="AZA299"/>
      <c r="AZB299"/>
      <c r="AZC299"/>
      <c r="AZD299"/>
      <c r="AZE299"/>
      <c r="AZF299"/>
      <c r="AZG299"/>
      <c r="AZH299"/>
      <c r="AZI299"/>
      <c r="AZJ299"/>
      <c r="AZK299"/>
      <c r="AZL299"/>
      <c r="AZM299"/>
      <c r="AZN299"/>
      <c r="AZO299"/>
      <c r="AZP299"/>
      <c r="AZQ299"/>
      <c r="AZR299"/>
      <c r="AZS299"/>
      <c r="AZT299"/>
      <c r="AZU299"/>
      <c r="AZV299"/>
      <c r="AZW299"/>
      <c r="AZX299"/>
      <c r="AZY299"/>
      <c r="AZZ299"/>
      <c r="BAA299"/>
      <c r="BAB299"/>
      <c r="BAC299"/>
      <c r="BAD299"/>
      <c r="BAE299"/>
      <c r="BAF299"/>
      <c r="BAG299"/>
      <c r="BAH299"/>
      <c r="BAI299"/>
      <c r="BAJ299"/>
      <c r="BAK299"/>
      <c r="BAL299"/>
      <c r="BAM299"/>
      <c r="BAN299"/>
      <c r="BAO299"/>
      <c r="BAP299"/>
      <c r="BAQ299"/>
      <c r="BAR299"/>
      <c r="BAS299"/>
      <c r="BAT299"/>
      <c r="BAU299"/>
      <c r="BAV299"/>
      <c r="BAW299"/>
      <c r="BAX299"/>
      <c r="BAY299"/>
      <c r="BAZ299"/>
      <c r="BBA299"/>
      <c r="BBB299"/>
      <c r="BBC299"/>
      <c r="BBD299"/>
      <c r="BBE299"/>
      <c r="BBF299"/>
      <c r="BBG299"/>
      <c r="BBH299"/>
      <c r="BBI299"/>
      <c r="BBJ299"/>
      <c r="BBK299"/>
      <c r="BBL299"/>
      <c r="BBM299"/>
      <c r="BBN299"/>
      <c r="BBO299"/>
      <c r="BBP299"/>
      <c r="BBQ299"/>
      <c r="BBR299"/>
      <c r="BBS299"/>
      <c r="BBT299"/>
      <c r="BBU299"/>
      <c r="BBV299"/>
      <c r="BBW299"/>
      <c r="BBX299"/>
      <c r="BBY299"/>
      <c r="BBZ299"/>
      <c r="BCA299"/>
      <c r="BCB299"/>
      <c r="BCC299"/>
      <c r="BCD299"/>
      <c r="BCE299"/>
      <c r="BCF299"/>
      <c r="BCG299"/>
      <c r="BCH299"/>
      <c r="BCI299"/>
      <c r="BCJ299"/>
      <c r="BCK299"/>
      <c r="BCL299"/>
      <c r="BCM299"/>
      <c r="BCN299"/>
      <c r="BCO299"/>
      <c r="BCP299"/>
      <c r="BCQ299"/>
      <c r="BCR299"/>
      <c r="BCS299"/>
      <c r="BCT299"/>
      <c r="BCU299"/>
      <c r="BCV299"/>
      <c r="BCW299"/>
      <c r="BCX299"/>
      <c r="BCY299"/>
      <c r="BCZ299"/>
      <c r="BDA299"/>
      <c r="BDB299"/>
      <c r="BDC299"/>
      <c r="BDD299"/>
      <c r="BDE299"/>
      <c r="BDF299"/>
      <c r="BDG299"/>
      <c r="BDH299"/>
      <c r="BDI299"/>
      <c r="BDJ299"/>
      <c r="BDK299"/>
      <c r="BDL299"/>
      <c r="BDM299"/>
      <c r="BDN299"/>
      <c r="BDO299"/>
      <c r="BDP299"/>
      <c r="BDQ299"/>
      <c r="BDR299"/>
      <c r="BDS299"/>
      <c r="BDT299"/>
      <c r="BDU299"/>
      <c r="BDV299"/>
      <c r="BDW299"/>
      <c r="BDX299"/>
      <c r="BDY299"/>
      <c r="BDZ299"/>
      <c r="BEA299"/>
      <c r="BEB299"/>
      <c r="BEC299"/>
      <c r="BED299"/>
      <c r="BEE299"/>
      <c r="BEF299"/>
      <c r="BEG299"/>
      <c r="BEH299"/>
      <c r="BEI299"/>
      <c r="BEJ299"/>
      <c r="BEK299"/>
      <c r="BEL299"/>
      <c r="BEM299"/>
      <c r="BEN299"/>
      <c r="BEO299"/>
      <c r="BEP299"/>
      <c r="BEQ299"/>
      <c r="BER299"/>
      <c r="BES299"/>
      <c r="BET299"/>
      <c r="BEU299"/>
      <c r="BEV299"/>
      <c r="BEW299"/>
      <c r="BEX299"/>
      <c r="BEY299"/>
      <c r="BEZ299"/>
      <c r="BFA299"/>
      <c r="BFB299"/>
      <c r="BFC299"/>
      <c r="BFD299"/>
      <c r="BFE299"/>
      <c r="BFF299"/>
      <c r="BFG299"/>
      <c r="BFH299"/>
      <c r="BFI299"/>
      <c r="BFJ299"/>
      <c r="BFK299"/>
      <c r="BFL299"/>
      <c r="BFM299"/>
      <c r="BFN299"/>
      <c r="BFO299"/>
      <c r="BFP299"/>
      <c r="BFQ299"/>
      <c r="BFR299"/>
      <c r="BFS299"/>
      <c r="BFT299"/>
      <c r="BFU299"/>
      <c r="BFV299"/>
      <c r="BFW299"/>
      <c r="BFX299"/>
      <c r="BFY299"/>
      <c r="BFZ299"/>
      <c r="BGA299"/>
      <c r="BGB299"/>
      <c r="BGC299"/>
      <c r="BGD299"/>
      <c r="BGE299"/>
      <c r="BGF299"/>
      <c r="BGG299"/>
      <c r="BGH299"/>
      <c r="BGI299"/>
      <c r="BGJ299"/>
      <c r="BGK299"/>
      <c r="BGL299"/>
      <c r="BGM299"/>
      <c r="BGN299"/>
      <c r="BGO299"/>
      <c r="BGP299"/>
      <c r="BGQ299"/>
      <c r="BGR299"/>
      <c r="BGS299"/>
      <c r="BGT299"/>
      <c r="BGU299"/>
      <c r="BGV299"/>
      <c r="BGW299"/>
      <c r="BGX299"/>
      <c r="BGY299"/>
      <c r="BGZ299"/>
      <c r="BHA299"/>
      <c r="BHB299"/>
      <c r="BHC299"/>
      <c r="BHD299"/>
      <c r="BHE299"/>
      <c r="BHF299"/>
      <c r="BHG299"/>
      <c r="BHH299"/>
      <c r="BHI299"/>
      <c r="BHJ299"/>
      <c r="BHK299"/>
      <c r="BHL299"/>
      <c r="BHM299"/>
      <c r="BHN299"/>
      <c r="BHO299"/>
      <c r="BHP299"/>
      <c r="BHQ299"/>
      <c r="BHR299"/>
      <c r="BHS299"/>
      <c r="BHT299"/>
      <c r="BHU299"/>
      <c r="BHV299"/>
      <c r="BHW299"/>
      <c r="BHX299"/>
      <c r="BHY299"/>
      <c r="BHZ299"/>
      <c r="BIA299"/>
      <c r="BIB299"/>
      <c r="BIC299"/>
      <c r="BID299"/>
      <c r="BIE299"/>
      <c r="BIF299"/>
      <c r="BIG299"/>
      <c r="BIH299"/>
      <c r="BII299"/>
      <c r="BIJ299"/>
      <c r="BIK299"/>
      <c r="BIL299"/>
      <c r="BIM299"/>
      <c r="BIN299"/>
      <c r="BIO299"/>
      <c r="BIP299"/>
      <c r="BIQ299"/>
      <c r="BIR299"/>
      <c r="BIS299"/>
      <c r="BIT299"/>
      <c r="BIU299"/>
      <c r="BIV299"/>
      <c r="BIW299"/>
      <c r="BIX299"/>
      <c r="BIY299"/>
      <c r="BIZ299"/>
      <c r="BJA299"/>
      <c r="BJB299"/>
      <c r="BJC299"/>
      <c r="BJD299"/>
      <c r="BJE299"/>
      <c r="BJF299"/>
      <c r="BJG299"/>
      <c r="BJH299"/>
      <c r="BJI299"/>
      <c r="BJJ299"/>
      <c r="BJK299"/>
      <c r="BJL299"/>
      <c r="BJM299"/>
      <c r="BJN299"/>
      <c r="BJO299"/>
      <c r="BJP299"/>
      <c r="BJQ299"/>
      <c r="BJR299"/>
      <c r="BJS299"/>
      <c r="BJT299"/>
      <c r="BJU299"/>
      <c r="BJV299"/>
      <c r="BJW299"/>
      <c r="BJX299"/>
      <c r="BJY299"/>
      <c r="BJZ299"/>
      <c r="BKA299"/>
      <c r="BKB299"/>
      <c r="BKC299"/>
      <c r="BKD299"/>
      <c r="BKE299"/>
      <c r="BKF299"/>
      <c r="BKG299"/>
      <c r="BKH299"/>
      <c r="BKI299"/>
      <c r="BKJ299"/>
      <c r="BKK299"/>
      <c r="BKL299"/>
      <c r="BKM299"/>
      <c r="BKN299"/>
      <c r="BKO299"/>
      <c r="BKP299"/>
      <c r="BKQ299"/>
      <c r="BKR299"/>
      <c r="BKS299"/>
      <c r="BKT299"/>
      <c r="BKU299"/>
      <c r="BKV299"/>
      <c r="BKW299"/>
      <c r="BKX299"/>
      <c r="BKY299"/>
      <c r="BKZ299"/>
      <c r="BLA299"/>
      <c r="BLB299"/>
      <c r="BLC299"/>
      <c r="BLD299"/>
      <c r="BLE299"/>
      <c r="BLF299"/>
      <c r="BLG299"/>
      <c r="BLH299"/>
      <c r="BLI299"/>
      <c r="BLJ299"/>
      <c r="BLK299"/>
      <c r="BLL299"/>
      <c r="BLM299"/>
      <c r="BLN299"/>
      <c r="BLO299"/>
      <c r="BLP299"/>
      <c r="BLQ299"/>
      <c r="BLR299"/>
      <c r="BLS299"/>
      <c r="BLT299"/>
      <c r="BLU299"/>
      <c r="BLV299"/>
      <c r="BLW299"/>
      <c r="BLX299"/>
      <c r="BLY299"/>
      <c r="BLZ299"/>
      <c r="BMA299"/>
      <c r="BMB299"/>
      <c r="BMC299"/>
      <c r="BMD299"/>
      <c r="BME299"/>
      <c r="BMF299"/>
      <c r="BMG299"/>
      <c r="BMH299"/>
      <c r="BMI299"/>
      <c r="BMJ299"/>
      <c r="BMK299"/>
      <c r="BML299"/>
      <c r="BMM299"/>
      <c r="BMN299"/>
      <c r="BMO299"/>
      <c r="BMP299"/>
      <c r="BMQ299"/>
      <c r="BMR299"/>
      <c r="BMS299"/>
      <c r="BMT299"/>
      <c r="BMU299"/>
      <c r="BMV299"/>
      <c r="BMW299"/>
      <c r="BMX299"/>
      <c r="BMY299"/>
      <c r="BMZ299"/>
      <c r="BNA299"/>
      <c r="BNB299"/>
      <c r="BNC299"/>
      <c r="BND299"/>
      <c r="BNE299"/>
      <c r="BNF299"/>
      <c r="BNG299"/>
      <c r="BNH299"/>
      <c r="BNI299"/>
      <c r="BNJ299"/>
      <c r="BNK299"/>
      <c r="BNL299"/>
      <c r="BNM299"/>
      <c r="BNN299"/>
      <c r="BNO299"/>
      <c r="BNP299"/>
      <c r="BNQ299"/>
      <c r="BNR299"/>
      <c r="BNS299"/>
      <c r="BNT299"/>
      <c r="BNU299"/>
      <c r="BNV299"/>
      <c r="BNW299"/>
      <c r="BNX299"/>
      <c r="BNY299"/>
      <c r="BNZ299"/>
      <c r="BOA299"/>
      <c r="BOB299"/>
      <c r="BOC299"/>
      <c r="BOD299"/>
      <c r="BOE299"/>
      <c r="BOF299"/>
      <c r="BOG299"/>
      <c r="BOH299"/>
      <c r="BOI299"/>
      <c r="BOJ299"/>
      <c r="BOK299"/>
      <c r="BOL299"/>
      <c r="BOM299"/>
      <c r="BON299"/>
      <c r="BOO299"/>
      <c r="BOP299"/>
      <c r="BOQ299"/>
      <c r="BOR299"/>
      <c r="BOS299"/>
      <c r="BOT299"/>
      <c r="BOU299"/>
      <c r="BOV299"/>
      <c r="BOW299"/>
      <c r="BOX299"/>
      <c r="BOY299"/>
      <c r="BOZ299"/>
      <c r="BPA299"/>
      <c r="BPB299"/>
      <c r="BPC299"/>
      <c r="BPD299"/>
      <c r="BPE299"/>
      <c r="BPF299"/>
      <c r="BPG299"/>
      <c r="BPH299"/>
      <c r="BPI299"/>
      <c r="BPJ299"/>
      <c r="BPK299"/>
      <c r="BPL299"/>
      <c r="BPM299"/>
      <c r="BPN299"/>
      <c r="BPO299"/>
      <c r="BPP299"/>
      <c r="BPQ299"/>
      <c r="BPR299"/>
      <c r="BPS299"/>
      <c r="BPT299"/>
      <c r="BPU299"/>
      <c r="BPV299"/>
      <c r="BPW299"/>
      <c r="BPX299"/>
      <c r="BPY299"/>
      <c r="BPZ299"/>
      <c r="BQA299"/>
      <c r="BQB299"/>
      <c r="BQC299"/>
      <c r="BQD299"/>
      <c r="BQE299"/>
      <c r="BQF299"/>
      <c r="BQG299"/>
      <c r="BQH299"/>
      <c r="BQI299"/>
      <c r="BQJ299"/>
      <c r="BQK299"/>
      <c r="BQL299"/>
      <c r="BQM299"/>
      <c r="BQN299"/>
      <c r="BQO299"/>
      <c r="BQP299"/>
      <c r="BQQ299"/>
      <c r="BQR299"/>
      <c r="BQS299"/>
      <c r="BQT299"/>
      <c r="BQU299"/>
      <c r="BQV299"/>
      <c r="BQW299"/>
      <c r="BQX299"/>
      <c r="BQY299"/>
      <c r="BQZ299"/>
      <c r="BRA299"/>
      <c r="BRB299"/>
      <c r="BRC299"/>
      <c r="BRD299"/>
      <c r="BRE299"/>
      <c r="BRF299"/>
      <c r="BRG299"/>
      <c r="BRH299"/>
      <c r="BRI299"/>
      <c r="BRJ299"/>
      <c r="BRK299"/>
      <c r="BRL299"/>
      <c r="BRM299"/>
      <c r="BRN299"/>
      <c r="BRO299"/>
      <c r="BRP299"/>
      <c r="BRQ299"/>
      <c r="BRR299"/>
      <c r="BRS299"/>
      <c r="BRT299"/>
      <c r="BRU299"/>
      <c r="BRV299"/>
      <c r="BRW299"/>
      <c r="BRX299"/>
      <c r="BRY299"/>
      <c r="BRZ299"/>
      <c r="BSA299"/>
      <c r="BSB299"/>
      <c r="BSC299"/>
      <c r="BSD299"/>
      <c r="BSE299"/>
      <c r="BSF299"/>
      <c r="BSG299"/>
      <c r="BSH299"/>
      <c r="BSI299"/>
      <c r="BSJ299"/>
      <c r="BSK299"/>
      <c r="BSL299"/>
      <c r="BSM299"/>
      <c r="BSN299"/>
      <c r="BSO299"/>
      <c r="BSP299"/>
      <c r="BSQ299"/>
      <c r="BSR299"/>
      <c r="BSS299"/>
      <c r="BST299"/>
      <c r="BSU299"/>
      <c r="BSV299"/>
      <c r="BSW299"/>
      <c r="BSX299"/>
      <c r="BSY299"/>
      <c r="BSZ299"/>
      <c r="BTA299"/>
      <c r="BTB299"/>
      <c r="BTC299"/>
      <c r="BTD299"/>
      <c r="BTE299"/>
      <c r="BTF299"/>
      <c r="BTG299"/>
      <c r="BTH299"/>
      <c r="BTI299"/>
      <c r="BTJ299"/>
      <c r="BTK299"/>
      <c r="BTL299"/>
      <c r="BTM299"/>
      <c r="BTN299"/>
      <c r="BTO299"/>
      <c r="BTP299"/>
      <c r="BTQ299"/>
      <c r="BTR299"/>
      <c r="BTS299"/>
      <c r="BTT299"/>
      <c r="BTU299"/>
      <c r="BTV299"/>
      <c r="BTW299"/>
      <c r="BTX299"/>
      <c r="BTY299"/>
      <c r="BTZ299"/>
      <c r="BUA299"/>
      <c r="BUB299"/>
      <c r="BUC299"/>
      <c r="BUD299"/>
      <c r="BUE299"/>
      <c r="BUF299"/>
      <c r="BUG299"/>
      <c r="BUH299"/>
      <c r="BUI299"/>
      <c r="BUJ299"/>
      <c r="BUK299"/>
      <c r="BUL299"/>
      <c r="BUM299"/>
      <c r="BUN299"/>
      <c r="BUO299"/>
      <c r="BUP299"/>
      <c r="BUQ299"/>
      <c r="BUR299"/>
      <c r="BUS299"/>
      <c r="BUT299"/>
      <c r="BUU299"/>
      <c r="BUV299"/>
      <c r="BUW299"/>
      <c r="BUX299"/>
      <c r="BUY299"/>
      <c r="BUZ299"/>
      <c r="BVA299"/>
      <c r="BVB299"/>
      <c r="BVC299"/>
      <c r="BVD299"/>
      <c r="BVE299"/>
      <c r="BVF299"/>
      <c r="BVG299"/>
      <c r="BVH299"/>
      <c r="BVI299"/>
      <c r="BVJ299"/>
      <c r="BVK299"/>
      <c r="BVL299"/>
      <c r="BVM299"/>
      <c r="BVN299"/>
      <c r="BVO299"/>
      <c r="BVP299"/>
      <c r="BVQ299"/>
      <c r="BVR299"/>
      <c r="BVS299"/>
      <c r="BVT299"/>
      <c r="BVU299"/>
      <c r="BVV299"/>
      <c r="BVW299"/>
      <c r="BVX299"/>
      <c r="BVY299"/>
      <c r="BVZ299"/>
      <c r="BWA299"/>
      <c r="BWB299"/>
      <c r="BWC299"/>
      <c r="BWD299"/>
      <c r="BWE299"/>
      <c r="BWF299"/>
      <c r="BWG299"/>
      <c r="BWH299"/>
      <c r="BWI299"/>
      <c r="BWJ299"/>
      <c r="BWK299"/>
      <c r="BWL299"/>
      <c r="BWM299"/>
      <c r="BWN299"/>
      <c r="BWO299"/>
      <c r="BWP299"/>
      <c r="BWQ299"/>
      <c r="BWR299"/>
      <c r="BWS299"/>
      <c r="BWT299"/>
      <c r="BWU299"/>
      <c r="BWV299"/>
      <c r="BWW299"/>
      <c r="BWX299"/>
      <c r="BWY299"/>
      <c r="BWZ299"/>
      <c r="BXA299"/>
      <c r="BXB299"/>
      <c r="BXC299"/>
      <c r="BXD299"/>
      <c r="BXE299"/>
      <c r="BXF299"/>
      <c r="BXG299"/>
      <c r="BXH299"/>
      <c r="BXI299"/>
      <c r="BXJ299"/>
      <c r="BXK299"/>
      <c r="BXL299"/>
      <c r="BXM299"/>
      <c r="BXN299"/>
      <c r="BXO299"/>
      <c r="BXP299"/>
      <c r="BXQ299"/>
      <c r="BXR299"/>
      <c r="BXS299"/>
      <c r="BXT299"/>
      <c r="BXU299"/>
      <c r="BXV299"/>
      <c r="BXW299"/>
      <c r="BXX299"/>
      <c r="BXY299"/>
      <c r="BXZ299"/>
      <c r="BYA299"/>
      <c r="BYB299"/>
      <c r="BYC299"/>
      <c r="BYD299"/>
      <c r="BYE299"/>
      <c r="BYF299"/>
      <c r="BYG299"/>
      <c r="BYH299"/>
      <c r="BYI299"/>
      <c r="BYJ299"/>
      <c r="BYK299"/>
      <c r="BYL299"/>
      <c r="BYM299"/>
      <c r="BYN299"/>
      <c r="BYO299"/>
      <c r="BYP299"/>
      <c r="BYQ299"/>
      <c r="BYR299"/>
      <c r="BYS299"/>
      <c r="BYT299"/>
      <c r="BYU299"/>
      <c r="BYV299"/>
      <c r="BYW299"/>
      <c r="BYX299"/>
      <c r="BYY299"/>
      <c r="BYZ299"/>
      <c r="BZA299"/>
      <c r="BZB299"/>
      <c r="BZC299"/>
      <c r="BZD299"/>
      <c r="BZE299"/>
      <c r="BZF299"/>
      <c r="BZG299"/>
      <c r="BZH299"/>
      <c r="BZI299"/>
      <c r="BZJ299"/>
      <c r="BZK299"/>
      <c r="BZL299"/>
      <c r="BZM299"/>
      <c r="BZN299"/>
      <c r="BZO299"/>
      <c r="BZP299"/>
      <c r="BZQ299"/>
      <c r="BZR299"/>
      <c r="BZS299"/>
      <c r="BZT299"/>
      <c r="BZU299"/>
      <c r="BZV299"/>
      <c r="BZW299"/>
      <c r="BZX299"/>
      <c r="BZY299"/>
      <c r="BZZ299"/>
      <c r="CAA299"/>
      <c r="CAB299"/>
      <c r="CAC299"/>
      <c r="CAD299"/>
      <c r="CAE299"/>
      <c r="CAF299"/>
      <c r="CAG299"/>
      <c r="CAH299"/>
      <c r="CAI299"/>
      <c r="CAJ299"/>
      <c r="CAK299"/>
      <c r="CAL299"/>
      <c r="CAM299"/>
      <c r="CAN299"/>
      <c r="CAO299"/>
      <c r="CAP299"/>
      <c r="CAQ299"/>
      <c r="CAR299"/>
      <c r="CAS299"/>
      <c r="CAT299"/>
      <c r="CAU299"/>
      <c r="CAV299"/>
      <c r="CAW299"/>
      <c r="CAX299"/>
      <c r="CAY299"/>
      <c r="CAZ299"/>
      <c r="CBA299"/>
      <c r="CBB299"/>
      <c r="CBC299"/>
      <c r="CBD299"/>
      <c r="CBE299"/>
      <c r="CBF299"/>
      <c r="CBG299"/>
      <c r="CBH299"/>
      <c r="CBI299"/>
      <c r="CBJ299"/>
      <c r="CBK299"/>
      <c r="CBL299"/>
      <c r="CBM299"/>
      <c r="CBN299"/>
      <c r="CBO299"/>
      <c r="CBP299"/>
      <c r="CBQ299"/>
      <c r="CBR299"/>
      <c r="CBS299"/>
      <c r="CBT299"/>
      <c r="CBU299"/>
      <c r="CBV299"/>
      <c r="CBW299"/>
      <c r="CBX299"/>
      <c r="CBY299"/>
      <c r="CBZ299"/>
      <c r="CCA299"/>
      <c r="CCB299"/>
      <c r="CCC299"/>
      <c r="CCD299"/>
      <c r="CCE299"/>
      <c r="CCF299"/>
      <c r="CCG299"/>
      <c r="CCH299"/>
      <c r="CCI299"/>
      <c r="CCJ299"/>
      <c r="CCK299"/>
      <c r="CCL299"/>
      <c r="CCM299"/>
      <c r="CCN299"/>
      <c r="CCO299"/>
      <c r="CCP299"/>
      <c r="CCQ299"/>
      <c r="CCR299"/>
      <c r="CCS299"/>
      <c r="CCT299"/>
      <c r="CCU299"/>
      <c r="CCV299"/>
      <c r="CCW299"/>
      <c r="CCX299"/>
      <c r="CCY299"/>
      <c r="CCZ299"/>
      <c r="CDA299"/>
      <c r="CDB299"/>
      <c r="CDC299"/>
      <c r="CDD299"/>
      <c r="CDE299"/>
      <c r="CDF299"/>
      <c r="CDG299"/>
      <c r="CDH299"/>
      <c r="CDI299"/>
      <c r="CDJ299"/>
      <c r="CDK299"/>
      <c r="CDL299"/>
      <c r="CDM299"/>
      <c r="CDN299"/>
      <c r="CDO299"/>
      <c r="CDP299"/>
      <c r="CDQ299"/>
      <c r="CDR299"/>
      <c r="CDS299"/>
      <c r="CDT299"/>
      <c r="CDU299"/>
      <c r="CDV299"/>
      <c r="CDW299"/>
      <c r="CDX299"/>
      <c r="CDY299"/>
      <c r="CDZ299"/>
      <c r="CEA299"/>
      <c r="CEB299"/>
      <c r="CEC299"/>
      <c r="CED299"/>
      <c r="CEE299"/>
      <c r="CEF299"/>
      <c r="CEG299"/>
      <c r="CEH299"/>
      <c r="CEI299"/>
      <c r="CEJ299"/>
      <c r="CEK299"/>
      <c r="CEL299"/>
      <c r="CEM299"/>
      <c r="CEN299"/>
      <c r="CEO299"/>
      <c r="CEP299"/>
      <c r="CEQ299"/>
      <c r="CER299"/>
      <c r="CES299"/>
      <c r="CET299"/>
      <c r="CEU299"/>
      <c r="CEV299"/>
      <c r="CEW299"/>
      <c r="CEX299"/>
      <c r="CEY299"/>
      <c r="CEZ299"/>
      <c r="CFA299"/>
      <c r="CFB299"/>
      <c r="CFC299"/>
      <c r="CFD299"/>
      <c r="CFE299"/>
      <c r="CFF299"/>
      <c r="CFG299"/>
      <c r="CFH299"/>
      <c r="CFI299"/>
      <c r="CFJ299"/>
      <c r="CFK299"/>
      <c r="CFL299"/>
      <c r="CFM299"/>
      <c r="CFN299"/>
      <c r="CFO299"/>
      <c r="CFP299"/>
      <c r="CFQ299"/>
      <c r="CFR299"/>
      <c r="CFS299"/>
      <c r="CFT299"/>
      <c r="CFU299"/>
      <c r="CFV299"/>
      <c r="CFW299"/>
      <c r="CFX299"/>
      <c r="CFY299"/>
      <c r="CFZ299"/>
      <c r="CGA299"/>
      <c r="CGB299"/>
      <c r="CGC299"/>
      <c r="CGD299"/>
      <c r="CGE299"/>
      <c r="CGF299"/>
      <c r="CGG299"/>
      <c r="CGH299"/>
      <c r="CGI299"/>
      <c r="CGJ299"/>
      <c r="CGK299"/>
      <c r="CGL299"/>
      <c r="CGM299"/>
      <c r="CGN299"/>
      <c r="CGO299"/>
      <c r="CGP299"/>
      <c r="CGQ299"/>
      <c r="CGR299"/>
      <c r="CGS299"/>
      <c r="CGT299"/>
      <c r="CGU299"/>
      <c r="CGV299"/>
      <c r="CGW299"/>
      <c r="CGX299"/>
      <c r="CGY299"/>
      <c r="CGZ299"/>
      <c r="CHA299"/>
      <c r="CHB299"/>
      <c r="CHC299"/>
      <c r="CHD299"/>
      <c r="CHE299"/>
      <c r="CHF299"/>
      <c r="CHG299"/>
      <c r="CHH299"/>
      <c r="CHI299"/>
      <c r="CHJ299"/>
      <c r="CHK299"/>
      <c r="CHL299"/>
      <c r="CHM299"/>
      <c r="CHN299"/>
      <c r="CHO299"/>
      <c r="CHP299"/>
      <c r="CHQ299"/>
      <c r="CHR299"/>
      <c r="CHS299"/>
      <c r="CHT299"/>
      <c r="CHU299"/>
      <c r="CHV299"/>
      <c r="CHW299"/>
      <c r="CHX299"/>
      <c r="CHY299"/>
      <c r="CHZ299"/>
      <c r="CIA299"/>
      <c r="CIB299"/>
      <c r="CIC299"/>
      <c r="CID299"/>
      <c r="CIE299"/>
      <c r="CIF299"/>
      <c r="CIG299"/>
      <c r="CIH299"/>
      <c r="CII299"/>
      <c r="CIJ299"/>
      <c r="CIK299"/>
      <c r="CIL299"/>
      <c r="CIM299"/>
      <c r="CIN299"/>
      <c r="CIO299"/>
      <c r="CIP299"/>
      <c r="CIQ299"/>
      <c r="CIR299"/>
      <c r="CIS299"/>
      <c r="CIT299"/>
      <c r="CIU299"/>
      <c r="CIV299"/>
      <c r="CIW299"/>
      <c r="CIX299"/>
      <c r="CIY299"/>
      <c r="CIZ299"/>
      <c r="CJA299"/>
      <c r="CJB299"/>
      <c r="CJC299"/>
      <c r="CJD299"/>
      <c r="CJE299"/>
      <c r="CJF299"/>
      <c r="CJG299"/>
      <c r="CJH299"/>
      <c r="CJI299"/>
      <c r="CJJ299"/>
      <c r="CJK299"/>
      <c r="CJL299"/>
      <c r="CJM299"/>
      <c r="CJN299"/>
      <c r="CJO299"/>
      <c r="CJP299"/>
      <c r="CJQ299"/>
      <c r="CJR299"/>
      <c r="CJS299"/>
      <c r="CJT299"/>
      <c r="CJU299"/>
      <c r="CJV299"/>
      <c r="CJW299"/>
      <c r="CJX299"/>
      <c r="CJY299"/>
      <c r="CJZ299"/>
      <c r="CKA299"/>
      <c r="CKB299"/>
      <c r="CKC299"/>
      <c r="CKD299"/>
      <c r="CKE299"/>
      <c r="CKF299"/>
      <c r="CKG299"/>
      <c r="CKH299"/>
      <c r="CKI299"/>
      <c r="CKJ299"/>
      <c r="CKK299"/>
      <c r="CKL299"/>
      <c r="CKM299"/>
      <c r="CKN299"/>
      <c r="CKO299"/>
      <c r="CKP299"/>
      <c r="CKQ299"/>
      <c r="CKR299"/>
      <c r="CKS299"/>
      <c r="CKT299"/>
      <c r="CKU299"/>
      <c r="CKV299"/>
      <c r="CKW299"/>
      <c r="CKX299"/>
      <c r="CKY299"/>
      <c r="CKZ299"/>
      <c r="CLA299"/>
      <c r="CLB299"/>
      <c r="CLC299"/>
      <c r="CLD299"/>
      <c r="CLE299"/>
      <c r="CLF299"/>
      <c r="CLG299"/>
      <c r="CLH299"/>
      <c r="CLI299"/>
      <c r="CLJ299"/>
      <c r="CLK299"/>
      <c r="CLL299"/>
      <c r="CLM299"/>
      <c r="CLN299"/>
      <c r="CLO299"/>
      <c r="CLP299"/>
      <c r="CLQ299"/>
      <c r="CLR299"/>
      <c r="CLS299"/>
      <c r="CLT299"/>
      <c r="CLU299"/>
      <c r="CLV299"/>
      <c r="CLW299"/>
      <c r="CLX299"/>
      <c r="CLY299"/>
      <c r="CLZ299"/>
      <c r="CMA299"/>
      <c r="CMB299"/>
      <c r="CMC299"/>
      <c r="CMD299"/>
      <c r="CME299"/>
      <c r="CMF299"/>
      <c r="CMG299"/>
      <c r="CMH299"/>
      <c r="CMI299"/>
      <c r="CMJ299"/>
      <c r="CMK299"/>
      <c r="CML299"/>
      <c r="CMM299"/>
      <c r="CMN299"/>
      <c r="CMO299"/>
      <c r="CMP299"/>
      <c r="CMQ299"/>
      <c r="CMR299"/>
      <c r="CMS299"/>
      <c r="CMT299"/>
      <c r="CMU299"/>
      <c r="CMV299"/>
      <c r="CMW299"/>
      <c r="CMX299"/>
      <c r="CMY299"/>
      <c r="CMZ299"/>
      <c r="CNA299"/>
      <c r="CNB299"/>
      <c r="CNC299"/>
      <c r="CND299"/>
      <c r="CNE299"/>
      <c r="CNF299"/>
      <c r="CNG299"/>
      <c r="CNH299"/>
      <c r="CNI299"/>
      <c r="CNJ299"/>
      <c r="CNK299"/>
      <c r="CNL299"/>
      <c r="CNM299"/>
      <c r="CNN299"/>
      <c r="CNO299"/>
      <c r="CNP299"/>
      <c r="CNQ299"/>
      <c r="CNR299"/>
      <c r="CNS299"/>
      <c r="CNT299"/>
      <c r="CNU299"/>
      <c r="CNV299"/>
      <c r="CNW299"/>
      <c r="CNX299"/>
      <c r="CNY299"/>
      <c r="CNZ299"/>
      <c r="COA299"/>
      <c r="COB299"/>
      <c r="COC299"/>
      <c r="COD299"/>
      <c r="COE299"/>
      <c r="COF299"/>
      <c r="COG299"/>
      <c r="COH299"/>
      <c r="COI299"/>
      <c r="COJ299"/>
      <c r="COK299"/>
      <c r="COL299"/>
      <c r="COM299"/>
      <c r="CON299"/>
      <c r="COO299"/>
      <c r="COP299"/>
      <c r="COQ299"/>
      <c r="COR299"/>
      <c r="COS299"/>
      <c r="COT299"/>
      <c r="COU299"/>
      <c r="COV299"/>
      <c r="COW299"/>
      <c r="COX299"/>
      <c r="COY299"/>
      <c r="COZ299"/>
      <c r="CPA299"/>
      <c r="CPB299"/>
      <c r="CPC299"/>
      <c r="CPD299"/>
      <c r="CPE299"/>
      <c r="CPF299"/>
      <c r="CPG299"/>
      <c r="CPH299"/>
      <c r="CPI299"/>
      <c r="CPJ299"/>
      <c r="CPK299"/>
      <c r="CPL299"/>
      <c r="CPM299"/>
      <c r="CPN299"/>
      <c r="CPO299"/>
      <c r="CPP299"/>
      <c r="CPQ299"/>
      <c r="CPR299"/>
      <c r="CPS299"/>
      <c r="CPT299"/>
      <c r="CPU299"/>
      <c r="CPV299"/>
      <c r="CPW299"/>
      <c r="CPX299"/>
      <c r="CPY299"/>
      <c r="CPZ299"/>
      <c r="CQA299"/>
      <c r="CQB299"/>
      <c r="CQC299"/>
      <c r="CQD299"/>
      <c r="CQE299"/>
      <c r="CQF299"/>
      <c r="CQG299"/>
      <c r="CQH299"/>
      <c r="CQI299"/>
      <c r="CQJ299"/>
      <c r="CQK299"/>
      <c r="CQL299"/>
      <c r="CQM299"/>
      <c r="CQN299"/>
      <c r="CQO299"/>
      <c r="CQP299"/>
      <c r="CQQ299"/>
      <c r="CQR299"/>
      <c r="CQS299"/>
      <c r="CQT299"/>
      <c r="CQU299"/>
      <c r="CQV299"/>
      <c r="CQW299"/>
      <c r="CQX299"/>
      <c r="CQY299"/>
      <c r="CQZ299"/>
      <c r="CRA299"/>
      <c r="CRB299"/>
      <c r="CRC299"/>
      <c r="CRD299"/>
      <c r="CRE299"/>
      <c r="CRF299"/>
      <c r="CRG299"/>
      <c r="CRH299"/>
      <c r="CRI299"/>
      <c r="CRJ299"/>
      <c r="CRK299"/>
      <c r="CRL299"/>
      <c r="CRM299"/>
      <c r="CRN299"/>
      <c r="CRO299"/>
      <c r="CRP299"/>
      <c r="CRQ299"/>
      <c r="CRR299"/>
      <c r="CRS299"/>
      <c r="CRT299"/>
      <c r="CRU299"/>
      <c r="CRV299"/>
      <c r="CRW299"/>
      <c r="CRX299"/>
      <c r="CRY299"/>
      <c r="CRZ299"/>
      <c r="CSA299"/>
      <c r="CSB299"/>
      <c r="CSC299"/>
      <c r="CSD299"/>
      <c r="CSE299"/>
      <c r="CSF299"/>
      <c r="CSG299"/>
      <c r="CSH299"/>
      <c r="CSI299"/>
      <c r="CSJ299"/>
      <c r="CSK299"/>
      <c r="CSL299"/>
      <c r="CSM299"/>
      <c r="CSN299"/>
      <c r="CSO299"/>
      <c r="CSP299"/>
      <c r="CSQ299"/>
      <c r="CSR299"/>
      <c r="CSS299"/>
      <c r="CST299"/>
      <c r="CSU299"/>
      <c r="CSV299"/>
      <c r="CSW299"/>
      <c r="CSX299"/>
      <c r="CSY299"/>
      <c r="CSZ299"/>
      <c r="CTA299"/>
      <c r="CTB299"/>
      <c r="CTC299"/>
      <c r="CTD299"/>
      <c r="CTE299"/>
      <c r="CTF299"/>
      <c r="CTG299"/>
      <c r="CTH299"/>
      <c r="CTI299"/>
      <c r="CTJ299"/>
      <c r="CTK299"/>
      <c r="CTL299"/>
      <c r="CTM299"/>
      <c r="CTN299"/>
      <c r="CTO299"/>
      <c r="CTP299"/>
      <c r="CTQ299"/>
      <c r="CTR299"/>
      <c r="CTS299"/>
      <c r="CTT299"/>
      <c r="CTU299"/>
      <c r="CTV299"/>
      <c r="CTW299"/>
      <c r="CTX299"/>
      <c r="CTY299"/>
      <c r="CTZ299"/>
      <c r="CUA299"/>
      <c r="CUB299"/>
      <c r="CUC299"/>
      <c r="CUD299"/>
      <c r="CUE299"/>
      <c r="CUF299"/>
      <c r="CUG299"/>
      <c r="CUH299"/>
      <c r="CUI299"/>
      <c r="CUJ299"/>
      <c r="CUK299"/>
      <c r="CUL299"/>
      <c r="CUM299"/>
      <c r="CUN299"/>
      <c r="CUO299"/>
      <c r="CUP299"/>
      <c r="CUQ299"/>
      <c r="CUR299"/>
      <c r="CUS299"/>
      <c r="CUT299"/>
      <c r="CUU299"/>
      <c r="CUV299"/>
      <c r="CUW299"/>
      <c r="CUX299"/>
      <c r="CUY299"/>
      <c r="CUZ299"/>
      <c r="CVA299"/>
      <c r="CVB299"/>
      <c r="CVC299"/>
      <c r="CVD299"/>
      <c r="CVE299"/>
      <c r="CVF299"/>
      <c r="CVG299"/>
      <c r="CVH299"/>
      <c r="CVI299"/>
      <c r="CVJ299"/>
      <c r="CVK299"/>
      <c r="CVL299"/>
      <c r="CVM299"/>
      <c r="CVN299"/>
      <c r="CVO299"/>
      <c r="CVP299"/>
      <c r="CVQ299"/>
      <c r="CVR299"/>
      <c r="CVS299"/>
      <c r="CVT299"/>
      <c r="CVU299"/>
      <c r="CVV299"/>
      <c r="CVW299"/>
      <c r="CVX299"/>
      <c r="CVY299"/>
      <c r="CVZ299"/>
      <c r="CWA299"/>
      <c r="CWB299"/>
      <c r="CWC299"/>
      <c r="CWD299"/>
      <c r="CWE299"/>
      <c r="CWF299"/>
      <c r="CWG299"/>
      <c r="CWH299"/>
      <c r="CWI299"/>
      <c r="CWJ299"/>
      <c r="CWK299"/>
      <c r="CWL299"/>
      <c r="CWM299"/>
      <c r="CWN299"/>
      <c r="CWO299"/>
      <c r="CWP299"/>
      <c r="CWQ299"/>
      <c r="CWR299"/>
      <c r="CWS299"/>
      <c r="CWT299"/>
      <c r="CWU299"/>
      <c r="CWV299"/>
      <c r="CWW299"/>
      <c r="CWX299"/>
      <c r="CWY299"/>
      <c r="CWZ299"/>
      <c r="CXA299"/>
      <c r="CXB299"/>
      <c r="CXC299"/>
      <c r="CXD299"/>
      <c r="CXE299"/>
      <c r="CXF299"/>
      <c r="CXG299"/>
      <c r="CXH299"/>
      <c r="CXI299"/>
      <c r="CXJ299"/>
      <c r="CXK299"/>
      <c r="CXL299"/>
      <c r="CXM299"/>
      <c r="CXN299"/>
      <c r="CXO299"/>
      <c r="CXP299"/>
      <c r="CXQ299"/>
      <c r="CXR299"/>
      <c r="CXS299"/>
      <c r="CXT299"/>
      <c r="CXU299"/>
      <c r="CXV299"/>
      <c r="CXW299"/>
      <c r="CXX299"/>
      <c r="CXY299"/>
      <c r="CXZ299"/>
      <c r="CYA299"/>
      <c r="CYB299"/>
      <c r="CYC299"/>
      <c r="CYD299"/>
      <c r="CYE299"/>
      <c r="CYF299"/>
      <c r="CYG299"/>
      <c r="CYH299"/>
      <c r="CYI299"/>
      <c r="CYJ299"/>
      <c r="CYK299"/>
      <c r="CYL299"/>
      <c r="CYM299"/>
      <c r="CYN299"/>
      <c r="CYO299"/>
      <c r="CYP299"/>
      <c r="CYQ299"/>
      <c r="CYR299"/>
      <c r="CYS299"/>
      <c r="CYT299"/>
      <c r="CYU299"/>
      <c r="CYV299"/>
      <c r="CYW299"/>
      <c r="CYX299"/>
      <c r="CYY299"/>
      <c r="CYZ299"/>
      <c r="CZA299"/>
      <c r="CZB299"/>
      <c r="CZC299"/>
      <c r="CZD299"/>
      <c r="CZE299"/>
      <c r="CZF299"/>
      <c r="CZG299"/>
      <c r="CZH299"/>
      <c r="CZI299"/>
      <c r="CZJ299"/>
      <c r="CZK299"/>
      <c r="CZL299"/>
      <c r="CZM299"/>
      <c r="CZN299"/>
      <c r="CZO299"/>
      <c r="CZP299"/>
      <c r="CZQ299"/>
      <c r="CZR299"/>
      <c r="CZS299"/>
      <c r="CZT299"/>
      <c r="CZU299"/>
      <c r="CZV299"/>
      <c r="CZW299"/>
      <c r="CZX299"/>
      <c r="CZY299"/>
      <c r="CZZ299"/>
      <c r="DAA299"/>
      <c r="DAB299"/>
      <c r="DAC299"/>
      <c r="DAD299"/>
      <c r="DAE299"/>
      <c r="DAF299"/>
      <c r="DAG299"/>
      <c r="DAH299"/>
      <c r="DAI299"/>
      <c r="DAJ299"/>
      <c r="DAK299"/>
      <c r="DAL299"/>
      <c r="DAM299"/>
      <c r="DAN299"/>
      <c r="DAO299"/>
      <c r="DAP299"/>
      <c r="DAQ299"/>
      <c r="DAR299"/>
      <c r="DAS299"/>
      <c r="DAT299"/>
      <c r="DAU299"/>
      <c r="DAV299"/>
      <c r="DAW299"/>
      <c r="DAX299"/>
      <c r="DAY299"/>
      <c r="DAZ299"/>
      <c r="DBA299"/>
      <c r="DBB299"/>
      <c r="DBC299"/>
      <c r="DBD299"/>
      <c r="DBE299"/>
      <c r="DBF299"/>
      <c r="DBG299"/>
      <c r="DBH299"/>
      <c r="DBI299"/>
      <c r="DBJ299"/>
      <c r="DBK299"/>
      <c r="DBL299"/>
      <c r="DBM299"/>
      <c r="DBN299"/>
      <c r="DBO299"/>
      <c r="DBP299"/>
      <c r="DBQ299"/>
      <c r="DBR299"/>
      <c r="DBS299"/>
      <c r="DBT299"/>
      <c r="DBU299"/>
      <c r="DBV299"/>
      <c r="DBW299"/>
      <c r="DBX299"/>
      <c r="DBY299"/>
      <c r="DBZ299"/>
      <c r="DCA299"/>
      <c r="DCB299"/>
      <c r="DCC299"/>
      <c r="DCD299"/>
      <c r="DCE299"/>
      <c r="DCF299"/>
      <c r="DCG299"/>
      <c r="DCH299"/>
      <c r="DCI299"/>
      <c r="DCJ299"/>
      <c r="DCK299"/>
      <c r="DCL299"/>
      <c r="DCM299"/>
      <c r="DCN299"/>
      <c r="DCO299"/>
      <c r="DCP299"/>
      <c r="DCQ299"/>
      <c r="DCR299"/>
      <c r="DCS299"/>
      <c r="DCT299"/>
      <c r="DCU299"/>
      <c r="DCV299"/>
      <c r="DCW299"/>
      <c r="DCX299"/>
      <c r="DCY299"/>
      <c r="DCZ299"/>
      <c r="DDA299"/>
      <c r="DDB299"/>
      <c r="DDC299"/>
      <c r="DDD299"/>
      <c r="DDE299"/>
      <c r="DDF299"/>
      <c r="DDG299"/>
      <c r="DDH299"/>
      <c r="DDI299"/>
      <c r="DDJ299"/>
      <c r="DDK299"/>
      <c r="DDL299"/>
      <c r="DDM299"/>
      <c r="DDN299"/>
      <c r="DDO299"/>
      <c r="DDP299"/>
      <c r="DDQ299"/>
      <c r="DDR299"/>
      <c r="DDS299"/>
      <c r="DDT299"/>
      <c r="DDU299"/>
      <c r="DDV299"/>
      <c r="DDW299"/>
      <c r="DDX299"/>
      <c r="DDY299"/>
      <c r="DDZ299"/>
      <c r="DEA299"/>
      <c r="DEB299"/>
      <c r="DEC299"/>
      <c r="DED299"/>
      <c r="DEE299"/>
      <c r="DEF299"/>
      <c r="DEG299"/>
      <c r="DEH299"/>
      <c r="DEI299"/>
      <c r="DEJ299"/>
      <c r="DEK299"/>
      <c r="DEL299"/>
      <c r="DEM299"/>
      <c r="DEN299"/>
      <c r="DEO299"/>
      <c r="DEP299"/>
      <c r="DEQ299"/>
      <c r="DER299"/>
      <c r="DES299"/>
      <c r="DET299"/>
      <c r="DEU299"/>
      <c r="DEV299"/>
      <c r="DEW299"/>
      <c r="DEX299"/>
      <c r="DEY299"/>
      <c r="DEZ299"/>
      <c r="DFA299"/>
      <c r="DFB299"/>
      <c r="DFC299"/>
      <c r="DFD299"/>
      <c r="DFE299"/>
      <c r="DFF299"/>
      <c r="DFG299"/>
      <c r="DFH299"/>
      <c r="DFI299"/>
      <c r="DFJ299"/>
      <c r="DFK299"/>
      <c r="DFL299"/>
      <c r="DFM299"/>
      <c r="DFN299"/>
      <c r="DFO299"/>
      <c r="DFP299"/>
      <c r="DFQ299"/>
      <c r="DFR299"/>
      <c r="DFS299"/>
      <c r="DFT299"/>
      <c r="DFU299"/>
      <c r="DFV299"/>
      <c r="DFW299"/>
      <c r="DFX299"/>
      <c r="DFY299"/>
      <c r="DFZ299"/>
      <c r="DGA299"/>
      <c r="DGB299"/>
      <c r="DGC299"/>
      <c r="DGD299"/>
      <c r="DGE299"/>
      <c r="DGF299"/>
      <c r="DGG299"/>
      <c r="DGH299"/>
      <c r="DGI299"/>
      <c r="DGJ299"/>
      <c r="DGK299"/>
      <c r="DGL299"/>
      <c r="DGM299"/>
      <c r="DGN299"/>
      <c r="DGO299"/>
      <c r="DGP299"/>
      <c r="DGQ299"/>
      <c r="DGR299"/>
      <c r="DGS299"/>
      <c r="DGT299"/>
      <c r="DGU299"/>
      <c r="DGV299"/>
      <c r="DGW299"/>
      <c r="DGX299"/>
      <c r="DGY299"/>
      <c r="DGZ299"/>
      <c r="DHA299"/>
      <c r="DHB299"/>
      <c r="DHC299"/>
      <c r="DHD299"/>
      <c r="DHE299"/>
      <c r="DHF299"/>
      <c r="DHG299"/>
      <c r="DHH299"/>
      <c r="DHI299"/>
      <c r="DHJ299"/>
      <c r="DHK299"/>
      <c r="DHL299"/>
      <c r="DHM299"/>
      <c r="DHN299"/>
      <c r="DHO299"/>
      <c r="DHP299"/>
      <c r="DHQ299"/>
      <c r="DHR299"/>
      <c r="DHS299"/>
      <c r="DHT299"/>
      <c r="DHU299"/>
      <c r="DHV299"/>
      <c r="DHW299"/>
      <c r="DHX299"/>
      <c r="DHY299"/>
      <c r="DHZ299"/>
      <c r="DIA299"/>
      <c r="DIB299"/>
      <c r="DIC299"/>
      <c r="DID299"/>
      <c r="DIE299"/>
      <c r="DIF299"/>
      <c r="DIG299"/>
      <c r="DIH299"/>
      <c r="DII299"/>
      <c r="DIJ299"/>
      <c r="DIK299"/>
      <c r="DIL299"/>
      <c r="DIM299"/>
      <c r="DIN299"/>
      <c r="DIO299"/>
      <c r="DIP299"/>
      <c r="DIQ299"/>
      <c r="DIR299"/>
      <c r="DIS299"/>
      <c r="DIT299"/>
      <c r="DIU299"/>
      <c r="DIV299"/>
      <c r="DIW299"/>
      <c r="DIX299"/>
      <c r="DIY299"/>
      <c r="DIZ299"/>
      <c r="DJA299"/>
      <c r="DJB299"/>
      <c r="DJC299"/>
      <c r="DJD299"/>
      <c r="DJE299"/>
      <c r="DJF299"/>
      <c r="DJG299"/>
      <c r="DJH299"/>
      <c r="DJI299"/>
      <c r="DJJ299"/>
      <c r="DJK299"/>
      <c r="DJL299"/>
      <c r="DJM299"/>
      <c r="DJN299"/>
      <c r="DJO299"/>
      <c r="DJP299"/>
      <c r="DJQ299"/>
      <c r="DJR299"/>
      <c r="DJS299"/>
      <c r="DJT299"/>
      <c r="DJU299"/>
      <c r="DJV299"/>
      <c r="DJW299"/>
      <c r="DJX299"/>
      <c r="DJY299"/>
      <c r="DJZ299"/>
      <c r="DKA299"/>
      <c r="DKB299"/>
      <c r="DKC299"/>
      <c r="DKD299"/>
      <c r="DKE299"/>
      <c r="DKF299"/>
      <c r="DKG299"/>
      <c r="DKH299"/>
      <c r="DKI299"/>
      <c r="DKJ299"/>
      <c r="DKK299"/>
      <c r="DKL299"/>
      <c r="DKM299"/>
      <c r="DKN299"/>
      <c r="DKO299"/>
      <c r="DKP299"/>
      <c r="DKQ299"/>
      <c r="DKR299"/>
      <c r="DKS299"/>
      <c r="DKT299"/>
      <c r="DKU299"/>
      <c r="DKV299"/>
      <c r="DKW299"/>
      <c r="DKX299"/>
      <c r="DKY299"/>
      <c r="DKZ299"/>
      <c r="DLA299"/>
      <c r="DLB299"/>
      <c r="DLC299"/>
      <c r="DLD299"/>
      <c r="DLE299"/>
      <c r="DLF299"/>
      <c r="DLG299"/>
      <c r="DLH299"/>
      <c r="DLI299"/>
      <c r="DLJ299"/>
      <c r="DLK299"/>
      <c r="DLL299"/>
      <c r="DLM299"/>
      <c r="DLN299"/>
      <c r="DLO299"/>
      <c r="DLP299"/>
      <c r="DLQ299"/>
      <c r="DLR299"/>
      <c r="DLS299"/>
      <c r="DLT299"/>
      <c r="DLU299"/>
      <c r="DLV299"/>
      <c r="DLW299"/>
      <c r="DLX299"/>
      <c r="DLY299"/>
      <c r="DLZ299"/>
      <c r="DMA299"/>
      <c r="DMB299"/>
      <c r="DMC299"/>
      <c r="DMD299"/>
      <c r="DME299"/>
      <c r="DMF299"/>
      <c r="DMG299"/>
      <c r="DMH299"/>
      <c r="DMI299"/>
      <c r="DMJ299"/>
      <c r="DMK299"/>
      <c r="DML299"/>
      <c r="DMM299"/>
      <c r="DMN299"/>
      <c r="DMO299"/>
      <c r="DMP299"/>
      <c r="DMQ299"/>
      <c r="DMR299"/>
      <c r="DMS299"/>
      <c r="DMT299"/>
      <c r="DMU299"/>
      <c r="DMV299"/>
      <c r="DMW299"/>
      <c r="DMX299"/>
      <c r="DMY299"/>
      <c r="DMZ299"/>
      <c r="DNA299"/>
      <c r="DNB299"/>
      <c r="DNC299"/>
      <c r="DND299"/>
      <c r="DNE299"/>
      <c r="DNF299"/>
      <c r="DNG299"/>
      <c r="DNH299"/>
      <c r="DNI299"/>
      <c r="DNJ299"/>
      <c r="DNK299"/>
      <c r="DNL299"/>
      <c r="DNM299"/>
      <c r="DNN299"/>
      <c r="DNO299"/>
      <c r="DNP299"/>
      <c r="DNQ299"/>
      <c r="DNR299"/>
      <c r="DNS299"/>
      <c r="DNT299"/>
      <c r="DNU299"/>
      <c r="DNV299"/>
      <c r="DNW299"/>
      <c r="DNX299"/>
      <c r="DNY299"/>
      <c r="DNZ299"/>
      <c r="DOA299"/>
      <c r="DOB299"/>
      <c r="DOC299"/>
      <c r="DOD299"/>
      <c r="DOE299"/>
      <c r="DOF299"/>
      <c r="DOG299"/>
      <c r="DOH299"/>
      <c r="DOI299"/>
      <c r="DOJ299"/>
      <c r="DOK299"/>
      <c r="DOL299"/>
      <c r="DOM299"/>
      <c r="DON299"/>
      <c r="DOO299"/>
      <c r="DOP299"/>
      <c r="DOQ299"/>
      <c r="DOR299"/>
      <c r="DOS299"/>
      <c r="DOT299"/>
      <c r="DOU299"/>
      <c r="DOV299"/>
      <c r="DOW299"/>
      <c r="DOX299"/>
      <c r="DOY299"/>
      <c r="DOZ299"/>
      <c r="DPA299"/>
      <c r="DPB299"/>
      <c r="DPC299"/>
      <c r="DPD299"/>
      <c r="DPE299"/>
      <c r="DPF299"/>
      <c r="DPG299"/>
      <c r="DPH299"/>
      <c r="DPI299"/>
      <c r="DPJ299"/>
      <c r="DPK299"/>
      <c r="DPL299"/>
      <c r="DPM299"/>
      <c r="DPN299"/>
      <c r="DPO299"/>
      <c r="DPP299"/>
      <c r="DPQ299"/>
      <c r="DPR299"/>
      <c r="DPS299"/>
      <c r="DPT299"/>
      <c r="DPU299"/>
      <c r="DPV299"/>
      <c r="DPW299"/>
      <c r="DPX299"/>
      <c r="DPY299"/>
      <c r="DPZ299"/>
      <c r="DQA299"/>
      <c r="DQB299"/>
      <c r="DQC299"/>
      <c r="DQD299"/>
      <c r="DQE299"/>
      <c r="DQF299"/>
      <c r="DQG299"/>
      <c r="DQH299"/>
      <c r="DQI299"/>
      <c r="DQJ299"/>
      <c r="DQK299"/>
      <c r="DQL299"/>
      <c r="DQM299"/>
      <c r="DQN299"/>
      <c r="DQO299"/>
      <c r="DQP299"/>
      <c r="DQQ299"/>
      <c r="DQR299"/>
      <c r="DQS299"/>
      <c r="DQT299"/>
      <c r="DQU299"/>
      <c r="DQV299"/>
      <c r="DQW299"/>
      <c r="DQX299"/>
      <c r="DQY299"/>
      <c r="DQZ299"/>
      <c r="DRA299"/>
      <c r="DRB299"/>
      <c r="DRC299"/>
      <c r="DRD299"/>
      <c r="DRE299"/>
      <c r="DRF299"/>
      <c r="DRG299"/>
      <c r="DRH299"/>
      <c r="DRI299"/>
      <c r="DRJ299"/>
      <c r="DRK299"/>
      <c r="DRL299"/>
      <c r="DRM299"/>
      <c r="DRN299"/>
      <c r="DRO299"/>
      <c r="DRP299"/>
      <c r="DRQ299"/>
      <c r="DRR299"/>
      <c r="DRS299"/>
      <c r="DRT299"/>
      <c r="DRU299"/>
      <c r="DRV299"/>
      <c r="DRW299"/>
      <c r="DRX299"/>
      <c r="DRY299"/>
      <c r="DRZ299"/>
      <c r="DSA299"/>
      <c r="DSB299"/>
      <c r="DSC299"/>
      <c r="DSD299"/>
      <c r="DSE299"/>
      <c r="DSF299"/>
      <c r="DSG299"/>
      <c r="DSH299"/>
      <c r="DSI299"/>
      <c r="DSJ299"/>
      <c r="DSK299"/>
      <c r="DSL299"/>
      <c r="DSM299"/>
      <c r="DSN299"/>
      <c r="DSO299"/>
      <c r="DSP299"/>
      <c r="DSQ299"/>
      <c r="DSR299"/>
      <c r="DSS299"/>
      <c r="DST299"/>
      <c r="DSU299"/>
      <c r="DSV299"/>
      <c r="DSW299"/>
      <c r="DSX299"/>
      <c r="DSY299"/>
      <c r="DSZ299"/>
      <c r="DTA299"/>
      <c r="DTB299"/>
      <c r="DTC299"/>
      <c r="DTD299"/>
      <c r="DTE299"/>
      <c r="DTF299"/>
      <c r="DTG299"/>
      <c r="DTH299"/>
      <c r="DTI299"/>
      <c r="DTJ299"/>
      <c r="DTK299"/>
      <c r="DTL299"/>
      <c r="DTM299"/>
      <c r="DTN299"/>
      <c r="DTO299"/>
      <c r="DTP299"/>
      <c r="DTQ299"/>
      <c r="DTR299"/>
      <c r="DTS299"/>
      <c r="DTT299"/>
      <c r="DTU299"/>
      <c r="DTV299"/>
      <c r="DTW299"/>
      <c r="DTX299"/>
      <c r="DTY299"/>
      <c r="DTZ299"/>
      <c r="DUA299"/>
      <c r="DUB299"/>
      <c r="DUC299"/>
      <c r="DUD299"/>
      <c r="DUE299"/>
      <c r="DUF299"/>
      <c r="DUG299"/>
      <c r="DUH299"/>
      <c r="DUI299"/>
      <c r="DUJ299"/>
      <c r="DUK299"/>
      <c r="DUL299"/>
      <c r="DUM299"/>
      <c r="DUN299"/>
      <c r="DUO299"/>
      <c r="DUP299"/>
      <c r="DUQ299"/>
      <c r="DUR299"/>
      <c r="DUS299"/>
      <c r="DUT299"/>
      <c r="DUU299"/>
      <c r="DUV299"/>
      <c r="DUW299"/>
      <c r="DUX299"/>
      <c r="DUY299"/>
      <c r="DUZ299"/>
      <c r="DVA299"/>
      <c r="DVB299"/>
      <c r="DVC299"/>
      <c r="DVD299"/>
      <c r="DVE299"/>
      <c r="DVF299"/>
      <c r="DVG299"/>
      <c r="DVH299"/>
      <c r="DVI299"/>
      <c r="DVJ299"/>
      <c r="DVK299"/>
      <c r="DVL299"/>
      <c r="DVM299"/>
      <c r="DVN299"/>
      <c r="DVO299"/>
      <c r="DVP299"/>
      <c r="DVQ299"/>
      <c r="DVR299"/>
      <c r="DVS299"/>
      <c r="DVT299"/>
      <c r="DVU299"/>
      <c r="DVV299"/>
      <c r="DVW299"/>
      <c r="DVX299"/>
      <c r="DVY299"/>
      <c r="DVZ299"/>
      <c r="DWA299"/>
      <c r="DWB299"/>
      <c r="DWC299"/>
      <c r="DWD299"/>
      <c r="DWE299"/>
      <c r="DWF299"/>
      <c r="DWG299"/>
      <c r="DWH299"/>
      <c r="DWI299"/>
      <c r="DWJ299"/>
      <c r="DWK299"/>
      <c r="DWL299"/>
      <c r="DWM299"/>
      <c r="DWN299"/>
      <c r="DWO299"/>
      <c r="DWP299"/>
      <c r="DWQ299"/>
      <c r="DWR299"/>
      <c r="DWS299"/>
      <c r="DWT299"/>
      <c r="DWU299"/>
      <c r="DWV299"/>
      <c r="DWW299"/>
      <c r="DWX299"/>
      <c r="DWY299"/>
      <c r="DWZ299"/>
      <c r="DXA299"/>
      <c r="DXB299"/>
      <c r="DXC299"/>
      <c r="DXD299"/>
      <c r="DXE299"/>
      <c r="DXF299"/>
      <c r="DXG299"/>
      <c r="DXH299"/>
      <c r="DXI299"/>
      <c r="DXJ299"/>
      <c r="DXK299"/>
      <c r="DXL299"/>
      <c r="DXM299"/>
      <c r="DXN299"/>
      <c r="DXO299"/>
      <c r="DXP299"/>
      <c r="DXQ299"/>
      <c r="DXR299"/>
      <c r="DXS299"/>
      <c r="DXT299"/>
      <c r="DXU299"/>
      <c r="DXV299"/>
      <c r="DXW299"/>
      <c r="DXX299"/>
      <c r="DXY299"/>
      <c r="DXZ299"/>
      <c r="DYA299"/>
      <c r="DYB299"/>
      <c r="DYC299"/>
      <c r="DYD299"/>
      <c r="DYE299"/>
      <c r="DYF299"/>
      <c r="DYG299"/>
      <c r="DYH299"/>
      <c r="DYI299"/>
      <c r="DYJ299"/>
      <c r="DYK299"/>
      <c r="DYL299"/>
      <c r="DYM299"/>
      <c r="DYN299"/>
      <c r="DYO299"/>
      <c r="DYP299"/>
      <c r="DYQ299"/>
      <c r="DYR299"/>
      <c r="DYS299"/>
      <c r="DYT299"/>
      <c r="DYU299"/>
      <c r="DYV299"/>
      <c r="DYW299"/>
      <c r="DYX299"/>
      <c r="DYY299"/>
      <c r="DYZ299"/>
      <c r="DZA299"/>
      <c r="DZB299"/>
      <c r="DZC299"/>
      <c r="DZD299"/>
      <c r="DZE299"/>
      <c r="DZF299"/>
      <c r="DZG299"/>
      <c r="DZH299"/>
      <c r="DZI299"/>
      <c r="DZJ299"/>
      <c r="DZK299"/>
      <c r="DZL299"/>
      <c r="DZM299"/>
      <c r="DZN299"/>
      <c r="DZO299"/>
      <c r="DZP299"/>
      <c r="DZQ299"/>
      <c r="DZR299"/>
      <c r="DZS299"/>
      <c r="DZT299"/>
      <c r="DZU299"/>
      <c r="DZV299"/>
      <c r="DZW299"/>
      <c r="DZX299"/>
      <c r="DZY299"/>
      <c r="DZZ299"/>
      <c r="EAA299"/>
      <c r="EAB299"/>
      <c r="EAC299"/>
      <c r="EAD299"/>
      <c r="EAE299"/>
      <c r="EAF299"/>
      <c r="EAG299"/>
      <c r="EAH299"/>
      <c r="EAI299"/>
      <c r="EAJ299"/>
      <c r="EAK299"/>
      <c r="EAL299"/>
      <c r="EAM299"/>
      <c r="EAN299"/>
      <c r="EAO299"/>
      <c r="EAP299"/>
      <c r="EAQ299"/>
      <c r="EAR299"/>
      <c r="EAS299"/>
      <c r="EAT299"/>
      <c r="EAU299"/>
      <c r="EAV299"/>
      <c r="EAW299"/>
      <c r="EAX299"/>
      <c r="EAY299"/>
      <c r="EAZ299"/>
      <c r="EBA299"/>
      <c r="EBB299"/>
      <c r="EBC299"/>
      <c r="EBD299"/>
      <c r="EBE299"/>
      <c r="EBF299"/>
      <c r="EBG299"/>
      <c r="EBH299"/>
      <c r="EBI299"/>
      <c r="EBJ299"/>
      <c r="EBK299"/>
      <c r="EBL299"/>
      <c r="EBM299"/>
      <c r="EBN299"/>
      <c r="EBO299"/>
      <c r="EBP299"/>
      <c r="EBQ299"/>
      <c r="EBR299"/>
      <c r="EBS299"/>
      <c r="EBT299"/>
      <c r="EBU299"/>
      <c r="EBV299"/>
      <c r="EBW299"/>
      <c r="EBX299"/>
      <c r="EBY299"/>
      <c r="EBZ299"/>
      <c r="ECA299"/>
      <c r="ECB299"/>
      <c r="ECC299"/>
      <c r="ECD299"/>
      <c r="ECE299"/>
      <c r="ECF299"/>
      <c r="ECG299"/>
      <c r="ECH299"/>
      <c r="ECI299"/>
      <c r="ECJ299"/>
      <c r="ECK299"/>
      <c r="ECL299"/>
      <c r="ECM299"/>
      <c r="ECN299"/>
      <c r="ECO299"/>
      <c r="ECP299"/>
      <c r="ECQ299"/>
      <c r="ECR299"/>
      <c r="ECS299"/>
      <c r="ECT299"/>
      <c r="ECU299"/>
      <c r="ECV299"/>
      <c r="ECW299"/>
      <c r="ECX299"/>
      <c r="ECY299"/>
      <c r="ECZ299"/>
      <c r="EDA299"/>
      <c r="EDB299"/>
      <c r="EDC299"/>
      <c r="EDD299"/>
      <c r="EDE299"/>
      <c r="EDF299"/>
      <c r="EDG299"/>
      <c r="EDH299"/>
      <c r="EDI299"/>
      <c r="EDJ299"/>
      <c r="EDK299"/>
      <c r="EDL299"/>
      <c r="EDM299"/>
      <c r="EDN299"/>
      <c r="EDO299"/>
      <c r="EDP299"/>
      <c r="EDQ299"/>
      <c r="EDR299"/>
      <c r="EDS299"/>
      <c r="EDT299"/>
      <c r="EDU299"/>
      <c r="EDV299"/>
      <c r="EDW299"/>
      <c r="EDX299"/>
      <c r="EDY299"/>
      <c r="EDZ299"/>
      <c r="EEA299"/>
      <c r="EEB299"/>
      <c r="EEC299"/>
      <c r="EED299"/>
      <c r="EEE299"/>
      <c r="EEF299"/>
      <c r="EEG299"/>
      <c r="EEH299"/>
      <c r="EEI299"/>
      <c r="EEJ299"/>
      <c r="EEK299"/>
      <c r="EEL299"/>
      <c r="EEM299"/>
      <c r="EEN299"/>
      <c r="EEO299"/>
      <c r="EEP299"/>
      <c r="EEQ299"/>
      <c r="EER299"/>
      <c r="EES299"/>
      <c r="EET299"/>
      <c r="EEU299"/>
      <c r="EEV299"/>
      <c r="EEW299"/>
      <c r="EEX299"/>
      <c r="EEY299"/>
      <c r="EEZ299"/>
      <c r="EFA299"/>
      <c r="EFB299"/>
      <c r="EFC299"/>
      <c r="EFD299"/>
      <c r="EFE299"/>
      <c r="EFF299"/>
      <c r="EFG299"/>
      <c r="EFH299"/>
      <c r="EFI299"/>
      <c r="EFJ299"/>
      <c r="EFK299"/>
      <c r="EFL299"/>
      <c r="EFM299"/>
      <c r="EFN299"/>
      <c r="EFO299"/>
      <c r="EFP299"/>
      <c r="EFQ299"/>
      <c r="EFR299"/>
      <c r="EFS299"/>
      <c r="EFT299"/>
      <c r="EFU299"/>
      <c r="EFV299"/>
      <c r="EFW299"/>
      <c r="EFX299"/>
      <c r="EFY299"/>
      <c r="EFZ299"/>
      <c r="EGA299"/>
      <c r="EGB299"/>
      <c r="EGC299"/>
      <c r="EGD299"/>
      <c r="EGE299"/>
      <c r="EGF299"/>
      <c r="EGG299"/>
      <c r="EGH299"/>
      <c r="EGI299"/>
      <c r="EGJ299"/>
      <c r="EGK299"/>
      <c r="EGL299"/>
      <c r="EGM299"/>
      <c r="EGN299"/>
      <c r="EGO299"/>
      <c r="EGP299"/>
      <c r="EGQ299"/>
      <c r="EGR299"/>
      <c r="EGS299"/>
      <c r="EGT299"/>
      <c r="EGU299"/>
      <c r="EGV299"/>
      <c r="EGW299"/>
      <c r="EGX299"/>
      <c r="EGY299"/>
      <c r="EGZ299"/>
      <c r="EHA299"/>
      <c r="EHB299"/>
      <c r="EHC299"/>
      <c r="EHD299"/>
      <c r="EHE299"/>
      <c r="EHF299"/>
      <c r="EHG299"/>
      <c r="EHH299"/>
      <c r="EHI299"/>
      <c r="EHJ299"/>
      <c r="EHK299"/>
      <c r="EHL299"/>
      <c r="EHM299"/>
      <c r="EHN299"/>
      <c r="EHO299"/>
      <c r="EHP299"/>
      <c r="EHQ299"/>
      <c r="EHR299"/>
      <c r="EHS299"/>
      <c r="EHT299"/>
      <c r="EHU299"/>
      <c r="EHV299"/>
      <c r="EHW299"/>
      <c r="EHX299"/>
      <c r="EHY299"/>
      <c r="EHZ299"/>
      <c r="EIA299"/>
      <c r="EIB299"/>
      <c r="EIC299"/>
      <c r="EID299"/>
      <c r="EIE299"/>
      <c r="EIF299"/>
      <c r="EIG299"/>
      <c r="EIH299"/>
      <c r="EII299"/>
      <c r="EIJ299"/>
      <c r="EIK299"/>
      <c r="EIL299"/>
      <c r="EIM299"/>
      <c r="EIN299"/>
      <c r="EIO299"/>
      <c r="EIP299"/>
      <c r="EIQ299"/>
      <c r="EIR299"/>
      <c r="EIS299"/>
      <c r="EIT299"/>
      <c r="EIU299"/>
      <c r="EIV299"/>
      <c r="EIW299"/>
      <c r="EIX299"/>
      <c r="EIY299"/>
      <c r="EIZ299"/>
      <c r="EJA299"/>
      <c r="EJB299"/>
      <c r="EJC299"/>
      <c r="EJD299"/>
      <c r="EJE299"/>
      <c r="EJF299"/>
      <c r="EJG299"/>
      <c r="EJH299"/>
      <c r="EJI299"/>
      <c r="EJJ299"/>
      <c r="EJK299"/>
      <c r="EJL299"/>
      <c r="EJM299"/>
      <c r="EJN299"/>
      <c r="EJO299"/>
      <c r="EJP299"/>
      <c r="EJQ299"/>
      <c r="EJR299"/>
      <c r="EJS299"/>
      <c r="EJT299"/>
      <c r="EJU299"/>
      <c r="EJV299"/>
      <c r="EJW299"/>
      <c r="EJX299"/>
      <c r="EJY299"/>
      <c r="EJZ299"/>
      <c r="EKA299"/>
      <c r="EKB299"/>
      <c r="EKC299"/>
      <c r="EKD299"/>
      <c r="EKE299"/>
      <c r="EKF299"/>
      <c r="EKG299"/>
      <c r="EKH299"/>
      <c r="EKI299"/>
      <c r="EKJ299"/>
      <c r="EKK299"/>
      <c r="EKL299"/>
      <c r="EKM299"/>
      <c r="EKN299"/>
      <c r="EKO299"/>
      <c r="EKP299"/>
      <c r="EKQ299"/>
      <c r="EKR299"/>
      <c r="EKS299"/>
      <c r="EKT299"/>
      <c r="EKU299"/>
      <c r="EKV299"/>
      <c r="EKW299"/>
      <c r="EKX299"/>
      <c r="EKY299"/>
      <c r="EKZ299"/>
      <c r="ELA299"/>
      <c r="ELB299"/>
      <c r="ELC299"/>
      <c r="ELD299"/>
      <c r="ELE299"/>
      <c r="ELF299"/>
      <c r="ELG299"/>
      <c r="ELH299"/>
      <c r="ELI299"/>
      <c r="ELJ299"/>
      <c r="ELK299"/>
      <c r="ELL299"/>
      <c r="ELM299"/>
      <c r="ELN299"/>
      <c r="ELO299"/>
      <c r="ELP299"/>
      <c r="ELQ299"/>
      <c r="ELR299"/>
      <c r="ELS299"/>
      <c r="ELT299"/>
      <c r="ELU299"/>
      <c r="ELV299"/>
      <c r="ELW299"/>
      <c r="ELX299"/>
      <c r="ELY299"/>
      <c r="ELZ299"/>
      <c r="EMA299"/>
      <c r="EMB299"/>
      <c r="EMC299"/>
      <c r="EMD299"/>
      <c r="EME299"/>
      <c r="EMF299"/>
      <c r="EMG299"/>
      <c r="EMH299"/>
      <c r="EMI299"/>
      <c r="EMJ299"/>
      <c r="EMK299"/>
      <c r="EML299"/>
      <c r="EMM299"/>
      <c r="EMN299"/>
      <c r="EMO299"/>
      <c r="EMP299"/>
      <c r="EMQ299"/>
      <c r="EMR299"/>
      <c r="EMS299"/>
      <c r="EMT299"/>
      <c r="EMU299"/>
      <c r="EMV299"/>
      <c r="EMW299"/>
      <c r="EMX299"/>
      <c r="EMY299"/>
      <c r="EMZ299"/>
      <c r="ENA299"/>
      <c r="ENB299"/>
      <c r="ENC299"/>
      <c r="END299"/>
      <c r="ENE299"/>
      <c r="ENF299"/>
      <c r="ENG299"/>
      <c r="ENH299"/>
      <c r="ENI299"/>
      <c r="ENJ299"/>
      <c r="ENK299"/>
      <c r="ENL299"/>
      <c r="ENM299"/>
      <c r="ENN299"/>
      <c r="ENO299"/>
      <c r="ENP299"/>
      <c r="ENQ299"/>
      <c r="ENR299"/>
      <c r="ENS299"/>
      <c r="ENT299"/>
      <c r="ENU299"/>
      <c r="ENV299"/>
      <c r="ENW299"/>
      <c r="ENX299"/>
      <c r="ENY299"/>
      <c r="ENZ299"/>
      <c r="EOA299"/>
      <c r="EOB299"/>
      <c r="EOC299"/>
      <c r="EOD299"/>
      <c r="EOE299"/>
      <c r="EOF299"/>
      <c r="EOG299"/>
      <c r="EOH299"/>
      <c r="EOI299"/>
      <c r="EOJ299"/>
      <c r="EOK299"/>
      <c r="EOL299"/>
      <c r="EOM299"/>
      <c r="EON299"/>
      <c r="EOO299"/>
      <c r="EOP299"/>
      <c r="EOQ299"/>
      <c r="EOR299"/>
      <c r="EOS299"/>
      <c r="EOT299"/>
      <c r="EOU299"/>
      <c r="EOV299"/>
      <c r="EOW299"/>
      <c r="EOX299"/>
      <c r="EOY299"/>
      <c r="EOZ299"/>
      <c r="EPA299"/>
      <c r="EPB299"/>
      <c r="EPC299"/>
      <c r="EPD299"/>
      <c r="EPE299"/>
      <c r="EPF299"/>
      <c r="EPG299"/>
      <c r="EPH299"/>
      <c r="EPI299"/>
      <c r="EPJ299"/>
      <c r="EPK299"/>
      <c r="EPL299"/>
      <c r="EPM299"/>
      <c r="EPN299"/>
      <c r="EPO299"/>
      <c r="EPP299"/>
      <c r="EPQ299"/>
      <c r="EPR299"/>
      <c r="EPS299"/>
      <c r="EPT299"/>
      <c r="EPU299"/>
      <c r="EPV299"/>
      <c r="EPW299"/>
      <c r="EPX299"/>
      <c r="EPY299"/>
      <c r="EPZ299"/>
      <c r="EQA299"/>
      <c r="EQB299"/>
      <c r="EQC299"/>
      <c r="EQD299"/>
      <c r="EQE299"/>
      <c r="EQF299"/>
      <c r="EQG299"/>
      <c r="EQH299"/>
      <c r="EQI299"/>
      <c r="EQJ299"/>
      <c r="EQK299"/>
      <c r="EQL299"/>
      <c r="EQM299"/>
      <c r="EQN299"/>
      <c r="EQO299"/>
      <c r="EQP299"/>
      <c r="EQQ299"/>
      <c r="EQR299"/>
      <c r="EQS299"/>
      <c r="EQT299"/>
      <c r="EQU299"/>
      <c r="EQV299"/>
      <c r="EQW299"/>
      <c r="EQX299"/>
      <c r="EQY299"/>
      <c r="EQZ299"/>
      <c r="ERA299"/>
      <c r="ERB299"/>
      <c r="ERC299"/>
      <c r="ERD299"/>
      <c r="ERE299"/>
      <c r="ERF299"/>
      <c r="ERG299"/>
      <c r="ERH299"/>
      <c r="ERI299"/>
      <c r="ERJ299"/>
      <c r="ERK299"/>
      <c r="ERL299"/>
      <c r="ERM299"/>
      <c r="ERN299"/>
      <c r="ERO299"/>
      <c r="ERP299"/>
      <c r="ERQ299"/>
      <c r="ERR299"/>
      <c r="ERS299"/>
      <c r="ERT299"/>
      <c r="ERU299"/>
      <c r="ERV299"/>
      <c r="ERW299"/>
      <c r="ERX299"/>
      <c r="ERY299"/>
      <c r="ERZ299"/>
      <c r="ESA299"/>
      <c r="ESB299"/>
      <c r="ESC299"/>
      <c r="ESD299"/>
      <c r="ESE299"/>
      <c r="ESF299"/>
      <c r="ESG299"/>
      <c r="ESH299"/>
      <c r="ESI299"/>
      <c r="ESJ299"/>
      <c r="ESK299"/>
      <c r="ESL299"/>
      <c r="ESM299"/>
      <c r="ESN299"/>
      <c r="ESO299"/>
      <c r="ESP299"/>
      <c r="ESQ299"/>
      <c r="ESR299"/>
      <c r="ESS299"/>
      <c r="EST299"/>
      <c r="ESU299"/>
      <c r="ESV299"/>
      <c r="ESW299"/>
      <c r="ESX299"/>
      <c r="ESY299"/>
      <c r="ESZ299"/>
      <c r="ETA299"/>
      <c r="ETB299"/>
      <c r="ETC299"/>
      <c r="ETD299"/>
      <c r="ETE299"/>
      <c r="ETF299"/>
      <c r="ETG299"/>
      <c r="ETH299"/>
      <c r="ETI299"/>
      <c r="ETJ299"/>
      <c r="ETK299"/>
      <c r="ETL299"/>
      <c r="ETM299"/>
      <c r="ETN299"/>
      <c r="ETO299"/>
      <c r="ETP299"/>
      <c r="ETQ299"/>
      <c r="ETR299"/>
      <c r="ETS299"/>
      <c r="ETT299"/>
      <c r="ETU299"/>
      <c r="ETV299"/>
      <c r="ETW299"/>
      <c r="ETX299"/>
      <c r="ETY299"/>
      <c r="ETZ299"/>
      <c r="EUA299"/>
      <c r="EUB299"/>
      <c r="EUC299"/>
      <c r="EUD299"/>
      <c r="EUE299"/>
      <c r="EUF299"/>
      <c r="EUG299"/>
      <c r="EUH299"/>
      <c r="EUI299"/>
      <c r="EUJ299"/>
      <c r="EUK299"/>
      <c r="EUL299"/>
      <c r="EUM299"/>
      <c r="EUN299"/>
      <c r="EUO299"/>
      <c r="EUP299"/>
      <c r="EUQ299"/>
      <c r="EUR299"/>
      <c r="EUS299"/>
      <c r="EUT299"/>
      <c r="EUU299"/>
      <c r="EUV299"/>
      <c r="EUW299"/>
      <c r="EUX299"/>
      <c r="EUY299"/>
      <c r="EUZ299"/>
      <c r="EVA299"/>
      <c r="EVB299"/>
      <c r="EVC299"/>
      <c r="EVD299"/>
      <c r="EVE299"/>
      <c r="EVF299"/>
      <c r="EVG299"/>
      <c r="EVH299"/>
      <c r="EVI299"/>
      <c r="EVJ299"/>
      <c r="EVK299"/>
      <c r="EVL299"/>
      <c r="EVM299"/>
      <c r="EVN299"/>
      <c r="EVO299"/>
      <c r="EVP299"/>
      <c r="EVQ299"/>
      <c r="EVR299"/>
      <c r="EVS299"/>
      <c r="EVT299"/>
      <c r="EVU299"/>
      <c r="EVV299"/>
      <c r="EVW299"/>
      <c r="EVX299"/>
      <c r="EVY299"/>
      <c r="EVZ299"/>
      <c r="EWA299"/>
      <c r="EWB299"/>
      <c r="EWC299"/>
      <c r="EWD299"/>
      <c r="EWE299"/>
      <c r="EWF299"/>
      <c r="EWG299"/>
      <c r="EWH299"/>
      <c r="EWI299"/>
      <c r="EWJ299"/>
      <c r="EWK299"/>
      <c r="EWL299"/>
      <c r="EWM299"/>
      <c r="EWN299"/>
      <c r="EWO299"/>
      <c r="EWP299"/>
      <c r="EWQ299"/>
      <c r="EWR299"/>
      <c r="EWS299"/>
      <c r="EWT299"/>
      <c r="EWU299"/>
      <c r="EWV299"/>
      <c r="EWW299"/>
      <c r="EWX299"/>
      <c r="EWY299"/>
      <c r="EWZ299"/>
      <c r="EXA299"/>
      <c r="EXB299"/>
      <c r="EXC299"/>
      <c r="EXD299"/>
      <c r="EXE299"/>
      <c r="EXF299"/>
      <c r="EXG299"/>
      <c r="EXH299"/>
      <c r="EXI299"/>
      <c r="EXJ299"/>
      <c r="EXK299"/>
      <c r="EXL299"/>
      <c r="EXM299"/>
      <c r="EXN299"/>
      <c r="EXO299"/>
      <c r="EXP299"/>
      <c r="EXQ299"/>
      <c r="EXR299"/>
      <c r="EXS299"/>
      <c r="EXT299"/>
      <c r="EXU299"/>
      <c r="EXV299"/>
      <c r="EXW299"/>
      <c r="EXX299"/>
      <c r="EXY299"/>
      <c r="EXZ299"/>
      <c r="EYA299"/>
      <c r="EYB299"/>
      <c r="EYC299"/>
      <c r="EYD299"/>
      <c r="EYE299"/>
      <c r="EYF299"/>
      <c r="EYG299"/>
      <c r="EYH299"/>
      <c r="EYI299"/>
      <c r="EYJ299"/>
      <c r="EYK299"/>
      <c r="EYL299"/>
      <c r="EYM299"/>
      <c r="EYN299"/>
      <c r="EYO299"/>
      <c r="EYP299"/>
      <c r="EYQ299"/>
      <c r="EYR299"/>
      <c r="EYS299"/>
      <c r="EYT299"/>
      <c r="EYU299"/>
      <c r="EYV299"/>
      <c r="EYW299"/>
      <c r="EYX299"/>
      <c r="EYY299"/>
      <c r="EYZ299"/>
      <c r="EZA299"/>
      <c r="EZB299"/>
      <c r="EZC299"/>
      <c r="EZD299"/>
      <c r="EZE299"/>
      <c r="EZF299"/>
      <c r="EZG299"/>
      <c r="EZH299"/>
      <c r="EZI299"/>
      <c r="EZJ299"/>
      <c r="EZK299"/>
      <c r="EZL299"/>
      <c r="EZM299"/>
      <c r="EZN299"/>
      <c r="EZO299"/>
      <c r="EZP299"/>
      <c r="EZQ299"/>
      <c r="EZR299"/>
      <c r="EZS299"/>
      <c r="EZT299"/>
      <c r="EZU299"/>
      <c r="EZV299"/>
      <c r="EZW299"/>
      <c r="EZX299"/>
      <c r="EZY299"/>
      <c r="EZZ299"/>
      <c r="FAA299"/>
      <c r="FAB299"/>
      <c r="FAC299"/>
      <c r="FAD299"/>
      <c r="FAE299"/>
      <c r="FAF299"/>
      <c r="FAG299"/>
      <c r="FAH299"/>
      <c r="FAI299"/>
      <c r="FAJ299"/>
      <c r="FAK299"/>
      <c r="FAL299"/>
      <c r="FAM299"/>
      <c r="FAN299"/>
      <c r="FAO299"/>
      <c r="FAP299"/>
      <c r="FAQ299"/>
      <c r="FAR299"/>
      <c r="FAS299"/>
      <c r="FAT299"/>
      <c r="FAU299"/>
      <c r="FAV299"/>
      <c r="FAW299"/>
      <c r="FAX299"/>
      <c r="FAY299"/>
      <c r="FAZ299"/>
      <c r="FBA299"/>
      <c r="FBB299"/>
      <c r="FBC299"/>
      <c r="FBD299"/>
      <c r="FBE299"/>
      <c r="FBF299"/>
      <c r="FBG299"/>
      <c r="FBH299"/>
      <c r="FBI299"/>
      <c r="FBJ299"/>
      <c r="FBK299"/>
      <c r="FBL299"/>
      <c r="FBM299"/>
      <c r="FBN299"/>
      <c r="FBO299"/>
      <c r="FBP299"/>
      <c r="FBQ299"/>
      <c r="FBR299"/>
      <c r="FBS299"/>
      <c r="FBT299"/>
      <c r="FBU299"/>
      <c r="FBV299"/>
      <c r="FBW299"/>
      <c r="FBX299"/>
      <c r="FBY299"/>
      <c r="FBZ299"/>
      <c r="FCA299"/>
      <c r="FCB299"/>
      <c r="FCC299"/>
      <c r="FCD299"/>
      <c r="FCE299"/>
      <c r="FCF299"/>
      <c r="FCG299"/>
      <c r="FCH299"/>
      <c r="FCI299"/>
      <c r="FCJ299"/>
      <c r="FCK299"/>
      <c r="FCL299"/>
      <c r="FCM299"/>
      <c r="FCN299"/>
      <c r="FCO299"/>
      <c r="FCP299"/>
      <c r="FCQ299"/>
      <c r="FCR299"/>
      <c r="FCS299"/>
      <c r="FCT299"/>
      <c r="FCU299"/>
      <c r="FCV299"/>
      <c r="FCW299"/>
      <c r="FCX299"/>
      <c r="FCY299"/>
      <c r="FCZ299"/>
      <c r="FDA299"/>
      <c r="FDB299"/>
      <c r="FDC299"/>
      <c r="FDD299"/>
      <c r="FDE299"/>
      <c r="FDF299"/>
      <c r="FDG299"/>
      <c r="FDH299"/>
      <c r="FDI299"/>
      <c r="FDJ299"/>
      <c r="FDK299"/>
      <c r="FDL299"/>
      <c r="FDM299"/>
      <c r="FDN299"/>
      <c r="FDO299"/>
      <c r="FDP299"/>
      <c r="FDQ299"/>
      <c r="FDR299"/>
      <c r="FDS299"/>
      <c r="FDT299"/>
      <c r="FDU299"/>
      <c r="FDV299"/>
      <c r="FDW299"/>
      <c r="FDX299"/>
      <c r="FDY299"/>
      <c r="FDZ299"/>
      <c r="FEA299"/>
      <c r="FEB299"/>
      <c r="FEC299"/>
      <c r="FED299"/>
      <c r="FEE299"/>
      <c r="FEF299"/>
      <c r="FEG299"/>
      <c r="FEH299"/>
      <c r="FEI299"/>
      <c r="FEJ299"/>
      <c r="FEK299"/>
      <c r="FEL299"/>
      <c r="FEM299"/>
      <c r="FEN299"/>
      <c r="FEO299"/>
      <c r="FEP299"/>
      <c r="FEQ299"/>
      <c r="FER299"/>
      <c r="FES299"/>
      <c r="FET299"/>
      <c r="FEU299"/>
      <c r="FEV299"/>
      <c r="FEW299"/>
      <c r="FEX299"/>
      <c r="FEY299"/>
      <c r="FEZ299"/>
      <c r="FFA299"/>
      <c r="FFB299"/>
      <c r="FFC299"/>
      <c r="FFD299"/>
      <c r="FFE299"/>
      <c r="FFF299"/>
      <c r="FFG299"/>
      <c r="FFH299"/>
      <c r="FFI299"/>
      <c r="FFJ299"/>
      <c r="FFK299"/>
      <c r="FFL299"/>
      <c r="FFM299"/>
      <c r="FFN299"/>
      <c r="FFO299"/>
      <c r="FFP299"/>
      <c r="FFQ299"/>
      <c r="FFR299"/>
      <c r="FFS299"/>
      <c r="FFT299"/>
      <c r="FFU299"/>
      <c r="FFV299"/>
      <c r="FFW299"/>
      <c r="FFX299"/>
      <c r="FFY299"/>
      <c r="FFZ299"/>
      <c r="FGA299"/>
      <c r="FGB299"/>
      <c r="FGC299"/>
      <c r="FGD299"/>
      <c r="FGE299"/>
      <c r="FGF299"/>
      <c r="FGG299"/>
      <c r="FGH299"/>
      <c r="FGI299"/>
      <c r="FGJ299"/>
      <c r="FGK299"/>
      <c r="FGL299"/>
      <c r="FGM299"/>
      <c r="FGN299"/>
      <c r="FGO299"/>
      <c r="FGP299"/>
      <c r="FGQ299"/>
      <c r="FGR299"/>
      <c r="FGS299"/>
      <c r="FGT299"/>
      <c r="FGU299"/>
      <c r="FGV299"/>
      <c r="FGW299"/>
      <c r="FGX299"/>
      <c r="FGY299"/>
      <c r="FGZ299"/>
      <c r="FHA299"/>
      <c r="FHB299"/>
      <c r="FHC299"/>
      <c r="FHD299"/>
      <c r="FHE299"/>
      <c r="FHF299"/>
      <c r="FHG299"/>
      <c r="FHH299"/>
      <c r="FHI299"/>
      <c r="FHJ299"/>
      <c r="FHK299"/>
      <c r="FHL299"/>
      <c r="FHM299"/>
      <c r="FHN299"/>
      <c r="FHO299"/>
      <c r="FHP299"/>
      <c r="FHQ299"/>
      <c r="FHR299"/>
      <c r="FHS299"/>
      <c r="FHT299"/>
      <c r="FHU299"/>
      <c r="FHV299"/>
      <c r="FHW299"/>
      <c r="FHX299"/>
      <c r="FHY299"/>
      <c r="FHZ299"/>
      <c r="FIA299"/>
      <c r="FIB299"/>
      <c r="FIC299"/>
      <c r="FID299"/>
      <c r="FIE299"/>
      <c r="FIF299"/>
      <c r="FIG299"/>
      <c r="FIH299"/>
      <c r="FII299"/>
      <c r="FIJ299"/>
      <c r="FIK299"/>
      <c r="FIL299"/>
      <c r="FIM299"/>
      <c r="FIN299"/>
      <c r="FIO299"/>
      <c r="FIP299"/>
      <c r="FIQ299"/>
      <c r="FIR299"/>
      <c r="FIS299"/>
      <c r="FIT299"/>
      <c r="FIU299"/>
      <c r="FIV299"/>
      <c r="FIW299"/>
      <c r="FIX299"/>
      <c r="FIY299"/>
      <c r="FIZ299"/>
      <c r="FJA299"/>
      <c r="FJB299"/>
      <c r="FJC299"/>
      <c r="FJD299"/>
      <c r="FJE299"/>
      <c r="FJF299"/>
      <c r="FJG299"/>
      <c r="FJH299"/>
      <c r="FJI299"/>
      <c r="FJJ299"/>
      <c r="FJK299"/>
      <c r="FJL299"/>
      <c r="FJM299"/>
      <c r="FJN299"/>
      <c r="FJO299"/>
      <c r="FJP299"/>
      <c r="FJQ299"/>
      <c r="FJR299"/>
      <c r="FJS299"/>
      <c r="FJT299"/>
      <c r="FJU299"/>
      <c r="FJV299"/>
      <c r="FJW299"/>
      <c r="FJX299"/>
      <c r="FJY299"/>
      <c r="FJZ299"/>
      <c r="FKA299"/>
      <c r="FKB299"/>
      <c r="FKC299"/>
      <c r="FKD299"/>
      <c r="FKE299"/>
      <c r="FKF299"/>
      <c r="FKG299"/>
      <c r="FKH299"/>
      <c r="FKI299"/>
      <c r="FKJ299"/>
      <c r="FKK299"/>
      <c r="FKL299"/>
      <c r="FKM299"/>
      <c r="FKN299"/>
      <c r="FKO299"/>
      <c r="FKP299"/>
      <c r="FKQ299"/>
      <c r="FKR299"/>
      <c r="FKS299"/>
      <c r="FKT299"/>
      <c r="FKU299"/>
      <c r="FKV299"/>
      <c r="FKW299"/>
      <c r="FKX299"/>
      <c r="FKY299"/>
      <c r="FKZ299"/>
      <c r="FLA299"/>
      <c r="FLB299"/>
      <c r="FLC299"/>
      <c r="FLD299"/>
      <c r="FLE299"/>
      <c r="FLF299"/>
      <c r="FLG299"/>
      <c r="FLH299"/>
      <c r="FLI299"/>
      <c r="FLJ299"/>
      <c r="FLK299"/>
      <c r="FLL299"/>
      <c r="FLM299"/>
      <c r="FLN299"/>
      <c r="FLO299"/>
      <c r="FLP299"/>
      <c r="FLQ299"/>
      <c r="FLR299"/>
      <c r="FLS299"/>
      <c r="FLT299"/>
      <c r="FLU299"/>
      <c r="FLV299"/>
      <c r="FLW299"/>
      <c r="FLX299"/>
      <c r="FLY299"/>
      <c r="FLZ299"/>
      <c r="FMA299"/>
      <c r="FMB299"/>
      <c r="FMC299"/>
      <c r="FMD299"/>
      <c r="FME299"/>
      <c r="FMF299"/>
      <c r="FMG299"/>
      <c r="FMH299"/>
      <c r="FMI299"/>
      <c r="FMJ299"/>
      <c r="FMK299"/>
      <c r="FML299"/>
      <c r="FMM299"/>
      <c r="FMN299"/>
      <c r="FMO299"/>
      <c r="FMP299"/>
      <c r="FMQ299"/>
      <c r="FMR299"/>
      <c r="FMS299"/>
      <c r="FMT299"/>
      <c r="FMU299"/>
      <c r="FMV299"/>
      <c r="FMW299"/>
      <c r="FMX299"/>
      <c r="FMY299"/>
      <c r="FMZ299"/>
      <c r="FNA299"/>
      <c r="FNB299"/>
      <c r="FNC299"/>
      <c r="FND299"/>
      <c r="FNE299"/>
      <c r="FNF299"/>
      <c r="FNG299"/>
      <c r="FNH299"/>
      <c r="FNI299"/>
      <c r="FNJ299"/>
      <c r="FNK299"/>
      <c r="FNL299"/>
      <c r="FNM299"/>
      <c r="FNN299"/>
      <c r="FNO299"/>
      <c r="FNP299"/>
      <c r="FNQ299"/>
      <c r="FNR299"/>
      <c r="FNS299"/>
      <c r="FNT299"/>
      <c r="FNU299"/>
      <c r="FNV299"/>
      <c r="FNW299"/>
      <c r="FNX299"/>
      <c r="FNY299"/>
      <c r="FNZ299"/>
      <c r="FOA299"/>
      <c r="FOB299"/>
      <c r="FOC299"/>
      <c r="FOD299"/>
      <c r="FOE299"/>
      <c r="FOF299"/>
      <c r="FOG299"/>
      <c r="FOH299"/>
      <c r="FOI299"/>
      <c r="FOJ299"/>
      <c r="FOK299"/>
      <c r="FOL299"/>
      <c r="FOM299"/>
      <c r="FON299"/>
      <c r="FOO299"/>
      <c r="FOP299"/>
      <c r="FOQ299"/>
      <c r="FOR299"/>
      <c r="FOS299"/>
      <c r="FOT299"/>
      <c r="FOU299"/>
      <c r="FOV299"/>
      <c r="FOW299"/>
      <c r="FOX299"/>
      <c r="FOY299"/>
      <c r="FOZ299"/>
      <c r="FPA299"/>
      <c r="FPB299"/>
      <c r="FPC299"/>
      <c r="FPD299"/>
      <c r="FPE299"/>
      <c r="FPF299"/>
      <c r="FPG299"/>
      <c r="FPH299"/>
      <c r="FPI299"/>
      <c r="FPJ299"/>
      <c r="FPK299"/>
      <c r="FPL299"/>
      <c r="FPM299"/>
      <c r="FPN299"/>
      <c r="FPO299"/>
      <c r="FPP299"/>
      <c r="FPQ299"/>
      <c r="FPR299"/>
      <c r="FPS299"/>
      <c r="FPT299"/>
      <c r="FPU299"/>
      <c r="FPV299"/>
      <c r="FPW299"/>
      <c r="FPX299"/>
      <c r="FPY299"/>
      <c r="FPZ299"/>
      <c r="FQA299"/>
      <c r="FQB299"/>
      <c r="FQC299"/>
      <c r="FQD299"/>
      <c r="FQE299"/>
      <c r="FQF299"/>
      <c r="FQG299"/>
      <c r="FQH299"/>
      <c r="FQI299"/>
      <c r="FQJ299"/>
      <c r="FQK299"/>
      <c r="FQL299"/>
      <c r="FQM299"/>
      <c r="FQN299"/>
      <c r="FQO299"/>
      <c r="FQP299"/>
      <c r="FQQ299"/>
      <c r="FQR299"/>
      <c r="FQS299"/>
      <c r="FQT299"/>
      <c r="FQU299"/>
      <c r="FQV299"/>
      <c r="FQW299"/>
      <c r="FQX299"/>
      <c r="FQY299"/>
      <c r="FQZ299"/>
      <c r="FRA299"/>
      <c r="FRB299"/>
      <c r="FRC299"/>
      <c r="FRD299"/>
      <c r="FRE299"/>
      <c r="FRF299"/>
      <c r="FRG299"/>
      <c r="FRH299"/>
      <c r="FRI299"/>
      <c r="FRJ299"/>
      <c r="FRK299"/>
      <c r="FRL299"/>
      <c r="FRM299"/>
      <c r="FRN299"/>
      <c r="FRO299"/>
      <c r="FRP299"/>
      <c r="FRQ299"/>
      <c r="FRR299"/>
      <c r="FRS299"/>
      <c r="FRT299"/>
      <c r="FRU299"/>
      <c r="FRV299"/>
      <c r="FRW299"/>
      <c r="FRX299"/>
      <c r="FRY299"/>
      <c r="FRZ299"/>
      <c r="FSA299"/>
      <c r="FSB299"/>
      <c r="FSC299"/>
      <c r="FSD299"/>
      <c r="FSE299"/>
      <c r="FSF299"/>
      <c r="FSG299"/>
      <c r="FSH299"/>
      <c r="FSI299"/>
      <c r="FSJ299"/>
      <c r="FSK299"/>
      <c r="FSL299"/>
      <c r="FSM299"/>
      <c r="FSN299"/>
      <c r="FSO299"/>
      <c r="FSP299"/>
      <c r="FSQ299"/>
      <c r="FSR299"/>
      <c r="FSS299"/>
      <c r="FST299"/>
      <c r="FSU299"/>
      <c r="FSV299"/>
      <c r="FSW299"/>
      <c r="FSX299"/>
      <c r="FSY299"/>
      <c r="FSZ299"/>
      <c r="FTA299"/>
      <c r="FTB299"/>
      <c r="FTC299"/>
      <c r="FTD299"/>
      <c r="FTE299"/>
      <c r="FTF299"/>
      <c r="FTG299"/>
      <c r="FTH299"/>
      <c r="FTI299"/>
      <c r="FTJ299"/>
      <c r="FTK299"/>
      <c r="FTL299"/>
      <c r="FTM299"/>
      <c r="FTN299"/>
      <c r="FTO299"/>
      <c r="FTP299"/>
      <c r="FTQ299"/>
      <c r="FTR299"/>
      <c r="FTS299"/>
      <c r="FTT299"/>
      <c r="FTU299"/>
      <c r="FTV299"/>
      <c r="FTW299"/>
      <c r="FTX299"/>
      <c r="FTY299"/>
      <c r="FTZ299"/>
      <c r="FUA299"/>
      <c r="FUB299"/>
      <c r="FUC299"/>
      <c r="FUD299"/>
      <c r="FUE299"/>
      <c r="FUF299"/>
      <c r="FUG299"/>
      <c r="FUH299"/>
      <c r="FUI299"/>
      <c r="FUJ299"/>
      <c r="FUK299"/>
      <c r="FUL299"/>
      <c r="FUM299"/>
      <c r="FUN299"/>
      <c r="FUO299"/>
      <c r="FUP299"/>
      <c r="FUQ299"/>
      <c r="FUR299"/>
      <c r="FUS299"/>
      <c r="FUT299"/>
      <c r="FUU299"/>
      <c r="FUV299"/>
      <c r="FUW299"/>
      <c r="FUX299"/>
      <c r="FUY299"/>
      <c r="FUZ299"/>
      <c r="FVA299"/>
      <c r="FVB299"/>
      <c r="FVC299"/>
      <c r="FVD299"/>
      <c r="FVE299"/>
      <c r="FVF299"/>
      <c r="FVG299"/>
      <c r="FVH299"/>
      <c r="FVI299"/>
      <c r="FVJ299"/>
      <c r="FVK299"/>
      <c r="FVL299"/>
      <c r="FVM299"/>
      <c r="FVN299"/>
      <c r="FVO299"/>
      <c r="FVP299"/>
      <c r="FVQ299"/>
      <c r="FVR299"/>
      <c r="FVS299"/>
      <c r="FVT299"/>
      <c r="FVU299"/>
      <c r="FVV299"/>
      <c r="FVW299"/>
      <c r="FVX299"/>
      <c r="FVY299"/>
      <c r="FVZ299"/>
      <c r="FWA299"/>
      <c r="FWB299"/>
      <c r="FWC299"/>
      <c r="FWD299"/>
      <c r="FWE299"/>
      <c r="FWF299"/>
      <c r="FWG299"/>
      <c r="FWH299"/>
      <c r="FWI299"/>
      <c r="FWJ299"/>
      <c r="FWK299"/>
      <c r="FWL299"/>
      <c r="FWM299"/>
      <c r="FWN299"/>
      <c r="FWO299"/>
      <c r="FWP299"/>
      <c r="FWQ299"/>
      <c r="FWR299"/>
      <c r="FWS299"/>
      <c r="FWT299"/>
      <c r="FWU299"/>
      <c r="FWV299"/>
      <c r="FWW299"/>
      <c r="FWX299"/>
      <c r="FWY299"/>
      <c r="FWZ299"/>
      <c r="FXA299"/>
      <c r="FXB299"/>
      <c r="FXC299"/>
      <c r="FXD299"/>
      <c r="FXE299"/>
      <c r="FXF299"/>
      <c r="FXG299"/>
      <c r="FXH299"/>
      <c r="FXI299"/>
      <c r="FXJ299"/>
      <c r="FXK299"/>
      <c r="FXL299"/>
      <c r="FXM299"/>
      <c r="FXN299"/>
      <c r="FXO299"/>
      <c r="FXP299"/>
      <c r="FXQ299"/>
      <c r="FXR299"/>
      <c r="FXS299"/>
      <c r="FXT299"/>
      <c r="FXU299"/>
      <c r="FXV299"/>
      <c r="FXW299"/>
      <c r="FXX299"/>
      <c r="FXY299"/>
      <c r="FXZ299"/>
      <c r="FYA299"/>
      <c r="FYB299"/>
      <c r="FYC299"/>
      <c r="FYD299"/>
      <c r="FYE299"/>
      <c r="FYF299"/>
      <c r="FYG299"/>
      <c r="FYH299"/>
      <c r="FYI299"/>
      <c r="FYJ299"/>
      <c r="FYK299"/>
      <c r="FYL299"/>
      <c r="FYM299"/>
      <c r="FYN299"/>
      <c r="FYO299"/>
      <c r="FYP299"/>
      <c r="FYQ299"/>
      <c r="FYR299"/>
      <c r="FYS299"/>
      <c r="FYT299"/>
      <c r="FYU299"/>
      <c r="FYV299"/>
      <c r="FYW299"/>
      <c r="FYX299"/>
      <c r="FYY299"/>
      <c r="FYZ299"/>
      <c r="FZA299"/>
      <c r="FZB299"/>
      <c r="FZC299"/>
      <c r="FZD299"/>
      <c r="FZE299"/>
      <c r="FZF299"/>
      <c r="FZG299"/>
      <c r="FZH299"/>
      <c r="FZI299"/>
      <c r="FZJ299"/>
      <c r="FZK299"/>
      <c r="FZL299"/>
      <c r="FZM299"/>
      <c r="FZN299"/>
      <c r="FZO299"/>
      <c r="FZP299"/>
      <c r="FZQ299"/>
      <c r="FZR299"/>
      <c r="FZS299"/>
      <c r="FZT299"/>
      <c r="FZU299"/>
      <c r="FZV299"/>
      <c r="FZW299"/>
      <c r="FZX299"/>
      <c r="FZY299"/>
      <c r="FZZ299"/>
      <c r="GAA299"/>
      <c r="GAB299"/>
      <c r="GAC299"/>
      <c r="GAD299"/>
      <c r="GAE299"/>
      <c r="GAF299"/>
      <c r="GAG299"/>
      <c r="GAH299"/>
      <c r="GAI299"/>
      <c r="GAJ299"/>
      <c r="GAK299"/>
      <c r="GAL299"/>
      <c r="GAM299"/>
      <c r="GAN299"/>
      <c r="GAO299"/>
      <c r="GAP299"/>
      <c r="GAQ299"/>
      <c r="GAR299"/>
      <c r="GAS299"/>
      <c r="GAT299"/>
      <c r="GAU299"/>
      <c r="GAV299"/>
      <c r="GAW299"/>
      <c r="GAX299"/>
      <c r="GAY299"/>
      <c r="GAZ299"/>
      <c r="GBA299"/>
      <c r="GBB299"/>
      <c r="GBC299"/>
      <c r="GBD299"/>
      <c r="GBE299"/>
      <c r="GBF299"/>
      <c r="GBG299"/>
      <c r="GBH299"/>
      <c r="GBI299"/>
      <c r="GBJ299"/>
      <c r="GBK299"/>
      <c r="GBL299"/>
      <c r="GBM299"/>
      <c r="GBN299"/>
      <c r="GBO299"/>
      <c r="GBP299"/>
      <c r="GBQ299"/>
      <c r="GBR299"/>
      <c r="GBS299"/>
      <c r="GBT299"/>
      <c r="GBU299"/>
      <c r="GBV299"/>
      <c r="GBW299"/>
      <c r="GBX299"/>
      <c r="GBY299"/>
      <c r="GBZ299"/>
      <c r="GCA299"/>
      <c r="GCB299"/>
      <c r="GCC299"/>
      <c r="GCD299"/>
      <c r="GCE299"/>
      <c r="GCF299"/>
      <c r="GCG299"/>
      <c r="GCH299"/>
      <c r="GCI299"/>
      <c r="GCJ299"/>
      <c r="GCK299"/>
      <c r="GCL299"/>
      <c r="GCM299"/>
      <c r="GCN299"/>
      <c r="GCO299"/>
      <c r="GCP299"/>
      <c r="GCQ299"/>
      <c r="GCR299"/>
      <c r="GCS299"/>
      <c r="GCT299"/>
      <c r="GCU299"/>
      <c r="GCV299"/>
      <c r="GCW299"/>
      <c r="GCX299"/>
      <c r="GCY299"/>
      <c r="GCZ299"/>
      <c r="GDA299"/>
      <c r="GDB299"/>
      <c r="GDC299"/>
      <c r="GDD299"/>
      <c r="GDE299"/>
      <c r="GDF299"/>
      <c r="GDG299"/>
      <c r="GDH299"/>
      <c r="GDI299"/>
      <c r="GDJ299"/>
      <c r="GDK299"/>
      <c r="GDL299"/>
      <c r="GDM299"/>
      <c r="GDN299"/>
      <c r="GDO299"/>
      <c r="GDP299"/>
      <c r="GDQ299"/>
      <c r="GDR299"/>
      <c r="GDS299"/>
      <c r="GDT299"/>
      <c r="GDU299"/>
      <c r="GDV299"/>
      <c r="GDW299"/>
      <c r="GDX299"/>
      <c r="GDY299"/>
      <c r="GDZ299"/>
      <c r="GEA299"/>
      <c r="GEB299"/>
      <c r="GEC299"/>
      <c r="GED299"/>
      <c r="GEE299"/>
      <c r="GEF299"/>
      <c r="GEG299"/>
      <c r="GEH299"/>
      <c r="GEI299"/>
      <c r="GEJ299"/>
      <c r="GEK299"/>
      <c r="GEL299"/>
      <c r="GEM299"/>
      <c r="GEN299"/>
      <c r="GEO299"/>
      <c r="GEP299"/>
      <c r="GEQ299"/>
      <c r="GER299"/>
      <c r="GES299"/>
      <c r="GET299"/>
      <c r="GEU299"/>
      <c r="GEV299"/>
      <c r="GEW299"/>
      <c r="GEX299"/>
      <c r="GEY299"/>
      <c r="GEZ299"/>
      <c r="GFA299"/>
      <c r="GFB299"/>
      <c r="GFC299"/>
      <c r="GFD299"/>
      <c r="GFE299"/>
      <c r="GFF299"/>
      <c r="GFG299"/>
      <c r="GFH299"/>
      <c r="GFI299"/>
      <c r="GFJ299"/>
      <c r="GFK299"/>
      <c r="GFL299"/>
      <c r="GFM299"/>
      <c r="GFN299"/>
      <c r="GFO299"/>
      <c r="GFP299"/>
      <c r="GFQ299"/>
      <c r="GFR299"/>
      <c r="GFS299"/>
      <c r="GFT299"/>
      <c r="GFU299"/>
      <c r="GFV299"/>
      <c r="GFW299"/>
      <c r="GFX299"/>
      <c r="GFY299"/>
      <c r="GFZ299"/>
      <c r="GGA299"/>
      <c r="GGB299"/>
      <c r="GGC299"/>
      <c r="GGD299"/>
      <c r="GGE299"/>
      <c r="GGF299"/>
      <c r="GGG299"/>
      <c r="GGH299"/>
      <c r="GGI299"/>
      <c r="GGJ299"/>
      <c r="GGK299"/>
      <c r="GGL299"/>
      <c r="GGM299"/>
      <c r="GGN299"/>
      <c r="GGO299"/>
      <c r="GGP299"/>
      <c r="GGQ299"/>
      <c r="GGR299"/>
      <c r="GGS299"/>
      <c r="GGT299"/>
      <c r="GGU299"/>
      <c r="GGV299"/>
      <c r="GGW299"/>
      <c r="GGX299"/>
      <c r="GGY299"/>
      <c r="GGZ299"/>
      <c r="GHA299"/>
      <c r="GHB299"/>
      <c r="GHC299"/>
      <c r="GHD299"/>
      <c r="GHE299"/>
      <c r="GHF299"/>
      <c r="GHG299"/>
      <c r="GHH299"/>
      <c r="GHI299"/>
      <c r="GHJ299"/>
      <c r="GHK299"/>
      <c r="GHL299"/>
      <c r="GHM299"/>
      <c r="GHN299"/>
      <c r="GHO299"/>
      <c r="GHP299"/>
      <c r="GHQ299"/>
      <c r="GHR299"/>
      <c r="GHS299"/>
      <c r="GHT299"/>
      <c r="GHU299"/>
      <c r="GHV299"/>
      <c r="GHW299"/>
      <c r="GHX299"/>
      <c r="GHY299"/>
      <c r="GHZ299"/>
      <c r="GIA299"/>
      <c r="GIB299"/>
      <c r="GIC299"/>
      <c r="GID299"/>
      <c r="GIE299"/>
      <c r="GIF299"/>
      <c r="GIG299"/>
      <c r="GIH299"/>
      <c r="GII299"/>
      <c r="GIJ299"/>
      <c r="GIK299"/>
      <c r="GIL299"/>
      <c r="GIM299"/>
      <c r="GIN299"/>
      <c r="GIO299"/>
      <c r="GIP299"/>
      <c r="GIQ299"/>
      <c r="GIR299"/>
      <c r="GIS299"/>
      <c r="GIT299"/>
      <c r="GIU299"/>
      <c r="GIV299"/>
      <c r="GIW299"/>
      <c r="GIX299"/>
      <c r="GIY299"/>
      <c r="GIZ299"/>
      <c r="GJA299"/>
      <c r="GJB299"/>
      <c r="GJC299"/>
      <c r="GJD299"/>
      <c r="GJE299"/>
      <c r="GJF299"/>
      <c r="GJG299"/>
      <c r="GJH299"/>
      <c r="GJI299"/>
      <c r="GJJ299"/>
      <c r="GJK299"/>
      <c r="GJL299"/>
      <c r="GJM299"/>
      <c r="GJN299"/>
      <c r="GJO299"/>
      <c r="GJP299"/>
      <c r="GJQ299"/>
      <c r="GJR299"/>
      <c r="GJS299"/>
      <c r="GJT299"/>
      <c r="GJU299"/>
      <c r="GJV299"/>
      <c r="GJW299"/>
      <c r="GJX299"/>
      <c r="GJY299"/>
      <c r="GJZ299"/>
      <c r="GKA299"/>
      <c r="GKB299"/>
      <c r="GKC299"/>
      <c r="GKD299"/>
      <c r="GKE299"/>
      <c r="GKF299"/>
      <c r="GKG299"/>
      <c r="GKH299"/>
      <c r="GKI299"/>
      <c r="GKJ299"/>
      <c r="GKK299"/>
      <c r="GKL299"/>
      <c r="GKM299"/>
      <c r="GKN299"/>
      <c r="GKO299"/>
      <c r="GKP299"/>
      <c r="GKQ299"/>
      <c r="GKR299"/>
      <c r="GKS299"/>
      <c r="GKT299"/>
      <c r="GKU299"/>
      <c r="GKV299"/>
      <c r="GKW299"/>
      <c r="GKX299"/>
      <c r="GKY299"/>
      <c r="GKZ299"/>
      <c r="GLA299"/>
      <c r="GLB299"/>
      <c r="GLC299"/>
      <c r="GLD299"/>
      <c r="GLE299"/>
      <c r="GLF299"/>
      <c r="GLG299"/>
      <c r="GLH299"/>
      <c r="GLI299"/>
      <c r="GLJ299"/>
      <c r="GLK299"/>
      <c r="GLL299"/>
      <c r="GLM299"/>
      <c r="GLN299"/>
      <c r="GLO299"/>
      <c r="GLP299"/>
      <c r="GLQ299"/>
      <c r="GLR299"/>
      <c r="GLS299"/>
      <c r="GLT299"/>
      <c r="GLU299"/>
      <c r="GLV299"/>
      <c r="GLW299"/>
      <c r="GLX299"/>
      <c r="GLY299"/>
      <c r="GLZ299"/>
      <c r="GMA299"/>
      <c r="GMB299"/>
      <c r="GMC299"/>
      <c r="GMD299"/>
      <c r="GME299"/>
      <c r="GMF299"/>
      <c r="GMG299"/>
      <c r="GMH299"/>
      <c r="GMI299"/>
      <c r="GMJ299"/>
      <c r="GMK299"/>
      <c r="GML299"/>
      <c r="GMM299"/>
      <c r="GMN299"/>
      <c r="GMO299"/>
      <c r="GMP299"/>
      <c r="GMQ299"/>
      <c r="GMR299"/>
      <c r="GMS299"/>
      <c r="GMT299"/>
      <c r="GMU299"/>
      <c r="GMV299"/>
      <c r="GMW299"/>
      <c r="GMX299"/>
      <c r="GMY299"/>
      <c r="GMZ299"/>
      <c r="GNA299"/>
      <c r="GNB299"/>
      <c r="GNC299"/>
      <c r="GND299"/>
      <c r="GNE299"/>
      <c r="GNF299"/>
      <c r="GNG299"/>
      <c r="GNH299"/>
      <c r="GNI299"/>
      <c r="GNJ299"/>
      <c r="GNK299"/>
      <c r="GNL299"/>
      <c r="GNM299"/>
      <c r="GNN299"/>
      <c r="GNO299"/>
      <c r="GNP299"/>
      <c r="GNQ299"/>
      <c r="GNR299"/>
      <c r="GNS299"/>
      <c r="GNT299"/>
      <c r="GNU299"/>
      <c r="GNV299"/>
      <c r="GNW299"/>
      <c r="GNX299"/>
      <c r="GNY299"/>
      <c r="GNZ299"/>
      <c r="GOA299"/>
      <c r="GOB299"/>
      <c r="GOC299"/>
      <c r="GOD299"/>
      <c r="GOE299"/>
      <c r="GOF299"/>
      <c r="GOG299"/>
      <c r="GOH299"/>
      <c r="GOI299"/>
      <c r="GOJ299"/>
      <c r="GOK299"/>
      <c r="GOL299"/>
      <c r="GOM299"/>
      <c r="GON299"/>
      <c r="GOO299"/>
      <c r="GOP299"/>
      <c r="GOQ299"/>
      <c r="GOR299"/>
      <c r="GOS299"/>
      <c r="GOT299"/>
      <c r="GOU299"/>
      <c r="GOV299"/>
      <c r="GOW299"/>
      <c r="GOX299"/>
      <c r="GOY299"/>
      <c r="GOZ299"/>
      <c r="GPA299"/>
      <c r="GPB299"/>
      <c r="GPC299"/>
      <c r="GPD299"/>
      <c r="GPE299"/>
      <c r="GPF299"/>
      <c r="GPG299"/>
      <c r="GPH299"/>
      <c r="GPI299"/>
      <c r="GPJ299"/>
      <c r="GPK299"/>
      <c r="GPL299"/>
      <c r="GPM299"/>
      <c r="GPN299"/>
      <c r="GPO299"/>
      <c r="GPP299"/>
      <c r="GPQ299"/>
      <c r="GPR299"/>
      <c r="GPS299"/>
      <c r="GPT299"/>
      <c r="GPU299"/>
      <c r="GPV299"/>
      <c r="GPW299"/>
      <c r="GPX299"/>
      <c r="GPY299"/>
      <c r="GPZ299"/>
      <c r="GQA299"/>
      <c r="GQB299"/>
      <c r="GQC299"/>
      <c r="GQD299"/>
      <c r="GQE299"/>
      <c r="GQF299"/>
      <c r="GQG299"/>
      <c r="GQH299"/>
      <c r="GQI299"/>
      <c r="GQJ299"/>
      <c r="GQK299"/>
      <c r="GQL299"/>
      <c r="GQM299"/>
      <c r="GQN299"/>
      <c r="GQO299"/>
      <c r="GQP299"/>
      <c r="GQQ299"/>
      <c r="GQR299"/>
      <c r="GQS299"/>
      <c r="GQT299"/>
      <c r="GQU299"/>
      <c r="GQV299"/>
      <c r="GQW299"/>
      <c r="GQX299"/>
      <c r="GQY299"/>
      <c r="GQZ299"/>
      <c r="GRA299"/>
      <c r="GRB299"/>
      <c r="GRC299"/>
      <c r="GRD299"/>
      <c r="GRE299"/>
      <c r="GRF299"/>
      <c r="GRG299"/>
      <c r="GRH299"/>
      <c r="GRI299"/>
      <c r="GRJ299"/>
      <c r="GRK299"/>
      <c r="GRL299"/>
      <c r="GRM299"/>
      <c r="GRN299"/>
      <c r="GRO299"/>
      <c r="GRP299"/>
      <c r="GRQ299"/>
      <c r="GRR299"/>
      <c r="GRS299"/>
      <c r="GRT299"/>
      <c r="GRU299"/>
      <c r="GRV299"/>
      <c r="GRW299"/>
      <c r="GRX299"/>
      <c r="GRY299"/>
      <c r="GRZ299"/>
      <c r="GSA299"/>
      <c r="GSB299"/>
      <c r="GSC299"/>
      <c r="GSD299"/>
      <c r="GSE299"/>
      <c r="GSF299"/>
      <c r="GSG299"/>
      <c r="GSH299"/>
      <c r="GSI299"/>
      <c r="GSJ299"/>
      <c r="GSK299"/>
      <c r="GSL299"/>
      <c r="GSM299"/>
      <c r="GSN299"/>
      <c r="GSO299"/>
      <c r="GSP299"/>
      <c r="GSQ299"/>
      <c r="GSR299"/>
      <c r="GSS299"/>
      <c r="GST299"/>
      <c r="GSU299"/>
      <c r="GSV299"/>
      <c r="GSW299"/>
      <c r="GSX299"/>
      <c r="GSY299"/>
      <c r="GSZ299"/>
      <c r="GTA299"/>
      <c r="GTB299"/>
      <c r="GTC299"/>
      <c r="GTD299"/>
      <c r="GTE299"/>
      <c r="GTF299"/>
      <c r="GTG299"/>
      <c r="GTH299"/>
      <c r="GTI299"/>
      <c r="GTJ299"/>
      <c r="GTK299"/>
      <c r="GTL299"/>
      <c r="GTM299"/>
      <c r="GTN299"/>
      <c r="GTO299"/>
      <c r="GTP299"/>
      <c r="GTQ299"/>
      <c r="GTR299"/>
      <c r="GTS299"/>
      <c r="GTT299"/>
      <c r="GTU299"/>
      <c r="GTV299"/>
      <c r="GTW299"/>
      <c r="GTX299"/>
      <c r="GTY299"/>
      <c r="GTZ299"/>
      <c r="GUA299"/>
      <c r="GUB299"/>
      <c r="GUC299"/>
      <c r="GUD299"/>
      <c r="GUE299"/>
      <c r="GUF299"/>
      <c r="GUG299"/>
      <c r="GUH299"/>
      <c r="GUI299"/>
      <c r="GUJ299"/>
      <c r="GUK299"/>
      <c r="GUL299"/>
      <c r="GUM299"/>
      <c r="GUN299"/>
      <c r="GUO299"/>
      <c r="GUP299"/>
      <c r="GUQ299"/>
      <c r="GUR299"/>
      <c r="GUS299"/>
      <c r="GUT299"/>
      <c r="GUU299"/>
      <c r="GUV299"/>
      <c r="GUW299"/>
      <c r="GUX299"/>
      <c r="GUY299"/>
      <c r="GUZ299"/>
      <c r="GVA299"/>
      <c r="GVB299"/>
      <c r="GVC299"/>
      <c r="GVD299"/>
      <c r="GVE299"/>
      <c r="GVF299"/>
      <c r="GVG299"/>
      <c r="GVH299"/>
      <c r="GVI299"/>
      <c r="GVJ299"/>
      <c r="GVK299"/>
      <c r="GVL299"/>
      <c r="GVM299"/>
      <c r="GVN299"/>
      <c r="GVO299"/>
      <c r="GVP299"/>
      <c r="GVQ299"/>
      <c r="GVR299"/>
      <c r="GVS299"/>
      <c r="GVT299"/>
      <c r="GVU299"/>
      <c r="GVV299"/>
      <c r="GVW299"/>
      <c r="GVX299"/>
      <c r="GVY299"/>
      <c r="GVZ299"/>
      <c r="GWA299"/>
      <c r="GWB299"/>
      <c r="GWC299"/>
      <c r="GWD299"/>
      <c r="GWE299"/>
      <c r="GWF299"/>
      <c r="GWG299"/>
      <c r="GWH299"/>
      <c r="GWI299"/>
      <c r="GWJ299"/>
      <c r="GWK299"/>
      <c r="GWL299"/>
      <c r="GWM299"/>
      <c r="GWN299"/>
      <c r="GWO299"/>
      <c r="GWP299"/>
      <c r="GWQ299"/>
      <c r="GWR299"/>
      <c r="GWS299"/>
      <c r="GWT299"/>
      <c r="GWU299"/>
      <c r="GWV299"/>
      <c r="GWW299"/>
      <c r="GWX299"/>
      <c r="GWY299"/>
      <c r="GWZ299"/>
      <c r="GXA299"/>
      <c r="GXB299"/>
      <c r="GXC299"/>
      <c r="GXD299"/>
      <c r="GXE299"/>
      <c r="GXF299"/>
      <c r="GXG299"/>
      <c r="GXH299"/>
      <c r="GXI299"/>
      <c r="GXJ299"/>
      <c r="GXK299"/>
      <c r="GXL299"/>
      <c r="GXM299"/>
      <c r="GXN299"/>
      <c r="GXO299"/>
      <c r="GXP299"/>
      <c r="GXQ299"/>
      <c r="GXR299"/>
      <c r="GXS299"/>
      <c r="GXT299"/>
      <c r="GXU299"/>
      <c r="GXV299"/>
      <c r="GXW299"/>
      <c r="GXX299"/>
      <c r="GXY299"/>
      <c r="GXZ299"/>
      <c r="GYA299"/>
      <c r="GYB299"/>
      <c r="GYC299"/>
      <c r="GYD299"/>
      <c r="GYE299"/>
      <c r="GYF299"/>
      <c r="GYG299"/>
      <c r="GYH299"/>
      <c r="GYI299"/>
      <c r="GYJ299"/>
      <c r="GYK299"/>
      <c r="GYL299"/>
      <c r="GYM299"/>
      <c r="GYN299"/>
      <c r="GYO299"/>
      <c r="GYP299"/>
      <c r="GYQ299"/>
      <c r="GYR299"/>
      <c r="GYS299"/>
      <c r="GYT299"/>
      <c r="GYU299"/>
      <c r="GYV299"/>
      <c r="GYW299"/>
      <c r="GYX299"/>
      <c r="GYY299"/>
      <c r="GYZ299"/>
      <c r="GZA299"/>
      <c r="GZB299"/>
      <c r="GZC299"/>
      <c r="GZD299"/>
      <c r="GZE299"/>
      <c r="GZF299"/>
      <c r="GZG299"/>
      <c r="GZH299"/>
      <c r="GZI299"/>
      <c r="GZJ299"/>
      <c r="GZK299"/>
      <c r="GZL299"/>
      <c r="GZM299"/>
      <c r="GZN299"/>
      <c r="GZO299"/>
      <c r="GZP299"/>
      <c r="GZQ299"/>
      <c r="GZR299"/>
      <c r="GZS299"/>
      <c r="GZT299"/>
      <c r="GZU299"/>
      <c r="GZV299"/>
      <c r="GZW299"/>
      <c r="GZX299"/>
      <c r="GZY299"/>
      <c r="GZZ299"/>
      <c r="HAA299"/>
      <c r="HAB299"/>
      <c r="HAC299"/>
      <c r="HAD299"/>
      <c r="HAE299"/>
      <c r="HAF299"/>
      <c r="HAG299"/>
      <c r="HAH299"/>
      <c r="HAI299"/>
      <c r="HAJ299"/>
      <c r="HAK299"/>
      <c r="HAL299"/>
      <c r="HAM299"/>
      <c r="HAN299"/>
      <c r="HAO299"/>
      <c r="HAP299"/>
      <c r="HAQ299"/>
      <c r="HAR299"/>
      <c r="HAS299"/>
      <c r="HAT299"/>
      <c r="HAU299"/>
      <c r="HAV299"/>
      <c r="HAW299"/>
      <c r="HAX299"/>
      <c r="HAY299"/>
      <c r="HAZ299"/>
      <c r="HBA299"/>
      <c r="HBB299"/>
      <c r="HBC299"/>
      <c r="HBD299"/>
      <c r="HBE299"/>
      <c r="HBF299"/>
      <c r="HBG299"/>
      <c r="HBH299"/>
      <c r="HBI299"/>
      <c r="HBJ299"/>
      <c r="HBK299"/>
      <c r="HBL299"/>
      <c r="HBM299"/>
      <c r="HBN299"/>
      <c r="HBO299"/>
      <c r="HBP299"/>
      <c r="HBQ299"/>
      <c r="HBR299"/>
      <c r="HBS299"/>
      <c r="HBT299"/>
      <c r="HBU299"/>
      <c r="HBV299"/>
      <c r="HBW299"/>
      <c r="HBX299"/>
      <c r="HBY299"/>
      <c r="HBZ299"/>
      <c r="HCA299"/>
      <c r="HCB299"/>
      <c r="HCC299"/>
      <c r="HCD299"/>
      <c r="HCE299"/>
      <c r="HCF299"/>
      <c r="HCG299"/>
      <c r="HCH299"/>
      <c r="HCI299"/>
      <c r="HCJ299"/>
      <c r="HCK299"/>
      <c r="HCL299"/>
      <c r="HCM299"/>
      <c r="HCN299"/>
      <c r="HCO299"/>
      <c r="HCP299"/>
      <c r="HCQ299"/>
      <c r="HCR299"/>
      <c r="HCS299"/>
      <c r="HCT299"/>
      <c r="HCU299"/>
      <c r="HCV299"/>
      <c r="HCW299"/>
      <c r="HCX299"/>
      <c r="HCY299"/>
      <c r="HCZ299"/>
      <c r="HDA299"/>
      <c r="HDB299"/>
      <c r="HDC299"/>
      <c r="HDD299"/>
      <c r="HDE299"/>
      <c r="HDF299"/>
      <c r="HDG299"/>
      <c r="HDH299"/>
      <c r="HDI299"/>
      <c r="HDJ299"/>
      <c r="HDK299"/>
      <c r="HDL299"/>
      <c r="HDM299"/>
      <c r="HDN299"/>
      <c r="HDO299"/>
      <c r="HDP299"/>
      <c r="HDQ299"/>
      <c r="HDR299"/>
      <c r="HDS299"/>
      <c r="HDT299"/>
      <c r="HDU299"/>
      <c r="HDV299"/>
      <c r="HDW299"/>
      <c r="HDX299"/>
      <c r="HDY299"/>
      <c r="HDZ299"/>
      <c r="HEA299"/>
      <c r="HEB299"/>
      <c r="HEC299"/>
      <c r="HED299"/>
      <c r="HEE299"/>
      <c r="HEF299"/>
      <c r="HEG299"/>
      <c r="HEH299"/>
      <c r="HEI299"/>
      <c r="HEJ299"/>
      <c r="HEK299"/>
      <c r="HEL299"/>
      <c r="HEM299"/>
      <c r="HEN299"/>
      <c r="HEO299"/>
      <c r="HEP299"/>
      <c r="HEQ299"/>
      <c r="HER299"/>
      <c r="HES299"/>
      <c r="HET299"/>
      <c r="HEU299"/>
      <c r="HEV299"/>
      <c r="HEW299"/>
      <c r="HEX299"/>
      <c r="HEY299"/>
      <c r="HEZ299"/>
      <c r="HFA299"/>
      <c r="HFB299"/>
      <c r="HFC299"/>
      <c r="HFD299"/>
      <c r="HFE299"/>
      <c r="HFF299"/>
      <c r="HFG299"/>
      <c r="HFH299"/>
      <c r="HFI299"/>
      <c r="HFJ299"/>
      <c r="HFK299"/>
      <c r="HFL299"/>
      <c r="HFM299"/>
      <c r="HFN299"/>
      <c r="HFO299"/>
      <c r="HFP299"/>
      <c r="HFQ299"/>
      <c r="HFR299"/>
      <c r="HFS299"/>
      <c r="HFT299"/>
      <c r="HFU299"/>
      <c r="HFV299"/>
      <c r="HFW299"/>
      <c r="HFX299"/>
      <c r="HFY299"/>
      <c r="HFZ299"/>
      <c r="HGA299"/>
      <c r="HGB299"/>
      <c r="HGC299"/>
      <c r="HGD299"/>
      <c r="HGE299"/>
      <c r="HGF299"/>
      <c r="HGG299"/>
      <c r="HGH299"/>
      <c r="HGI299"/>
      <c r="HGJ299"/>
      <c r="HGK299"/>
      <c r="HGL299"/>
      <c r="HGM299"/>
      <c r="HGN299"/>
      <c r="HGO299"/>
      <c r="HGP299"/>
      <c r="HGQ299"/>
      <c r="HGR299"/>
      <c r="HGS299"/>
      <c r="HGT299"/>
      <c r="HGU299"/>
      <c r="HGV299"/>
      <c r="HGW299"/>
      <c r="HGX299"/>
      <c r="HGY299"/>
      <c r="HGZ299"/>
      <c r="HHA299"/>
      <c r="HHB299"/>
      <c r="HHC299"/>
      <c r="HHD299"/>
      <c r="HHE299"/>
      <c r="HHF299"/>
      <c r="HHG299"/>
      <c r="HHH299"/>
      <c r="HHI299"/>
      <c r="HHJ299"/>
      <c r="HHK299"/>
      <c r="HHL299"/>
      <c r="HHM299"/>
      <c r="HHN299"/>
      <c r="HHO299"/>
      <c r="HHP299"/>
      <c r="HHQ299"/>
      <c r="HHR299"/>
      <c r="HHS299"/>
      <c r="HHT299"/>
      <c r="HHU299"/>
      <c r="HHV299"/>
      <c r="HHW299"/>
      <c r="HHX299"/>
      <c r="HHY299"/>
      <c r="HHZ299"/>
      <c r="HIA299"/>
      <c r="HIB299"/>
      <c r="HIC299"/>
      <c r="HID299"/>
      <c r="HIE299"/>
      <c r="HIF299"/>
      <c r="HIG299"/>
      <c r="HIH299"/>
      <c r="HII299"/>
      <c r="HIJ299"/>
      <c r="HIK299"/>
      <c r="HIL299"/>
      <c r="HIM299"/>
      <c r="HIN299"/>
      <c r="HIO299"/>
      <c r="HIP299"/>
      <c r="HIQ299"/>
      <c r="HIR299"/>
      <c r="HIS299"/>
      <c r="HIT299"/>
      <c r="HIU299"/>
      <c r="HIV299"/>
      <c r="HIW299"/>
      <c r="HIX299"/>
      <c r="HIY299"/>
      <c r="HIZ299"/>
      <c r="HJA299"/>
      <c r="HJB299"/>
      <c r="HJC299"/>
      <c r="HJD299"/>
      <c r="HJE299"/>
      <c r="HJF299"/>
      <c r="HJG299"/>
      <c r="HJH299"/>
      <c r="HJI299"/>
      <c r="HJJ299"/>
      <c r="HJK299"/>
      <c r="HJL299"/>
      <c r="HJM299"/>
      <c r="HJN299"/>
      <c r="HJO299"/>
      <c r="HJP299"/>
      <c r="HJQ299"/>
      <c r="HJR299"/>
      <c r="HJS299"/>
      <c r="HJT299"/>
      <c r="HJU299"/>
      <c r="HJV299"/>
      <c r="HJW299"/>
      <c r="HJX299"/>
      <c r="HJY299"/>
      <c r="HJZ299"/>
      <c r="HKA299"/>
      <c r="HKB299"/>
      <c r="HKC299"/>
      <c r="HKD299"/>
      <c r="HKE299"/>
      <c r="HKF299"/>
      <c r="HKG299"/>
      <c r="HKH299"/>
      <c r="HKI299"/>
      <c r="HKJ299"/>
      <c r="HKK299"/>
      <c r="HKL299"/>
      <c r="HKM299"/>
      <c r="HKN299"/>
      <c r="HKO299"/>
      <c r="HKP299"/>
      <c r="HKQ299"/>
      <c r="HKR299"/>
      <c r="HKS299"/>
      <c r="HKT299"/>
      <c r="HKU299"/>
      <c r="HKV299"/>
      <c r="HKW299"/>
      <c r="HKX299"/>
      <c r="HKY299"/>
      <c r="HKZ299"/>
      <c r="HLA299"/>
      <c r="HLB299"/>
      <c r="HLC299"/>
      <c r="HLD299"/>
      <c r="HLE299"/>
      <c r="HLF299"/>
      <c r="HLG299"/>
      <c r="HLH299"/>
      <c r="HLI299"/>
      <c r="HLJ299"/>
      <c r="HLK299"/>
      <c r="HLL299"/>
      <c r="HLM299"/>
      <c r="HLN299"/>
      <c r="HLO299"/>
      <c r="HLP299"/>
      <c r="HLQ299"/>
      <c r="HLR299"/>
      <c r="HLS299"/>
      <c r="HLT299"/>
      <c r="HLU299"/>
      <c r="HLV299"/>
      <c r="HLW299"/>
      <c r="HLX299"/>
      <c r="HLY299"/>
      <c r="HLZ299"/>
      <c r="HMA299"/>
      <c r="HMB299"/>
      <c r="HMC299"/>
      <c r="HMD299"/>
      <c r="HME299"/>
      <c r="HMF299"/>
      <c r="HMG299"/>
      <c r="HMH299"/>
      <c r="HMI299"/>
      <c r="HMJ299"/>
      <c r="HMK299"/>
      <c r="HML299"/>
      <c r="HMM299"/>
      <c r="HMN299"/>
      <c r="HMO299"/>
      <c r="HMP299"/>
      <c r="HMQ299"/>
      <c r="HMR299"/>
      <c r="HMS299"/>
      <c r="HMT299"/>
      <c r="HMU299"/>
      <c r="HMV299"/>
      <c r="HMW299"/>
      <c r="HMX299"/>
      <c r="HMY299"/>
      <c r="HMZ299"/>
      <c r="HNA299"/>
      <c r="HNB299"/>
      <c r="HNC299"/>
      <c r="HND299"/>
      <c r="HNE299"/>
      <c r="HNF299"/>
      <c r="HNG299"/>
      <c r="HNH299"/>
      <c r="HNI299"/>
      <c r="HNJ299"/>
      <c r="HNK299"/>
      <c r="HNL299"/>
      <c r="HNM299"/>
      <c r="HNN299"/>
      <c r="HNO299"/>
      <c r="HNP299"/>
      <c r="HNQ299"/>
      <c r="HNR299"/>
      <c r="HNS299"/>
      <c r="HNT299"/>
      <c r="HNU299"/>
      <c r="HNV299"/>
      <c r="HNW299"/>
      <c r="HNX299"/>
      <c r="HNY299"/>
      <c r="HNZ299"/>
      <c r="HOA299"/>
      <c r="HOB299"/>
      <c r="HOC299"/>
      <c r="HOD299"/>
      <c r="HOE299"/>
      <c r="HOF299"/>
      <c r="HOG299"/>
      <c r="HOH299"/>
      <c r="HOI299"/>
      <c r="HOJ299"/>
      <c r="HOK299"/>
      <c r="HOL299"/>
      <c r="HOM299"/>
      <c r="HON299"/>
      <c r="HOO299"/>
      <c r="HOP299"/>
      <c r="HOQ299"/>
      <c r="HOR299"/>
      <c r="HOS299"/>
      <c r="HOT299"/>
      <c r="HOU299"/>
      <c r="HOV299"/>
      <c r="HOW299"/>
      <c r="HOX299"/>
      <c r="HOY299"/>
      <c r="HOZ299"/>
      <c r="HPA299"/>
      <c r="HPB299"/>
      <c r="HPC299"/>
      <c r="HPD299"/>
      <c r="HPE299"/>
      <c r="HPF299"/>
      <c r="HPG299"/>
      <c r="HPH299"/>
      <c r="HPI299"/>
      <c r="HPJ299"/>
      <c r="HPK299"/>
      <c r="HPL299"/>
      <c r="HPM299"/>
      <c r="HPN299"/>
      <c r="HPO299"/>
      <c r="HPP299"/>
      <c r="HPQ299"/>
      <c r="HPR299"/>
      <c r="HPS299"/>
      <c r="HPT299"/>
      <c r="HPU299"/>
      <c r="HPV299"/>
      <c r="HPW299"/>
      <c r="HPX299"/>
      <c r="HPY299"/>
      <c r="HPZ299"/>
      <c r="HQA299"/>
      <c r="HQB299"/>
      <c r="HQC299"/>
      <c r="HQD299"/>
      <c r="HQE299"/>
      <c r="HQF299"/>
      <c r="HQG299"/>
      <c r="HQH299"/>
      <c r="HQI299"/>
      <c r="HQJ299"/>
      <c r="HQK299"/>
      <c r="HQL299"/>
      <c r="HQM299"/>
      <c r="HQN299"/>
      <c r="HQO299"/>
      <c r="HQP299"/>
      <c r="HQQ299"/>
      <c r="HQR299"/>
      <c r="HQS299"/>
      <c r="HQT299"/>
      <c r="HQU299"/>
      <c r="HQV299"/>
      <c r="HQW299"/>
      <c r="HQX299"/>
      <c r="HQY299"/>
      <c r="HQZ299"/>
      <c r="HRA299"/>
      <c r="HRB299"/>
      <c r="HRC299"/>
      <c r="HRD299"/>
      <c r="HRE299"/>
      <c r="HRF299"/>
      <c r="HRG299"/>
      <c r="HRH299"/>
      <c r="HRI299"/>
      <c r="HRJ299"/>
      <c r="HRK299"/>
      <c r="HRL299"/>
      <c r="HRM299"/>
      <c r="HRN299"/>
      <c r="HRO299"/>
      <c r="HRP299"/>
      <c r="HRQ299"/>
      <c r="HRR299"/>
      <c r="HRS299"/>
      <c r="HRT299"/>
      <c r="HRU299"/>
      <c r="HRV299"/>
      <c r="HRW299"/>
      <c r="HRX299"/>
      <c r="HRY299"/>
      <c r="HRZ299"/>
      <c r="HSA299"/>
      <c r="HSB299"/>
      <c r="HSC299"/>
      <c r="HSD299"/>
      <c r="HSE299"/>
      <c r="HSF299"/>
      <c r="HSG299"/>
      <c r="HSH299"/>
      <c r="HSI299"/>
      <c r="HSJ299"/>
      <c r="HSK299"/>
      <c r="HSL299"/>
      <c r="HSM299"/>
      <c r="HSN299"/>
      <c r="HSO299"/>
      <c r="HSP299"/>
      <c r="HSQ299"/>
      <c r="HSR299"/>
      <c r="HSS299"/>
      <c r="HST299"/>
      <c r="HSU299"/>
      <c r="HSV299"/>
      <c r="HSW299"/>
      <c r="HSX299"/>
      <c r="HSY299"/>
      <c r="HSZ299"/>
      <c r="HTA299"/>
      <c r="HTB299"/>
      <c r="HTC299"/>
      <c r="HTD299"/>
      <c r="HTE299"/>
      <c r="HTF299"/>
      <c r="HTG299"/>
      <c r="HTH299"/>
      <c r="HTI299"/>
      <c r="HTJ299"/>
      <c r="HTK299"/>
      <c r="HTL299"/>
      <c r="HTM299"/>
      <c r="HTN299"/>
      <c r="HTO299"/>
      <c r="HTP299"/>
      <c r="HTQ299"/>
      <c r="HTR299"/>
      <c r="HTS299"/>
      <c r="HTT299"/>
      <c r="HTU299"/>
      <c r="HTV299"/>
      <c r="HTW299"/>
      <c r="HTX299"/>
      <c r="HTY299"/>
      <c r="HTZ299"/>
      <c r="HUA299"/>
      <c r="HUB299"/>
      <c r="HUC299"/>
      <c r="HUD299"/>
      <c r="HUE299"/>
      <c r="HUF299"/>
      <c r="HUG299"/>
      <c r="HUH299"/>
      <c r="HUI299"/>
      <c r="HUJ299"/>
      <c r="HUK299"/>
      <c r="HUL299"/>
      <c r="HUM299"/>
      <c r="HUN299"/>
      <c r="HUO299"/>
      <c r="HUP299"/>
      <c r="HUQ299"/>
      <c r="HUR299"/>
      <c r="HUS299"/>
      <c r="HUT299"/>
      <c r="HUU299"/>
      <c r="HUV299"/>
      <c r="HUW299"/>
      <c r="HUX299"/>
      <c r="HUY299"/>
      <c r="HUZ299"/>
      <c r="HVA299"/>
      <c r="HVB299"/>
      <c r="HVC299"/>
      <c r="HVD299"/>
      <c r="HVE299"/>
      <c r="HVF299"/>
      <c r="HVG299"/>
      <c r="HVH299"/>
      <c r="HVI299"/>
      <c r="HVJ299"/>
      <c r="HVK299"/>
      <c r="HVL299"/>
      <c r="HVM299"/>
      <c r="HVN299"/>
      <c r="HVO299"/>
      <c r="HVP299"/>
      <c r="HVQ299"/>
      <c r="HVR299"/>
      <c r="HVS299"/>
      <c r="HVT299"/>
      <c r="HVU299"/>
      <c r="HVV299"/>
      <c r="HVW299"/>
      <c r="HVX299"/>
      <c r="HVY299"/>
      <c r="HVZ299"/>
      <c r="HWA299"/>
      <c r="HWB299"/>
      <c r="HWC299"/>
      <c r="HWD299"/>
      <c r="HWE299"/>
      <c r="HWF299"/>
      <c r="HWG299"/>
      <c r="HWH299"/>
      <c r="HWI299"/>
      <c r="HWJ299"/>
      <c r="HWK299"/>
      <c r="HWL299"/>
      <c r="HWM299"/>
      <c r="HWN299"/>
      <c r="HWO299"/>
      <c r="HWP299"/>
      <c r="HWQ299"/>
      <c r="HWR299"/>
      <c r="HWS299"/>
      <c r="HWT299"/>
      <c r="HWU299"/>
      <c r="HWV299"/>
      <c r="HWW299"/>
      <c r="HWX299"/>
      <c r="HWY299"/>
      <c r="HWZ299"/>
      <c r="HXA299"/>
      <c r="HXB299"/>
      <c r="HXC299"/>
      <c r="HXD299"/>
      <c r="HXE299"/>
      <c r="HXF299"/>
      <c r="HXG299"/>
      <c r="HXH299"/>
      <c r="HXI299"/>
      <c r="HXJ299"/>
      <c r="HXK299"/>
      <c r="HXL299"/>
      <c r="HXM299"/>
      <c r="HXN299"/>
      <c r="HXO299"/>
      <c r="HXP299"/>
      <c r="HXQ299"/>
      <c r="HXR299"/>
      <c r="HXS299"/>
      <c r="HXT299"/>
      <c r="HXU299"/>
      <c r="HXV299"/>
      <c r="HXW299"/>
      <c r="HXX299"/>
      <c r="HXY299"/>
      <c r="HXZ299"/>
      <c r="HYA299"/>
      <c r="HYB299"/>
      <c r="HYC299"/>
      <c r="HYD299"/>
      <c r="HYE299"/>
      <c r="HYF299"/>
      <c r="HYG299"/>
      <c r="HYH299"/>
      <c r="HYI299"/>
      <c r="HYJ299"/>
      <c r="HYK299"/>
      <c r="HYL299"/>
      <c r="HYM299"/>
      <c r="HYN299"/>
      <c r="HYO299"/>
      <c r="HYP299"/>
      <c r="HYQ299"/>
      <c r="HYR299"/>
      <c r="HYS299"/>
      <c r="HYT299"/>
      <c r="HYU299"/>
      <c r="HYV299"/>
      <c r="HYW299"/>
      <c r="HYX299"/>
      <c r="HYY299"/>
      <c r="HYZ299"/>
      <c r="HZA299"/>
      <c r="HZB299"/>
      <c r="HZC299"/>
      <c r="HZD299"/>
      <c r="HZE299"/>
      <c r="HZF299"/>
      <c r="HZG299"/>
      <c r="HZH299"/>
      <c r="HZI299"/>
      <c r="HZJ299"/>
      <c r="HZK299"/>
      <c r="HZL299"/>
      <c r="HZM299"/>
      <c r="HZN299"/>
      <c r="HZO299"/>
      <c r="HZP299"/>
      <c r="HZQ299"/>
      <c r="HZR299"/>
      <c r="HZS299"/>
      <c r="HZT299"/>
      <c r="HZU299"/>
      <c r="HZV299"/>
      <c r="HZW299"/>
      <c r="HZX299"/>
      <c r="HZY299"/>
      <c r="HZZ299"/>
      <c r="IAA299"/>
      <c r="IAB299"/>
      <c r="IAC299"/>
      <c r="IAD299"/>
      <c r="IAE299"/>
      <c r="IAF299"/>
      <c r="IAG299"/>
      <c r="IAH299"/>
      <c r="IAI299"/>
      <c r="IAJ299"/>
      <c r="IAK299"/>
      <c r="IAL299"/>
      <c r="IAM299"/>
      <c r="IAN299"/>
      <c r="IAO299"/>
      <c r="IAP299"/>
      <c r="IAQ299"/>
      <c r="IAR299"/>
      <c r="IAS299"/>
      <c r="IAT299"/>
      <c r="IAU299"/>
      <c r="IAV299"/>
      <c r="IAW299"/>
      <c r="IAX299"/>
      <c r="IAY299"/>
      <c r="IAZ299"/>
      <c r="IBA299"/>
      <c r="IBB299"/>
      <c r="IBC299"/>
      <c r="IBD299"/>
      <c r="IBE299"/>
      <c r="IBF299"/>
      <c r="IBG299"/>
      <c r="IBH299"/>
      <c r="IBI299"/>
      <c r="IBJ299"/>
      <c r="IBK299"/>
      <c r="IBL299"/>
      <c r="IBM299"/>
      <c r="IBN299"/>
      <c r="IBO299"/>
      <c r="IBP299"/>
      <c r="IBQ299"/>
      <c r="IBR299"/>
      <c r="IBS299"/>
      <c r="IBT299"/>
      <c r="IBU299"/>
      <c r="IBV299"/>
      <c r="IBW299"/>
      <c r="IBX299"/>
      <c r="IBY299"/>
      <c r="IBZ299"/>
      <c r="ICA299"/>
      <c r="ICB299"/>
      <c r="ICC299"/>
      <c r="ICD299"/>
      <c r="ICE299"/>
      <c r="ICF299"/>
      <c r="ICG299"/>
      <c r="ICH299"/>
      <c r="ICI299"/>
      <c r="ICJ299"/>
      <c r="ICK299"/>
      <c r="ICL299"/>
      <c r="ICM299"/>
      <c r="ICN299"/>
      <c r="ICO299"/>
      <c r="ICP299"/>
      <c r="ICQ299"/>
      <c r="ICR299"/>
      <c r="ICS299"/>
      <c r="ICT299"/>
      <c r="ICU299"/>
      <c r="ICV299"/>
      <c r="ICW299"/>
      <c r="ICX299"/>
      <c r="ICY299"/>
      <c r="ICZ299"/>
      <c r="IDA299"/>
      <c r="IDB299"/>
      <c r="IDC299"/>
      <c r="IDD299"/>
      <c r="IDE299"/>
      <c r="IDF299"/>
      <c r="IDG299"/>
      <c r="IDH299"/>
      <c r="IDI299"/>
      <c r="IDJ299"/>
      <c r="IDK299"/>
      <c r="IDL299"/>
      <c r="IDM299"/>
      <c r="IDN299"/>
      <c r="IDO299"/>
      <c r="IDP299"/>
      <c r="IDQ299"/>
      <c r="IDR299"/>
      <c r="IDS299"/>
      <c r="IDT299"/>
      <c r="IDU299"/>
      <c r="IDV299"/>
      <c r="IDW299"/>
      <c r="IDX299"/>
      <c r="IDY299"/>
      <c r="IDZ299"/>
      <c r="IEA299"/>
      <c r="IEB299"/>
      <c r="IEC299"/>
      <c r="IED299"/>
      <c r="IEE299"/>
      <c r="IEF299"/>
      <c r="IEG299"/>
      <c r="IEH299"/>
      <c r="IEI299"/>
      <c r="IEJ299"/>
      <c r="IEK299"/>
      <c r="IEL299"/>
      <c r="IEM299"/>
      <c r="IEN299"/>
      <c r="IEO299"/>
      <c r="IEP299"/>
      <c r="IEQ299"/>
      <c r="IER299"/>
      <c r="IES299"/>
      <c r="IET299"/>
      <c r="IEU299"/>
      <c r="IEV299"/>
      <c r="IEW299"/>
      <c r="IEX299"/>
      <c r="IEY299"/>
      <c r="IEZ299"/>
      <c r="IFA299"/>
      <c r="IFB299"/>
      <c r="IFC299"/>
      <c r="IFD299"/>
      <c r="IFE299"/>
      <c r="IFF299"/>
      <c r="IFG299"/>
      <c r="IFH299"/>
      <c r="IFI299"/>
      <c r="IFJ299"/>
      <c r="IFK299"/>
      <c r="IFL299"/>
      <c r="IFM299"/>
      <c r="IFN299"/>
      <c r="IFO299"/>
      <c r="IFP299"/>
      <c r="IFQ299"/>
      <c r="IFR299"/>
      <c r="IFS299"/>
      <c r="IFT299"/>
      <c r="IFU299"/>
      <c r="IFV299"/>
      <c r="IFW299"/>
      <c r="IFX299"/>
      <c r="IFY299"/>
      <c r="IFZ299"/>
      <c r="IGA299"/>
      <c r="IGB299"/>
      <c r="IGC299"/>
      <c r="IGD299"/>
      <c r="IGE299"/>
      <c r="IGF299"/>
      <c r="IGG299"/>
      <c r="IGH299"/>
      <c r="IGI299"/>
      <c r="IGJ299"/>
      <c r="IGK299"/>
      <c r="IGL299"/>
      <c r="IGM299"/>
      <c r="IGN299"/>
      <c r="IGO299"/>
      <c r="IGP299"/>
      <c r="IGQ299"/>
      <c r="IGR299"/>
      <c r="IGS299"/>
      <c r="IGT299"/>
      <c r="IGU299"/>
      <c r="IGV299"/>
      <c r="IGW299"/>
      <c r="IGX299"/>
      <c r="IGY299"/>
      <c r="IGZ299"/>
      <c r="IHA299"/>
      <c r="IHB299"/>
      <c r="IHC299"/>
      <c r="IHD299"/>
      <c r="IHE299"/>
      <c r="IHF299"/>
      <c r="IHG299"/>
      <c r="IHH299"/>
      <c r="IHI299"/>
      <c r="IHJ299"/>
      <c r="IHK299"/>
      <c r="IHL299"/>
      <c r="IHM299"/>
      <c r="IHN299"/>
      <c r="IHO299"/>
      <c r="IHP299"/>
      <c r="IHQ299"/>
      <c r="IHR299"/>
      <c r="IHS299"/>
      <c r="IHT299"/>
      <c r="IHU299"/>
      <c r="IHV299"/>
      <c r="IHW299"/>
      <c r="IHX299"/>
      <c r="IHY299"/>
      <c r="IHZ299"/>
      <c r="IIA299"/>
      <c r="IIB299"/>
      <c r="IIC299"/>
      <c r="IID299"/>
      <c r="IIE299"/>
      <c r="IIF299"/>
      <c r="IIG299"/>
      <c r="IIH299"/>
      <c r="III299"/>
      <c r="IIJ299"/>
      <c r="IIK299"/>
      <c r="IIL299"/>
      <c r="IIM299"/>
      <c r="IIN299"/>
      <c r="IIO299"/>
      <c r="IIP299"/>
      <c r="IIQ299"/>
      <c r="IIR299"/>
      <c r="IIS299"/>
      <c r="IIT299"/>
      <c r="IIU299"/>
      <c r="IIV299"/>
      <c r="IIW299"/>
      <c r="IIX299"/>
      <c r="IIY299"/>
      <c r="IIZ299"/>
      <c r="IJA299"/>
      <c r="IJB299"/>
      <c r="IJC299"/>
      <c r="IJD299"/>
      <c r="IJE299"/>
      <c r="IJF299"/>
      <c r="IJG299"/>
      <c r="IJH299"/>
      <c r="IJI299"/>
      <c r="IJJ299"/>
      <c r="IJK299"/>
      <c r="IJL299"/>
      <c r="IJM299"/>
      <c r="IJN299"/>
      <c r="IJO299"/>
      <c r="IJP299"/>
      <c r="IJQ299"/>
      <c r="IJR299"/>
      <c r="IJS299"/>
      <c r="IJT299"/>
      <c r="IJU299"/>
      <c r="IJV299"/>
      <c r="IJW299"/>
      <c r="IJX299"/>
      <c r="IJY299"/>
      <c r="IJZ299"/>
      <c r="IKA299"/>
      <c r="IKB299"/>
      <c r="IKC299"/>
      <c r="IKD299"/>
      <c r="IKE299"/>
      <c r="IKF299"/>
      <c r="IKG299"/>
      <c r="IKH299"/>
      <c r="IKI299"/>
      <c r="IKJ299"/>
      <c r="IKK299"/>
      <c r="IKL299"/>
      <c r="IKM299"/>
      <c r="IKN299"/>
      <c r="IKO299"/>
      <c r="IKP299"/>
      <c r="IKQ299"/>
      <c r="IKR299"/>
      <c r="IKS299"/>
      <c r="IKT299"/>
      <c r="IKU299"/>
      <c r="IKV299"/>
      <c r="IKW299"/>
      <c r="IKX299"/>
      <c r="IKY299"/>
      <c r="IKZ299"/>
      <c r="ILA299"/>
      <c r="ILB299"/>
      <c r="ILC299"/>
      <c r="ILD299"/>
      <c r="ILE299"/>
      <c r="ILF299"/>
      <c r="ILG299"/>
      <c r="ILH299"/>
      <c r="ILI299"/>
      <c r="ILJ299"/>
      <c r="ILK299"/>
      <c r="ILL299"/>
      <c r="ILM299"/>
      <c r="ILN299"/>
      <c r="ILO299"/>
      <c r="ILP299"/>
      <c r="ILQ299"/>
      <c r="ILR299"/>
      <c r="ILS299"/>
      <c r="ILT299"/>
      <c r="ILU299"/>
      <c r="ILV299"/>
      <c r="ILW299"/>
      <c r="ILX299"/>
      <c r="ILY299"/>
      <c r="ILZ299"/>
      <c r="IMA299"/>
      <c r="IMB299"/>
      <c r="IMC299"/>
      <c r="IMD299"/>
      <c r="IME299"/>
      <c r="IMF299"/>
      <c r="IMG299"/>
      <c r="IMH299"/>
      <c r="IMI299"/>
      <c r="IMJ299"/>
      <c r="IMK299"/>
      <c r="IML299"/>
      <c r="IMM299"/>
      <c r="IMN299"/>
      <c r="IMO299"/>
      <c r="IMP299"/>
      <c r="IMQ299"/>
      <c r="IMR299"/>
      <c r="IMS299"/>
      <c r="IMT299"/>
      <c r="IMU299"/>
      <c r="IMV299"/>
      <c r="IMW299"/>
      <c r="IMX299"/>
      <c r="IMY299"/>
      <c r="IMZ299"/>
      <c r="INA299"/>
      <c r="INB299"/>
      <c r="INC299"/>
      <c r="IND299"/>
      <c r="INE299"/>
      <c r="INF299"/>
      <c r="ING299"/>
      <c r="INH299"/>
      <c r="INI299"/>
      <c r="INJ299"/>
      <c r="INK299"/>
      <c r="INL299"/>
      <c r="INM299"/>
      <c r="INN299"/>
      <c r="INO299"/>
      <c r="INP299"/>
      <c r="INQ299"/>
      <c r="INR299"/>
      <c r="INS299"/>
      <c r="INT299"/>
      <c r="INU299"/>
      <c r="INV299"/>
      <c r="INW299"/>
      <c r="INX299"/>
      <c r="INY299"/>
      <c r="INZ299"/>
      <c r="IOA299"/>
      <c r="IOB299"/>
      <c r="IOC299"/>
      <c r="IOD299"/>
      <c r="IOE299"/>
      <c r="IOF299"/>
      <c r="IOG299"/>
      <c r="IOH299"/>
      <c r="IOI299"/>
      <c r="IOJ299"/>
      <c r="IOK299"/>
      <c r="IOL299"/>
      <c r="IOM299"/>
      <c r="ION299"/>
      <c r="IOO299"/>
      <c r="IOP299"/>
      <c r="IOQ299"/>
      <c r="IOR299"/>
      <c r="IOS299"/>
      <c r="IOT299"/>
      <c r="IOU299"/>
      <c r="IOV299"/>
      <c r="IOW299"/>
      <c r="IOX299"/>
      <c r="IOY299"/>
      <c r="IOZ299"/>
      <c r="IPA299"/>
      <c r="IPB299"/>
      <c r="IPC299"/>
      <c r="IPD299"/>
      <c r="IPE299"/>
      <c r="IPF299"/>
      <c r="IPG299"/>
      <c r="IPH299"/>
      <c r="IPI299"/>
      <c r="IPJ299"/>
      <c r="IPK299"/>
      <c r="IPL299"/>
      <c r="IPM299"/>
      <c r="IPN299"/>
      <c r="IPO299"/>
      <c r="IPP299"/>
      <c r="IPQ299"/>
      <c r="IPR299"/>
      <c r="IPS299"/>
      <c r="IPT299"/>
      <c r="IPU299"/>
      <c r="IPV299"/>
      <c r="IPW299"/>
      <c r="IPX299"/>
      <c r="IPY299"/>
      <c r="IPZ299"/>
      <c r="IQA299"/>
      <c r="IQB299"/>
      <c r="IQC299"/>
      <c r="IQD299"/>
      <c r="IQE299"/>
      <c r="IQF299"/>
      <c r="IQG299"/>
      <c r="IQH299"/>
      <c r="IQI299"/>
      <c r="IQJ299"/>
      <c r="IQK299"/>
      <c r="IQL299"/>
      <c r="IQM299"/>
      <c r="IQN299"/>
      <c r="IQO299"/>
      <c r="IQP299"/>
      <c r="IQQ299"/>
      <c r="IQR299"/>
      <c r="IQS299"/>
      <c r="IQT299"/>
      <c r="IQU299"/>
      <c r="IQV299"/>
      <c r="IQW299"/>
      <c r="IQX299"/>
      <c r="IQY299"/>
      <c r="IQZ299"/>
      <c r="IRA299"/>
      <c r="IRB299"/>
      <c r="IRC299"/>
      <c r="IRD299"/>
      <c r="IRE299"/>
      <c r="IRF299"/>
      <c r="IRG299"/>
      <c r="IRH299"/>
      <c r="IRI299"/>
      <c r="IRJ299"/>
      <c r="IRK299"/>
      <c r="IRL299"/>
      <c r="IRM299"/>
      <c r="IRN299"/>
      <c r="IRO299"/>
      <c r="IRP299"/>
      <c r="IRQ299"/>
      <c r="IRR299"/>
      <c r="IRS299"/>
      <c r="IRT299"/>
      <c r="IRU299"/>
      <c r="IRV299"/>
      <c r="IRW299"/>
      <c r="IRX299"/>
      <c r="IRY299"/>
      <c r="IRZ299"/>
      <c r="ISA299"/>
      <c r="ISB299"/>
      <c r="ISC299"/>
      <c r="ISD299"/>
      <c r="ISE299"/>
      <c r="ISF299"/>
      <c r="ISG299"/>
      <c r="ISH299"/>
      <c r="ISI299"/>
      <c r="ISJ299"/>
      <c r="ISK299"/>
      <c r="ISL299"/>
      <c r="ISM299"/>
      <c r="ISN299"/>
      <c r="ISO299"/>
      <c r="ISP299"/>
      <c r="ISQ299"/>
      <c r="ISR299"/>
      <c r="ISS299"/>
      <c r="IST299"/>
      <c r="ISU299"/>
      <c r="ISV299"/>
      <c r="ISW299"/>
      <c r="ISX299"/>
      <c r="ISY299"/>
      <c r="ISZ299"/>
      <c r="ITA299"/>
      <c r="ITB299"/>
      <c r="ITC299"/>
      <c r="ITD299"/>
      <c r="ITE299"/>
      <c r="ITF299"/>
      <c r="ITG299"/>
      <c r="ITH299"/>
      <c r="ITI299"/>
      <c r="ITJ299"/>
      <c r="ITK299"/>
      <c r="ITL299"/>
      <c r="ITM299"/>
      <c r="ITN299"/>
      <c r="ITO299"/>
      <c r="ITP299"/>
      <c r="ITQ299"/>
      <c r="ITR299"/>
      <c r="ITS299"/>
      <c r="ITT299"/>
      <c r="ITU299"/>
      <c r="ITV299"/>
      <c r="ITW299"/>
      <c r="ITX299"/>
      <c r="ITY299"/>
      <c r="ITZ299"/>
      <c r="IUA299"/>
      <c r="IUB299"/>
      <c r="IUC299"/>
      <c r="IUD299"/>
      <c r="IUE299"/>
      <c r="IUF299"/>
      <c r="IUG299"/>
      <c r="IUH299"/>
      <c r="IUI299"/>
      <c r="IUJ299"/>
      <c r="IUK299"/>
      <c r="IUL299"/>
      <c r="IUM299"/>
      <c r="IUN299"/>
      <c r="IUO299"/>
      <c r="IUP299"/>
      <c r="IUQ299"/>
      <c r="IUR299"/>
      <c r="IUS299"/>
      <c r="IUT299"/>
      <c r="IUU299"/>
      <c r="IUV299"/>
      <c r="IUW299"/>
      <c r="IUX299"/>
      <c r="IUY299"/>
      <c r="IUZ299"/>
      <c r="IVA299"/>
      <c r="IVB299"/>
      <c r="IVC299"/>
      <c r="IVD299"/>
      <c r="IVE299"/>
      <c r="IVF299"/>
      <c r="IVG299"/>
      <c r="IVH299"/>
      <c r="IVI299"/>
      <c r="IVJ299"/>
      <c r="IVK299"/>
      <c r="IVL299"/>
      <c r="IVM299"/>
      <c r="IVN299"/>
      <c r="IVO299"/>
      <c r="IVP299"/>
      <c r="IVQ299"/>
      <c r="IVR299"/>
      <c r="IVS299"/>
      <c r="IVT299"/>
      <c r="IVU299"/>
      <c r="IVV299"/>
      <c r="IVW299"/>
      <c r="IVX299"/>
      <c r="IVY299"/>
      <c r="IVZ299"/>
      <c r="IWA299"/>
      <c r="IWB299"/>
      <c r="IWC299"/>
      <c r="IWD299"/>
      <c r="IWE299"/>
      <c r="IWF299"/>
      <c r="IWG299"/>
      <c r="IWH299"/>
      <c r="IWI299"/>
      <c r="IWJ299"/>
      <c r="IWK299"/>
      <c r="IWL299"/>
      <c r="IWM299"/>
      <c r="IWN299"/>
      <c r="IWO299"/>
      <c r="IWP299"/>
      <c r="IWQ299"/>
      <c r="IWR299"/>
      <c r="IWS299"/>
      <c r="IWT299"/>
      <c r="IWU299"/>
      <c r="IWV299"/>
      <c r="IWW299"/>
      <c r="IWX299"/>
      <c r="IWY299"/>
      <c r="IWZ299"/>
      <c r="IXA299"/>
      <c r="IXB299"/>
      <c r="IXC299"/>
      <c r="IXD299"/>
      <c r="IXE299"/>
      <c r="IXF299"/>
      <c r="IXG299"/>
      <c r="IXH299"/>
      <c r="IXI299"/>
      <c r="IXJ299"/>
      <c r="IXK299"/>
      <c r="IXL299"/>
      <c r="IXM299"/>
      <c r="IXN299"/>
      <c r="IXO299"/>
      <c r="IXP299"/>
      <c r="IXQ299"/>
      <c r="IXR299"/>
      <c r="IXS299"/>
      <c r="IXT299"/>
      <c r="IXU299"/>
      <c r="IXV299"/>
      <c r="IXW299"/>
      <c r="IXX299"/>
      <c r="IXY299"/>
      <c r="IXZ299"/>
      <c r="IYA299"/>
      <c r="IYB299"/>
      <c r="IYC299"/>
      <c r="IYD299"/>
      <c r="IYE299"/>
      <c r="IYF299"/>
      <c r="IYG299"/>
      <c r="IYH299"/>
      <c r="IYI299"/>
      <c r="IYJ299"/>
      <c r="IYK299"/>
      <c r="IYL299"/>
      <c r="IYM299"/>
      <c r="IYN299"/>
      <c r="IYO299"/>
      <c r="IYP299"/>
      <c r="IYQ299"/>
      <c r="IYR299"/>
      <c r="IYS299"/>
      <c r="IYT299"/>
      <c r="IYU299"/>
      <c r="IYV299"/>
      <c r="IYW299"/>
      <c r="IYX299"/>
      <c r="IYY299"/>
      <c r="IYZ299"/>
      <c r="IZA299"/>
      <c r="IZB299"/>
      <c r="IZC299"/>
      <c r="IZD299"/>
      <c r="IZE299"/>
      <c r="IZF299"/>
      <c r="IZG299"/>
      <c r="IZH299"/>
      <c r="IZI299"/>
      <c r="IZJ299"/>
      <c r="IZK299"/>
      <c r="IZL299"/>
      <c r="IZM299"/>
      <c r="IZN299"/>
      <c r="IZO299"/>
      <c r="IZP299"/>
      <c r="IZQ299"/>
      <c r="IZR299"/>
      <c r="IZS299"/>
      <c r="IZT299"/>
      <c r="IZU299"/>
      <c r="IZV299"/>
      <c r="IZW299"/>
      <c r="IZX299"/>
      <c r="IZY299"/>
      <c r="IZZ299"/>
      <c r="JAA299"/>
      <c r="JAB299"/>
      <c r="JAC299"/>
      <c r="JAD299"/>
      <c r="JAE299"/>
      <c r="JAF299"/>
      <c r="JAG299"/>
      <c r="JAH299"/>
      <c r="JAI299"/>
      <c r="JAJ299"/>
      <c r="JAK299"/>
      <c r="JAL299"/>
      <c r="JAM299"/>
      <c r="JAN299"/>
      <c r="JAO299"/>
      <c r="JAP299"/>
      <c r="JAQ299"/>
      <c r="JAR299"/>
      <c r="JAS299"/>
      <c r="JAT299"/>
      <c r="JAU299"/>
      <c r="JAV299"/>
      <c r="JAW299"/>
      <c r="JAX299"/>
      <c r="JAY299"/>
      <c r="JAZ299"/>
      <c r="JBA299"/>
      <c r="JBB299"/>
      <c r="JBC299"/>
      <c r="JBD299"/>
      <c r="JBE299"/>
      <c r="JBF299"/>
      <c r="JBG299"/>
      <c r="JBH299"/>
      <c r="JBI299"/>
      <c r="JBJ299"/>
      <c r="JBK299"/>
      <c r="JBL299"/>
      <c r="JBM299"/>
      <c r="JBN299"/>
      <c r="JBO299"/>
      <c r="JBP299"/>
      <c r="JBQ299"/>
      <c r="JBR299"/>
      <c r="JBS299"/>
      <c r="JBT299"/>
      <c r="JBU299"/>
      <c r="JBV299"/>
      <c r="JBW299"/>
      <c r="JBX299"/>
      <c r="JBY299"/>
      <c r="JBZ299"/>
      <c r="JCA299"/>
      <c r="JCB299"/>
      <c r="JCC299"/>
      <c r="JCD299"/>
      <c r="JCE299"/>
      <c r="JCF299"/>
      <c r="JCG299"/>
      <c r="JCH299"/>
      <c r="JCI299"/>
      <c r="JCJ299"/>
      <c r="JCK299"/>
      <c r="JCL299"/>
      <c r="JCM299"/>
      <c r="JCN299"/>
      <c r="JCO299"/>
      <c r="JCP299"/>
      <c r="JCQ299"/>
      <c r="JCR299"/>
      <c r="JCS299"/>
      <c r="JCT299"/>
      <c r="JCU299"/>
      <c r="JCV299"/>
      <c r="JCW299"/>
      <c r="JCX299"/>
      <c r="JCY299"/>
      <c r="JCZ299"/>
      <c r="JDA299"/>
      <c r="JDB299"/>
      <c r="JDC299"/>
      <c r="JDD299"/>
      <c r="JDE299"/>
      <c r="JDF299"/>
      <c r="JDG299"/>
      <c r="JDH299"/>
      <c r="JDI299"/>
      <c r="JDJ299"/>
      <c r="JDK299"/>
      <c r="JDL299"/>
      <c r="JDM299"/>
      <c r="JDN299"/>
      <c r="JDO299"/>
      <c r="JDP299"/>
      <c r="JDQ299"/>
      <c r="JDR299"/>
      <c r="JDS299"/>
      <c r="JDT299"/>
      <c r="JDU299"/>
      <c r="JDV299"/>
      <c r="JDW299"/>
      <c r="JDX299"/>
      <c r="JDY299"/>
      <c r="JDZ299"/>
      <c r="JEA299"/>
      <c r="JEB299"/>
      <c r="JEC299"/>
      <c r="JED299"/>
      <c r="JEE299"/>
      <c r="JEF299"/>
      <c r="JEG299"/>
      <c r="JEH299"/>
      <c r="JEI299"/>
      <c r="JEJ299"/>
      <c r="JEK299"/>
      <c r="JEL299"/>
      <c r="JEM299"/>
      <c r="JEN299"/>
      <c r="JEO299"/>
      <c r="JEP299"/>
      <c r="JEQ299"/>
      <c r="JER299"/>
      <c r="JES299"/>
      <c r="JET299"/>
      <c r="JEU299"/>
      <c r="JEV299"/>
      <c r="JEW299"/>
      <c r="JEX299"/>
      <c r="JEY299"/>
      <c r="JEZ299"/>
      <c r="JFA299"/>
      <c r="JFB299"/>
      <c r="JFC299"/>
      <c r="JFD299"/>
      <c r="JFE299"/>
      <c r="JFF299"/>
      <c r="JFG299"/>
      <c r="JFH299"/>
      <c r="JFI299"/>
      <c r="JFJ299"/>
      <c r="JFK299"/>
      <c r="JFL299"/>
      <c r="JFM299"/>
      <c r="JFN299"/>
      <c r="JFO299"/>
      <c r="JFP299"/>
      <c r="JFQ299"/>
      <c r="JFR299"/>
      <c r="JFS299"/>
      <c r="JFT299"/>
      <c r="JFU299"/>
      <c r="JFV299"/>
      <c r="JFW299"/>
      <c r="JFX299"/>
      <c r="JFY299"/>
      <c r="JFZ299"/>
      <c r="JGA299"/>
      <c r="JGB299"/>
      <c r="JGC299"/>
      <c r="JGD299"/>
      <c r="JGE299"/>
      <c r="JGF299"/>
      <c r="JGG299"/>
      <c r="JGH299"/>
      <c r="JGI299"/>
      <c r="JGJ299"/>
      <c r="JGK299"/>
      <c r="JGL299"/>
      <c r="JGM299"/>
      <c r="JGN299"/>
      <c r="JGO299"/>
      <c r="JGP299"/>
      <c r="JGQ299"/>
      <c r="JGR299"/>
      <c r="JGS299"/>
      <c r="JGT299"/>
      <c r="JGU299"/>
      <c r="JGV299"/>
      <c r="JGW299"/>
      <c r="JGX299"/>
      <c r="JGY299"/>
      <c r="JGZ299"/>
      <c r="JHA299"/>
      <c r="JHB299"/>
      <c r="JHC299"/>
      <c r="JHD299"/>
      <c r="JHE299"/>
      <c r="JHF299"/>
      <c r="JHG299"/>
      <c r="JHH299"/>
      <c r="JHI299"/>
      <c r="JHJ299"/>
      <c r="JHK299"/>
      <c r="JHL299"/>
      <c r="JHM299"/>
      <c r="JHN299"/>
      <c r="JHO299"/>
      <c r="JHP299"/>
      <c r="JHQ299"/>
      <c r="JHR299"/>
      <c r="JHS299"/>
      <c r="JHT299"/>
      <c r="JHU299"/>
      <c r="JHV299"/>
      <c r="JHW299"/>
      <c r="JHX299"/>
      <c r="JHY299"/>
      <c r="JHZ299"/>
      <c r="JIA299"/>
      <c r="JIB299"/>
      <c r="JIC299"/>
      <c r="JID299"/>
      <c r="JIE299"/>
      <c r="JIF299"/>
      <c r="JIG299"/>
      <c r="JIH299"/>
      <c r="JII299"/>
      <c r="JIJ299"/>
      <c r="JIK299"/>
      <c r="JIL299"/>
      <c r="JIM299"/>
      <c r="JIN299"/>
      <c r="JIO299"/>
      <c r="JIP299"/>
      <c r="JIQ299"/>
      <c r="JIR299"/>
      <c r="JIS299"/>
      <c r="JIT299"/>
      <c r="JIU299"/>
      <c r="JIV299"/>
      <c r="JIW299"/>
      <c r="JIX299"/>
      <c r="JIY299"/>
      <c r="JIZ299"/>
      <c r="JJA299"/>
      <c r="JJB299"/>
      <c r="JJC299"/>
      <c r="JJD299"/>
      <c r="JJE299"/>
      <c r="JJF299"/>
      <c r="JJG299"/>
      <c r="JJH299"/>
      <c r="JJI299"/>
      <c r="JJJ299"/>
      <c r="JJK299"/>
      <c r="JJL299"/>
      <c r="JJM299"/>
      <c r="JJN299"/>
      <c r="JJO299"/>
      <c r="JJP299"/>
      <c r="JJQ299"/>
      <c r="JJR299"/>
      <c r="JJS299"/>
      <c r="JJT299"/>
      <c r="JJU299"/>
      <c r="JJV299"/>
      <c r="JJW299"/>
      <c r="JJX299"/>
      <c r="JJY299"/>
      <c r="JJZ299"/>
      <c r="JKA299"/>
      <c r="JKB299"/>
      <c r="JKC299"/>
      <c r="JKD299"/>
      <c r="JKE299"/>
      <c r="JKF299"/>
      <c r="JKG299"/>
      <c r="JKH299"/>
      <c r="JKI299"/>
      <c r="JKJ299"/>
      <c r="JKK299"/>
      <c r="JKL299"/>
      <c r="JKM299"/>
      <c r="JKN299"/>
      <c r="JKO299"/>
      <c r="JKP299"/>
      <c r="JKQ299"/>
      <c r="JKR299"/>
      <c r="JKS299"/>
      <c r="JKT299"/>
      <c r="JKU299"/>
      <c r="JKV299"/>
      <c r="JKW299"/>
      <c r="JKX299"/>
      <c r="JKY299"/>
      <c r="JKZ299"/>
      <c r="JLA299"/>
      <c r="JLB299"/>
      <c r="JLC299"/>
      <c r="JLD299"/>
      <c r="JLE299"/>
      <c r="JLF299"/>
      <c r="JLG299"/>
      <c r="JLH299"/>
      <c r="JLI299"/>
      <c r="JLJ299"/>
      <c r="JLK299"/>
      <c r="JLL299"/>
      <c r="JLM299"/>
      <c r="JLN299"/>
      <c r="JLO299"/>
      <c r="JLP299"/>
      <c r="JLQ299"/>
      <c r="JLR299"/>
      <c r="JLS299"/>
      <c r="JLT299"/>
      <c r="JLU299"/>
      <c r="JLV299"/>
      <c r="JLW299"/>
      <c r="JLX299"/>
      <c r="JLY299"/>
      <c r="JLZ299"/>
      <c r="JMA299"/>
      <c r="JMB299"/>
      <c r="JMC299"/>
      <c r="JMD299"/>
      <c r="JME299"/>
      <c r="JMF299"/>
      <c r="JMG299"/>
      <c r="JMH299"/>
      <c r="JMI299"/>
      <c r="JMJ299"/>
      <c r="JMK299"/>
      <c r="JML299"/>
      <c r="JMM299"/>
      <c r="JMN299"/>
      <c r="JMO299"/>
      <c r="JMP299"/>
      <c r="JMQ299"/>
      <c r="JMR299"/>
      <c r="JMS299"/>
      <c r="JMT299"/>
      <c r="JMU299"/>
      <c r="JMV299"/>
      <c r="JMW299"/>
      <c r="JMX299"/>
      <c r="JMY299"/>
      <c r="JMZ299"/>
      <c r="JNA299"/>
      <c r="JNB299"/>
      <c r="JNC299"/>
      <c r="JND299"/>
      <c r="JNE299"/>
      <c r="JNF299"/>
      <c r="JNG299"/>
      <c r="JNH299"/>
      <c r="JNI299"/>
      <c r="JNJ299"/>
      <c r="JNK299"/>
      <c r="JNL299"/>
      <c r="JNM299"/>
      <c r="JNN299"/>
      <c r="JNO299"/>
      <c r="JNP299"/>
      <c r="JNQ299"/>
      <c r="JNR299"/>
      <c r="JNS299"/>
      <c r="JNT299"/>
      <c r="JNU299"/>
      <c r="JNV299"/>
      <c r="JNW299"/>
      <c r="JNX299"/>
      <c r="JNY299"/>
      <c r="JNZ299"/>
      <c r="JOA299"/>
      <c r="JOB299"/>
      <c r="JOC299"/>
      <c r="JOD299"/>
      <c r="JOE299"/>
      <c r="JOF299"/>
      <c r="JOG299"/>
      <c r="JOH299"/>
      <c r="JOI299"/>
      <c r="JOJ299"/>
      <c r="JOK299"/>
      <c r="JOL299"/>
      <c r="JOM299"/>
      <c r="JON299"/>
      <c r="JOO299"/>
      <c r="JOP299"/>
      <c r="JOQ299"/>
      <c r="JOR299"/>
      <c r="JOS299"/>
      <c r="JOT299"/>
      <c r="JOU299"/>
      <c r="JOV299"/>
      <c r="JOW299"/>
      <c r="JOX299"/>
      <c r="JOY299"/>
      <c r="JOZ299"/>
      <c r="JPA299"/>
      <c r="JPB299"/>
      <c r="JPC299"/>
      <c r="JPD299"/>
      <c r="JPE299"/>
      <c r="JPF299"/>
      <c r="JPG299"/>
      <c r="JPH299"/>
      <c r="JPI299"/>
      <c r="JPJ299"/>
      <c r="JPK299"/>
      <c r="JPL299"/>
      <c r="JPM299"/>
      <c r="JPN299"/>
      <c r="JPO299"/>
      <c r="JPP299"/>
      <c r="JPQ299"/>
      <c r="JPR299"/>
      <c r="JPS299"/>
      <c r="JPT299"/>
      <c r="JPU299"/>
      <c r="JPV299"/>
      <c r="JPW299"/>
      <c r="JPX299"/>
      <c r="JPY299"/>
      <c r="JPZ299"/>
      <c r="JQA299"/>
      <c r="JQB299"/>
      <c r="JQC299"/>
      <c r="JQD299"/>
      <c r="JQE299"/>
      <c r="JQF299"/>
      <c r="JQG299"/>
      <c r="JQH299"/>
      <c r="JQI299"/>
      <c r="JQJ299"/>
      <c r="JQK299"/>
      <c r="JQL299"/>
      <c r="JQM299"/>
      <c r="JQN299"/>
      <c r="JQO299"/>
      <c r="JQP299"/>
      <c r="JQQ299"/>
      <c r="JQR299"/>
      <c r="JQS299"/>
      <c r="JQT299"/>
      <c r="JQU299"/>
      <c r="JQV299"/>
      <c r="JQW299"/>
      <c r="JQX299"/>
      <c r="JQY299"/>
      <c r="JQZ299"/>
      <c r="JRA299"/>
      <c r="JRB299"/>
      <c r="JRC299"/>
      <c r="JRD299"/>
      <c r="JRE299"/>
      <c r="JRF299"/>
      <c r="JRG299"/>
      <c r="JRH299"/>
      <c r="JRI299"/>
      <c r="JRJ299"/>
      <c r="JRK299"/>
      <c r="JRL299"/>
      <c r="JRM299"/>
      <c r="JRN299"/>
      <c r="JRO299"/>
      <c r="JRP299"/>
      <c r="JRQ299"/>
      <c r="JRR299"/>
      <c r="JRS299"/>
      <c r="JRT299"/>
      <c r="JRU299"/>
      <c r="JRV299"/>
      <c r="JRW299"/>
      <c r="JRX299"/>
      <c r="JRY299"/>
      <c r="JRZ299"/>
      <c r="JSA299"/>
      <c r="JSB299"/>
      <c r="JSC299"/>
      <c r="JSD299"/>
      <c r="JSE299"/>
      <c r="JSF299"/>
      <c r="JSG299"/>
      <c r="JSH299"/>
      <c r="JSI299"/>
      <c r="JSJ299"/>
      <c r="JSK299"/>
      <c r="JSL299"/>
      <c r="JSM299"/>
      <c r="JSN299"/>
      <c r="JSO299"/>
      <c r="JSP299"/>
      <c r="JSQ299"/>
      <c r="JSR299"/>
      <c r="JSS299"/>
      <c r="JST299"/>
      <c r="JSU299"/>
      <c r="JSV299"/>
      <c r="JSW299"/>
      <c r="JSX299"/>
      <c r="JSY299"/>
      <c r="JSZ299"/>
      <c r="JTA299"/>
      <c r="JTB299"/>
      <c r="JTC299"/>
      <c r="JTD299"/>
      <c r="JTE299"/>
      <c r="JTF299"/>
      <c r="JTG299"/>
      <c r="JTH299"/>
      <c r="JTI299"/>
      <c r="JTJ299"/>
      <c r="JTK299"/>
      <c r="JTL299"/>
      <c r="JTM299"/>
      <c r="JTN299"/>
      <c r="JTO299"/>
      <c r="JTP299"/>
      <c r="JTQ299"/>
      <c r="JTR299"/>
      <c r="JTS299"/>
      <c r="JTT299"/>
      <c r="JTU299"/>
      <c r="JTV299"/>
      <c r="JTW299"/>
      <c r="JTX299"/>
      <c r="JTY299"/>
      <c r="JTZ299"/>
      <c r="JUA299"/>
      <c r="JUB299"/>
      <c r="JUC299"/>
      <c r="JUD299"/>
      <c r="JUE299"/>
      <c r="JUF299"/>
      <c r="JUG299"/>
      <c r="JUH299"/>
      <c r="JUI299"/>
      <c r="JUJ299"/>
      <c r="JUK299"/>
      <c r="JUL299"/>
      <c r="JUM299"/>
      <c r="JUN299"/>
      <c r="JUO299"/>
      <c r="JUP299"/>
      <c r="JUQ299"/>
      <c r="JUR299"/>
      <c r="JUS299"/>
      <c r="JUT299"/>
      <c r="JUU299"/>
      <c r="JUV299"/>
      <c r="JUW299"/>
      <c r="JUX299"/>
      <c r="JUY299"/>
      <c r="JUZ299"/>
      <c r="JVA299"/>
      <c r="JVB299"/>
      <c r="JVC299"/>
      <c r="JVD299"/>
      <c r="JVE299"/>
      <c r="JVF299"/>
      <c r="JVG299"/>
      <c r="JVH299"/>
      <c r="JVI299"/>
      <c r="JVJ299"/>
      <c r="JVK299"/>
      <c r="JVL299"/>
      <c r="JVM299"/>
      <c r="JVN299"/>
      <c r="JVO299"/>
      <c r="JVP299"/>
      <c r="JVQ299"/>
      <c r="JVR299"/>
      <c r="JVS299"/>
      <c r="JVT299"/>
      <c r="JVU299"/>
      <c r="JVV299"/>
      <c r="JVW299"/>
      <c r="JVX299"/>
      <c r="JVY299"/>
      <c r="JVZ299"/>
      <c r="JWA299"/>
      <c r="JWB299"/>
      <c r="JWC299"/>
      <c r="JWD299"/>
      <c r="JWE299"/>
      <c r="JWF299"/>
      <c r="JWG299"/>
      <c r="JWH299"/>
      <c r="JWI299"/>
      <c r="JWJ299"/>
      <c r="JWK299"/>
      <c r="JWL299"/>
      <c r="JWM299"/>
      <c r="JWN299"/>
      <c r="JWO299"/>
      <c r="JWP299"/>
      <c r="JWQ299"/>
      <c r="JWR299"/>
      <c r="JWS299"/>
      <c r="JWT299"/>
      <c r="JWU299"/>
      <c r="JWV299"/>
      <c r="JWW299"/>
      <c r="JWX299"/>
      <c r="JWY299"/>
      <c r="JWZ299"/>
      <c r="JXA299"/>
      <c r="JXB299"/>
      <c r="JXC299"/>
      <c r="JXD299"/>
      <c r="JXE299"/>
      <c r="JXF299"/>
      <c r="JXG299"/>
      <c r="JXH299"/>
      <c r="JXI299"/>
      <c r="JXJ299"/>
      <c r="JXK299"/>
      <c r="JXL299"/>
      <c r="JXM299"/>
      <c r="JXN299"/>
      <c r="JXO299"/>
      <c r="JXP299"/>
      <c r="JXQ299"/>
      <c r="JXR299"/>
      <c r="JXS299"/>
      <c r="JXT299"/>
      <c r="JXU299"/>
      <c r="JXV299"/>
      <c r="JXW299"/>
      <c r="JXX299"/>
      <c r="JXY299"/>
      <c r="JXZ299"/>
      <c r="JYA299"/>
      <c r="JYB299"/>
      <c r="JYC299"/>
      <c r="JYD299"/>
      <c r="JYE299"/>
      <c r="JYF299"/>
      <c r="JYG299"/>
      <c r="JYH299"/>
      <c r="JYI299"/>
      <c r="JYJ299"/>
      <c r="JYK299"/>
      <c r="JYL299"/>
      <c r="JYM299"/>
      <c r="JYN299"/>
      <c r="JYO299"/>
      <c r="JYP299"/>
      <c r="JYQ299"/>
      <c r="JYR299"/>
      <c r="JYS299"/>
      <c r="JYT299"/>
      <c r="JYU299"/>
      <c r="JYV299"/>
      <c r="JYW299"/>
      <c r="JYX299"/>
      <c r="JYY299"/>
      <c r="JYZ299"/>
      <c r="JZA299"/>
      <c r="JZB299"/>
      <c r="JZC299"/>
      <c r="JZD299"/>
      <c r="JZE299"/>
      <c r="JZF299"/>
      <c r="JZG299"/>
      <c r="JZH299"/>
      <c r="JZI299"/>
      <c r="JZJ299"/>
      <c r="JZK299"/>
      <c r="JZL299"/>
      <c r="JZM299"/>
      <c r="JZN299"/>
      <c r="JZO299"/>
      <c r="JZP299"/>
      <c r="JZQ299"/>
      <c r="JZR299"/>
      <c r="JZS299"/>
      <c r="JZT299"/>
      <c r="JZU299"/>
      <c r="JZV299"/>
      <c r="JZW299"/>
      <c r="JZX299"/>
      <c r="JZY299"/>
      <c r="JZZ299"/>
      <c r="KAA299"/>
      <c r="KAB299"/>
      <c r="KAC299"/>
      <c r="KAD299"/>
      <c r="KAE299"/>
      <c r="KAF299"/>
      <c r="KAG299"/>
      <c r="KAH299"/>
      <c r="KAI299"/>
      <c r="KAJ299"/>
      <c r="KAK299"/>
      <c r="KAL299"/>
      <c r="KAM299"/>
      <c r="KAN299"/>
      <c r="KAO299"/>
      <c r="KAP299"/>
      <c r="KAQ299"/>
      <c r="KAR299"/>
      <c r="KAS299"/>
      <c r="KAT299"/>
      <c r="KAU299"/>
      <c r="KAV299"/>
      <c r="KAW299"/>
      <c r="KAX299"/>
      <c r="KAY299"/>
      <c r="KAZ299"/>
      <c r="KBA299"/>
      <c r="KBB299"/>
      <c r="KBC299"/>
      <c r="KBD299"/>
      <c r="KBE299"/>
      <c r="KBF299"/>
      <c r="KBG299"/>
      <c r="KBH299"/>
      <c r="KBI299"/>
      <c r="KBJ299"/>
      <c r="KBK299"/>
      <c r="KBL299"/>
      <c r="KBM299"/>
      <c r="KBN299"/>
      <c r="KBO299"/>
      <c r="KBP299"/>
      <c r="KBQ299"/>
      <c r="KBR299"/>
      <c r="KBS299"/>
      <c r="KBT299"/>
      <c r="KBU299"/>
      <c r="KBV299"/>
      <c r="KBW299"/>
      <c r="KBX299"/>
      <c r="KBY299"/>
      <c r="KBZ299"/>
      <c r="KCA299"/>
      <c r="KCB299"/>
      <c r="KCC299"/>
      <c r="KCD299"/>
      <c r="KCE299"/>
      <c r="KCF299"/>
      <c r="KCG299"/>
      <c r="KCH299"/>
      <c r="KCI299"/>
      <c r="KCJ299"/>
      <c r="KCK299"/>
      <c r="KCL299"/>
      <c r="KCM299"/>
      <c r="KCN299"/>
      <c r="KCO299"/>
      <c r="KCP299"/>
      <c r="KCQ299"/>
      <c r="KCR299"/>
      <c r="KCS299"/>
      <c r="KCT299"/>
      <c r="KCU299"/>
      <c r="KCV299"/>
      <c r="KCW299"/>
      <c r="KCX299"/>
      <c r="KCY299"/>
      <c r="KCZ299"/>
      <c r="KDA299"/>
      <c r="KDB299"/>
      <c r="KDC299"/>
      <c r="KDD299"/>
      <c r="KDE299"/>
      <c r="KDF299"/>
      <c r="KDG299"/>
      <c r="KDH299"/>
      <c r="KDI299"/>
      <c r="KDJ299"/>
      <c r="KDK299"/>
      <c r="KDL299"/>
      <c r="KDM299"/>
      <c r="KDN299"/>
      <c r="KDO299"/>
      <c r="KDP299"/>
      <c r="KDQ299"/>
      <c r="KDR299"/>
      <c r="KDS299"/>
      <c r="KDT299"/>
      <c r="KDU299"/>
      <c r="KDV299"/>
      <c r="KDW299"/>
      <c r="KDX299"/>
      <c r="KDY299"/>
      <c r="KDZ299"/>
      <c r="KEA299"/>
      <c r="KEB299"/>
      <c r="KEC299"/>
      <c r="KED299"/>
      <c r="KEE299"/>
      <c r="KEF299"/>
      <c r="KEG299"/>
      <c r="KEH299"/>
      <c r="KEI299"/>
      <c r="KEJ299"/>
      <c r="KEK299"/>
      <c r="KEL299"/>
      <c r="KEM299"/>
      <c r="KEN299"/>
      <c r="KEO299"/>
      <c r="KEP299"/>
      <c r="KEQ299"/>
      <c r="KER299"/>
      <c r="KES299"/>
      <c r="KET299"/>
      <c r="KEU299"/>
      <c r="KEV299"/>
      <c r="KEW299"/>
      <c r="KEX299"/>
      <c r="KEY299"/>
      <c r="KEZ299"/>
      <c r="KFA299"/>
      <c r="KFB299"/>
      <c r="KFC299"/>
      <c r="KFD299"/>
      <c r="KFE299"/>
      <c r="KFF299"/>
      <c r="KFG299"/>
      <c r="KFH299"/>
      <c r="KFI299"/>
      <c r="KFJ299"/>
      <c r="KFK299"/>
      <c r="KFL299"/>
      <c r="KFM299"/>
      <c r="KFN299"/>
      <c r="KFO299"/>
      <c r="KFP299"/>
      <c r="KFQ299"/>
      <c r="KFR299"/>
      <c r="KFS299"/>
      <c r="KFT299"/>
      <c r="KFU299"/>
      <c r="KFV299"/>
      <c r="KFW299"/>
      <c r="KFX299"/>
      <c r="KFY299"/>
      <c r="KFZ299"/>
      <c r="KGA299"/>
      <c r="KGB299"/>
      <c r="KGC299"/>
      <c r="KGD299"/>
      <c r="KGE299"/>
      <c r="KGF299"/>
      <c r="KGG299"/>
      <c r="KGH299"/>
      <c r="KGI299"/>
      <c r="KGJ299"/>
      <c r="KGK299"/>
      <c r="KGL299"/>
      <c r="KGM299"/>
      <c r="KGN299"/>
      <c r="KGO299"/>
      <c r="KGP299"/>
      <c r="KGQ299"/>
      <c r="KGR299"/>
      <c r="KGS299"/>
      <c r="KGT299"/>
      <c r="KGU299"/>
      <c r="KGV299"/>
      <c r="KGW299"/>
      <c r="KGX299"/>
      <c r="KGY299"/>
      <c r="KGZ299"/>
      <c r="KHA299"/>
      <c r="KHB299"/>
      <c r="KHC299"/>
      <c r="KHD299"/>
      <c r="KHE299"/>
      <c r="KHF299"/>
      <c r="KHG299"/>
      <c r="KHH299"/>
      <c r="KHI299"/>
      <c r="KHJ299"/>
      <c r="KHK299"/>
      <c r="KHL299"/>
      <c r="KHM299"/>
      <c r="KHN299"/>
      <c r="KHO299"/>
      <c r="KHP299"/>
      <c r="KHQ299"/>
      <c r="KHR299"/>
      <c r="KHS299"/>
      <c r="KHT299"/>
      <c r="KHU299"/>
      <c r="KHV299"/>
      <c r="KHW299"/>
      <c r="KHX299"/>
      <c r="KHY299"/>
      <c r="KHZ299"/>
      <c r="KIA299"/>
      <c r="KIB299"/>
      <c r="KIC299"/>
      <c r="KID299"/>
      <c r="KIE299"/>
      <c r="KIF299"/>
      <c r="KIG299"/>
      <c r="KIH299"/>
      <c r="KII299"/>
      <c r="KIJ299"/>
      <c r="KIK299"/>
      <c r="KIL299"/>
      <c r="KIM299"/>
      <c r="KIN299"/>
      <c r="KIO299"/>
      <c r="KIP299"/>
      <c r="KIQ299"/>
      <c r="KIR299"/>
      <c r="KIS299"/>
      <c r="KIT299"/>
      <c r="KIU299"/>
      <c r="KIV299"/>
      <c r="KIW299"/>
      <c r="KIX299"/>
      <c r="KIY299"/>
      <c r="KIZ299"/>
      <c r="KJA299"/>
      <c r="KJB299"/>
      <c r="KJC299"/>
      <c r="KJD299"/>
      <c r="KJE299"/>
      <c r="KJF299"/>
      <c r="KJG299"/>
      <c r="KJH299"/>
      <c r="KJI299"/>
      <c r="KJJ299"/>
      <c r="KJK299"/>
      <c r="KJL299"/>
      <c r="KJM299"/>
      <c r="KJN299"/>
      <c r="KJO299"/>
      <c r="KJP299"/>
      <c r="KJQ299"/>
      <c r="KJR299"/>
      <c r="KJS299"/>
      <c r="KJT299"/>
      <c r="KJU299"/>
      <c r="KJV299"/>
      <c r="KJW299"/>
      <c r="KJX299"/>
      <c r="KJY299"/>
      <c r="KJZ299"/>
      <c r="KKA299"/>
      <c r="KKB299"/>
      <c r="KKC299"/>
      <c r="KKD299"/>
      <c r="KKE299"/>
      <c r="KKF299"/>
      <c r="KKG299"/>
      <c r="KKH299"/>
      <c r="KKI299"/>
      <c r="KKJ299"/>
      <c r="KKK299"/>
      <c r="KKL299"/>
      <c r="KKM299"/>
      <c r="KKN299"/>
      <c r="KKO299"/>
      <c r="KKP299"/>
      <c r="KKQ299"/>
      <c r="KKR299"/>
      <c r="KKS299"/>
      <c r="KKT299"/>
      <c r="KKU299"/>
      <c r="KKV299"/>
      <c r="KKW299"/>
      <c r="KKX299"/>
      <c r="KKY299"/>
      <c r="KKZ299"/>
      <c r="KLA299"/>
      <c r="KLB299"/>
      <c r="KLC299"/>
      <c r="KLD299"/>
      <c r="KLE299"/>
      <c r="KLF299"/>
      <c r="KLG299"/>
      <c r="KLH299"/>
      <c r="KLI299"/>
      <c r="KLJ299"/>
      <c r="KLK299"/>
      <c r="KLL299"/>
      <c r="KLM299"/>
      <c r="KLN299"/>
      <c r="KLO299"/>
      <c r="KLP299"/>
      <c r="KLQ299"/>
      <c r="KLR299"/>
      <c r="KLS299"/>
      <c r="KLT299"/>
      <c r="KLU299"/>
      <c r="KLV299"/>
      <c r="KLW299"/>
      <c r="KLX299"/>
      <c r="KLY299"/>
      <c r="KLZ299"/>
      <c r="KMA299"/>
      <c r="KMB299"/>
      <c r="KMC299"/>
      <c r="KMD299"/>
      <c r="KME299"/>
      <c r="KMF299"/>
      <c r="KMG299"/>
      <c r="KMH299"/>
      <c r="KMI299"/>
      <c r="KMJ299"/>
      <c r="KMK299"/>
      <c r="KML299"/>
      <c r="KMM299"/>
      <c r="KMN299"/>
      <c r="KMO299"/>
      <c r="KMP299"/>
      <c r="KMQ299"/>
      <c r="KMR299"/>
      <c r="KMS299"/>
      <c r="KMT299"/>
      <c r="KMU299"/>
      <c r="KMV299"/>
      <c r="KMW299"/>
      <c r="KMX299"/>
      <c r="KMY299"/>
      <c r="KMZ299"/>
      <c r="KNA299"/>
      <c r="KNB299"/>
      <c r="KNC299"/>
      <c r="KND299"/>
      <c r="KNE299"/>
      <c r="KNF299"/>
      <c r="KNG299"/>
      <c r="KNH299"/>
      <c r="KNI299"/>
      <c r="KNJ299"/>
      <c r="KNK299"/>
      <c r="KNL299"/>
      <c r="KNM299"/>
      <c r="KNN299"/>
      <c r="KNO299"/>
      <c r="KNP299"/>
      <c r="KNQ299"/>
      <c r="KNR299"/>
      <c r="KNS299"/>
      <c r="KNT299"/>
      <c r="KNU299"/>
      <c r="KNV299"/>
      <c r="KNW299"/>
      <c r="KNX299"/>
      <c r="KNY299"/>
      <c r="KNZ299"/>
      <c r="KOA299"/>
      <c r="KOB299"/>
      <c r="KOC299"/>
      <c r="KOD299"/>
      <c r="KOE299"/>
      <c r="KOF299"/>
      <c r="KOG299"/>
      <c r="KOH299"/>
      <c r="KOI299"/>
      <c r="KOJ299"/>
      <c r="KOK299"/>
      <c r="KOL299"/>
      <c r="KOM299"/>
      <c r="KON299"/>
      <c r="KOO299"/>
      <c r="KOP299"/>
      <c r="KOQ299"/>
      <c r="KOR299"/>
      <c r="KOS299"/>
      <c r="KOT299"/>
      <c r="KOU299"/>
      <c r="KOV299"/>
      <c r="KOW299"/>
      <c r="KOX299"/>
      <c r="KOY299"/>
      <c r="KOZ299"/>
      <c r="KPA299"/>
      <c r="KPB299"/>
      <c r="KPC299"/>
      <c r="KPD299"/>
      <c r="KPE299"/>
      <c r="KPF299"/>
      <c r="KPG299"/>
      <c r="KPH299"/>
      <c r="KPI299"/>
      <c r="KPJ299"/>
      <c r="KPK299"/>
      <c r="KPL299"/>
      <c r="KPM299"/>
      <c r="KPN299"/>
      <c r="KPO299"/>
      <c r="KPP299"/>
      <c r="KPQ299"/>
      <c r="KPR299"/>
      <c r="KPS299"/>
      <c r="KPT299"/>
      <c r="KPU299"/>
      <c r="KPV299"/>
      <c r="KPW299"/>
      <c r="KPX299"/>
      <c r="KPY299"/>
      <c r="KPZ299"/>
      <c r="KQA299"/>
      <c r="KQB299"/>
      <c r="KQC299"/>
      <c r="KQD299"/>
      <c r="KQE299"/>
      <c r="KQF299"/>
      <c r="KQG299"/>
      <c r="KQH299"/>
      <c r="KQI299"/>
      <c r="KQJ299"/>
      <c r="KQK299"/>
      <c r="KQL299"/>
      <c r="KQM299"/>
      <c r="KQN299"/>
      <c r="KQO299"/>
      <c r="KQP299"/>
      <c r="KQQ299"/>
      <c r="KQR299"/>
      <c r="KQS299"/>
      <c r="KQT299"/>
      <c r="KQU299"/>
      <c r="KQV299"/>
      <c r="KQW299"/>
      <c r="KQX299"/>
      <c r="KQY299"/>
      <c r="KQZ299"/>
      <c r="KRA299"/>
      <c r="KRB299"/>
      <c r="KRC299"/>
      <c r="KRD299"/>
      <c r="KRE299"/>
      <c r="KRF299"/>
      <c r="KRG299"/>
      <c r="KRH299"/>
      <c r="KRI299"/>
      <c r="KRJ299"/>
      <c r="KRK299"/>
      <c r="KRL299"/>
      <c r="KRM299"/>
      <c r="KRN299"/>
      <c r="KRO299"/>
      <c r="KRP299"/>
      <c r="KRQ299"/>
      <c r="KRR299"/>
      <c r="KRS299"/>
      <c r="KRT299"/>
      <c r="KRU299"/>
      <c r="KRV299"/>
      <c r="KRW299"/>
      <c r="KRX299"/>
      <c r="KRY299"/>
      <c r="KRZ299"/>
      <c r="KSA299"/>
      <c r="KSB299"/>
      <c r="KSC299"/>
      <c r="KSD299"/>
      <c r="KSE299"/>
      <c r="KSF299"/>
      <c r="KSG299"/>
      <c r="KSH299"/>
      <c r="KSI299"/>
      <c r="KSJ299"/>
      <c r="KSK299"/>
      <c r="KSL299"/>
      <c r="KSM299"/>
      <c r="KSN299"/>
      <c r="KSO299"/>
      <c r="KSP299"/>
      <c r="KSQ299"/>
      <c r="KSR299"/>
      <c r="KSS299"/>
      <c r="KST299"/>
      <c r="KSU299"/>
      <c r="KSV299"/>
      <c r="KSW299"/>
      <c r="KSX299"/>
      <c r="KSY299"/>
      <c r="KSZ299"/>
      <c r="KTA299"/>
      <c r="KTB299"/>
      <c r="KTC299"/>
      <c r="KTD299"/>
      <c r="KTE299"/>
      <c r="KTF299"/>
      <c r="KTG299"/>
      <c r="KTH299"/>
      <c r="KTI299"/>
      <c r="KTJ299"/>
      <c r="KTK299"/>
      <c r="KTL299"/>
      <c r="KTM299"/>
      <c r="KTN299"/>
      <c r="KTO299"/>
      <c r="KTP299"/>
      <c r="KTQ299"/>
      <c r="KTR299"/>
      <c r="KTS299"/>
      <c r="KTT299"/>
      <c r="KTU299"/>
      <c r="KTV299"/>
      <c r="KTW299"/>
      <c r="KTX299"/>
      <c r="KTY299"/>
      <c r="KTZ299"/>
      <c r="KUA299"/>
      <c r="KUB299"/>
      <c r="KUC299"/>
      <c r="KUD299"/>
      <c r="KUE299"/>
      <c r="KUF299"/>
      <c r="KUG299"/>
      <c r="KUH299"/>
      <c r="KUI299"/>
      <c r="KUJ299"/>
      <c r="KUK299"/>
      <c r="KUL299"/>
      <c r="KUM299"/>
      <c r="KUN299"/>
      <c r="KUO299"/>
      <c r="KUP299"/>
      <c r="KUQ299"/>
      <c r="KUR299"/>
      <c r="KUS299"/>
      <c r="KUT299"/>
      <c r="KUU299"/>
      <c r="KUV299"/>
      <c r="KUW299"/>
      <c r="KUX299"/>
      <c r="KUY299"/>
      <c r="KUZ299"/>
      <c r="KVA299"/>
      <c r="KVB299"/>
      <c r="KVC299"/>
      <c r="KVD299"/>
      <c r="KVE299"/>
      <c r="KVF299"/>
      <c r="KVG299"/>
      <c r="KVH299"/>
      <c r="KVI299"/>
      <c r="KVJ299"/>
      <c r="KVK299"/>
      <c r="KVL299"/>
      <c r="KVM299"/>
      <c r="KVN299"/>
      <c r="KVO299"/>
      <c r="KVP299"/>
      <c r="KVQ299"/>
      <c r="KVR299"/>
      <c r="KVS299"/>
      <c r="KVT299"/>
      <c r="KVU299"/>
      <c r="KVV299"/>
      <c r="KVW299"/>
      <c r="KVX299"/>
      <c r="KVY299"/>
      <c r="KVZ299"/>
      <c r="KWA299"/>
      <c r="KWB299"/>
      <c r="KWC299"/>
      <c r="KWD299"/>
      <c r="KWE299"/>
      <c r="KWF299"/>
      <c r="KWG299"/>
      <c r="KWH299"/>
      <c r="KWI299"/>
      <c r="KWJ299"/>
      <c r="KWK299"/>
      <c r="KWL299"/>
      <c r="KWM299"/>
      <c r="KWN299"/>
      <c r="KWO299"/>
      <c r="KWP299"/>
      <c r="KWQ299"/>
      <c r="KWR299"/>
      <c r="KWS299"/>
      <c r="KWT299"/>
      <c r="KWU299"/>
      <c r="KWV299"/>
      <c r="KWW299"/>
      <c r="KWX299"/>
      <c r="KWY299"/>
      <c r="KWZ299"/>
      <c r="KXA299"/>
      <c r="KXB299"/>
      <c r="KXC299"/>
      <c r="KXD299"/>
      <c r="KXE299"/>
      <c r="KXF299"/>
      <c r="KXG299"/>
      <c r="KXH299"/>
      <c r="KXI299"/>
      <c r="KXJ299"/>
      <c r="KXK299"/>
      <c r="KXL299"/>
      <c r="KXM299"/>
      <c r="KXN299"/>
      <c r="KXO299"/>
      <c r="KXP299"/>
      <c r="KXQ299"/>
      <c r="KXR299"/>
      <c r="KXS299"/>
      <c r="KXT299"/>
      <c r="KXU299"/>
      <c r="KXV299"/>
      <c r="KXW299"/>
      <c r="KXX299"/>
      <c r="KXY299"/>
      <c r="KXZ299"/>
      <c r="KYA299"/>
      <c r="KYB299"/>
      <c r="KYC299"/>
      <c r="KYD299"/>
      <c r="KYE299"/>
      <c r="KYF299"/>
      <c r="KYG299"/>
      <c r="KYH299"/>
      <c r="KYI299"/>
      <c r="KYJ299"/>
      <c r="KYK299"/>
      <c r="KYL299"/>
      <c r="KYM299"/>
      <c r="KYN299"/>
      <c r="KYO299"/>
      <c r="KYP299"/>
      <c r="KYQ299"/>
      <c r="KYR299"/>
      <c r="KYS299"/>
      <c r="KYT299"/>
      <c r="KYU299"/>
      <c r="KYV299"/>
      <c r="KYW299"/>
      <c r="KYX299"/>
      <c r="KYY299"/>
      <c r="KYZ299"/>
      <c r="KZA299"/>
      <c r="KZB299"/>
      <c r="KZC299"/>
      <c r="KZD299"/>
      <c r="KZE299"/>
      <c r="KZF299"/>
      <c r="KZG299"/>
      <c r="KZH299"/>
      <c r="KZI299"/>
      <c r="KZJ299"/>
      <c r="KZK299"/>
      <c r="KZL299"/>
      <c r="KZM299"/>
      <c r="KZN299"/>
      <c r="KZO299"/>
      <c r="KZP299"/>
      <c r="KZQ299"/>
      <c r="KZR299"/>
      <c r="KZS299"/>
      <c r="KZT299"/>
      <c r="KZU299"/>
      <c r="KZV299"/>
      <c r="KZW299"/>
      <c r="KZX299"/>
      <c r="KZY299"/>
      <c r="KZZ299"/>
      <c r="LAA299"/>
      <c r="LAB299"/>
      <c r="LAC299"/>
      <c r="LAD299"/>
      <c r="LAE299"/>
      <c r="LAF299"/>
      <c r="LAG299"/>
      <c r="LAH299"/>
      <c r="LAI299"/>
      <c r="LAJ299"/>
      <c r="LAK299"/>
      <c r="LAL299"/>
      <c r="LAM299"/>
      <c r="LAN299"/>
      <c r="LAO299"/>
      <c r="LAP299"/>
      <c r="LAQ299"/>
      <c r="LAR299"/>
      <c r="LAS299"/>
      <c r="LAT299"/>
      <c r="LAU299"/>
      <c r="LAV299"/>
      <c r="LAW299"/>
      <c r="LAX299"/>
      <c r="LAY299"/>
      <c r="LAZ299"/>
      <c r="LBA299"/>
      <c r="LBB299"/>
      <c r="LBC299"/>
      <c r="LBD299"/>
      <c r="LBE299"/>
      <c r="LBF299"/>
      <c r="LBG299"/>
      <c r="LBH299"/>
      <c r="LBI299"/>
      <c r="LBJ299"/>
      <c r="LBK299"/>
      <c r="LBL299"/>
      <c r="LBM299"/>
      <c r="LBN299"/>
      <c r="LBO299"/>
      <c r="LBP299"/>
      <c r="LBQ299"/>
      <c r="LBR299"/>
      <c r="LBS299"/>
      <c r="LBT299"/>
      <c r="LBU299"/>
      <c r="LBV299"/>
      <c r="LBW299"/>
      <c r="LBX299"/>
      <c r="LBY299"/>
      <c r="LBZ299"/>
      <c r="LCA299"/>
      <c r="LCB299"/>
      <c r="LCC299"/>
      <c r="LCD299"/>
      <c r="LCE299"/>
      <c r="LCF299"/>
      <c r="LCG299"/>
      <c r="LCH299"/>
      <c r="LCI299"/>
      <c r="LCJ299"/>
      <c r="LCK299"/>
      <c r="LCL299"/>
      <c r="LCM299"/>
      <c r="LCN299"/>
      <c r="LCO299"/>
      <c r="LCP299"/>
      <c r="LCQ299"/>
      <c r="LCR299"/>
      <c r="LCS299"/>
      <c r="LCT299"/>
      <c r="LCU299"/>
      <c r="LCV299"/>
      <c r="LCW299"/>
      <c r="LCX299"/>
      <c r="LCY299"/>
      <c r="LCZ299"/>
      <c r="LDA299"/>
      <c r="LDB299"/>
      <c r="LDC299"/>
      <c r="LDD299"/>
      <c r="LDE299"/>
      <c r="LDF299"/>
      <c r="LDG299"/>
      <c r="LDH299"/>
      <c r="LDI299"/>
      <c r="LDJ299"/>
      <c r="LDK299"/>
      <c r="LDL299"/>
      <c r="LDM299"/>
      <c r="LDN299"/>
      <c r="LDO299"/>
      <c r="LDP299"/>
      <c r="LDQ299"/>
      <c r="LDR299"/>
      <c r="LDS299"/>
      <c r="LDT299"/>
      <c r="LDU299"/>
      <c r="LDV299"/>
      <c r="LDW299"/>
      <c r="LDX299"/>
      <c r="LDY299"/>
      <c r="LDZ299"/>
      <c r="LEA299"/>
      <c r="LEB299"/>
      <c r="LEC299"/>
      <c r="LED299"/>
      <c r="LEE299"/>
      <c r="LEF299"/>
      <c r="LEG299"/>
      <c r="LEH299"/>
      <c r="LEI299"/>
      <c r="LEJ299"/>
      <c r="LEK299"/>
      <c r="LEL299"/>
      <c r="LEM299"/>
      <c r="LEN299"/>
      <c r="LEO299"/>
      <c r="LEP299"/>
      <c r="LEQ299"/>
      <c r="LER299"/>
      <c r="LES299"/>
      <c r="LET299"/>
      <c r="LEU299"/>
      <c r="LEV299"/>
      <c r="LEW299"/>
      <c r="LEX299"/>
      <c r="LEY299"/>
      <c r="LEZ299"/>
      <c r="LFA299"/>
      <c r="LFB299"/>
      <c r="LFC299"/>
      <c r="LFD299"/>
      <c r="LFE299"/>
      <c r="LFF299"/>
      <c r="LFG299"/>
      <c r="LFH299"/>
      <c r="LFI299"/>
      <c r="LFJ299"/>
      <c r="LFK299"/>
      <c r="LFL299"/>
      <c r="LFM299"/>
      <c r="LFN299"/>
      <c r="LFO299"/>
      <c r="LFP299"/>
      <c r="LFQ299"/>
      <c r="LFR299"/>
      <c r="LFS299"/>
      <c r="LFT299"/>
      <c r="LFU299"/>
      <c r="LFV299"/>
      <c r="LFW299"/>
      <c r="LFX299"/>
      <c r="LFY299"/>
      <c r="LFZ299"/>
      <c r="LGA299"/>
      <c r="LGB299"/>
      <c r="LGC299"/>
      <c r="LGD299"/>
      <c r="LGE299"/>
      <c r="LGF299"/>
      <c r="LGG299"/>
      <c r="LGH299"/>
      <c r="LGI299"/>
      <c r="LGJ299"/>
      <c r="LGK299"/>
      <c r="LGL299"/>
      <c r="LGM299"/>
      <c r="LGN299"/>
      <c r="LGO299"/>
      <c r="LGP299"/>
      <c r="LGQ299"/>
      <c r="LGR299"/>
      <c r="LGS299"/>
      <c r="LGT299"/>
      <c r="LGU299"/>
      <c r="LGV299"/>
      <c r="LGW299"/>
      <c r="LGX299"/>
      <c r="LGY299"/>
      <c r="LGZ299"/>
      <c r="LHA299"/>
      <c r="LHB299"/>
      <c r="LHC299"/>
      <c r="LHD299"/>
      <c r="LHE299"/>
      <c r="LHF299"/>
      <c r="LHG299"/>
      <c r="LHH299"/>
      <c r="LHI299"/>
      <c r="LHJ299"/>
      <c r="LHK299"/>
      <c r="LHL299"/>
      <c r="LHM299"/>
      <c r="LHN299"/>
      <c r="LHO299"/>
      <c r="LHP299"/>
      <c r="LHQ299"/>
      <c r="LHR299"/>
      <c r="LHS299"/>
      <c r="LHT299"/>
      <c r="LHU299"/>
      <c r="LHV299"/>
      <c r="LHW299"/>
      <c r="LHX299"/>
      <c r="LHY299"/>
      <c r="LHZ299"/>
      <c r="LIA299"/>
      <c r="LIB299"/>
      <c r="LIC299"/>
      <c r="LID299"/>
      <c r="LIE299"/>
      <c r="LIF299"/>
      <c r="LIG299"/>
      <c r="LIH299"/>
      <c r="LII299"/>
      <c r="LIJ299"/>
      <c r="LIK299"/>
      <c r="LIL299"/>
      <c r="LIM299"/>
      <c r="LIN299"/>
      <c r="LIO299"/>
      <c r="LIP299"/>
      <c r="LIQ299"/>
      <c r="LIR299"/>
      <c r="LIS299"/>
      <c r="LIT299"/>
      <c r="LIU299"/>
      <c r="LIV299"/>
      <c r="LIW299"/>
      <c r="LIX299"/>
      <c r="LIY299"/>
      <c r="LIZ299"/>
      <c r="LJA299"/>
      <c r="LJB299"/>
      <c r="LJC299"/>
      <c r="LJD299"/>
      <c r="LJE299"/>
      <c r="LJF299"/>
      <c r="LJG299"/>
      <c r="LJH299"/>
      <c r="LJI299"/>
      <c r="LJJ299"/>
      <c r="LJK299"/>
      <c r="LJL299"/>
      <c r="LJM299"/>
      <c r="LJN299"/>
      <c r="LJO299"/>
      <c r="LJP299"/>
      <c r="LJQ299"/>
      <c r="LJR299"/>
      <c r="LJS299"/>
      <c r="LJT299"/>
      <c r="LJU299"/>
      <c r="LJV299"/>
      <c r="LJW299"/>
      <c r="LJX299"/>
      <c r="LJY299"/>
      <c r="LJZ299"/>
      <c r="LKA299"/>
      <c r="LKB299"/>
      <c r="LKC299"/>
      <c r="LKD299"/>
      <c r="LKE299"/>
      <c r="LKF299"/>
      <c r="LKG299"/>
      <c r="LKH299"/>
      <c r="LKI299"/>
      <c r="LKJ299"/>
      <c r="LKK299"/>
      <c r="LKL299"/>
      <c r="LKM299"/>
      <c r="LKN299"/>
      <c r="LKO299"/>
      <c r="LKP299"/>
      <c r="LKQ299"/>
      <c r="LKR299"/>
      <c r="LKS299"/>
      <c r="LKT299"/>
      <c r="LKU299"/>
      <c r="LKV299"/>
      <c r="LKW299"/>
      <c r="LKX299"/>
      <c r="LKY299"/>
      <c r="LKZ299"/>
      <c r="LLA299"/>
      <c r="LLB299"/>
      <c r="LLC299"/>
      <c r="LLD299"/>
      <c r="LLE299"/>
      <c r="LLF299"/>
      <c r="LLG299"/>
      <c r="LLH299"/>
      <c r="LLI299"/>
      <c r="LLJ299"/>
      <c r="LLK299"/>
      <c r="LLL299"/>
      <c r="LLM299"/>
      <c r="LLN299"/>
      <c r="LLO299"/>
      <c r="LLP299"/>
      <c r="LLQ299"/>
      <c r="LLR299"/>
      <c r="LLS299"/>
      <c r="LLT299"/>
      <c r="LLU299"/>
      <c r="LLV299"/>
      <c r="LLW299"/>
      <c r="LLX299"/>
      <c r="LLY299"/>
      <c r="LLZ299"/>
      <c r="LMA299"/>
      <c r="LMB299"/>
      <c r="LMC299"/>
      <c r="LMD299"/>
      <c r="LME299"/>
      <c r="LMF299"/>
      <c r="LMG299"/>
      <c r="LMH299"/>
      <c r="LMI299"/>
      <c r="LMJ299"/>
      <c r="LMK299"/>
      <c r="LML299"/>
      <c r="LMM299"/>
      <c r="LMN299"/>
      <c r="LMO299"/>
      <c r="LMP299"/>
      <c r="LMQ299"/>
      <c r="LMR299"/>
      <c r="LMS299"/>
      <c r="LMT299"/>
      <c r="LMU299"/>
      <c r="LMV299"/>
      <c r="LMW299"/>
      <c r="LMX299"/>
      <c r="LMY299"/>
      <c r="LMZ299"/>
      <c r="LNA299"/>
      <c r="LNB299"/>
      <c r="LNC299"/>
      <c r="LND299"/>
      <c r="LNE299"/>
      <c r="LNF299"/>
      <c r="LNG299"/>
      <c r="LNH299"/>
      <c r="LNI299"/>
      <c r="LNJ299"/>
      <c r="LNK299"/>
      <c r="LNL299"/>
      <c r="LNM299"/>
      <c r="LNN299"/>
      <c r="LNO299"/>
      <c r="LNP299"/>
      <c r="LNQ299"/>
      <c r="LNR299"/>
      <c r="LNS299"/>
      <c r="LNT299"/>
      <c r="LNU299"/>
      <c r="LNV299"/>
      <c r="LNW299"/>
      <c r="LNX299"/>
      <c r="LNY299"/>
      <c r="LNZ299"/>
      <c r="LOA299"/>
      <c r="LOB299"/>
      <c r="LOC299"/>
      <c r="LOD299"/>
      <c r="LOE299"/>
      <c r="LOF299"/>
      <c r="LOG299"/>
      <c r="LOH299"/>
      <c r="LOI299"/>
      <c r="LOJ299"/>
      <c r="LOK299"/>
      <c r="LOL299"/>
      <c r="LOM299"/>
      <c r="LON299"/>
      <c r="LOO299"/>
      <c r="LOP299"/>
      <c r="LOQ299"/>
      <c r="LOR299"/>
      <c r="LOS299"/>
      <c r="LOT299"/>
      <c r="LOU299"/>
      <c r="LOV299"/>
      <c r="LOW299"/>
      <c r="LOX299"/>
      <c r="LOY299"/>
      <c r="LOZ299"/>
      <c r="LPA299"/>
      <c r="LPB299"/>
      <c r="LPC299"/>
      <c r="LPD299"/>
      <c r="LPE299"/>
      <c r="LPF299"/>
      <c r="LPG299"/>
      <c r="LPH299"/>
      <c r="LPI299"/>
      <c r="LPJ299"/>
      <c r="LPK299"/>
      <c r="LPL299"/>
      <c r="LPM299"/>
      <c r="LPN299"/>
      <c r="LPO299"/>
      <c r="LPP299"/>
      <c r="LPQ299"/>
      <c r="LPR299"/>
      <c r="LPS299"/>
      <c r="LPT299"/>
      <c r="LPU299"/>
      <c r="LPV299"/>
      <c r="LPW299"/>
      <c r="LPX299"/>
      <c r="LPY299"/>
      <c r="LPZ299"/>
      <c r="LQA299"/>
      <c r="LQB299"/>
      <c r="LQC299"/>
      <c r="LQD299"/>
      <c r="LQE299"/>
      <c r="LQF299"/>
      <c r="LQG299"/>
      <c r="LQH299"/>
      <c r="LQI299"/>
      <c r="LQJ299"/>
      <c r="LQK299"/>
      <c r="LQL299"/>
      <c r="LQM299"/>
      <c r="LQN299"/>
      <c r="LQO299"/>
      <c r="LQP299"/>
      <c r="LQQ299"/>
      <c r="LQR299"/>
      <c r="LQS299"/>
      <c r="LQT299"/>
      <c r="LQU299"/>
      <c r="LQV299"/>
      <c r="LQW299"/>
      <c r="LQX299"/>
      <c r="LQY299"/>
      <c r="LQZ299"/>
      <c r="LRA299"/>
      <c r="LRB299"/>
      <c r="LRC299"/>
      <c r="LRD299"/>
      <c r="LRE299"/>
      <c r="LRF299"/>
      <c r="LRG299"/>
      <c r="LRH299"/>
      <c r="LRI299"/>
      <c r="LRJ299"/>
      <c r="LRK299"/>
      <c r="LRL299"/>
      <c r="LRM299"/>
      <c r="LRN299"/>
      <c r="LRO299"/>
      <c r="LRP299"/>
      <c r="LRQ299"/>
      <c r="LRR299"/>
      <c r="LRS299"/>
      <c r="LRT299"/>
      <c r="LRU299"/>
      <c r="LRV299"/>
      <c r="LRW299"/>
      <c r="LRX299"/>
      <c r="LRY299"/>
      <c r="LRZ299"/>
      <c r="LSA299"/>
      <c r="LSB299"/>
      <c r="LSC299"/>
      <c r="LSD299"/>
      <c r="LSE299"/>
      <c r="LSF299"/>
      <c r="LSG299"/>
      <c r="LSH299"/>
      <c r="LSI299"/>
      <c r="LSJ299"/>
      <c r="LSK299"/>
      <c r="LSL299"/>
      <c r="LSM299"/>
      <c r="LSN299"/>
      <c r="LSO299"/>
      <c r="LSP299"/>
      <c r="LSQ299"/>
      <c r="LSR299"/>
      <c r="LSS299"/>
      <c r="LST299"/>
      <c r="LSU299"/>
      <c r="LSV299"/>
      <c r="LSW299"/>
      <c r="LSX299"/>
      <c r="LSY299"/>
      <c r="LSZ299"/>
      <c r="LTA299"/>
      <c r="LTB299"/>
      <c r="LTC299"/>
      <c r="LTD299"/>
      <c r="LTE299"/>
      <c r="LTF299"/>
      <c r="LTG299"/>
      <c r="LTH299"/>
      <c r="LTI299"/>
      <c r="LTJ299"/>
      <c r="LTK299"/>
      <c r="LTL299"/>
      <c r="LTM299"/>
      <c r="LTN299"/>
      <c r="LTO299"/>
      <c r="LTP299"/>
      <c r="LTQ299"/>
      <c r="LTR299"/>
      <c r="LTS299"/>
      <c r="LTT299"/>
      <c r="LTU299"/>
      <c r="LTV299"/>
      <c r="LTW299"/>
      <c r="LTX299"/>
      <c r="LTY299"/>
      <c r="LTZ299"/>
      <c r="LUA299"/>
      <c r="LUB299"/>
      <c r="LUC299"/>
      <c r="LUD299"/>
      <c r="LUE299"/>
      <c r="LUF299"/>
      <c r="LUG299"/>
      <c r="LUH299"/>
      <c r="LUI299"/>
      <c r="LUJ299"/>
      <c r="LUK299"/>
      <c r="LUL299"/>
      <c r="LUM299"/>
      <c r="LUN299"/>
      <c r="LUO299"/>
      <c r="LUP299"/>
      <c r="LUQ299"/>
      <c r="LUR299"/>
      <c r="LUS299"/>
      <c r="LUT299"/>
      <c r="LUU299"/>
      <c r="LUV299"/>
      <c r="LUW299"/>
      <c r="LUX299"/>
      <c r="LUY299"/>
      <c r="LUZ299"/>
      <c r="LVA299"/>
      <c r="LVB299"/>
      <c r="LVC299"/>
      <c r="LVD299"/>
      <c r="LVE299"/>
      <c r="LVF299"/>
      <c r="LVG299"/>
      <c r="LVH299"/>
      <c r="LVI299"/>
      <c r="LVJ299"/>
      <c r="LVK299"/>
      <c r="LVL299"/>
      <c r="LVM299"/>
      <c r="LVN299"/>
      <c r="LVO299"/>
      <c r="LVP299"/>
      <c r="LVQ299"/>
      <c r="LVR299"/>
      <c r="LVS299"/>
      <c r="LVT299"/>
      <c r="LVU299"/>
      <c r="LVV299"/>
      <c r="LVW299"/>
      <c r="LVX299"/>
      <c r="LVY299"/>
      <c r="LVZ299"/>
      <c r="LWA299"/>
      <c r="LWB299"/>
      <c r="LWC299"/>
      <c r="LWD299"/>
      <c r="LWE299"/>
      <c r="LWF299"/>
      <c r="LWG299"/>
      <c r="LWH299"/>
      <c r="LWI299"/>
      <c r="LWJ299"/>
      <c r="LWK299"/>
      <c r="LWL299"/>
      <c r="LWM299"/>
      <c r="LWN299"/>
      <c r="LWO299"/>
      <c r="LWP299"/>
      <c r="LWQ299"/>
      <c r="LWR299"/>
      <c r="LWS299"/>
      <c r="LWT299"/>
      <c r="LWU299"/>
      <c r="LWV299"/>
      <c r="LWW299"/>
      <c r="LWX299"/>
      <c r="LWY299"/>
      <c r="LWZ299"/>
      <c r="LXA299"/>
      <c r="LXB299"/>
      <c r="LXC299"/>
      <c r="LXD299"/>
      <c r="LXE299"/>
      <c r="LXF299"/>
      <c r="LXG299"/>
      <c r="LXH299"/>
      <c r="LXI299"/>
      <c r="LXJ299"/>
      <c r="LXK299"/>
      <c r="LXL299"/>
      <c r="LXM299"/>
      <c r="LXN299"/>
      <c r="LXO299"/>
      <c r="LXP299"/>
      <c r="LXQ299"/>
      <c r="LXR299"/>
      <c r="LXS299"/>
      <c r="LXT299"/>
      <c r="LXU299"/>
      <c r="LXV299"/>
      <c r="LXW299"/>
      <c r="LXX299"/>
      <c r="LXY299"/>
      <c r="LXZ299"/>
      <c r="LYA299"/>
      <c r="LYB299"/>
      <c r="LYC299"/>
      <c r="LYD299"/>
      <c r="LYE299"/>
      <c r="LYF299"/>
      <c r="LYG299"/>
      <c r="LYH299"/>
      <c r="LYI299"/>
      <c r="LYJ299"/>
      <c r="LYK299"/>
      <c r="LYL299"/>
      <c r="LYM299"/>
      <c r="LYN299"/>
      <c r="LYO299"/>
      <c r="LYP299"/>
      <c r="LYQ299"/>
      <c r="LYR299"/>
      <c r="LYS299"/>
      <c r="LYT299"/>
      <c r="LYU299"/>
      <c r="LYV299"/>
      <c r="LYW299"/>
      <c r="LYX299"/>
      <c r="LYY299"/>
      <c r="LYZ299"/>
      <c r="LZA299"/>
      <c r="LZB299"/>
      <c r="LZC299"/>
      <c r="LZD299"/>
      <c r="LZE299"/>
      <c r="LZF299"/>
      <c r="LZG299"/>
      <c r="LZH299"/>
      <c r="LZI299"/>
      <c r="LZJ299"/>
      <c r="LZK299"/>
      <c r="LZL299"/>
      <c r="LZM299"/>
      <c r="LZN299"/>
      <c r="LZO299"/>
      <c r="LZP299"/>
      <c r="LZQ299"/>
      <c r="LZR299"/>
      <c r="LZS299"/>
      <c r="LZT299"/>
      <c r="LZU299"/>
      <c r="LZV299"/>
      <c r="LZW299"/>
      <c r="LZX299"/>
      <c r="LZY299"/>
      <c r="LZZ299"/>
      <c r="MAA299"/>
      <c r="MAB299"/>
      <c r="MAC299"/>
      <c r="MAD299"/>
      <c r="MAE299"/>
      <c r="MAF299"/>
      <c r="MAG299"/>
      <c r="MAH299"/>
      <c r="MAI299"/>
      <c r="MAJ299"/>
      <c r="MAK299"/>
      <c r="MAL299"/>
      <c r="MAM299"/>
      <c r="MAN299"/>
      <c r="MAO299"/>
      <c r="MAP299"/>
      <c r="MAQ299"/>
      <c r="MAR299"/>
      <c r="MAS299"/>
      <c r="MAT299"/>
      <c r="MAU299"/>
      <c r="MAV299"/>
      <c r="MAW299"/>
      <c r="MAX299"/>
      <c r="MAY299"/>
      <c r="MAZ299"/>
      <c r="MBA299"/>
      <c r="MBB299"/>
      <c r="MBC299"/>
      <c r="MBD299"/>
      <c r="MBE299"/>
      <c r="MBF299"/>
      <c r="MBG299"/>
      <c r="MBH299"/>
      <c r="MBI299"/>
      <c r="MBJ299"/>
      <c r="MBK299"/>
      <c r="MBL299"/>
      <c r="MBM299"/>
      <c r="MBN299"/>
      <c r="MBO299"/>
      <c r="MBP299"/>
      <c r="MBQ299"/>
      <c r="MBR299"/>
      <c r="MBS299"/>
      <c r="MBT299"/>
      <c r="MBU299"/>
      <c r="MBV299"/>
      <c r="MBW299"/>
      <c r="MBX299"/>
      <c r="MBY299"/>
      <c r="MBZ299"/>
      <c r="MCA299"/>
      <c r="MCB299"/>
      <c r="MCC299"/>
      <c r="MCD299"/>
      <c r="MCE299"/>
      <c r="MCF299"/>
      <c r="MCG299"/>
      <c r="MCH299"/>
      <c r="MCI299"/>
      <c r="MCJ299"/>
      <c r="MCK299"/>
      <c r="MCL299"/>
      <c r="MCM299"/>
      <c r="MCN299"/>
      <c r="MCO299"/>
      <c r="MCP299"/>
      <c r="MCQ299"/>
      <c r="MCR299"/>
      <c r="MCS299"/>
      <c r="MCT299"/>
      <c r="MCU299"/>
      <c r="MCV299"/>
      <c r="MCW299"/>
      <c r="MCX299"/>
      <c r="MCY299"/>
      <c r="MCZ299"/>
      <c r="MDA299"/>
      <c r="MDB299"/>
      <c r="MDC299"/>
      <c r="MDD299"/>
      <c r="MDE299"/>
      <c r="MDF299"/>
      <c r="MDG299"/>
      <c r="MDH299"/>
      <c r="MDI299"/>
      <c r="MDJ299"/>
      <c r="MDK299"/>
      <c r="MDL299"/>
      <c r="MDM299"/>
      <c r="MDN299"/>
      <c r="MDO299"/>
      <c r="MDP299"/>
      <c r="MDQ299"/>
      <c r="MDR299"/>
      <c r="MDS299"/>
      <c r="MDT299"/>
      <c r="MDU299"/>
      <c r="MDV299"/>
      <c r="MDW299"/>
      <c r="MDX299"/>
      <c r="MDY299"/>
      <c r="MDZ299"/>
      <c r="MEA299"/>
      <c r="MEB299"/>
      <c r="MEC299"/>
      <c r="MED299"/>
      <c r="MEE299"/>
      <c r="MEF299"/>
      <c r="MEG299"/>
      <c r="MEH299"/>
      <c r="MEI299"/>
      <c r="MEJ299"/>
      <c r="MEK299"/>
      <c r="MEL299"/>
      <c r="MEM299"/>
      <c r="MEN299"/>
      <c r="MEO299"/>
      <c r="MEP299"/>
      <c r="MEQ299"/>
      <c r="MER299"/>
      <c r="MES299"/>
      <c r="MET299"/>
      <c r="MEU299"/>
      <c r="MEV299"/>
      <c r="MEW299"/>
      <c r="MEX299"/>
      <c r="MEY299"/>
      <c r="MEZ299"/>
      <c r="MFA299"/>
      <c r="MFB299"/>
      <c r="MFC299"/>
      <c r="MFD299"/>
      <c r="MFE299"/>
      <c r="MFF299"/>
      <c r="MFG299"/>
      <c r="MFH299"/>
      <c r="MFI299"/>
      <c r="MFJ299"/>
      <c r="MFK299"/>
      <c r="MFL299"/>
      <c r="MFM299"/>
      <c r="MFN299"/>
      <c r="MFO299"/>
      <c r="MFP299"/>
      <c r="MFQ299"/>
      <c r="MFR299"/>
      <c r="MFS299"/>
      <c r="MFT299"/>
      <c r="MFU299"/>
      <c r="MFV299"/>
      <c r="MFW299"/>
      <c r="MFX299"/>
      <c r="MFY299"/>
      <c r="MFZ299"/>
      <c r="MGA299"/>
      <c r="MGB299"/>
      <c r="MGC299"/>
      <c r="MGD299"/>
      <c r="MGE299"/>
      <c r="MGF299"/>
      <c r="MGG299"/>
      <c r="MGH299"/>
      <c r="MGI299"/>
      <c r="MGJ299"/>
      <c r="MGK299"/>
      <c r="MGL299"/>
      <c r="MGM299"/>
      <c r="MGN299"/>
      <c r="MGO299"/>
      <c r="MGP299"/>
      <c r="MGQ299"/>
      <c r="MGR299"/>
      <c r="MGS299"/>
      <c r="MGT299"/>
      <c r="MGU299"/>
      <c r="MGV299"/>
      <c r="MGW299"/>
      <c r="MGX299"/>
      <c r="MGY299"/>
      <c r="MGZ299"/>
      <c r="MHA299"/>
      <c r="MHB299"/>
      <c r="MHC299"/>
      <c r="MHD299"/>
      <c r="MHE299"/>
      <c r="MHF299"/>
      <c r="MHG299"/>
      <c r="MHH299"/>
      <c r="MHI299"/>
      <c r="MHJ299"/>
      <c r="MHK299"/>
      <c r="MHL299"/>
      <c r="MHM299"/>
      <c r="MHN299"/>
      <c r="MHO299"/>
      <c r="MHP299"/>
      <c r="MHQ299"/>
      <c r="MHR299"/>
      <c r="MHS299"/>
      <c r="MHT299"/>
      <c r="MHU299"/>
      <c r="MHV299"/>
      <c r="MHW299"/>
      <c r="MHX299"/>
      <c r="MHY299"/>
      <c r="MHZ299"/>
      <c r="MIA299"/>
      <c r="MIB299"/>
      <c r="MIC299"/>
      <c r="MID299"/>
      <c r="MIE299"/>
      <c r="MIF299"/>
      <c r="MIG299"/>
      <c r="MIH299"/>
      <c r="MII299"/>
      <c r="MIJ299"/>
      <c r="MIK299"/>
      <c r="MIL299"/>
      <c r="MIM299"/>
      <c r="MIN299"/>
      <c r="MIO299"/>
      <c r="MIP299"/>
      <c r="MIQ299"/>
      <c r="MIR299"/>
      <c r="MIS299"/>
      <c r="MIT299"/>
      <c r="MIU299"/>
      <c r="MIV299"/>
      <c r="MIW299"/>
      <c r="MIX299"/>
      <c r="MIY299"/>
      <c r="MIZ299"/>
      <c r="MJA299"/>
      <c r="MJB299"/>
      <c r="MJC299"/>
      <c r="MJD299"/>
      <c r="MJE299"/>
      <c r="MJF299"/>
      <c r="MJG299"/>
      <c r="MJH299"/>
      <c r="MJI299"/>
      <c r="MJJ299"/>
      <c r="MJK299"/>
      <c r="MJL299"/>
      <c r="MJM299"/>
      <c r="MJN299"/>
      <c r="MJO299"/>
      <c r="MJP299"/>
      <c r="MJQ299"/>
      <c r="MJR299"/>
      <c r="MJS299"/>
      <c r="MJT299"/>
      <c r="MJU299"/>
      <c r="MJV299"/>
      <c r="MJW299"/>
      <c r="MJX299"/>
      <c r="MJY299"/>
      <c r="MJZ299"/>
      <c r="MKA299"/>
      <c r="MKB299"/>
      <c r="MKC299"/>
      <c r="MKD299"/>
      <c r="MKE299"/>
      <c r="MKF299"/>
      <c r="MKG299"/>
      <c r="MKH299"/>
      <c r="MKI299"/>
      <c r="MKJ299"/>
      <c r="MKK299"/>
      <c r="MKL299"/>
      <c r="MKM299"/>
      <c r="MKN299"/>
      <c r="MKO299"/>
      <c r="MKP299"/>
      <c r="MKQ299"/>
      <c r="MKR299"/>
      <c r="MKS299"/>
      <c r="MKT299"/>
      <c r="MKU299"/>
      <c r="MKV299"/>
      <c r="MKW299"/>
      <c r="MKX299"/>
      <c r="MKY299"/>
      <c r="MKZ299"/>
      <c r="MLA299"/>
      <c r="MLB299"/>
      <c r="MLC299"/>
      <c r="MLD299"/>
      <c r="MLE299"/>
      <c r="MLF299"/>
      <c r="MLG299"/>
      <c r="MLH299"/>
      <c r="MLI299"/>
      <c r="MLJ299"/>
      <c r="MLK299"/>
      <c r="MLL299"/>
      <c r="MLM299"/>
      <c r="MLN299"/>
      <c r="MLO299"/>
      <c r="MLP299"/>
      <c r="MLQ299"/>
      <c r="MLR299"/>
      <c r="MLS299"/>
      <c r="MLT299"/>
      <c r="MLU299"/>
      <c r="MLV299"/>
      <c r="MLW299"/>
      <c r="MLX299"/>
      <c r="MLY299"/>
      <c r="MLZ299"/>
      <c r="MMA299"/>
      <c r="MMB299"/>
      <c r="MMC299"/>
      <c r="MMD299"/>
      <c r="MME299"/>
      <c r="MMF299"/>
      <c r="MMG299"/>
      <c r="MMH299"/>
      <c r="MMI299"/>
      <c r="MMJ299"/>
      <c r="MMK299"/>
      <c r="MML299"/>
      <c r="MMM299"/>
      <c r="MMN299"/>
      <c r="MMO299"/>
      <c r="MMP299"/>
      <c r="MMQ299"/>
      <c r="MMR299"/>
      <c r="MMS299"/>
      <c r="MMT299"/>
      <c r="MMU299"/>
      <c r="MMV299"/>
      <c r="MMW299"/>
      <c r="MMX299"/>
      <c r="MMY299"/>
      <c r="MMZ299"/>
      <c r="MNA299"/>
      <c r="MNB299"/>
      <c r="MNC299"/>
      <c r="MND299"/>
      <c r="MNE299"/>
      <c r="MNF299"/>
      <c r="MNG299"/>
      <c r="MNH299"/>
      <c r="MNI299"/>
      <c r="MNJ299"/>
      <c r="MNK299"/>
      <c r="MNL299"/>
      <c r="MNM299"/>
      <c r="MNN299"/>
      <c r="MNO299"/>
      <c r="MNP299"/>
      <c r="MNQ299"/>
      <c r="MNR299"/>
      <c r="MNS299"/>
      <c r="MNT299"/>
      <c r="MNU299"/>
      <c r="MNV299"/>
      <c r="MNW299"/>
      <c r="MNX299"/>
      <c r="MNY299"/>
      <c r="MNZ299"/>
      <c r="MOA299"/>
      <c r="MOB299"/>
      <c r="MOC299"/>
      <c r="MOD299"/>
      <c r="MOE299"/>
      <c r="MOF299"/>
      <c r="MOG299"/>
      <c r="MOH299"/>
      <c r="MOI299"/>
      <c r="MOJ299"/>
      <c r="MOK299"/>
      <c r="MOL299"/>
      <c r="MOM299"/>
      <c r="MON299"/>
      <c r="MOO299"/>
      <c r="MOP299"/>
      <c r="MOQ299"/>
      <c r="MOR299"/>
      <c r="MOS299"/>
      <c r="MOT299"/>
      <c r="MOU299"/>
      <c r="MOV299"/>
      <c r="MOW299"/>
      <c r="MOX299"/>
      <c r="MOY299"/>
      <c r="MOZ299"/>
      <c r="MPA299"/>
      <c r="MPB299"/>
      <c r="MPC299"/>
      <c r="MPD299"/>
      <c r="MPE299"/>
      <c r="MPF299"/>
      <c r="MPG299"/>
      <c r="MPH299"/>
      <c r="MPI299"/>
      <c r="MPJ299"/>
      <c r="MPK299"/>
      <c r="MPL299"/>
      <c r="MPM299"/>
      <c r="MPN299"/>
      <c r="MPO299"/>
      <c r="MPP299"/>
      <c r="MPQ299"/>
      <c r="MPR299"/>
      <c r="MPS299"/>
      <c r="MPT299"/>
      <c r="MPU299"/>
      <c r="MPV299"/>
      <c r="MPW299"/>
      <c r="MPX299"/>
      <c r="MPY299"/>
      <c r="MPZ299"/>
      <c r="MQA299"/>
      <c r="MQB299"/>
      <c r="MQC299"/>
      <c r="MQD299"/>
      <c r="MQE299"/>
      <c r="MQF299"/>
      <c r="MQG299"/>
      <c r="MQH299"/>
      <c r="MQI299"/>
      <c r="MQJ299"/>
      <c r="MQK299"/>
      <c r="MQL299"/>
      <c r="MQM299"/>
      <c r="MQN299"/>
      <c r="MQO299"/>
      <c r="MQP299"/>
      <c r="MQQ299"/>
      <c r="MQR299"/>
      <c r="MQS299"/>
      <c r="MQT299"/>
      <c r="MQU299"/>
      <c r="MQV299"/>
      <c r="MQW299"/>
      <c r="MQX299"/>
      <c r="MQY299"/>
      <c r="MQZ299"/>
      <c r="MRA299"/>
      <c r="MRB299"/>
      <c r="MRC299"/>
      <c r="MRD299"/>
      <c r="MRE299"/>
      <c r="MRF299"/>
      <c r="MRG299"/>
      <c r="MRH299"/>
      <c r="MRI299"/>
      <c r="MRJ299"/>
      <c r="MRK299"/>
      <c r="MRL299"/>
      <c r="MRM299"/>
      <c r="MRN299"/>
      <c r="MRO299"/>
      <c r="MRP299"/>
      <c r="MRQ299"/>
      <c r="MRR299"/>
      <c r="MRS299"/>
      <c r="MRT299"/>
      <c r="MRU299"/>
      <c r="MRV299"/>
      <c r="MRW299"/>
      <c r="MRX299"/>
      <c r="MRY299"/>
      <c r="MRZ299"/>
      <c r="MSA299"/>
      <c r="MSB299"/>
      <c r="MSC299"/>
      <c r="MSD299"/>
      <c r="MSE299"/>
      <c r="MSF299"/>
      <c r="MSG299"/>
      <c r="MSH299"/>
      <c r="MSI299"/>
      <c r="MSJ299"/>
      <c r="MSK299"/>
      <c r="MSL299"/>
      <c r="MSM299"/>
      <c r="MSN299"/>
      <c r="MSO299"/>
      <c r="MSP299"/>
      <c r="MSQ299"/>
      <c r="MSR299"/>
      <c r="MSS299"/>
      <c r="MST299"/>
      <c r="MSU299"/>
      <c r="MSV299"/>
      <c r="MSW299"/>
      <c r="MSX299"/>
      <c r="MSY299"/>
      <c r="MSZ299"/>
      <c r="MTA299"/>
      <c r="MTB299"/>
      <c r="MTC299"/>
      <c r="MTD299"/>
      <c r="MTE299"/>
      <c r="MTF299"/>
      <c r="MTG299"/>
      <c r="MTH299"/>
      <c r="MTI299"/>
      <c r="MTJ299"/>
      <c r="MTK299"/>
      <c r="MTL299"/>
      <c r="MTM299"/>
      <c r="MTN299"/>
      <c r="MTO299"/>
      <c r="MTP299"/>
      <c r="MTQ299"/>
      <c r="MTR299"/>
      <c r="MTS299"/>
      <c r="MTT299"/>
      <c r="MTU299"/>
      <c r="MTV299"/>
      <c r="MTW299"/>
      <c r="MTX299"/>
      <c r="MTY299"/>
      <c r="MTZ299"/>
      <c r="MUA299"/>
      <c r="MUB299"/>
      <c r="MUC299"/>
      <c r="MUD299"/>
      <c r="MUE299"/>
      <c r="MUF299"/>
      <c r="MUG299"/>
      <c r="MUH299"/>
      <c r="MUI299"/>
      <c r="MUJ299"/>
      <c r="MUK299"/>
      <c r="MUL299"/>
      <c r="MUM299"/>
      <c r="MUN299"/>
      <c r="MUO299"/>
      <c r="MUP299"/>
      <c r="MUQ299"/>
      <c r="MUR299"/>
      <c r="MUS299"/>
      <c r="MUT299"/>
      <c r="MUU299"/>
      <c r="MUV299"/>
      <c r="MUW299"/>
      <c r="MUX299"/>
      <c r="MUY299"/>
      <c r="MUZ299"/>
      <c r="MVA299"/>
      <c r="MVB299"/>
      <c r="MVC299"/>
      <c r="MVD299"/>
      <c r="MVE299"/>
      <c r="MVF299"/>
      <c r="MVG299"/>
      <c r="MVH299"/>
      <c r="MVI299"/>
      <c r="MVJ299"/>
      <c r="MVK299"/>
      <c r="MVL299"/>
      <c r="MVM299"/>
      <c r="MVN299"/>
      <c r="MVO299"/>
      <c r="MVP299"/>
      <c r="MVQ299"/>
      <c r="MVR299"/>
      <c r="MVS299"/>
      <c r="MVT299"/>
      <c r="MVU299"/>
      <c r="MVV299"/>
      <c r="MVW299"/>
      <c r="MVX299"/>
      <c r="MVY299"/>
      <c r="MVZ299"/>
      <c r="MWA299"/>
      <c r="MWB299"/>
      <c r="MWC299"/>
      <c r="MWD299"/>
      <c r="MWE299"/>
      <c r="MWF299"/>
      <c r="MWG299"/>
      <c r="MWH299"/>
      <c r="MWI299"/>
      <c r="MWJ299"/>
      <c r="MWK299"/>
      <c r="MWL299"/>
      <c r="MWM299"/>
      <c r="MWN299"/>
      <c r="MWO299"/>
      <c r="MWP299"/>
      <c r="MWQ299"/>
      <c r="MWR299"/>
      <c r="MWS299"/>
      <c r="MWT299"/>
      <c r="MWU299"/>
      <c r="MWV299"/>
      <c r="MWW299"/>
      <c r="MWX299"/>
      <c r="MWY299"/>
      <c r="MWZ299"/>
      <c r="MXA299"/>
      <c r="MXB299"/>
      <c r="MXC299"/>
      <c r="MXD299"/>
      <c r="MXE299"/>
      <c r="MXF299"/>
      <c r="MXG299"/>
      <c r="MXH299"/>
      <c r="MXI299"/>
      <c r="MXJ299"/>
      <c r="MXK299"/>
      <c r="MXL299"/>
      <c r="MXM299"/>
      <c r="MXN299"/>
      <c r="MXO299"/>
      <c r="MXP299"/>
      <c r="MXQ299"/>
      <c r="MXR299"/>
      <c r="MXS299"/>
      <c r="MXT299"/>
      <c r="MXU299"/>
      <c r="MXV299"/>
      <c r="MXW299"/>
      <c r="MXX299"/>
      <c r="MXY299"/>
      <c r="MXZ299"/>
      <c r="MYA299"/>
      <c r="MYB299"/>
      <c r="MYC299"/>
      <c r="MYD299"/>
      <c r="MYE299"/>
      <c r="MYF299"/>
      <c r="MYG299"/>
      <c r="MYH299"/>
      <c r="MYI299"/>
      <c r="MYJ299"/>
      <c r="MYK299"/>
      <c r="MYL299"/>
      <c r="MYM299"/>
      <c r="MYN299"/>
      <c r="MYO299"/>
      <c r="MYP299"/>
      <c r="MYQ299"/>
      <c r="MYR299"/>
      <c r="MYS299"/>
      <c r="MYT299"/>
      <c r="MYU299"/>
      <c r="MYV299"/>
      <c r="MYW299"/>
      <c r="MYX299"/>
      <c r="MYY299"/>
      <c r="MYZ299"/>
      <c r="MZA299"/>
      <c r="MZB299"/>
      <c r="MZC299"/>
      <c r="MZD299"/>
      <c r="MZE299"/>
      <c r="MZF299"/>
      <c r="MZG299"/>
      <c r="MZH299"/>
      <c r="MZI299"/>
      <c r="MZJ299"/>
      <c r="MZK299"/>
      <c r="MZL299"/>
      <c r="MZM299"/>
      <c r="MZN299"/>
      <c r="MZO299"/>
      <c r="MZP299"/>
      <c r="MZQ299"/>
      <c r="MZR299"/>
      <c r="MZS299"/>
      <c r="MZT299"/>
      <c r="MZU299"/>
      <c r="MZV299"/>
      <c r="MZW299"/>
      <c r="MZX299"/>
      <c r="MZY299"/>
      <c r="MZZ299"/>
      <c r="NAA299"/>
      <c r="NAB299"/>
      <c r="NAC299"/>
      <c r="NAD299"/>
      <c r="NAE299"/>
      <c r="NAF299"/>
      <c r="NAG299"/>
      <c r="NAH299"/>
      <c r="NAI299"/>
      <c r="NAJ299"/>
      <c r="NAK299"/>
      <c r="NAL299"/>
      <c r="NAM299"/>
      <c r="NAN299"/>
      <c r="NAO299"/>
      <c r="NAP299"/>
      <c r="NAQ299"/>
      <c r="NAR299"/>
      <c r="NAS299"/>
      <c r="NAT299"/>
      <c r="NAU299"/>
      <c r="NAV299"/>
      <c r="NAW299"/>
      <c r="NAX299"/>
      <c r="NAY299"/>
      <c r="NAZ299"/>
      <c r="NBA299"/>
      <c r="NBB299"/>
      <c r="NBC299"/>
      <c r="NBD299"/>
      <c r="NBE299"/>
      <c r="NBF299"/>
      <c r="NBG299"/>
      <c r="NBH299"/>
      <c r="NBI299"/>
      <c r="NBJ299"/>
      <c r="NBK299"/>
      <c r="NBL299"/>
      <c r="NBM299"/>
      <c r="NBN299"/>
      <c r="NBO299"/>
      <c r="NBP299"/>
      <c r="NBQ299"/>
      <c r="NBR299"/>
      <c r="NBS299"/>
      <c r="NBT299"/>
      <c r="NBU299"/>
      <c r="NBV299"/>
      <c r="NBW299"/>
      <c r="NBX299"/>
      <c r="NBY299"/>
      <c r="NBZ299"/>
      <c r="NCA299"/>
      <c r="NCB299"/>
      <c r="NCC299"/>
      <c r="NCD299"/>
      <c r="NCE299"/>
      <c r="NCF299"/>
      <c r="NCG299"/>
      <c r="NCH299"/>
      <c r="NCI299"/>
      <c r="NCJ299"/>
      <c r="NCK299"/>
      <c r="NCL299"/>
      <c r="NCM299"/>
      <c r="NCN299"/>
      <c r="NCO299"/>
      <c r="NCP299"/>
      <c r="NCQ299"/>
      <c r="NCR299"/>
      <c r="NCS299"/>
      <c r="NCT299"/>
      <c r="NCU299"/>
      <c r="NCV299"/>
      <c r="NCW299"/>
      <c r="NCX299"/>
      <c r="NCY299"/>
      <c r="NCZ299"/>
      <c r="NDA299"/>
      <c r="NDB299"/>
      <c r="NDC299"/>
      <c r="NDD299"/>
      <c r="NDE299"/>
      <c r="NDF299"/>
      <c r="NDG299"/>
      <c r="NDH299"/>
      <c r="NDI299"/>
      <c r="NDJ299"/>
      <c r="NDK299"/>
      <c r="NDL299"/>
      <c r="NDM299"/>
      <c r="NDN299"/>
      <c r="NDO299"/>
      <c r="NDP299"/>
      <c r="NDQ299"/>
      <c r="NDR299"/>
      <c r="NDS299"/>
      <c r="NDT299"/>
      <c r="NDU299"/>
      <c r="NDV299"/>
      <c r="NDW299"/>
      <c r="NDX299"/>
      <c r="NDY299"/>
      <c r="NDZ299"/>
      <c r="NEA299"/>
      <c r="NEB299"/>
      <c r="NEC299"/>
      <c r="NED299"/>
      <c r="NEE299"/>
      <c r="NEF299"/>
      <c r="NEG299"/>
      <c r="NEH299"/>
      <c r="NEI299"/>
      <c r="NEJ299"/>
      <c r="NEK299"/>
      <c r="NEL299"/>
      <c r="NEM299"/>
      <c r="NEN299"/>
      <c r="NEO299"/>
      <c r="NEP299"/>
      <c r="NEQ299"/>
      <c r="NER299"/>
      <c r="NES299"/>
      <c r="NET299"/>
      <c r="NEU299"/>
      <c r="NEV299"/>
      <c r="NEW299"/>
      <c r="NEX299"/>
      <c r="NEY299"/>
      <c r="NEZ299"/>
      <c r="NFA299"/>
      <c r="NFB299"/>
      <c r="NFC299"/>
      <c r="NFD299"/>
      <c r="NFE299"/>
      <c r="NFF299"/>
      <c r="NFG299"/>
      <c r="NFH299"/>
      <c r="NFI299"/>
      <c r="NFJ299"/>
      <c r="NFK299"/>
      <c r="NFL299"/>
      <c r="NFM299"/>
      <c r="NFN299"/>
      <c r="NFO299"/>
      <c r="NFP299"/>
      <c r="NFQ299"/>
      <c r="NFR299"/>
      <c r="NFS299"/>
      <c r="NFT299"/>
      <c r="NFU299"/>
      <c r="NFV299"/>
      <c r="NFW299"/>
      <c r="NFX299"/>
      <c r="NFY299"/>
      <c r="NFZ299"/>
      <c r="NGA299"/>
      <c r="NGB299"/>
      <c r="NGC299"/>
      <c r="NGD299"/>
      <c r="NGE299"/>
      <c r="NGF299"/>
      <c r="NGG299"/>
      <c r="NGH299"/>
      <c r="NGI299"/>
      <c r="NGJ299"/>
      <c r="NGK299"/>
      <c r="NGL299"/>
      <c r="NGM299"/>
      <c r="NGN299"/>
      <c r="NGO299"/>
      <c r="NGP299"/>
      <c r="NGQ299"/>
      <c r="NGR299"/>
      <c r="NGS299"/>
      <c r="NGT299"/>
      <c r="NGU299"/>
      <c r="NGV299"/>
      <c r="NGW299"/>
      <c r="NGX299"/>
      <c r="NGY299"/>
      <c r="NGZ299"/>
      <c r="NHA299"/>
      <c r="NHB299"/>
      <c r="NHC299"/>
      <c r="NHD299"/>
      <c r="NHE299"/>
      <c r="NHF299"/>
      <c r="NHG299"/>
      <c r="NHH299"/>
      <c r="NHI299"/>
      <c r="NHJ299"/>
      <c r="NHK299"/>
      <c r="NHL299"/>
      <c r="NHM299"/>
      <c r="NHN299"/>
      <c r="NHO299"/>
      <c r="NHP299"/>
      <c r="NHQ299"/>
      <c r="NHR299"/>
      <c r="NHS299"/>
      <c r="NHT299"/>
      <c r="NHU299"/>
      <c r="NHV299"/>
      <c r="NHW299"/>
      <c r="NHX299"/>
      <c r="NHY299"/>
      <c r="NHZ299"/>
      <c r="NIA299"/>
      <c r="NIB299"/>
      <c r="NIC299"/>
      <c r="NID299"/>
      <c r="NIE299"/>
      <c r="NIF299"/>
      <c r="NIG299"/>
      <c r="NIH299"/>
      <c r="NII299"/>
      <c r="NIJ299"/>
      <c r="NIK299"/>
      <c r="NIL299"/>
      <c r="NIM299"/>
      <c r="NIN299"/>
      <c r="NIO299"/>
      <c r="NIP299"/>
      <c r="NIQ299"/>
      <c r="NIR299"/>
      <c r="NIS299"/>
      <c r="NIT299"/>
      <c r="NIU299"/>
      <c r="NIV299"/>
      <c r="NIW299"/>
      <c r="NIX299"/>
      <c r="NIY299"/>
      <c r="NIZ299"/>
      <c r="NJA299"/>
      <c r="NJB299"/>
      <c r="NJC299"/>
      <c r="NJD299"/>
      <c r="NJE299"/>
      <c r="NJF299"/>
      <c r="NJG299"/>
      <c r="NJH299"/>
      <c r="NJI299"/>
      <c r="NJJ299"/>
      <c r="NJK299"/>
      <c r="NJL299"/>
      <c r="NJM299"/>
      <c r="NJN299"/>
      <c r="NJO299"/>
      <c r="NJP299"/>
      <c r="NJQ299"/>
      <c r="NJR299"/>
      <c r="NJS299"/>
      <c r="NJT299"/>
      <c r="NJU299"/>
      <c r="NJV299"/>
      <c r="NJW299"/>
      <c r="NJX299"/>
      <c r="NJY299"/>
      <c r="NJZ299"/>
      <c r="NKA299"/>
      <c r="NKB299"/>
      <c r="NKC299"/>
      <c r="NKD299"/>
      <c r="NKE299"/>
      <c r="NKF299"/>
      <c r="NKG299"/>
      <c r="NKH299"/>
      <c r="NKI299"/>
      <c r="NKJ299"/>
      <c r="NKK299"/>
      <c r="NKL299"/>
      <c r="NKM299"/>
      <c r="NKN299"/>
      <c r="NKO299"/>
      <c r="NKP299"/>
      <c r="NKQ299"/>
      <c r="NKR299"/>
      <c r="NKS299"/>
      <c r="NKT299"/>
      <c r="NKU299"/>
      <c r="NKV299"/>
      <c r="NKW299"/>
      <c r="NKX299"/>
      <c r="NKY299"/>
      <c r="NKZ299"/>
      <c r="NLA299"/>
      <c r="NLB299"/>
      <c r="NLC299"/>
      <c r="NLD299"/>
      <c r="NLE299"/>
      <c r="NLF299"/>
      <c r="NLG299"/>
      <c r="NLH299"/>
      <c r="NLI299"/>
      <c r="NLJ299"/>
      <c r="NLK299"/>
      <c r="NLL299"/>
      <c r="NLM299"/>
      <c r="NLN299"/>
      <c r="NLO299"/>
      <c r="NLP299"/>
      <c r="NLQ299"/>
      <c r="NLR299"/>
      <c r="NLS299"/>
      <c r="NLT299"/>
      <c r="NLU299"/>
      <c r="NLV299"/>
      <c r="NLW299"/>
      <c r="NLX299"/>
      <c r="NLY299"/>
      <c r="NLZ299"/>
      <c r="NMA299"/>
      <c r="NMB299"/>
      <c r="NMC299"/>
      <c r="NMD299"/>
      <c r="NME299"/>
      <c r="NMF299"/>
      <c r="NMG299"/>
      <c r="NMH299"/>
      <c r="NMI299"/>
      <c r="NMJ299"/>
      <c r="NMK299"/>
      <c r="NML299"/>
      <c r="NMM299"/>
      <c r="NMN299"/>
      <c r="NMO299"/>
      <c r="NMP299"/>
      <c r="NMQ299"/>
      <c r="NMR299"/>
      <c r="NMS299"/>
      <c r="NMT299"/>
      <c r="NMU299"/>
      <c r="NMV299"/>
      <c r="NMW299"/>
      <c r="NMX299"/>
      <c r="NMY299"/>
      <c r="NMZ299"/>
      <c r="NNA299"/>
      <c r="NNB299"/>
      <c r="NNC299"/>
      <c r="NND299"/>
      <c r="NNE299"/>
      <c r="NNF299"/>
      <c r="NNG299"/>
      <c r="NNH299"/>
      <c r="NNI299"/>
      <c r="NNJ299"/>
      <c r="NNK299"/>
      <c r="NNL299"/>
      <c r="NNM299"/>
      <c r="NNN299"/>
      <c r="NNO299"/>
      <c r="NNP299"/>
      <c r="NNQ299"/>
      <c r="NNR299"/>
      <c r="NNS299"/>
      <c r="NNT299"/>
      <c r="NNU299"/>
      <c r="NNV299"/>
      <c r="NNW299"/>
      <c r="NNX299"/>
      <c r="NNY299"/>
      <c r="NNZ299"/>
      <c r="NOA299"/>
      <c r="NOB299"/>
      <c r="NOC299"/>
      <c r="NOD299"/>
      <c r="NOE299"/>
      <c r="NOF299"/>
      <c r="NOG299"/>
      <c r="NOH299"/>
      <c r="NOI299"/>
      <c r="NOJ299"/>
      <c r="NOK299"/>
      <c r="NOL299"/>
      <c r="NOM299"/>
      <c r="NON299"/>
      <c r="NOO299"/>
      <c r="NOP299"/>
      <c r="NOQ299"/>
      <c r="NOR299"/>
      <c r="NOS299"/>
      <c r="NOT299"/>
      <c r="NOU299"/>
      <c r="NOV299"/>
      <c r="NOW299"/>
      <c r="NOX299"/>
      <c r="NOY299"/>
      <c r="NOZ299"/>
      <c r="NPA299"/>
      <c r="NPB299"/>
      <c r="NPC299"/>
      <c r="NPD299"/>
      <c r="NPE299"/>
      <c r="NPF299"/>
      <c r="NPG299"/>
      <c r="NPH299"/>
      <c r="NPI299"/>
      <c r="NPJ299"/>
      <c r="NPK299"/>
      <c r="NPL299"/>
      <c r="NPM299"/>
      <c r="NPN299"/>
      <c r="NPO299"/>
      <c r="NPP299"/>
      <c r="NPQ299"/>
      <c r="NPR299"/>
      <c r="NPS299"/>
      <c r="NPT299"/>
      <c r="NPU299"/>
      <c r="NPV299"/>
      <c r="NPW299"/>
      <c r="NPX299"/>
      <c r="NPY299"/>
      <c r="NPZ299"/>
      <c r="NQA299"/>
      <c r="NQB299"/>
      <c r="NQC299"/>
      <c r="NQD299"/>
      <c r="NQE299"/>
      <c r="NQF299"/>
      <c r="NQG299"/>
      <c r="NQH299"/>
      <c r="NQI299"/>
      <c r="NQJ299"/>
      <c r="NQK299"/>
      <c r="NQL299"/>
      <c r="NQM299"/>
      <c r="NQN299"/>
      <c r="NQO299"/>
      <c r="NQP299"/>
      <c r="NQQ299"/>
      <c r="NQR299"/>
      <c r="NQS299"/>
      <c r="NQT299"/>
      <c r="NQU299"/>
      <c r="NQV299"/>
      <c r="NQW299"/>
      <c r="NQX299"/>
      <c r="NQY299"/>
      <c r="NQZ299"/>
      <c r="NRA299"/>
      <c r="NRB299"/>
      <c r="NRC299"/>
      <c r="NRD299"/>
      <c r="NRE299"/>
      <c r="NRF299"/>
      <c r="NRG299"/>
      <c r="NRH299"/>
      <c r="NRI299"/>
      <c r="NRJ299"/>
      <c r="NRK299"/>
      <c r="NRL299"/>
      <c r="NRM299"/>
      <c r="NRN299"/>
      <c r="NRO299"/>
      <c r="NRP299"/>
      <c r="NRQ299"/>
      <c r="NRR299"/>
      <c r="NRS299"/>
      <c r="NRT299"/>
      <c r="NRU299"/>
      <c r="NRV299"/>
      <c r="NRW299"/>
      <c r="NRX299"/>
      <c r="NRY299"/>
      <c r="NRZ299"/>
      <c r="NSA299"/>
      <c r="NSB299"/>
      <c r="NSC299"/>
      <c r="NSD299"/>
      <c r="NSE299"/>
      <c r="NSF299"/>
      <c r="NSG299"/>
      <c r="NSH299"/>
      <c r="NSI299"/>
      <c r="NSJ299"/>
      <c r="NSK299"/>
      <c r="NSL299"/>
      <c r="NSM299"/>
      <c r="NSN299"/>
      <c r="NSO299"/>
      <c r="NSP299"/>
      <c r="NSQ299"/>
      <c r="NSR299"/>
      <c r="NSS299"/>
      <c r="NST299"/>
      <c r="NSU299"/>
      <c r="NSV299"/>
      <c r="NSW299"/>
      <c r="NSX299"/>
      <c r="NSY299"/>
      <c r="NSZ299"/>
      <c r="NTA299"/>
      <c r="NTB299"/>
      <c r="NTC299"/>
      <c r="NTD299"/>
      <c r="NTE299"/>
      <c r="NTF299"/>
      <c r="NTG299"/>
      <c r="NTH299"/>
      <c r="NTI299"/>
      <c r="NTJ299"/>
      <c r="NTK299"/>
      <c r="NTL299"/>
      <c r="NTM299"/>
      <c r="NTN299"/>
      <c r="NTO299"/>
      <c r="NTP299"/>
      <c r="NTQ299"/>
      <c r="NTR299"/>
      <c r="NTS299"/>
      <c r="NTT299"/>
      <c r="NTU299"/>
      <c r="NTV299"/>
      <c r="NTW299"/>
      <c r="NTX299"/>
      <c r="NTY299"/>
      <c r="NTZ299"/>
      <c r="NUA299"/>
      <c r="NUB299"/>
      <c r="NUC299"/>
      <c r="NUD299"/>
      <c r="NUE299"/>
      <c r="NUF299"/>
      <c r="NUG299"/>
      <c r="NUH299"/>
      <c r="NUI299"/>
      <c r="NUJ299"/>
      <c r="NUK299"/>
      <c r="NUL299"/>
      <c r="NUM299"/>
      <c r="NUN299"/>
      <c r="NUO299"/>
      <c r="NUP299"/>
      <c r="NUQ299"/>
      <c r="NUR299"/>
      <c r="NUS299"/>
      <c r="NUT299"/>
      <c r="NUU299"/>
      <c r="NUV299"/>
      <c r="NUW299"/>
      <c r="NUX299"/>
      <c r="NUY299"/>
      <c r="NUZ299"/>
      <c r="NVA299"/>
      <c r="NVB299"/>
      <c r="NVC299"/>
      <c r="NVD299"/>
      <c r="NVE299"/>
      <c r="NVF299"/>
      <c r="NVG299"/>
      <c r="NVH299"/>
      <c r="NVI299"/>
      <c r="NVJ299"/>
      <c r="NVK299"/>
      <c r="NVL299"/>
      <c r="NVM299"/>
      <c r="NVN299"/>
      <c r="NVO299"/>
      <c r="NVP299"/>
      <c r="NVQ299"/>
      <c r="NVR299"/>
      <c r="NVS299"/>
      <c r="NVT299"/>
      <c r="NVU299"/>
      <c r="NVV299"/>
      <c r="NVW299"/>
      <c r="NVX299"/>
      <c r="NVY299"/>
      <c r="NVZ299"/>
      <c r="NWA299"/>
      <c r="NWB299"/>
      <c r="NWC299"/>
      <c r="NWD299"/>
      <c r="NWE299"/>
      <c r="NWF299"/>
      <c r="NWG299"/>
      <c r="NWH299"/>
      <c r="NWI299"/>
      <c r="NWJ299"/>
      <c r="NWK299"/>
      <c r="NWL299"/>
      <c r="NWM299"/>
      <c r="NWN299"/>
      <c r="NWO299"/>
      <c r="NWP299"/>
      <c r="NWQ299"/>
      <c r="NWR299"/>
      <c r="NWS299"/>
      <c r="NWT299"/>
      <c r="NWU299"/>
      <c r="NWV299"/>
      <c r="NWW299"/>
      <c r="NWX299"/>
      <c r="NWY299"/>
      <c r="NWZ299"/>
      <c r="NXA299"/>
      <c r="NXB299"/>
      <c r="NXC299"/>
      <c r="NXD299"/>
      <c r="NXE299"/>
      <c r="NXF299"/>
      <c r="NXG299"/>
      <c r="NXH299"/>
      <c r="NXI299"/>
      <c r="NXJ299"/>
      <c r="NXK299"/>
      <c r="NXL299"/>
      <c r="NXM299"/>
      <c r="NXN299"/>
      <c r="NXO299"/>
      <c r="NXP299"/>
      <c r="NXQ299"/>
      <c r="NXR299"/>
      <c r="NXS299"/>
      <c r="NXT299"/>
      <c r="NXU299"/>
      <c r="NXV299"/>
      <c r="NXW299"/>
      <c r="NXX299"/>
      <c r="NXY299"/>
      <c r="NXZ299"/>
      <c r="NYA299"/>
      <c r="NYB299"/>
      <c r="NYC299"/>
      <c r="NYD299"/>
      <c r="NYE299"/>
      <c r="NYF299"/>
      <c r="NYG299"/>
      <c r="NYH299"/>
      <c r="NYI299"/>
      <c r="NYJ299"/>
      <c r="NYK299"/>
      <c r="NYL299"/>
      <c r="NYM299"/>
      <c r="NYN299"/>
      <c r="NYO299"/>
      <c r="NYP299"/>
      <c r="NYQ299"/>
      <c r="NYR299"/>
      <c r="NYS299"/>
      <c r="NYT299"/>
      <c r="NYU299"/>
      <c r="NYV299"/>
      <c r="NYW299"/>
      <c r="NYX299"/>
      <c r="NYY299"/>
      <c r="NYZ299"/>
      <c r="NZA299"/>
      <c r="NZB299"/>
      <c r="NZC299"/>
      <c r="NZD299"/>
      <c r="NZE299"/>
      <c r="NZF299"/>
      <c r="NZG299"/>
      <c r="NZH299"/>
      <c r="NZI299"/>
      <c r="NZJ299"/>
      <c r="NZK299"/>
      <c r="NZL299"/>
      <c r="NZM299"/>
      <c r="NZN299"/>
      <c r="NZO299"/>
      <c r="NZP299"/>
      <c r="NZQ299"/>
      <c r="NZR299"/>
      <c r="NZS299"/>
      <c r="NZT299"/>
      <c r="NZU299"/>
      <c r="NZV299"/>
      <c r="NZW299"/>
      <c r="NZX299"/>
      <c r="NZY299"/>
      <c r="NZZ299"/>
      <c r="OAA299"/>
      <c r="OAB299"/>
      <c r="OAC299"/>
      <c r="OAD299"/>
      <c r="OAE299"/>
      <c r="OAF299"/>
      <c r="OAG299"/>
      <c r="OAH299"/>
      <c r="OAI299"/>
      <c r="OAJ299"/>
      <c r="OAK299"/>
      <c r="OAL299"/>
      <c r="OAM299"/>
      <c r="OAN299"/>
      <c r="OAO299"/>
      <c r="OAP299"/>
      <c r="OAQ299"/>
      <c r="OAR299"/>
      <c r="OAS299"/>
      <c r="OAT299"/>
      <c r="OAU299"/>
      <c r="OAV299"/>
      <c r="OAW299"/>
      <c r="OAX299"/>
      <c r="OAY299"/>
      <c r="OAZ299"/>
      <c r="OBA299"/>
      <c r="OBB299"/>
      <c r="OBC299"/>
      <c r="OBD299"/>
      <c r="OBE299"/>
      <c r="OBF299"/>
      <c r="OBG299"/>
      <c r="OBH299"/>
      <c r="OBI299"/>
      <c r="OBJ299"/>
      <c r="OBK299"/>
      <c r="OBL299"/>
      <c r="OBM299"/>
      <c r="OBN299"/>
      <c r="OBO299"/>
      <c r="OBP299"/>
      <c r="OBQ299"/>
      <c r="OBR299"/>
      <c r="OBS299"/>
      <c r="OBT299"/>
      <c r="OBU299"/>
      <c r="OBV299"/>
      <c r="OBW299"/>
      <c r="OBX299"/>
      <c r="OBY299"/>
      <c r="OBZ299"/>
      <c r="OCA299"/>
      <c r="OCB299"/>
      <c r="OCC299"/>
      <c r="OCD299"/>
      <c r="OCE299"/>
      <c r="OCF299"/>
      <c r="OCG299"/>
      <c r="OCH299"/>
      <c r="OCI299"/>
      <c r="OCJ299"/>
      <c r="OCK299"/>
      <c r="OCL299"/>
      <c r="OCM299"/>
      <c r="OCN299"/>
      <c r="OCO299"/>
      <c r="OCP299"/>
      <c r="OCQ299"/>
      <c r="OCR299"/>
      <c r="OCS299"/>
      <c r="OCT299"/>
      <c r="OCU299"/>
      <c r="OCV299"/>
      <c r="OCW299"/>
      <c r="OCX299"/>
      <c r="OCY299"/>
      <c r="OCZ299"/>
      <c r="ODA299"/>
      <c r="ODB299"/>
      <c r="ODC299"/>
      <c r="ODD299"/>
      <c r="ODE299"/>
      <c r="ODF299"/>
      <c r="ODG299"/>
      <c r="ODH299"/>
      <c r="ODI299"/>
      <c r="ODJ299"/>
      <c r="ODK299"/>
      <c r="ODL299"/>
      <c r="ODM299"/>
      <c r="ODN299"/>
      <c r="ODO299"/>
      <c r="ODP299"/>
      <c r="ODQ299"/>
      <c r="ODR299"/>
      <c r="ODS299"/>
      <c r="ODT299"/>
      <c r="ODU299"/>
      <c r="ODV299"/>
      <c r="ODW299"/>
      <c r="ODX299"/>
      <c r="ODY299"/>
      <c r="ODZ299"/>
      <c r="OEA299"/>
      <c r="OEB299"/>
      <c r="OEC299"/>
      <c r="OED299"/>
      <c r="OEE299"/>
      <c r="OEF299"/>
      <c r="OEG299"/>
      <c r="OEH299"/>
      <c r="OEI299"/>
      <c r="OEJ299"/>
      <c r="OEK299"/>
      <c r="OEL299"/>
      <c r="OEM299"/>
      <c r="OEN299"/>
      <c r="OEO299"/>
      <c r="OEP299"/>
      <c r="OEQ299"/>
      <c r="OER299"/>
      <c r="OES299"/>
      <c r="OET299"/>
      <c r="OEU299"/>
      <c r="OEV299"/>
      <c r="OEW299"/>
      <c r="OEX299"/>
      <c r="OEY299"/>
      <c r="OEZ299"/>
      <c r="OFA299"/>
      <c r="OFB299"/>
      <c r="OFC299"/>
      <c r="OFD299"/>
      <c r="OFE299"/>
      <c r="OFF299"/>
      <c r="OFG299"/>
      <c r="OFH299"/>
      <c r="OFI299"/>
      <c r="OFJ299"/>
      <c r="OFK299"/>
      <c r="OFL299"/>
      <c r="OFM299"/>
      <c r="OFN299"/>
      <c r="OFO299"/>
      <c r="OFP299"/>
      <c r="OFQ299"/>
      <c r="OFR299"/>
      <c r="OFS299"/>
      <c r="OFT299"/>
      <c r="OFU299"/>
      <c r="OFV299"/>
      <c r="OFW299"/>
      <c r="OFX299"/>
      <c r="OFY299"/>
      <c r="OFZ299"/>
      <c r="OGA299"/>
      <c r="OGB299"/>
      <c r="OGC299"/>
      <c r="OGD299"/>
      <c r="OGE299"/>
      <c r="OGF299"/>
      <c r="OGG299"/>
      <c r="OGH299"/>
      <c r="OGI299"/>
      <c r="OGJ299"/>
      <c r="OGK299"/>
      <c r="OGL299"/>
      <c r="OGM299"/>
      <c r="OGN299"/>
      <c r="OGO299"/>
      <c r="OGP299"/>
      <c r="OGQ299"/>
      <c r="OGR299"/>
      <c r="OGS299"/>
      <c r="OGT299"/>
      <c r="OGU299"/>
      <c r="OGV299"/>
      <c r="OGW299"/>
      <c r="OGX299"/>
      <c r="OGY299"/>
      <c r="OGZ299"/>
      <c r="OHA299"/>
      <c r="OHB299"/>
      <c r="OHC299"/>
      <c r="OHD299"/>
      <c r="OHE299"/>
      <c r="OHF299"/>
      <c r="OHG299"/>
      <c r="OHH299"/>
      <c r="OHI299"/>
      <c r="OHJ299"/>
      <c r="OHK299"/>
      <c r="OHL299"/>
      <c r="OHM299"/>
      <c r="OHN299"/>
      <c r="OHO299"/>
      <c r="OHP299"/>
      <c r="OHQ299"/>
      <c r="OHR299"/>
      <c r="OHS299"/>
      <c r="OHT299"/>
      <c r="OHU299"/>
      <c r="OHV299"/>
      <c r="OHW299"/>
      <c r="OHX299"/>
      <c r="OHY299"/>
      <c r="OHZ299"/>
      <c r="OIA299"/>
      <c r="OIB299"/>
      <c r="OIC299"/>
      <c r="OID299"/>
      <c r="OIE299"/>
      <c r="OIF299"/>
      <c r="OIG299"/>
      <c r="OIH299"/>
      <c r="OII299"/>
      <c r="OIJ299"/>
      <c r="OIK299"/>
      <c r="OIL299"/>
      <c r="OIM299"/>
      <c r="OIN299"/>
      <c r="OIO299"/>
      <c r="OIP299"/>
      <c r="OIQ299"/>
      <c r="OIR299"/>
      <c r="OIS299"/>
      <c r="OIT299"/>
      <c r="OIU299"/>
      <c r="OIV299"/>
      <c r="OIW299"/>
      <c r="OIX299"/>
      <c r="OIY299"/>
      <c r="OIZ299"/>
      <c r="OJA299"/>
      <c r="OJB299"/>
      <c r="OJC299"/>
      <c r="OJD299"/>
      <c r="OJE299"/>
      <c r="OJF299"/>
      <c r="OJG299"/>
      <c r="OJH299"/>
      <c r="OJI299"/>
      <c r="OJJ299"/>
      <c r="OJK299"/>
      <c r="OJL299"/>
      <c r="OJM299"/>
      <c r="OJN299"/>
      <c r="OJO299"/>
      <c r="OJP299"/>
      <c r="OJQ299"/>
      <c r="OJR299"/>
      <c r="OJS299"/>
      <c r="OJT299"/>
      <c r="OJU299"/>
      <c r="OJV299"/>
      <c r="OJW299"/>
      <c r="OJX299"/>
      <c r="OJY299"/>
      <c r="OJZ299"/>
      <c r="OKA299"/>
      <c r="OKB299"/>
      <c r="OKC299"/>
      <c r="OKD299"/>
      <c r="OKE299"/>
      <c r="OKF299"/>
      <c r="OKG299"/>
      <c r="OKH299"/>
      <c r="OKI299"/>
      <c r="OKJ299"/>
      <c r="OKK299"/>
      <c r="OKL299"/>
      <c r="OKM299"/>
      <c r="OKN299"/>
      <c r="OKO299"/>
      <c r="OKP299"/>
      <c r="OKQ299"/>
      <c r="OKR299"/>
      <c r="OKS299"/>
      <c r="OKT299"/>
      <c r="OKU299"/>
      <c r="OKV299"/>
      <c r="OKW299"/>
      <c r="OKX299"/>
      <c r="OKY299"/>
      <c r="OKZ299"/>
      <c r="OLA299"/>
      <c r="OLB299"/>
      <c r="OLC299"/>
      <c r="OLD299"/>
      <c r="OLE299"/>
      <c r="OLF299"/>
      <c r="OLG299"/>
      <c r="OLH299"/>
      <c r="OLI299"/>
      <c r="OLJ299"/>
      <c r="OLK299"/>
      <c r="OLL299"/>
      <c r="OLM299"/>
      <c r="OLN299"/>
      <c r="OLO299"/>
      <c r="OLP299"/>
      <c r="OLQ299"/>
      <c r="OLR299"/>
      <c r="OLS299"/>
      <c r="OLT299"/>
      <c r="OLU299"/>
      <c r="OLV299"/>
      <c r="OLW299"/>
      <c r="OLX299"/>
      <c r="OLY299"/>
      <c r="OLZ299"/>
      <c r="OMA299"/>
      <c r="OMB299"/>
      <c r="OMC299"/>
      <c r="OMD299"/>
      <c r="OME299"/>
      <c r="OMF299"/>
      <c r="OMG299"/>
      <c r="OMH299"/>
      <c r="OMI299"/>
      <c r="OMJ299"/>
      <c r="OMK299"/>
      <c r="OML299"/>
      <c r="OMM299"/>
      <c r="OMN299"/>
      <c r="OMO299"/>
      <c r="OMP299"/>
      <c r="OMQ299"/>
      <c r="OMR299"/>
      <c r="OMS299"/>
      <c r="OMT299"/>
      <c r="OMU299"/>
      <c r="OMV299"/>
      <c r="OMW299"/>
      <c r="OMX299"/>
      <c r="OMY299"/>
      <c r="OMZ299"/>
      <c r="ONA299"/>
      <c r="ONB299"/>
      <c r="ONC299"/>
      <c r="OND299"/>
      <c r="ONE299"/>
      <c r="ONF299"/>
      <c r="ONG299"/>
      <c r="ONH299"/>
      <c r="ONI299"/>
      <c r="ONJ299"/>
      <c r="ONK299"/>
      <c r="ONL299"/>
      <c r="ONM299"/>
      <c r="ONN299"/>
      <c r="ONO299"/>
      <c r="ONP299"/>
      <c r="ONQ299"/>
      <c r="ONR299"/>
      <c r="ONS299"/>
      <c r="ONT299"/>
      <c r="ONU299"/>
      <c r="ONV299"/>
      <c r="ONW299"/>
      <c r="ONX299"/>
      <c r="ONY299"/>
      <c r="ONZ299"/>
      <c r="OOA299"/>
      <c r="OOB299"/>
      <c r="OOC299"/>
      <c r="OOD299"/>
      <c r="OOE299"/>
      <c r="OOF299"/>
      <c r="OOG299"/>
      <c r="OOH299"/>
      <c r="OOI299"/>
      <c r="OOJ299"/>
      <c r="OOK299"/>
      <c r="OOL299"/>
      <c r="OOM299"/>
      <c r="OON299"/>
      <c r="OOO299"/>
      <c r="OOP299"/>
      <c r="OOQ299"/>
      <c r="OOR299"/>
      <c r="OOS299"/>
      <c r="OOT299"/>
      <c r="OOU299"/>
      <c r="OOV299"/>
      <c r="OOW299"/>
      <c r="OOX299"/>
      <c r="OOY299"/>
      <c r="OOZ299"/>
      <c r="OPA299"/>
      <c r="OPB299"/>
      <c r="OPC299"/>
      <c r="OPD299"/>
      <c r="OPE299"/>
      <c r="OPF299"/>
      <c r="OPG299"/>
      <c r="OPH299"/>
      <c r="OPI299"/>
      <c r="OPJ299"/>
      <c r="OPK299"/>
      <c r="OPL299"/>
      <c r="OPM299"/>
      <c r="OPN299"/>
      <c r="OPO299"/>
      <c r="OPP299"/>
      <c r="OPQ299"/>
      <c r="OPR299"/>
      <c r="OPS299"/>
      <c r="OPT299"/>
      <c r="OPU299"/>
      <c r="OPV299"/>
      <c r="OPW299"/>
      <c r="OPX299"/>
      <c r="OPY299"/>
      <c r="OPZ299"/>
      <c r="OQA299"/>
      <c r="OQB299"/>
      <c r="OQC299"/>
      <c r="OQD299"/>
      <c r="OQE299"/>
      <c r="OQF299"/>
      <c r="OQG299"/>
      <c r="OQH299"/>
      <c r="OQI299"/>
      <c r="OQJ299"/>
      <c r="OQK299"/>
      <c r="OQL299"/>
      <c r="OQM299"/>
      <c r="OQN299"/>
      <c r="OQO299"/>
      <c r="OQP299"/>
      <c r="OQQ299"/>
      <c r="OQR299"/>
      <c r="OQS299"/>
      <c r="OQT299"/>
      <c r="OQU299"/>
      <c r="OQV299"/>
      <c r="OQW299"/>
      <c r="OQX299"/>
      <c r="OQY299"/>
      <c r="OQZ299"/>
      <c r="ORA299"/>
      <c r="ORB299"/>
      <c r="ORC299"/>
      <c r="ORD299"/>
      <c r="ORE299"/>
      <c r="ORF299"/>
      <c r="ORG299"/>
      <c r="ORH299"/>
      <c r="ORI299"/>
      <c r="ORJ299"/>
      <c r="ORK299"/>
      <c r="ORL299"/>
      <c r="ORM299"/>
      <c r="ORN299"/>
      <c r="ORO299"/>
      <c r="ORP299"/>
      <c r="ORQ299"/>
      <c r="ORR299"/>
      <c r="ORS299"/>
      <c r="ORT299"/>
      <c r="ORU299"/>
      <c r="ORV299"/>
      <c r="ORW299"/>
      <c r="ORX299"/>
      <c r="ORY299"/>
      <c r="ORZ299"/>
      <c r="OSA299"/>
      <c r="OSB299"/>
      <c r="OSC299"/>
      <c r="OSD299"/>
      <c r="OSE299"/>
      <c r="OSF299"/>
      <c r="OSG299"/>
      <c r="OSH299"/>
      <c r="OSI299"/>
      <c r="OSJ299"/>
      <c r="OSK299"/>
      <c r="OSL299"/>
      <c r="OSM299"/>
      <c r="OSN299"/>
      <c r="OSO299"/>
      <c r="OSP299"/>
      <c r="OSQ299"/>
      <c r="OSR299"/>
      <c r="OSS299"/>
      <c r="OST299"/>
      <c r="OSU299"/>
      <c r="OSV299"/>
      <c r="OSW299"/>
      <c r="OSX299"/>
      <c r="OSY299"/>
      <c r="OSZ299"/>
      <c r="OTA299"/>
      <c r="OTB299"/>
      <c r="OTC299"/>
      <c r="OTD299"/>
      <c r="OTE299"/>
      <c r="OTF299"/>
      <c r="OTG299"/>
      <c r="OTH299"/>
      <c r="OTI299"/>
      <c r="OTJ299"/>
      <c r="OTK299"/>
      <c r="OTL299"/>
      <c r="OTM299"/>
      <c r="OTN299"/>
      <c r="OTO299"/>
      <c r="OTP299"/>
      <c r="OTQ299"/>
      <c r="OTR299"/>
      <c r="OTS299"/>
      <c r="OTT299"/>
      <c r="OTU299"/>
      <c r="OTV299"/>
      <c r="OTW299"/>
      <c r="OTX299"/>
      <c r="OTY299"/>
      <c r="OTZ299"/>
      <c r="OUA299"/>
      <c r="OUB299"/>
      <c r="OUC299"/>
      <c r="OUD299"/>
      <c r="OUE299"/>
      <c r="OUF299"/>
      <c r="OUG299"/>
      <c r="OUH299"/>
      <c r="OUI299"/>
      <c r="OUJ299"/>
      <c r="OUK299"/>
      <c r="OUL299"/>
      <c r="OUM299"/>
      <c r="OUN299"/>
      <c r="OUO299"/>
      <c r="OUP299"/>
      <c r="OUQ299"/>
      <c r="OUR299"/>
      <c r="OUS299"/>
      <c r="OUT299"/>
      <c r="OUU299"/>
      <c r="OUV299"/>
      <c r="OUW299"/>
      <c r="OUX299"/>
      <c r="OUY299"/>
      <c r="OUZ299"/>
      <c r="OVA299"/>
      <c r="OVB299"/>
      <c r="OVC299"/>
      <c r="OVD299"/>
      <c r="OVE299"/>
      <c r="OVF299"/>
      <c r="OVG299"/>
      <c r="OVH299"/>
      <c r="OVI299"/>
      <c r="OVJ299"/>
      <c r="OVK299"/>
      <c r="OVL299"/>
      <c r="OVM299"/>
      <c r="OVN299"/>
      <c r="OVO299"/>
      <c r="OVP299"/>
      <c r="OVQ299"/>
      <c r="OVR299"/>
      <c r="OVS299"/>
      <c r="OVT299"/>
      <c r="OVU299"/>
      <c r="OVV299"/>
      <c r="OVW299"/>
      <c r="OVX299"/>
      <c r="OVY299"/>
      <c r="OVZ299"/>
      <c r="OWA299"/>
      <c r="OWB299"/>
      <c r="OWC299"/>
      <c r="OWD299"/>
      <c r="OWE299"/>
      <c r="OWF299"/>
      <c r="OWG299"/>
      <c r="OWH299"/>
      <c r="OWI299"/>
      <c r="OWJ299"/>
      <c r="OWK299"/>
      <c r="OWL299"/>
      <c r="OWM299"/>
      <c r="OWN299"/>
      <c r="OWO299"/>
      <c r="OWP299"/>
      <c r="OWQ299"/>
      <c r="OWR299"/>
      <c r="OWS299"/>
      <c r="OWT299"/>
      <c r="OWU299"/>
      <c r="OWV299"/>
      <c r="OWW299"/>
      <c r="OWX299"/>
      <c r="OWY299"/>
      <c r="OWZ299"/>
      <c r="OXA299"/>
      <c r="OXB299"/>
      <c r="OXC299"/>
      <c r="OXD299"/>
      <c r="OXE299"/>
      <c r="OXF299"/>
      <c r="OXG299"/>
      <c r="OXH299"/>
      <c r="OXI299"/>
      <c r="OXJ299"/>
      <c r="OXK299"/>
      <c r="OXL299"/>
      <c r="OXM299"/>
      <c r="OXN299"/>
      <c r="OXO299"/>
      <c r="OXP299"/>
      <c r="OXQ299"/>
      <c r="OXR299"/>
      <c r="OXS299"/>
      <c r="OXT299"/>
      <c r="OXU299"/>
      <c r="OXV299"/>
      <c r="OXW299"/>
      <c r="OXX299"/>
      <c r="OXY299"/>
      <c r="OXZ299"/>
      <c r="OYA299"/>
      <c r="OYB299"/>
      <c r="OYC299"/>
      <c r="OYD299"/>
      <c r="OYE299"/>
      <c r="OYF299"/>
      <c r="OYG299"/>
      <c r="OYH299"/>
      <c r="OYI299"/>
      <c r="OYJ299"/>
      <c r="OYK299"/>
      <c r="OYL299"/>
      <c r="OYM299"/>
      <c r="OYN299"/>
      <c r="OYO299"/>
      <c r="OYP299"/>
      <c r="OYQ299"/>
      <c r="OYR299"/>
      <c r="OYS299"/>
      <c r="OYT299"/>
      <c r="OYU299"/>
      <c r="OYV299"/>
      <c r="OYW299"/>
      <c r="OYX299"/>
      <c r="OYY299"/>
      <c r="OYZ299"/>
      <c r="OZA299"/>
      <c r="OZB299"/>
      <c r="OZC299"/>
      <c r="OZD299"/>
      <c r="OZE299"/>
      <c r="OZF299"/>
      <c r="OZG299"/>
      <c r="OZH299"/>
      <c r="OZI299"/>
      <c r="OZJ299"/>
      <c r="OZK299"/>
      <c r="OZL299"/>
      <c r="OZM299"/>
      <c r="OZN299"/>
      <c r="OZO299"/>
      <c r="OZP299"/>
      <c r="OZQ299"/>
      <c r="OZR299"/>
      <c r="OZS299"/>
      <c r="OZT299"/>
      <c r="OZU299"/>
      <c r="OZV299"/>
      <c r="OZW299"/>
      <c r="OZX299"/>
      <c r="OZY299"/>
      <c r="OZZ299"/>
      <c r="PAA299"/>
      <c r="PAB299"/>
      <c r="PAC299"/>
      <c r="PAD299"/>
      <c r="PAE299"/>
      <c r="PAF299"/>
      <c r="PAG299"/>
      <c r="PAH299"/>
      <c r="PAI299"/>
      <c r="PAJ299"/>
      <c r="PAK299"/>
      <c r="PAL299"/>
      <c r="PAM299"/>
      <c r="PAN299"/>
      <c r="PAO299"/>
      <c r="PAP299"/>
      <c r="PAQ299"/>
      <c r="PAR299"/>
      <c r="PAS299"/>
      <c r="PAT299"/>
      <c r="PAU299"/>
      <c r="PAV299"/>
      <c r="PAW299"/>
      <c r="PAX299"/>
      <c r="PAY299"/>
      <c r="PAZ299"/>
      <c r="PBA299"/>
      <c r="PBB299"/>
      <c r="PBC299"/>
      <c r="PBD299"/>
      <c r="PBE299"/>
      <c r="PBF299"/>
      <c r="PBG299"/>
      <c r="PBH299"/>
      <c r="PBI299"/>
      <c r="PBJ299"/>
      <c r="PBK299"/>
      <c r="PBL299"/>
      <c r="PBM299"/>
      <c r="PBN299"/>
      <c r="PBO299"/>
      <c r="PBP299"/>
      <c r="PBQ299"/>
      <c r="PBR299"/>
      <c r="PBS299"/>
      <c r="PBT299"/>
      <c r="PBU299"/>
      <c r="PBV299"/>
      <c r="PBW299"/>
      <c r="PBX299"/>
      <c r="PBY299"/>
      <c r="PBZ299"/>
      <c r="PCA299"/>
      <c r="PCB299"/>
      <c r="PCC299"/>
      <c r="PCD299"/>
      <c r="PCE299"/>
      <c r="PCF299"/>
      <c r="PCG299"/>
      <c r="PCH299"/>
      <c r="PCI299"/>
      <c r="PCJ299"/>
      <c r="PCK299"/>
      <c r="PCL299"/>
      <c r="PCM299"/>
      <c r="PCN299"/>
      <c r="PCO299"/>
      <c r="PCP299"/>
      <c r="PCQ299"/>
      <c r="PCR299"/>
      <c r="PCS299"/>
      <c r="PCT299"/>
      <c r="PCU299"/>
      <c r="PCV299"/>
      <c r="PCW299"/>
      <c r="PCX299"/>
      <c r="PCY299"/>
      <c r="PCZ299"/>
      <c r="PDA299"/>
      <c r="PDB299"/>
      <c r="PDC299"/>
      <c r="PDD299"/>
      <c r="PDE299"/>
      <c r="PDF299"/>
      <c r="PDG299"/>
      <c r="PDH299"/>
      <c r="PDI299"/>
      <c r="PDJ299"/>
      <c r="PDK299"/>
      <c r="PDL299"/>
      <c r="PDM299"/>
      <c r="PDN299"/>
      <c r="PDO299"/>
      <c r="PDP299"/>
      <c r="PDQ299"/>
      <c r="PDR299"/>
      <c r="PDS299"/>
      <c r="PDT299"/>
      <c r="PDU299"/>
      <c r="PDV299"/>
      <c r="PDW299"/>
      <c r="PDX299"/>
      <c r="PDY299"/>
      <c r="PDZ299"/>
      <c r="PEA299"/>
      <c r="PEB299"/>
      <c r="PEC299"/>
      <c r="PED299"/>
      <c r="PEE299"/>
      <c r="PEF299"/>
      <c r="PEG299"/>
      <c r="PEH299"/>
      <c r="PEI299"/>
      <c r="PEJ299"/>
      <c r="PEK299"/>
      <c r="PEL299"/>
      <c r="PEM299"/>
      <c r="PEN299"/>
      <c r="PEO299"/>
      <c r="PEP299"/>
      <c r="PEQ299"/>
      <c r="PER299"/>
      <c r="PES299"/>
      <c r="PET299"/>
      <c r="PEU299"/>
      <c r="PEV299"/>
      <c r="PEW299"/>
      <c r="PEX299"/>
      <c r="PEY299"/>
      <c r="PEZ299"/>
      <c r="PFA299"/>
      <c r="PFB299"/>
      <c r="PFC299"/>
      <c r="PFD299"/>
      <c r="PFE299"/>
      <c r="PFF299"/>
      <c r="PFG299"/>
      <c r="PFH299"/>
      <c r="PFI299"/>
      <c r="PFJ299"/>
      <c r="PFK299"/>
      <c r="PFL299"/>
      <c r="PFM299"/>
      <c r="PFN299"/>
      <c r="PFO299"/>
      <c r="PFP299"/>
      <c r="PFQ299"/>
      <c r="PFR299"/>
      <c r="PFS299"/>
      <c r="PFT299"/>
      <c r="PFU299"/>
      <c r="PFV299"/>
      <c r="PFW299"/>
      <c r="PFX299"/>
      <c r="PFY299"/>
      <c r="PFZ299"/>
      <c r="PGA299"/>
      <c r="PGB299"/>
      <c r="PGC299"/>
      <c r="PGD299"/>
      <c r="PGE299"/>
      <c r="PGF299"/>
      <c r="PGG299"/>
      <c r="PGH299"/>
      <c r="PGI299"/>
      <c r="PGJ299"/>
      <c r="PGK299"/>
      <c r="PGL299"/>
      <c r="PGM299"/>
      <c r="PGN299"/>
      <c r="PGO299"/>
      <c r="PGP299"/>
      <c r="PGQ299"/>
      <c r="PGR299"/>
      <c r="PGS299"/>
      <c r="PGT299"/>
      <c r="PGU299"/>
      <c r="PGV299"/>
      <c r="PGW299"/>
      <c r="PGX299"/>
      <c r="PGY299"/>
      <c r="PGZ299"/>
      <c r="PHA299"/>
      <c r="PHB299"/>
      <c r="PHC299"/>
      <c r="PHD299"/>
      <c r="PHE299"/>
      <c r="PHF299"/>
      <c r="PHG299"/>
      <c r="PHH299"/>
      <c r="PHI299"/>
      <c r="PHJ299"/>
      <c r="PHK299"/>
      <c r="PHL299"/>
      <c r="PHM299"/>
      <c r="PHN299"/>
      <c r="PHO299"/>
      <c r="PHP299"/>
      <c r="PHQ299"/>
      <c r="PHR299"/>
      <c r="PHS299"/>
      <c r="PHT299"/>
      <c r="PHU299"/>
      <c r="PHV299"/>
      <c r="PHW299"/>
      <c r="PHX299"/>
      <c r="PHY299"/>
      <c r="PHZ299"/>
      <c r="PIA299"/>
      <c r="PIB299"/>
      <c r="PIC299"/>
      <c r="PID299"/>
      <c r="PIE299"/>
      <c r="PIF299"/>
      <c r="PIG299"/>
      <c r="PIH299"/>
      <c r="PII299"/>
      <c r="PIJ299"/>
      <c r="PIK299"/>
      <c r="PIL299"/>
      <c r="PIM299"/>
      <c r="PIN299"/>
      <c r="PIO299"/>
      <c r="PIP299"/>
      <c r="PIQ299"/>
      <c r="PIR299"/>
      <c r="PIS299"/>
      <c r="PIT299"/>
      <c r="PIU299"/>
      <c r="PIV299"/>
      <c r="PIW299"/>
      <c r="PIX299"/>
      <c r="PIY299"/>
      <c r="PIZ299"/>
      <c r="PJA299"/>
      <c r="PJB299"/>
      <c r="PJC299"/>
      <c r="PJD299"/>
      <c r="PJE299"/>
      <c r="PJF299"/>
      <c r="PJG299"/>
      <c r="PJH299"/>
      <c r="PJI299"/>
      <c r="PJJ299"/>
      <c r="PJK299"/>
      <c r="PJL299"/>
      <c r="PJM299"/>
      <c r="PJN299"/>
      <c r="PJO299"/>
      <c r="PJP299"/>
      <c r="PJQ299"/>
      <c r="PJR299"/>
      <c r="PJS299"/>
      <c r="PJT299"/>
      <c r="PJU299"/>
      <c r="PJV299"/>
      <c r="PJW299"/>
      <c r="PJX299"/>
      <c r="PJY299"/>
      <c r="PJZ299"/>
      <c r="PKA299"/>
      <c r="PKB299"/>
      <c r="PKC299"/>
      <c r="PKD299"/>
      <c r="PKE299"/>
      <c r="PKF299"/>
      <c r="PKG299"/>
      <c r="PKH299"/>
      <c r="PKI299"/>
      <c r="PKJ299"/>
      <c r="PKK299"/>
      <c r="PKL299"/>
      <c r="PKM299"/>
      <c r="PKN299"/>
      <c r="PKO299"/>
      <c r="PKP299"/>
      <c r="PKQ299"/>
      <c r="PKR299"/>
      <c r="PKS299"/>
      <c r="PKT299"/>
      <c r="PKU299"/>
      <c r="PKV299"/>
      <c r="PKW299"/>
      <c r="PKX299"/>
      <c r="PKY299"/>
      <c r="PKZ299"/>
      <c r="PLA299"/>
      <c r="PLB299"/>
      <c r="PLC299"/>
      <c r="PLD299"/>
      <c r="PLE299"/>
      <c r="PLF299"/>
      <c r="PLG299"/>
      <c r="PLH299"/>
      <c r="PLI299"/>
      <c r="PLJ299"/>
      <c r="PLK299"/>
      <c r="PLL299"/>
      <c r="PLM299"/>
      <c r="PLN299"/>
      <c r="PLO299"/>
      <c r="PLP299"/>
      <c r="PLQ299"/>
      <c r="PLR299"/>
      <c r="PLS299"/>
      <c r="PLT299"/>
      <c r="PLU299"/>
      <c r="PLV299"/>
      <c r="PLW299"/>
      <c r="PLX299"/>
      <c r="PLY299"/>
      <c r="PLZ299"/>
      <c r="PMA299"/>
      <c r="PMB299"/>
      <c r="PMC299"/>
      <c r="PMD299"/>
      <c r="PME299"/>
      <c r="PMF299"/>
      <c r="PMG299"/>
      <c r="PMH299"/>
      <c r="PMI299"/>
      <c r="PMJ299"/>
      <c r="PMK299"/>
      <c r="PML299"/>
      <c r="PMM299"/>
      <c r="PMN299"/>
      <c r="PMO299"/>
      <c r="PMP299"/>
      <c r="PMQ299"/>
      <c r="PMR299"/>
      <c r="PMS299"/>
      <c r="PMT299"/>
      <c r="PMU299"/>
      <c r="PMV299"/>
      <c r="PMW299"/>
      <c r="PMX299"/>
      <c r="PMY299"/>
      <c r="PMZ299"/>
      <c r="PNA299"/>
      <c r="PNB299"/>
      <c r="PNC299"/>
      <c r="PND299"/>
      <c r="PNE299"/>
      <c r="PNF299"/>
      <c r="PNG299"/>
      <c r="PNH299"/>
      <c r="PNI299"/>
      <c r="PNJ299"/>
      <c r="PNK299"/>
      <c r="PNL299"/>
      <c r="PNM299"/>
      <c r="PNN299"/>
      <c r="PNO299"/>
      <c r="PNP299"/>
      <c r="PNQ299"/>
      <c r="PNR299"/>
      <c r="PNS299"/>
      <c r="PNT299"/>
      <c r="PNU299"/>
      <c r="PNV299"/>
      <c r="PNW299"/>
      <c r="PNX299"/>
      <c r="PNY299"/>
      <c r="PNZ299"/>
      <c r="POA299"/>
      <c r="POB299"/>
      <c r="POC299"/>
      <c r="POD299"/>
      <c r="POE299"/>
      <c r="POF299"/>
      <c r="POG299"/>
      <c r="POH299"/>
      <c r="POI299"/>
      <c r="POJ299"/>
      <c r="POK299"/>
      <c r="POL299"/>
      <c r="POM299"/>
      <c r="PON299"/>
      <c r="POO299"/>
      <c r="POP299"/>
      <c r="POQ299"/>
      <c r="POR299"/>
      <c r="POS299"/>
      <c r="POT299"/>
      <c r="POU299"/>
      <c r="POV299"/>
      <c r="POW299"/>
      <c r="POX299"/>
      <c r="POY299"/>
      <c r="POZ299"/>
      <c r="PPA299"/>
      <c r="PPB299"/>
      <c r="PPC299"/>
      <c r="PPD299"/>
      <c r="PPE299"/>
      <c r="PPF299"/>
      <c r="PPG299"/>
      <c r="PPH299"/>
      <c r="PPI299"/>
      <c r="PPJ299"/>
      <c r="PPK299"/>
      <c r="PPL299"/>
      <c r="PPM299"/>
      <c r="PPN299"/>
      <c r="PPO299"/>
      <c r="PPP299"/>
      <c r="PPQ299"/>
      <c r="PPR299"/>
      <c r="PPS299"/>
      <c r="PPT299"/>
      <c r="PPU299"/>
      <c r="PPV299"/>
      <c r="PPW299"/>
      <c r="PPX299"/>
      <c r="PPY299"/>
      <c r="PPZ299"/>
      <c r="PQA299"/>
      <c r="PQB299"/>
      <c r="PQC299"/>
      <c r="PQD299"/>
      <c r="PQE299"/>
      <c r="PQF299"/>
      <c r="PQG299"/>
      <c r="PQH299"/>
      <c r="PQI299"/>
      <c r="PQJ299"/>
      <c r="PQK299"/>
      <c r="PQL299"/>
      <c r="PQM299"/>
      <c r="PQN299"/>
      <c r="PQO299"/>
      <c r="PQP299"/>
      <c r="PQQ299"/>
      <c r="PQR299"/>
      <c r="PQS299"/>
      <c r="PQT299"/>
      <c r="PQU299"/>
      <c r="PQV299"/>
      <c r="PQW299"/>
      <c r="PQX299"/>
      <c r="PQY299"/>
      <c r="PQZ299"/>
      <c r="PRA299"/>
      <c r="PRB299"/>
      <c r="PRC299"/>
      <c r="PRD299"/>
      <c r="PRE299"/>
      <c r="PRF299"/>
      <c r="PRG299"/>
      <c r="PRH299"/>
      <c r="PRI299"/>
      <c r="PRJ299"/>
      <c r="PRK299"/>
      <c r="PRL299"/>
      <c r="PRM299"/>
      <c r="PRN299"/>
      <c r="PRO299"/>
      <c r="PRP299"/>
      <c r="PRQ299"/>
      <c r="PRR299"/>
      <c r="PRS299"/>
      <c r="PRT299"/>
      <c r="PRU299"/>
      <c r="PRV299"/>
      <c r="PRW299"/>
      <c r="PRX299"/>
      <c r="PRY299"/>
      <c r="PRZ299"/>
      <c r="PSA299"/>
      <c r="PSB299"/>
      <c r="PSC299"/>
      <c r="PSD299"/>
      <c r="PSE299"/>
      <c r="PSF299"/>
      <c r="PSG299"/>
      <c r="PSH299"/>
      <c r="PSI299"/>
      <c r="PSJ299"/>
      <c r="PSK299"/>
      <c r="PSL299"/>
      <c r="PSM299"/>
      <c r="PSN299"/>
      <c r="PSO299"/>
      <c r="PSP299"/>
      <c r="PSQ299"/>
      <c r="PSR299"/>
      <c r="PSS299"/>
      <c r="PST299"/>
      <c r="PSU299"/>
      <c r="PSV299"/>
      <c r="PSW299"/>
      <c r="PSX299"/>
      <c r="PSY299"/>
      <c r="PSZ299"/>
      <c r="PTA299"/>
      <c r="PTB299"/>
      <c r="PTC299"/>
      <c r="PTD299"/>
      <c r="PTE299"/>
      <c r="PTF299"/>
      <c r="PTG299"/>
      <c r="PTH299"/>
      <c r="PTI299"/>
      <c r="PTJ299"/>
      <c r="PTK299"/>
      <c r="PTL299"/>
      <c r="PTM299"/>
      <c r="PTN299"/>
      <c r="PTO299"/>
      <c r="PTP299"/>
      <c r="PTQ299"/>
      <c r="PTR299"/>
      <c r="PTS299"/>
      <c r="PTT299"/>
      <c r="PTU299"/>
      <c r="PTV299"/>
      <c r="PTW299"/>
      <c r="PTX299"/>
      <c r="PTY299"/>
      <c r="PTZ299"/>
      <c r="PUA299"/>
      <c r="PUB299"/>
      <c r="PUC299"/>
      <c r="PUD299"/>
      <c r="PUE299"/>
      <c r="PUF299"/>
      <c r="PUG299"/>
      <c r="PUH299"/>
      <c r="PUI299"/>
      <c r="PUJ299"/>
      <c r="PUK299"/>
      <c r="PUL299"/>
      <c r="PUM299"/>
      <c r="PUN299"/>
      <c r="PUO299"/>
      <c r="PUP299"/>
      <c r="PUQ299"/>
      <c r="PUR299"/>
      <c r="PUS299"/>
      <c r="PUT299"/>
      <c r="PUU299"/>
      <c r="PUV299"/>
      <c r="PUW299"/>
      <c r="PUX299"/>
      <c r="PUY299"/>
      <c r="PUZ299"/>
      <c r="PVA299"/>
      <c r="PVB299"/>
      <c r="PVC299"/>
      <c r="PVD299"/>
      <c r="PVE299"/>
      <c r="PVF299"/>
      <c r="PVG299"/>
      <c r="PVH299"/>
      <c r="PVI299"/>
      <c r="PVJ299"/>
      <c r="PVK299"/>
      <c r="PVL299"/>
      <c r="PVM299"/>
      <c r="PVN299"/>
      <c r="PVO299"/>
      <c r="PVP299"/>
      <c r="PVQ299"/>
      <c r="PVR299"/>
      <c r="PVS299"/>
      <c r="PVT299"/>
      <c r="PVU299"/>
      <c r="PVV299"/>
      <c r="PVW299"/>
      <c r="PVX299"/>
      <c r="PVY299"/>
      <c r="PVZ299"/>
      <c r="PWA299"/>
      <c r="PWB299"/>
      <c r="PWC299"/>
      <c r="PWD299"/>
      <c r="PWE299"/>
      <c r="PWF299"/>
      <c r="PWG299"/>
      <c r="PWH299"/>
      <c r="PWI299"/>
      <c r="PWJ299"/>
      <c r="PWK299"/>
      <c r="PWL299"/>
      <c r="PWM299"/>
      <c r="PWN299"/>
      <c r="PWO299"/>
      <c r="PWP299"/>
      <c r="PWQ299"/>
      <c r="PWR299"/>
      <c r="PWS299"/>
      <c r="PWT299"/>
      <c r="PWU299"/>
      <c r="PWV299"/>
      <c r="PWW299"/>
      <c r="PWX299"/>
      <c r="PWY299"/>
      <c r="PWZ299"/>
      <c r="PXA299"/>
      <c r="PXB299"/>
      <c r="PXC299"/>
      <c r="PXD299"/>
      <c r="PXE299"/>
      <c r="PXF299"/>
      <c r="PXG299"/>
      <c r="PXH299"/>
      <c r="PXI299"/>
      <c r="PXJ299"/>
      <c r="PXK299"/>
      <c r="PXL299"/>
      <c r="PXM299"/>
      <c r="PXN299"/>
      <c r="PXO299"/>
      <c r="PXP299"/>
      <c r="PXQ299"/>
      <c r="PXR299"/>
      <c r="PXS299"/>
      <c r="PXT299"/>
      <c r="PXU299"/>
      <c r="PXV299"/>
      <c r="PXW299"/>
      <c r="PXX299"/>
      <c r="PXY299"/>
      <c r="PXZ299"/>
      <c r="PYA299"/>
      <c r="PYB299"/>
      <c r="PYC299"/>
      <c r="PYD299"/>
      <c r="PYE299"/>
      <c r="PYF299"/>
      <c r="PYG299"/>
      <c r="PYH299"/>
      <c r="PYI299"/>
      <c r="PYJ299"/>
      <c r="PYK299"/>
      <c r="PYL299"/>
      <c r="PYM299"/>
      <c r="PYN299"/>
      <c r="PYO299"/>
      <c r="PYP299"/>
      <c r="PYQ299"/>
      <c r="PYR299"/>
      <c r="PYS299"/>
      <c r="PYT299"/>
      <c r="PYU299"/>
      <c r="PYV299"/>
      <c r="PYW299"/>
      <c r="PYX299"/>
      <c r="PYY299"/>
      <c r="PYZ299"/>
      <c r="PZA299"/>
      <c r="PZB299"/>
      <c r="PZC299"/>
      <c r="PZD299"/>
      <c r="PZE299"/>
      <c r="PZF299"/>
      <c r="PZG299"/>
      <c r="PZH299"/>
      <c r="PZI299"/>
      <c r="PZJ299"/>
      <c r="PZK299"/>
      <c r="PZL299"/>
      <c r="PZM299"/>
      <c r="PZN299"/>
      <c r="PZO299"/>
      <c r="PZP299"/>
      <c r="PZQ299"/>
      <c r="PZR299"/>
      <c r="PZS299"/>
      <c r="PZT299"/>
      <c r="PZU299"/>
      <c r="PZV299"/>
      <c r="PZW299"/>
      <c r="PZX299"/>
      <c r="PZY299"/>
      <c r="PZZ299"/>
      <c r="QAA299"/>
      <c r="QAB299"/>
      <c r="QAC299"/>
      <c r="QAD299"/>
      <c r="QAE299"/>
      <c r="QAF299"/>
      <c r="QAG299"/>
      <c r="QAH299"/>
      <c r="QAI299"/>
      <c r="QAJ299"/>
      <c r="QAK299"/>
      <c r="QAL299"/>
      <c r="QAM299"/>
      <c r="QAN299"/>
      <c r="QAO299"/>
      <c r="QAP299"/>
      <c r="QAQ299"/>
      <c r="QAR299"/>
      <c r="QAS299"/>
      <c r="QAT299"/>
      <c r="QAU299"/>
      <c r="QAV299"/>
      <c r="QAW299"/>
      <c r="QAX299"/>
      <c r="QAY299"/>
      <c r="QAZ299"/>
      <c r="QBA299"/>
      <c r="QBB299"/>
      <c r="QBC299"/>
      <c r="QBD299"/>
      <c r="QBE299"/>
      <c r="QBF299"/>
      <c r="QBG299"/>
      <c r="QBH299"/>
      <c r="QBI299"/>
      <c r="QBJ299"/>
      <c r="QBK299"/>
      <c r="QBL299"/>
      <c r="QBM299"/>
      <c r="QBN299"/>
      <c r="QBO299"/>
      <c r="QBP299"/>
      <c r="QBQ299"/>
      <c r="QBR299"/>
      <c r="QBS299"/>
      <c r="QBT299"/>
      <c r="QBU299"/>
      <c r="QBV299"/>
      <c r="QBW299"/>
      <c r="QBX299"/>
      <c r="QBY299"/>
      <c r="QBZ299"/>
      <c r="QCA299"/>
      <c r="QCB299"/>
      <c r="QCC299"/>
      <c r="QCD299"/>
      <c r="QCE299"/>
      <c r="QCF299"/>
      <c r="QCG299"/>
      <c r="QCH299"/>
      <c r="QCI299"/>
      <c r="QCJ299"/>
      <c r="QCK299"/>
      <c r="QCL299"/>
      <c r="QCM299"/>
      <c r="QCN299"/>
      <c r="QCO299"/>
      <c r="QCP299"/>
      <c r="QCQ299"/>
      <c r="QCR299"/>
      <c r="QCS299"/>
      <c r="QCT299"/>
      <c r="QCU299"/>
      <c r="QCV299"/>
      <c r="QCW299"/>
      <c r="QCX299"/>
      <c r="QCY299"/>
      <c r="QCZ299"/>
      <c r="QDA299"/>
      <c r="QDB299"/>
      <c r="QDC299"/>
      <c r="QDD299"/>
      <c r="QDE299"/>
      <c r="QDF299"/>
      <c r="QDG299"/>
      <c r="QDH299"/>
      <c r="QDI299"/>
      <c r="QDJ299"/>
      <c r="QDK299"/>
      <c r="QDL299"/>
      <c r="QDM299"/>
      <c r="QDN299"/>
      <c r="QDO299"/>
      <c r="QDP299"/>
      <c r="QDQ299"/>
      <c r="QDR299"/>
      <c r="QDS299"/>
      <c r="QDT299"/>
      <c r="QDU299"/>
      <c r="QDV299"/>
      <c r="QDW299"/>
      <c r="QDX299"/>
      <c r="QDY299"/>
      <c r="QDZ299"/>
      <c r="QEA299"/>
      <c r="QEB299"/>
      <c r="QEC299"/>
      <c r="QED299"/>
      <c r="QEE299"/>
      <c r="QEF299"/>
      <c r="QEG299"/>
      <c r="QEH299"/>
      <c r="QEI299"/>
      <c r="QEJ299"/>
      <c r="QEK299"/>
      <c r="QEL299"/>
      <c r="QEM299"/>
      <c r="QEN299"/>
      <c r="QEO299"/>
      <c r="QEP299"/>
      <c r="QEQ299"/>
      <c r="QER299"/>
      <c r="QES299"/>
      <c r="QET299"/>
      <c r="QEU299"/>
      <c r="QEV299"/>
      <c r="QEW299"/>
      <c r="QEX299"/>
      <c r="QEY299"/>
      <c r="QEZ299"/>
      <c r="QFA299"/>
      <c r="QFB299"/>
      <c r="QFC299"/>
      <c r="QFD299"/>
      <c r="QFE299"/>
      <c r="QFF299"/>
      <c r="QFG299"/>
      <c r="QFH299"/>
      <c r="QFI299"/>
      <c r="QFJ299"/>
      <c r="QFK299"/>
      <c r="QFL299"/>
      <c r="QFM299"/>
      <c r="QFN299"/>
      <c r="QFO299"/>
      <c r="QFP299"/>
      <c r="QFQ299"/>
      <c r="QFR299"/>
      <c r="QFS299"/>
      <c r="QFT299"/>
      <c r="QFU299"/>
      <c r="QFV299"/>
      <c r="QFW299"/>
      <c r="QFX299"/>
      <c r="QFY299"/>
      <c r="QFZ299"/>
      <c r="QGA299"/>
      <c r="QGB299"/>
      <c r="QGC299"/>
      <c r="QGD299"/>
      <c r="QGE299"/>
      <c r="QGF299"/>
      <c r="QGG299"/>
      <c r="QGH299"/>
      <c r="QGI299"/>
      <c r="QGJ299"/>
      <c r="QGK299"/>
      <c r="QGL299"/>
      <c r="QGM299"/>
      <c r="QGN299"/>
      <c r="QGO299"/>
      <c r="QGP299"/>
      <c r="QGQ299"/>
      <c r="QGR299"/>
      <c r="QGS299"/>
      <c r="QGT299"/>
      <c r="QGU299"/>
      <c r="QGV299"/>
      <c r="QGW299"/>
      <c r="QGX299"/>
      <c r="QGY299"/>
      <c r="QGZ299"/>
      <c r="QHA299"/>
      <c r="QHB299"/>
      <c r="QHC299"/>
      <c r="QHD299"/>
      <c r="QHE299"/>
      <c r="QHF299"/>
      <c r="QHG299"/>
      <c r="QHH299"/>
      <c r="QHI299"/>
      <c r="QHJ299"/>
      <c r="QHK299"/>
      <c r="QHL299"/>
      <c r="QHM299"/>
      <c r="QHN299"/>
      <c r="QHO299"/>
      <c r="QHP299"/>
      <c r="QHQ299"/>
      <c r="QHR299"/>
      <c r="QHS299"/>
      <c r="QHT299"/>
      <c r="QHU299"/>
      <c r="QHV299"/>
      <c r="QHW299"/>
      <c r="QHX299"/>
      <c r="QHY299"/>
      <c r="QHZ299"/>
      <c r="QIA299"/>
      <c r="QIB299"/>
      <c r="QIC299"/>
      <c r="QID299"/>
      <c r="QIE299"/>
      <c r="QIF299"/>
      <c r="QIG299"/>
      <c r="QIH299"/>
      <c r="QII299"/>
      <c r="QIJ299"/>
      <c r="QIK299"/>
      <c r="QIL299"/>
      <c r="QIM299"/>
      <c r="QIN299"/>
      <c r="QIO299"/>
      <c r="QIP299"/>
      <c r="QIQ299"/>
      <c r="QIR299"/>
      <c r="QIS299"/>
      <c r="QIT299"/>
      <c r="QIU299"/>
      <c r="QIV299"/>
      <c r="QIW299"/>
      <c r="QIX299"/>
      <c r="QIY299"/>
      <c r="QIZ299"/>
      <c r="QJA299"/>
      <c r="QJB299"/>
      <c r="QJC299"/>
      <c r="QJD299"/>
      <c r="QJE299"/>
      <c r="QJF299"/>
      <c r="QJG299"/>
      <c r="QJH299"/>
      <c r="QJI299"/>
      <c r="QJJ299"/>
      <c r="QJK299"/>
      <c r="QJL299"/>
      <c r="QJM299"/>
      <c r="QJN299"/>
      <c r="QJO299"/>
      <c r="QJP299"/>
      <c r="QJQ299"/>
      <c r="QJR299"/>
      <c r="QJS299"/>
      <c r="QJT299"/>
      <c r="QJU299"/>
      <c r="QJV299"/>
      <c r="QJW299"/>
      <c r="QJX299"/>
      <c r="QJY299"/>
      <c r="QJZ299"/>
      <c r="QKA299"/>
      <c r="QKB299"/>
      <c r="QKC299"/>
      <c r="QKD299"/>
      <c r="QKE299"/>
      <c r="QKF299"/>
      <c r="QKG299"/>
      <c r="QKH299"/>
      <c r="QKI299"/>
      <c r="QKJ299"/>
      <c r="QKK299"/>
      <c r="QKL299"/>
      <c r="QKM299"/>
      <c r="QKN299"/>
      <c r="QKO299"/>
      <c r="QKP299"/>
      <c r="QKQ299"/>
      <c r="QKR299"/>
      <c r="QKS299"/>
      <c r="QKT299"/>
      <c r="QKU299"/>
      <c r="QKV299"/>
      <c r="QKW299"/>
      <c r="QKX299"/>
      <c r="QKY299"/>
      <c r="QKZ299"/>
      <c r="QLA299"/>
      <c r="QLB299"/>
      <c r="QLC299"/>
      <c r="QLD299"/>
      <c r="QLE299"/>
      <c r="QLF299"/>
      <c r="QLG299"/>
      <c r="QLH299"/>
      <c r="QLI299"/>
      <c r="QLJ299"/>
      <c r="QLK299"/>
      <c r="QLL299"/>
      <c r="QLM299"/>
      <c r="QLN299"/>
      <c r="QLO299"/>
      <c r="QLP299"/>
      <c r="QLQ299"/>
      <c r="QLR299"/>
      <c r="QLS299"/>
      <c r="QLT299"/>
      <c r="QLU299"/>
      <c r="QLV299"/>
      <c r="QLW299"/>
      <c r="QLX299"/>
      <c r="QLY299"/>
      <c r="QLZ299"/>
      <c r="QMA299"/>
      <c r="QMB299"/>
      <c r="QMC299"/>
      <c r="QMD299"/>
      <c r="QME299"/>
      <c r="QMF299"/>
      <c r="QMG299"/>
      <c r="QMH299"/>
      <c r="QMI299"/>
      <c r="QMJ299"/>
      <c r="QMK299"/>
      <c r="QML299"/>
      <c r="QMM299"/>
      <c r="QMN299"/>
      <c r="QMO299"/>
      <c r="QMP299"/>
      <c r="QMQ299"/>
      <c r="QMR299"/>
      <c r="QMS299"/>
      <c r="QMT299"/>
      <c r="QMU299"/>
      <c r="QMV299"/>
      <c r="QMW299"/>
      <c r="QMX299"/>
      <c r="QMY299"/>
      <c r="QMZ299"/>
      <c r="QNA299"/>
      <c r="QNB299"/>
      <c r="QNC299"/>
      <c r="QND299"/>
      <c r="QNE299"/>
      <c r="QNF299"/>
      <c r="QNG299"/>
      <c r="QNH299"/>
      <c r="QNI299"/>
      <c r="QNJ299"/>
      <c r="QNK299"/>
      <c r="QNL299"/>
      <c r="QNM299"/>
      <c r="QNN299"/>
      <c r="QNO299"/>
      <c r="QNP299"/>
      <c r="QNQ299"/>
      <c r="QNR299"/>
      <c r="QNS299"/>
      <c r="QNT299"/>
      <c r="QNU299"/>
      <c r="QNV299"/>
      <c r="QNW299"/>
      <c r="QNX299"/>
      <c r="QNY299"/>
      <c r="QNZ299"/>
      <c r="QOA299"/>
      <c r="QOB299"/>
      <c r="QOC299"/>
      <c r="QOD299"/>
      <c r="QOE299"/>
      <c r="QOF299"/>
      <c r="QOG299"/>
      <c r="QOH299"/>
      <c r="QOI299"/>
      <c r="QOJ299"/>
      <c r="QOK299"/>
      <c r="QOL299"/>
      <c r="QOM299"/>
      <c r="QON299"/>
      <c r="QOO299"/>
      <c r="QOP299"/>
      <c r="QOQ299"/>
      <c r="QOR299"/>
      <c r="QOS299"/>
      <c r="QOT299"/>
      <c r="QOU299"/>
      <c r="QOV299"/>
      <c r="QOW299"/>
      <c r="QOX299"/>
      <c r="QOY299"/>
      <c r="QOZ299"/>
      <c r="QPA299"/>
      <c r="QPB299"/>
      <c r="QPC299"/>
      <c r="QPD299"/>
      <c r="QPE299"/>
      <c r="QPF299"/>
      <c r="QPG299"/>
      <c r="QPH299"/>
      <c r="QPI299"/>
      <c r="QPJ299"/>
      <c r="QPK299"/>
      <c r="QPL299"/>
      <c r="QPM299"/>
      <c r="QPN299"/>
      <c r="QPO299"/>
      <c r="QPP299"/>
      <c r="QPQ299"/>
      <c r="QPR299"/>
      <c r="QPS299"/>
      <c r="QPT299"/>
      <c r="QPU299"/>
      <c r="QPV299"/>
      <c r="QPW299"/>
      <c r="QPX299"/>
      <c r="QPY299"/>
      <c r="QPZ299"/>
      <c r="QQA299"/>
      <c r="QQB299"/>
      <c r="QQC299"/>
      <c r="QQD299"/>
      <c r="QQE299"/>
      <c r="QQF299"/>
      <c r="QQG299"/>
      <c r="QQH299"/>
      <c r="QQI299"/>
      <c r="QQJ299"/>
      <c r="QQK299"/>
      <c r="QQL299"/>
      <c r="QQM299"/>
      <c r="QQN299"/>
      <c r="QQO299"/>
      <c r="QQP299"/>
      <c r="QQQ299"/>
      <c r="QQR299"/>
      <c r="QQS299"/>
      <c r="QQT299"/>
      <c r="QQU299"/>
      <c r="QQV299"/>
      <c r="QQW299"/>
      <c r="QQX299"/>
      <c r="QQY299"/>
      <c r="QQZ299"/>
      <c r="QRA299"/>
      <c r="QRB299"/>
      <c r="QRC299"/>
      <c r="QRD299"/>
      <c r="QRE299"/>
      <c r="QRF299"/>
      <c r="QRG299"/>
      <c r="QRH299"/>
      <c r="QRI299"/>
      <c r="QRJ299"/>
      <c r="QRK299"/>
      <c r="QRL299"/>
      <c r="QRM299"/>
      <c r="QRN299"/>
      <c r="QRO299"/>
      <c r="QRP299"/>
      <c r="QRQ299"/>
      <c r="QRR299"/>
      <c r="QRS299"/>
      <c r="QRT299"/>
      <c r="QRU299"/>
      <c r="QRV299"/>
      <c r="QRW299"/>
      <c r="QRX299"/>
      <c r="QRY299"/>
      <c r="QRZ299"/>
      <c r="QSA299"/>
      <c r="QSB299"/>
      <c r="QSC299"/>
      <c r="QSD299"/>
      <c r="QSE299"/>
      <c r="QSF299"/>
      <c r="QSG299"/>
      <c r="QSH299"/>
      <c r="QSI299"/>
      <c r="QSJ299"/>
      <c r="QSK299"/>
      <c r="QSL299"/>
      <c r="QSM299"/>
      <c r="QSN299"/>
      <c r="QSO299"/>
      <c r="QSP299"/>
      <c r="QSQ299"/>
      <c r="QSR299"/>
      <c r="QSS299"/>
      <c r="QST299"/>
      <c r="QSU299"/>
      <c r="QSV299"/>
      <c r="QSW299"/>
      <c r="QSX299"/>
      <c r="QSY299"/>
      <c r="QSZ299"/>
      <c r="QTA299"/>
      <c r="QTB299"/>
      <c r="QTC299"/>
      <c r="QTD299"/>
      <c r="QTE299"/>
      <c r="QTF299"/>
      <c r="QTG299"/>
      <c r="QTH299"/>
      <c r="QTI299"/>
      <c r="QTJ299"/>
      <c r="QTK299"/>
      <c r="QTL299"/>
      <c r="QTM299"/>
      <c r="QTN299"/>
      <c r="QTO299"/>
      <c r="QTP299"/>
      <c r="QTQ299"/>
      <c r="QTR299"/>
      <c r="QTS299"/>
      <c r="QTT299"/>
      <c r="QTU299"/>
      <c r="QTV299"/>
      <c r="QTW299"/>
      <c r="QTX299"/>
      <c r="QTY299"/>
      <c r="QTZ299"/>
      <c r="QUA299"/>
      <c r="QUB299"/>
      <c r="QUC299"/>
      <c r="QUD299"/>
      <c r="QUE299"/>
      <c r="QUF299"/>
      <c r="QUG299"/>
      <c r="QUH299"/>
      <c r="QUI299"/>
      <c r="QUJ299"/>
      <c r="QUK299"/>
      <c r="QUL299"/>
      <c r="QUM299"/>
      <c r="QUN299"/>
      <c r="QUO299"/>
      <c r="QUP299"/>
      <c r="QUQ299"/>
      <c r="QUR299"/>
      <c r="QUS299"/>
      <c r="QUT299"/>
      <c r="QUU299"/>
      <c r="QUV299"/>
      <c r="QUW299"/>
      <c r="QUX299"/>
      <c r="QUY299"/>
      <c r="QUZ299"/>
      <c r="QVA299"/>
      <c r="QVB299"/>
      <c r="QVC299"/>
      <c r="QVD299"/>
      <c r="QVE299"/>
      <c r="QVF299"/>
      <c r="QVG299"/>
      <c r="QVH299"/>
      <c r="QVI299"/>
      <c r="QVJ299"/>
      <c r="QVK299"/>
      <c r="QVL299"/>
      <c r="QVM299"/>
      <c r="QVN299"/>
      <c r="QVO299"/>
      <c r="QVP299"/>
      <c r="QVQ299"/>
      <c r="QVR299"/>
      <c r="QVS299"/>
      <c r="QVT299"/>
      <c r="QVU299"/>
      <c r="QVV299"/>
      <c r="QVW299"/>
      <c r="QVX299"/>
      <c r="QVY299"/>
      <c r="QVZ299"/>
      <c r="QWA299"/>
      <c r="QWB299"/>
      <c r="QWC299"/>
      <c r="QWD299"/>
      <c r="QWE299"/>
      <c r="QWF299"/>
      <c r="QWG299"/>
      <c r="QWH299"/>
      <c r="QWI299"/>
      <c r="QWJ299"/>
      <c r="QWK299"/>
      <c r="QWL299"/>
      <c r="QWM299"/>
      <c r="QWN299"/>
      <c r="QWO299"/>
      <c r="QWP299"/>
      <c r="QWQ299"/>
      <c r="QWR299"/>
      <c r="QWS299"/>
      <c r="QWT299"/>
      <c r="QWU299"/>
      <c r="QWV299"/>
      <c r="QWW299"/>
      <c r="QWX299"/>
      <c r="QWY299"/>
      <c r="QWZ299"/>
      <c r="QXA299"/>
      <c r="QXB299"/>
      <c r="QXC299"/>
      <c r="QXD299"/>
      <c r="QXE299"/>
      <c r="QXF299"/>
      <c r="QXG299"/>
      <c r="QXH299"/>
      <c r="QXI299"/>
      <c r="QXJ299"/>
      <c r="QXK299"/>
      <c r="QXL299"/>
      <c r="QXM299"/>
      <c r="QXN299"/>
      <c r="QXO299"/>
      <c r="QXP299"/>
      <c r="QXQ299"/>
      <c r="QXR299"/>
      <c r="QXS299"/>
      <c r="QXT299"/>
      <c r="QXU299"/>
      <c r="QXV299"/>
      <c r="QXW299"/>
      <c r="QXX299"/>
      <c r="QXY299"/>
      <c r="QXZ299"/>
      <c r="QYA299"/>
      <c r="QYB299"/>
      <c r="QYC299"/>
      <c r="QYD299"/>
      <c r="QYE299"/>
      <c r="QYF299"/>
      <c r="QYG299"/>
      <c r="QYH299"/>
      <c r="QYI299"/>
      <c r="QYJ299"/>
      <c r="QYK299"/>
      <c r="QYL299"/>
      <c r="QYM299"/>
      <c r="QYN299"/>
      <c r="QYO299"/>
      <c r="QYP299"/>
      <c r="QYQ299"/>
      <c r="QYR299"/>
      <c r="QYS299"/>
      <c r="QYT299"/>
      <c r="QYU299"/>
      <c r="QYV299"/>
      <c r="QYW299"/>
      <c r="QYX299"/>
      <c r="QYY299"/>
      <c r="QYZ299"/>
      <c r="QZA299"/>
      <c r="QZB299"/>
      <c r="QZC299"/>
      <c r="QZD299"/>
      <c r="QZE299"/>
      <c r="QZF299"/>
      <c r="QZG299"/>
      <c r="QZH299"/>
      <c r="QZI299"/>
      <c r="QZJ299"/>
      <c r="QZK299"/>
      <c r="QZL299"/>
      <c r="QZM299"/>
      <c r="QZN299"/>
      <c r="QZO299"/>
      <c r="QZP299"/>
      <c r="QZQ299"/>
      <c r="QZR299"/>
      <c r="QZS299"/>
      <c r="QZT299"/>
      <c r="QZU299"/>
      <c r="QZV299"/>
      <c r="QZW299"/>
      <c r="QZX299"/>
      <c r="QZY299"/>
      <c r="QZZ299"/>
      <c r="RAA299"/>
      <c r="RAB299"/>
      <c r="RAC299"/>
      <c r="RAD299"/>
      <c r="RAE299"/>
      <c r="RAF299"/>
      <c r="RAG299"/>
      <c r="RAH299"/>
      <c r="RAI299"/>
      <c r="RAJ299"/>
      <c r="RAK299"/>
      <c r="RAL299"/>
      <c r="RAM299"/>
      <c r="RAN299"/>
      <c r="RAO299"/>
      <c r="RAP299"/>
      <c r="RAQ299"/>
      <c r="RAR299"/>
      <c r="RAS299"/>
      <c r="RAT299"/>
      <c r="RAU299"/>
      <c r="RAV299"/>
      <c r="RAW299"/>
      <c r="RAX299"/>
      <c r="RAY299"/>
      <c r="RAZ299"/>
      <c r="RBA299"/>
      <c r="RBB299"/>
      <c r="RBC299"/>
      <c r="RBD299"/>
      <c r="RBE299"/>
      <c r="RBF299"/>
      <c r="RBG299"/>
      <c r="RBH299"/>
      <c r="RBI299"/>
      <c r="RBJ299"/>
      <c r="RBK299"/>
      <c r="RBL299"/>
      <c r="RBM299"/>
      <c r="RBN299"/>
      <c r="RBO299"/>
      <c r="RBP299"/>
      <c r="RBQ299"/>
      <c r="RBR299"/>
      <c r="RBS299"/>
      <c r="RBT299"/>
      <c r="RBU299"/>
      <c r="RBV299"/>
      <c r="RBW299"/>
      <c r="RBX299"/>
      <c r="RBY299"/>
      <c r="RBZ299"/>
      <c r="RCA299"/>
      <c r="RCB299"/>
      <c r="RCC299"/>
      <c r="RCD299"/>
      <c r="RCE299"/>
      <c r="RCF299"/>
      <c r="RCG299"/>
      <c r="RCH299"/>
      <c r="RCI299"/>
      <c r="RCJ299"/>
      <c r="RCK299"/>
      <c r="RCL299"/>
      <c r="RCM299"/>
      <c r="RCN299"/>
      <c r="RCO299"/>
      <c r="RCP299"/>
      <c r="RCQ299"/>
      <c r="RCR299"/>
      <c r="RCS299"/>
      <c r="RCT299"/>
      <c r="RCU299"/>
      <c r="RCV299"/>
      <c r="RCW299"/>
      <c r="RCX299"/>
      <c r="RCY299"/>
      <c r="RCZ299"/>
      <c r="RDA299"/>
      <c r="RDB299"/>
      <c r="RDC299"/>
      <c r="RDD299"/>
      <c r="RDE299"/>
      <c r="RDF299"/>
      <c r="RDG299"/>
      <c r="RDH299"/>
      <c r="RDI299"/>
      <c r="RDJ299"/>
      <c r="RDK299"/>
      <c r="RDL299"/>
      <c r="RDM299"/>
      <c r="RDN299"/>
      <c r="RDO299"/>
      <c r="RDP299"/>
      <c r="RDQ299"/>
      <c r="RDR299"/>
      <c r="RDS299"/>
      <c r="RDT299"/>
      <c r="RDU299"/>
      <c r="RDV299"/>
      <c r="RDW299"/>
      <c r="RDX299"/>
      <c r="RDY299"/>
      <c r="RDZ299"/>
      <c r="REA299"/>
      <c r="REB299"/>
      <c r="REC299"/>
      <c r="RED299"/>
      <c r="REE299"/>
      <c r="REF299"/>
      <c r="REG299"/>
      <c r="REH299"/>
      <c r="REI299"/>
      <c r="REJ299"/>
      <c r="REK299"/>
      <c r="REL299"/>
      <c r="REM299"/>
      <c r="REN299"/>
      <c r="REO299"/>
      <c r="REP299"/>
      <c r="REQ299"/>
      <c r="RER299"/>
      <c r="RES299"/>
      <c r="RET299"/>
      <c r="REU299"/>
      <c r="REV299"/>
      <c r="REW299"/>
      <c r="REX299"/>
      <c r="REY299"/>
      <c r="REZ299"/>
      <c r="RFA299"/>
      <c r="RFB299"/>
      <c r="RFC299"/>
      <c r="RFD299"/>
      <c r="RFE299"/>
      <c r="RFF299"/>
      <c r="RFG299"/>
      <c r="RFH299"/>
      <c r="RFI299"/>
      <c r="RFJ299"/>
      <c r="RFK299"/>
      <c r="RFL299"/>
      <c r="RFM299"/>
      <c r="RFN299"/>
      <c r="RFO299"/>
      <c r="RFP299"/>
      <c r="RFQ299"/>
      <c r="RFR299"/>
      <c r="RFS299"/>
      <c r="RFT299"/>
      <c r="RFU299"/>
      <c r="RFV299"/>
      <c r="RFW299"/>
      <c r="RFX299"/>
      <c r="RFY299"/>
      <c r="RFZ299"/>
      <c r="RGA299"/>
      <c r="RGB299"/>
      <c r="RGC299"/>
      <c r="RGD299"/>
      <c r="RGE299"/>
      <c r="RGF299"/>
      <c r="RGG299"/>
      <c r="RGH299"/>
      <c r="RGI299"/>
      <c r="RGJ299"/>
      <c r="RGK299"/>
      <c r="RGL299"/>
      <c r="RGM299"/>
      <c r="RGN299"/>
      <c r="RGO299"/>
      <c r="RGP299"/>
      <c r="RGQ299"/>
      <c r="RGR299"/>
      <c r="RGS299"/>
      <c r="RGT299"/>
      <c r="RGU299"/>
      <c r="RGV299"/>
      <c r="RGW299"/>
      <c r="RGX299"/>
      <c r="RGY299"/>
      <c r="RGZ299"/>
      <c r="RHA299"/>
      <c r="RHB299"/>
      <c r="RHC299"/>
      <c r="RHD299"/>
      <c r="RHE299"/>
      <c r="RHF299"/>
      <c r="RHG299"/>
      <c r="RHH299"/>
      <c r="RHI299"/>
      <c r="RHJ299"/>
      <c r="RHK299"/>
      <c r="RHL299"/>
      <c r="RHM299"/>
      <c r="RHN299"/>
      <c r="RHO299"/>
      <c r="RHP299"/>
      <c r="RHQ299"/>
      <c r="RHR299"/>
      <c r="RHS299"/>
      <c r="RHT299"/>
      <c r="RHU299"/>
      <c r="RHV299"/>
      <c r="RHW299"/>
      <c r="RHX299"/>
      <c r="RHY299"/>
      <c r="RHZ299"/>
      <c r="RIA299"/>
      <c r="RIB299"/>
      <c r="RIC299"/>
      <c r="RID299"/>
      <c r="RIE299"/>
      <c r="RIF299"/>
      <c r="RIG299"/>
      <c r="RIH299"/>
      <c r="RII299"/>
      <c r="RIJ299"/>
      <c r="RIK299"/>
      <c r="RIL299"/>
      <c r="RIM299"/>
      <c r="RIN299"/>
      <c r="RIO299"/>
      <c r="RIP299"/>
      <c r="RIQ299"/>
      <c r="RIR299"/>
      <c r="RIS299"/>
      <c r="RIT299"/>
      <c r="RIU299"/>
      <c r="RIV299"/>
      <c r="RIW299"/>
      <c r="RIX299"/>
      <c r="RIY299"/>
      <c r="RIZ299"/>
      <c r="RJA299"/>
      <c r="RJB299"/>
      <c r="RJC299"/>
      <c r="RJD299"/>
      <c r="RJE299"/>
      <c r="RJF299"/>
      <c r="RJG299"/>
      <c r="RJH299"/>
      <c r="RJI299"/>
      <c r="RJJ299"/>
      <c r="RJK299"/>
      <c r="RJL299"/>
      <c r="RJM299"/>
      <c r="RJN299"/>
      <c r="RJO299"/>
      <c r="RJP299"/>
      <c r="RJQ299"/>
      <c r="RJR299"/>
      <c r="RJS299"/>
      <c r="RJT299"/>
      <c r="RJU299"/>
      <c r="RJV299"/>
      <c r="RJW299"/>
      <c r="RJX299"/>
      <c r="RJY299"/>
      <c r="RJZ299"/>
      <c r="RKA299"/>
      <c r="RKB299"/>
      <c r="RKC299"/>
      <c r="RKD299"/>
      <c r="RKE299"/>
      <c r="RKF299"/>
      <c r="RKG299"/>
      <c r="RKH299"/>
      <c r="RKI299"/>
      <c r="RKJ299"/>
      <c r="RKK299"/>
      <c r="RKL299"/>
      <c r="RKM299"/>
      <c r="RKN299"/>
      <c r="RKO299"/>
      <c r="RKP299"/>
      <c r="RKQ299"/>
      <c r="RKR299"/>
      <c r="RKS299"/>
      <c r="RKT299"/>
      <c r="RKU299"/>
      <c r="RKV299"/>
      <c r="RKW299"/>
      <c r="RKX299"/>
      <c r="RKY299"/>
      <c r="RKZ299"/>
      <c r="RLA299"/>
      <c r="RLB299"/>
      <c r="RLC299"/>
      <c r="RLD299"/>
      <c r="RLE299"/>
      <c r="RLF299"/>
      <c r="RLG299"/>
      <c r="RLH299"/>
      <c r="RLI299"/>
      <c r="RLJ299"/>
      <c r="RLK299"/>
      <c r="RLL299"/>
      <c r="RLM299"/>
      <c r="RLN299"/>
      <c r="RLO299"/>
      <c r="RLP299"/>
      <c r="RLQ299"/>
      <c r="RLR299"/>
      <c r="RLS299"/>
      <c r="RLT299"/>
      <c r="RLU299"/>
      <c r="RLV299"/>
      <c r="RLW299"/>
      <c r="RLX299"/>
      <c r="RLY299"/>
      <c r="RLZ299"/>
      <c r="RMA299"/>
      <c r="RMB299"/>
      <c r="RMC299"/>
      <c r="RMD299"/>
      <c r="RME299"/>
      <c r="RMF299"/>
      <c r="RMG299"/>
      <c r="RMH299"/>
      <c r="RMI299"/>
      <c r="RMJ299"/>
      <c r="RMK299"/>
      <c r="RML299"/>
      <c r="RMM299"/>
      <c r="RMN299"/>
      <c r="RMO299"/>
      <c r="RMP299"/>
      <c r="RMQ299"/>
      <c r="RMR299"/>
      <c r="RMS299"/>
      <c r="RMT299"/>
      <c r="RMU299"/>
      <c r="RMV299"/>
      <c r="RMW299"/>
      <c r="RMX299"/>
      <c r="RMY299"/>
      <c r="RMZ299"/>
      <c r="RNA299"/>
      <c r="RNB299"/>
      <c r="RNC299"/>
      <c r="RND299"/>
      <c r="RNE299"/>
      <c r="RNF299"/>
      <c r="RNG299"/>
      <c r="RNH299"/>
      <c r="RNI299"/>
      <c r="RNJ299"/>
      <c r="RNK299"/>
      <c r="RNL299"/>
      <c r="RNM299"/>
      <c r="RNN299"/>
      <c r="RNO299"/>
      <c r="RNP299"/>
      <c r="RNQ299"/>
      <c r="RNR299"/>
      <c r="RNS299"/>
      <c r="RNT299"/>
      <c r="RNU299"/>
      <c r="RNV299"/>
      <c r="RNW299"/>
      <c r="RNX299"/>
      <c r="RNY299"/>
      <c r="RNZ299"/>
      <c r="ROA299"/>
      <c r="ROB299"/>
      <c r="ROC299"/>
      <c r="ROD299"/>
      <c r="ROE299"/>
      <c r="ROF299"/>
      <c r="ROG299"/>
      <c r="ROH299"/>
      <c r="ROI299"/>
      <c r="ROJ299"/>
      <c r="ROK299"/>
      <c r="ROL299"/>
      <c r="ROM299"/>
      <c r="RON299"/>
      <c r="ROO299"/>
      <c r="ROP299"/>
      <c r="ROQ299"/>
      <c r="ROR299"/>
      <c r="ROS299"/>
      <c r="ROT299"/>
      <c r="ROU299"/>
      <c r="ROV299"/>
      <c r="ROW299"/>
      <c r="ROX299"/>
      <c r="ROY299"/>
      <c r="ROZ299"/>
      <c r="RPA299"/>
      <c r="RPB299"/>
      <c r="RPC299"/>
      <c r="RPD299"/>
      <c r="RPE299"/>
      <c r="RPF299"/>
      <c r="RPG299"/>
      <c r="RPH299"/>
      <c r="RPI299"/>
      <c r="RPJ299"/>
      <c r="RPK299"/>
      <c r="RPL299"/>
      <c r="RPM299"/>
      <c r="RPN299"/>
      <c r="RPO299"/>
      <c r="RPP299"/>
      <c r="RPQ299"/>
      <c r="RPR299"/>
      <c r="RPS299"/>
      <c r="RPT299"/>
      <c r="RPU299"/>
      <c r="RPV299"/>
      <c r="RPW299"/>
      <c r="RPX299"/>
      <c r="RPY299"/>
      <c r="RPZ299"/>
      <c r="RQA299"/>
      <c r="RQB299"/>
      <c r="RQC299"/>
      <c r="RQD299"/>
      <c r="RQE299"/>
      <c r="RQF299"/>
      <c r="RQG299"/>
      <c r="RQH299"/>
      <c r="RQI299"/>
      <c r="RQJ299"/>
      <c r="RQK299"/>
      <c r="RQL299"/>
      <c r="RQM299"/>
      <c r="RQN299"/>
      <c r="RQO299"/>
      <c r="RQP299"/>
      <c r="RQQ299"/>
      <c r="RQR299"/>
      <c r="RQS299"/>
      <c r="RQT299"/>
      <c r="RQU299"/>
      <c r="RQV299"/>
      <c r="RQW299"/>
      <c r="RQX299"/>
      <c r="RQY299"/>
      <c r="RQZ299"/>
      <c r="RRA299"/>
      <c r="RRB299"/>
      <c r="RRC299"/>
      <c r="RRD299"/>
      <c r="RRE299"/>
      <c r="RRF299"/>
      <c r="RRG299"/>
      <c r="RRH299"/>
      <c r="RRI299"/>
      <c r="RRJ299"/>
      <c r="RRK299"/>
      <c r="RRL299"/>
      <c r="RRM299"/>
      <c r="RRN299"/>
      <c r="RRO299"/>
      <c r="RRP299"/>
      <c r="RRQ299"/>
      <c r="RRR299"/>
      <c r="RRS299"/>
      <c r="RRT299"/>
      <c r="RRU299"/>
      <c r="RRV299"/>
      <c r="RRW299"/>
      <c r="RRX299"/>
      <c r="RRY299"/>
      <c r="RRZ299"/>
      <c r="RSA299"/>
      <c r="RSB299"/>
      <c r="RSC299"/>
      <c r="RSD299"/>
      <c r="RSE299"/>
      <c r="RSF299"/>
      <c r="RSG299"/>
      <c r="RSH299"/>
      <c r="RSI299"/>
      <c r="RSJ299"/>
      <c r="RSK299"/>
      <c r="RSL299"/>
      <c r="RSM299"/>
      <c r="RSN299"/>
      <c r="RSO299"/>
      <c r="RSP299"/>
      <c r="RSQ299"/>
      <c r="RSR299"/>
      <c r="RSS299"/>
      <c r="RST299"/>
      <c r="RSU299"/>
      <c r="RSV299"/>
      <c r="RSW299"/>
      <c r="RSX299"/>
      <c r="RSY299"/>
      <c r="RSZ299"/>
      <c r="RTA299"/>
      <c r="RTB299"/>
      <c r="RTC299"/>
      <c r="RTD299"/>
      <c r="RTE299"/>
      <c r="RTF299"/>
      <c r="RTG299"/>
      <c r="RTH299"/>
      <c r="RTI299"/>
      <c r="RTJ299"/>
      <c r="RTK299"/>
      <c r="RTL299"/>
      <c r="RTM299"/>
      <c r="RTN299"/>
      <c r="RTO299"/>
      <c r="RTP299"/>
      <c r="RTQ299"/>
      <c r="RTR299"/>
      <c r="RTS299"/>
      <c r="RTT299"/>
      <c r="RTU299"/>
      <c r="RTV299"/>
      <c r="RTW299"/>
      <c r="RTX299"/>
      <c r="RTY299"/>
      <c r="RTZ299"/>
      <c r="RUA299"/>
      <c r="RUB299"/>
      <c r="RUC299"/>
      <c r="RUD299"/>
      <c r="RUE299"/>
      <c r="RUF299"/>
      <c r="RUG299"/>
      <c r="RUH299"/>
      <c r="RUI299"/>
      <c r="RUJ299"/>
      <c r="RUK299"/>
      <c r="RUL299"/>
      <c r="RUM299"/>
      <c r="RUN299"/>
      <c r="RUO299"/>
      <c r="RUP299"/>
      <c r="RUQ299"/>
      <c r="RUR299"/>
      <c r="RUS299"/>
      <c r="RUT299"/>
      <c r="RUU299"/>
      <c r="RUV299"/>
      <c r="RUW299"/>
      <c r="RUX299"/>
      <c r="RUY299"/>
      <c r="RUZ299"/>
      <c r="RVA299"/>
      <c r="RVB299"/>
      <c r="RVC299"/>
      <c r="RVD299"/>
      <c r="RVE299"/>
      <c r="RVF299"/>
      <c r="RVG299"/>
      <c r="RVH299"/>
      <c r="RVI299"/>
      <c r="RVJ299"/>
      <c r="RVK299"/>
      <c r="RVL299"/>
      <c r="RVM299"/>
      <c r="RVN299"/>
      <c r="RVO299"/>
      <c r="RVP299"/>
      <c r="RVQ299"/>
      <c r="RVR299"/>
      <c r="RVS299"/>
      <c r="RVT299"/>
      <c r="RVU299"/>
      <c r="RVV299"/>
      <c r="RVW299"/>
      <c r="RVX299"/>
      <c r="RVY299"/>
      <c r="RVZ299"/>
      <c r="RWA299"/>
      <c r="RWB299"/>
      <c r="RWC299"/>
      <c r="RWD299"/>
      <c r="RWE299"/>
      <c r="RWF299"/>
      <c r="RWG299"/>
      <c r="RWH299"/>
      <c r="RWI299"/>
      <c r="RWJ299"/>
      <c r="RWK299"/>
      <c r="RWL299"/>
      <c r="RWM299"/>
      <c r="RWN299"/>
      <c r="RWO299"/>
      <c r="RWP299"/>
      <c r="RWQ299"/>
      <c r="RWR299"/>
      <c r="RWS299"/>
      <c r="RWT299"/>
      <c r="RWU299"/>
      <c r="RWV299"/>
      <c r="RWW299"/>
      <c r="RWX299"/>
      <c r="RWY299"/>
      <c r="RWZ299"/>
      <c r="RXA299"/>
      <c r="RXB299"/>
      <c r="RXC299"/>
      <c r="RXD299"/>
      <c r="RXE299"/>
      <c r="RXF299"/>
      <c r="RXG299"/>
      <c r="RXH299"/>
      <c r="RXI299"/>
      <c r="RXJ299"/>
      <c r="RXK299"/>
      <c r="RXL299"/>
      <c r="RXM299"/>
      <c r="RXN299"/>
      <c r="RXO299"/>
      <c r="RXP299"/>
      <c r="RXQ299"/>
      <c r="RXR299"/>
      <c r="RXS299"/>
      <c r="RXT299"/>
      <c r="RXU299"/>
      <c r="RXV299"/>
      <c r="RXW299"/>
      <c r="RXX299"/>
      <c r="RXY299"/>
      <c r="RXZ299"/>
      <c r="RYA299"/>
      <c r="RYB299"/>
      <c r="RYC299"/>
      <c r="RYD299"/>
      <c r="RYE299"/>
      <c r="RYF299"/>
      <c r="RYG299"/>
      <c r="RYH299"/>
      <c r="RYI299"/>
      <c r="RYJ299"/>
      <c r="RYK299"/>
      <c r="RYL299"/>
      <c r="RYM299"/>
      <c r="RYN299"/>
      <c r="RYO299"/>
      <c r="RYP299"/>
      <c r="RYQ299"/>
      <c r="RYR299"/>
      <c r="RYS299"/>
      <c r="RYT299"/>
      <c r="RYU299"/>
      <c r="RYV299"/>
      <c r="RYW299"/>
      <c r="RYX299"/>
      <c r="RYY299"/>
      <c r="RYZ299"/>
      <c r="RZA299"/>
      <c r="RZB299"/>
      <c r="RZC299"/>
      <c r="RZD299"/>
      <c r="RZE299"/>
      <c r="RZF299"/>
      <c r="RZG299"/>
      <c r="RZH299"/>
      <c r="RZI299"/>
      <c r="RZJ299"/>
      <c r="RZK299"/>
      <c r="RZL299"/>
      <c r="RZM299"/>
      <c r="RZN299"/>
      <c r="RZO299"/>
      <c r="RZP299"/>
      <c r="RZQ299"/>
      <c r="RZR299"/>
      <c r="RZS299"/>
      <c r="RZT299"/>
      <c r="RZU299"/>
      <c r="RZV299"/>
      <c r="RZW299"/>
      <c r="RZX299"/>
      <c r="RZY299"/>
      <c r="RZZ299"/>
      <c r="SAA299"/>
      <c r="SAB299"/>
      <c r="SAC299"/>
      <c r="SAD299"/>
      <c r="SAE299"/>
      <c r="SAF299"/>
      <c r="SAG299"/>
      <c r="SAH299"/>
      <c r="SAI299"/>
      <c r="SAJ299"/>
      <c r="SAK299"/>
      <c r="SAL299"/>
      <c r="SAM299"/>
      <c r="SAN299"/>
      <c r="SAO299"/>
      <c r="SAP299"/>
      <c r="SAQ299"/>
      <c r="SAR299"/>
      <c r="SAS299"/>
      <c r="SAT299"/>
      <c r="SAU299"/>
      <c r="SAV299"/>
      <c r="SAW299"/>
      <c r="SAX299"/>
      <c r="SAY299"/>
      <c r="SAZ299"/>
      <c r="SBA299"/>
      <c r="SBB299"/>
      <c r="SBC299"/>
      <c r="SBD299"/>
      <c r="SBE299"/>
      <c r="SBF299"/>
      <c r="SBG299"/>
      <c r="SBH299"/>
      <c r="SBI299"/>
      <c r="SBJ299"/>
      <c r="SBK299"/>
      <c r="SBL299"/>
      <c r="SBM299"/>
      <c r="SBN299"/>
      <c r="SBO299"/>
      <c r="SBP299"/>
      <c r="SBQ299"/>
      <c r="SBR299"/>
      <c r="SBS299"/>
      <c r="SBT299"/>
      <c r="SBU299"/>
      <c r="SBV299"/>
      <c r="SBW299"/>
      <c r="SBX299"/>
      <c r="SBY299"/>
      <c r="SBZ299"/>
      <c r="SCA299"/>
      <c r="SCB299"/>
      <c r="SCC299"/>
      <c r="SCD299"/>
      <c r="SCE299"/>
      <c r="SCF299"/>
      <c r="SCG299"/>
      <c r="SCH299"/>
      <c r="SCI299"/>
      <c r="SCJ299"/>
      <c r="SCK299"/>
      <c r="SCL299"/>
      <c r="SCM299"/>
      <c r="SCN299"/>
      <c r="SCO299"/>
      <c r="SCP299"/>
      <c r="SCQ299"/>
      <c r="SCR299"/>
      <c r="SCS299"/>
      <c r="SCT299"/>
      <c r="SCU299"/>
      <c r="SCV299"/>
      <c r="SCW299"/>
      <c r="SCX299"/>
      <c r="SCY299"/>
      <c r="SCZ299"/>
      <c r="SDA299"/>
      <c r="SDB299"/>
      <c r="SDC299"/>
      <c r="SDD299"/>
      <c r="SDE299"/>
      <c r="SDF299"/>
      <c r="SDG299"/>
      <c r="SDH299"/>
      <c r="SDI299"/>
      <c r="SDJ299"/>
      <c r="SDK299"/>
      <c r="SDL299"/>
      <c r="SDM299"/>
      <c r="SDN299"/>
      <c r="SDO299"/>
      <c r="SDP299"/>
      <c r="SDQ299"/>
      <c r="SDR299"/>
      <c r="SDS299"/>
      <c r="SDT299"/>
      <c r="SDU299"/>
      <c r="SDV299"/>
      <c r="SDW299"/>
      <c r="SDX299"/>
      <c r="SDY299"/>
      <c r="SDZ299"/>
      <c r="SEA299"/>
      <c r="SEB299"/>
      <c r="SEC299"/>
      <c r="SED299"/>
      <c r="SEE299"/>
      <c r="SEF299"/>
      <c r="SEG299"/>
      <c r="SEH299"/>
      <c r="SEI299"/>
      <c r="SEJ299"/>
      <c r="SEK299"/>
      <c r="SEL299"/>
      <c r="SEM299"/>
      <c r="SEN299"/>
      <c r="SEO299"/>
      <c r="SEP299"/>
      <c r="SEQ299"/>
      <c r="SER299"/>
      <c r="SES299"/>
      <c r="SET299"/>
      <c r="SEU299"/>
      <c r="SEV299"/>
      <c r="SEW299"/>
      <c r="SEX299"/>
      <c r="SEY299"/>
      <c r="SEZ299"/>
      <c r="SFA299"/>
      <c r="SFB299"/>
      <c r="SFC299"/>
      <c r="SFD299"/>
      <c r="SFE299"/>
      <c r="SFF299"/>
      <c r="SFG299"/>
      <c r="SFH299"/>
      <c r="SFI299"/>
      <c r="SFJ299"/>
      <c r="SFK299"/>
      <c r="SFL299"/>
      <c r="SFM299"/>
      <c r="SFN299"/>
      <c r="SFO299"/>
      <c r="SFP299"/>
      <c r="SFQ299"/>
      <c r="SFR299"/>
      <c r="SFS299"/>
      <c r="SFT299"/>
      <c r="SFU299"/>
      <c r="SFV299"/>
      <c r="SFW299"/>
      <c r="SFX299"/>
      <c r="SFY299"/>
      <c r="SFZ299"/>
      <c r="SGA299"/>
      <c r="SGB299"/>
      <c r="SGC299"/>
      <c r="SGD299"/>
      <c r="SGE299"/>
      <c r="SGF299"/>
      <c r="SGG299"/>
      <c r="SGH299"/>
      <c r="SGI299"/>
      <c r="SGJ299"/>
      <c r="SGK299"/>
      <c r="SGL299"/>
      <c r="SGM299"/>
      <c r="SGN299"/>
      <c r="SGO299"/>
      <c r="SGP299"/>
      <c r="SGQ299"/>
      <c r="SGR299"/>
      <c r="SGS299"/>
      <c r="SGT299"/>
      <c r="SGU299"/>
      <c r="SGV299"/>
      <c r="SGW299"/>
      <c r="SGX299"/>
      <c r="SGY299"/>
      <c r="SGZ299"/>
      <c r="SHA299"/>
      <c r="SHB299"/>
      <c r="SHC299"/>
      <c r="SHD299"/>
      <c r="SHE299"/>
      <c r="SHF299"/>
      <c r="SHG299"/>
      <c r="SHH299"/>
      <c r="SHI299"/>
      <c r="SHJ299"/>
      <c r="SHK299"/>
      <c r="SHL299"/>
      <c r="SHM299"/>
      <c r="SHN299"/>
      <c r="SHO299"/>
      <c r="SHP299"/>
      <c r="SHQ299"/>
      <c r="SHR299"/>
      <c r="SHS299"/>
      <c r="SHT299"/>
      <c r="SHU299"/>
      <c r="SHV299"/>
      <c r="SHW299"/>
      <c r="SHX299"/>
      <c r="SHY299"/>
      <c r="SHZ299"/>
      <c r="SIA299"/>
      <c r="SIB299"/>
      <c r="SIC299"/>
      <c r="SID299"/>
      <c r="SIE299"/>
      <c r="SIF299"/>
      <c r="SIG299"/>
      <c r="SIH299"/>
      <c r="SII299"/>
      <c r="SIJ299"/>
      <c r="SIK299"/>
      <c r="SIL299"/>
      <c r="SIM299"/>
      <c r="SIN299"/>
      <c r="SIO299"/>
      <c r="SIP299"/>
      <c r="SIQ299"/>
      <c r="SIR299"/>
      <c r="SIS299"/>
      <c r="SIT299"/>
      <c r="SIU299"/>
      <c r="SIV299"/>
      <c r="SIW299"/>
      <c r="SIX299"/>
      <c r="SIY299"/>
      <c r="SIZ299"/>
      <c r="SJA299"/>
      <c r="SJB299"/>
      <c r="SJC299"/>
      <c r="SJD299"/>
      <c r="SJE299"/>
      <c r="SJF299"/>
      <c r="SJG299"/>
      <c r="SJH299"/>
      <c r="SJI299"/>
      <c r="SJJ299"/>
      <c r="SJK299"/>
      <c r="SJL299"/>
      <c r="SJM299"/>
      <c r="SJN299"/>
      <c r="SJO299"/>
      <c r="SJP299"/>
      <c r="SJQ299"/>
      <c r="SJR299"/>
      <c r="SJS299"/>
      <c r="SJT299"/>
      <c r="SJU299"/>
      <c r="SJV299"/>
      <c r="SJW299"/>
      <c r="SJX299"/>
      <c r="SJY299"/>
      <c r="SJZ299"/>
      <c r="SKA299"/>
      <c r="SKB299"/>
      <c r="SKC299"/>
      <c r="SKD299"/>
      <c r="SKE299"/>
      <c r="SKF299"/>
      <c r="SKG299"/>
      <c r="SKH299"/>
      <c r="SKI299"/>
      <c r="SKJ299"/>
      <c r="SKK299"/>
      <c r="SKL299"/>
      <c r="SKM299"/>
      <c r="SKN299"/>
      <c r="SKO299"/>
      <c r="SKP299"/>
      <c r="SKQ299"/>
      <c r="SKR299"/>
      <c r="SKS299"/>
      <c r="SKT299"/>
      <c r="SKU299"/>
      <c r="SKV299"/>
      <c r="SKW299"/>
      <c r="SKX299"/>
      <c r="SKY299"/>
      <c r="SKZ299"/>
      <c r="SLA299"/>
      <c r="SLB299"/>
      <c r="SLC299"/>
      <c r="SLD299"/>
      <c r="SLE299"/>
      <c r="SLF299"/>
      <c r="SLG299"/>
      <c r="SLH299"/>
      <c r="SLI299"/>
      <c r="SLJ299"/>
      <c r="SLK299"/>
      <c r="SLL299"/>
      <c r="SLM299"/>
      <c r="SLN299"/>
      <c r="SLO299"/>
      <c r="SLP299"/>
      <c r="SLQ299"/>
      <c r="SLR299"/>
      <c r="SLS299"/>
      <c r="SLT299"/>
      <c r="SLU299"/>
      <c r="SLV299"/>
      <c r="SLW299"/>
      <c r="SLX299"/>
      <c r="SLY299"/>
      <c r="SLZ299"/>
      <c r="SMA299"/>
      <c r="SMB299"/>
      <c r="SMC299"/>
      <c r="SMD299"/>
      <c r="SME299"/>
      <c r="SMF299"/>
      <c r="SMG299"/>
      <c r="SMH299"/>
      <c r="SMI299"/>
      <c r="SMJ299"/>
      <c r="SMK299"/>
      <c r="SML299"/>
      <c r="SMM299"/>
      <c r="SMN299"/>
      <c r="SMO299"/>
      <c r="SMP299"/>
      <c r="SMQ299"/>
      <c r="SMR299"/>
      <c r="SMS299"/>
      <c r="SMT299"/>
      <c r="SMU299"/>
      <c r="SMV299"/>
      <c r="SMW299"/>
      <c r="SMX299"/>
      <c r="SMY299"/>
      <c r="SMZ299"/>
      <c r="SNA299"/>
      <c r="SNB299"/>
      <c r="SNC299"/>
      <c r="SND299"/>
      <c r="SNE299"/>
      <c r="SNF299"/>
      <c r="SNG299"/>
      <c r="SNH299"/>
      <c r="SNI299"/>
      <c r="SNJ299"/>
      <c r="SNK299"/>
      <c r="SNL299"/>
      <c r="SNM299"/>
      <c r="SNN299"/>
      <c r="SNO299"/>
      <c r="SNP299"/>
      <c r="SNQ299"/>
      <c r="SNR299"/>
      <c r="SNS299"/>
      <c r="SNT299"/>
      <c r="SNU299"/>
      <c r="SNV299"/>
      <c r="SNW299"/>
      <c r="SNX299"/>
      <c r="SNY299"/>
      <c r="SNZ299"/>
      <c r="SOA299"/>
      <c r="SOB299"/>
      <c r="SOC299"/>
      <c r="SOD299"/>
      <c r="SOE299"/>
      <c r="SOF299"/>
      <c r="SOG299"/>
      <c r="SOH299"/>
      <c r="SOI299"/>
      <c r="SOJ299"/>
      <c r="SOK299"/>
      <c r="SOL299"/>
      <c r="SOM299"/>
      <c r="SON299"/>
      <c r="SOO299"/>
      <c r="SOP299"/>
      <c r="SOQ299"/>
      <c r="SOR299"/>
      <c r="SOS299"/>
      <c r="SOT299"/>
      <c r="SOU299"/>
      <c r="SOV299"/>
      <c r="SOW299"/>
      <c r="SOX299"/>
      <c r="SOY299"/>
      <c r="SOZ299"/>
      <c r="SPA299"/>
      <c r="SPB299"/>
      <c r="SPC299"/>
      <c r="SPD299"/>
      <c r="SPE299"/>
      <c r="SPF299"/>
      <c r="SPG299"/>
      <c r="SPH299"/>
      <c r="SPI299"/>
      <c r="SPJ299"/>
      <c r="SPK299"/>
      <c r="SPL299"/>
      <c r="SPM299"/>
      <c r="SPN299"/>
      <c r="SPO299"/>
      <c r="SPP299"/>
      <c r="SPQ299"/>
      <c r="SPR299"/>
      <c r="SPS299"/>
      <c r="SPT299"/>
      <c r="SPU299"/>
      <c r="SPV299"/>
      <c r="SPW299"/>
      <c r="SPX299"/>
      <c r="SPY299"/>
      <c r="SPZ299"/>
      <c r="SQA299"/>
      <c r="SQB299"/>
      <c r="SQC299"/>
      <c r="SQD299"/>
      <c r="SQE299"/>
      <c r="SQF299"/>
      <c r="SQG299"/>
      <c r="SQH299"/>
      <c r="SQI299"/>
      <c r="SQJ299"/>
      <c r="SQK299"/>
      <c r="SQL299"/>
      <c r="SQM299"/>
      <c r="SQN299"/>
      <c r="SQO299"/>
      <c r="SQP299"/>
      <c r="SQQ299"/>
      <c r="SQR299"/>
      <c r="SQS299"/>
      <c r="SQT299"/>
      <c r="SQU299"/>
      <c r="SQV299"/>
      <c r="SQW299"/>
      <c r="SQX299"/>
      <c r="SQY299"/>
      <c r="SQZ299"/>
      <c r="SRA299"/>
      <c r="SRB299"/>
      <c r="SRC299"/>
      <c r="SRD299"/>
      <c r="SRE299"/>
      <c r="SRF299"/>
      <c r="SRG299"/>
      <c r="SRH299"/>
      <c r="SRI299"/>
      <c r="SRJ299"/>
      <c r="SRK299"/>
      <c r="SRL299"/>
      <c r="SRM299"/>
      <c r="SRN299"/>
      <c r="SRO299"/>
      <c r="SRP299"/>
      <c r="SRQ299"/>
      <c r="SRR299"/>
      <c r="SRS299"/>
      <c r="SRT299"/>
      <c r="SRU299"/>
      <c r="SRV299"/>
      <c r="SRW299"/>
      <c r="SRX299"/>
      <c r="SRY299"/>
      <c r="SRZ299"/>
      <c r="SSA299"/>
      <c r="SSB299"/>
      <c r="SSC299"/>
      <c r="SSD299"/>
      <c r="SSE299"/>
      <c r="SSF299"/>
      <c r="SSG299"/>
      <c r="SSH299"/>
      <c r="SSI299"/>
      <c r="SSJ299"/>
      <c r="SSK299"/>
      <c r="SSL299"/>
      <c r="SSM299"/>
      <c r="SSN299"/>
      <c r="SSO299"/>
      <c r="SSP299"/>
      <c r="SSQ299"/>
      <c r="SSR299"/>
      <c r="SSS299"/>
      <c r="SST299"/>
      <c r="SSU299"/>
      <c r="SSV299"/>
      <c r="SSW299"/>
      <c r="SSX299"/>
      <c r="SSY299"/>
      <c r="SSZ299"/>
      <c r="STA299"/>
      <c r="STB299"/>
      <c r="STC299"/>
      <c r="STD299"/>
      <c r="STE299"/>
      <c r="STF299"/>
      <c r="STG299"/>
      <c r="STH299"/>
      <c r="STI299"/>
      <c r="STJ299"/>
      <c r="STK299"/>
      <c r="STL299"/>
      <c r="STM299"/>
      <c r="STN299"/>
      <c r="STO299"/>
      <c r="STP299"/>
      <c r="STQ299"/>
      <c r="STR299"/>
      <c r="STS299"/>
      <c r="STT299"/>
      <c r="STU299"/>
      <c r="STV299"/>
      <c r="STW299"/>
      <c r="STX299"/>
      <c r="STY299"/>
      <c r="STZ299"/>
      <c r="SUA299"/>
      <c r="SUB299"/>
      <c r="SUC299"/>
      <c r="SUD299"/>
      <c r="SUE299"/>
      <c r="SUF299"/>
      <c r="SUG299"/>
      <c r="SUH299"/>
      <c r="SUI299"/>
      <c r="SUJ299"/>
      <c r="SUK299"/>
      <c r="SUL299"/>
      <c r="SUM299"/>
      <c r="SUN299"/>
      <c r="SUO299"/>
      <c r="SUP299"/>
      <c r="SUQ299"/>
      <c r="SUR299"/>
      <c r="SUS299"/>
      <c r="SUT299"/>
      <c r="SUU299"/>
      <c r="SUV299"/>
      <c r="SUW299"/>
      <c r="SUX299"/>
      <c r="SUY299"/>
      <c r="SUZ299"/>
      <c r="SVA299"/>
      <c r="SVB299"/>
      <c r="SVC299"/>
      <c r="SVD299"/>
      <c r="SVE299"/>
      <c r="SVF299"/>
      <c r="SVG299"/>
      <c r="SVH299"/>
      <c r="SVI299"/>
      <c r="SVJ299"/>
      <c r="SVK299"/>
      <c r="SVL299"/>
      <c r="SVM299"/>
      <c r="SVN299"/>
      <c r="SVO299"/>
      <c r="SVP299"/>
      <c r="SVQ299"/>
      <c r="SVR299"/>
      <c r="SVS299"/>
      <c r="SVT299"/>
      <c r="SVU299"/>
      <c r="SVV299"/>
      <c r="SVW299"/>
      <c r="SVX299"/>
      <c r="SVY299"/>
      <c r="SVZ299"/>
      <c r="SWA299"/>
      <c r="SWB299"/>
      <c r="SWC299"/>
      <c r="SWD299"/>
      <c r="SWE299"/>
      <c r="SWF299"/>
      <c r="SWG299"/>
      <c r="SWH299"/>
      <c r="SWI299"/>
      <c r="SWJ299"/>
      <c r="SWK299"/>
      <c r="SWL299"/>
      <c r="SWM299"/>
      <c r="SWN299"/>
      <c r="SWO299"/>
      <c r="SWP299"/>
      <c r="SWQ299"/>
      <c r="SWR299"/>
      <c r="SWS299"/>
      <c r="SWT299"/>
      <c r="SWU299"/>
      <c r="SWV299"/>
      <c r="SWW299"/>
      <c r="SWX299"/>
      <c r="SWY299"/>
      <c r="SWZ299"/>
      <c r="SXA299"/>
      <c r="SXB299"/>
      <c r="SXC299"/>
      <c r="SXD299"/>
      <c r="SXE299"/>
      <c r="SXF299"/>
      <c r="SXG299"/>
      <c r="SXH299"/>
      <c r="SXI299"/>
      <c r="SXJ299"/>
      <c r="SXK299"/>
      <c r="SXL299"/>
      <c r="SXM299"/>
      <c r="SXN299"/>
      <c r="SXO299"/>
      <c r="SXP299"/>
      <c r="SXQ299"/>
      <c r="SXR299"/>
      <c r="SXS299"/>
      <c r="SXT299"/>
      <c r="SXU299"/>
      <c r="SXV299"/>
      <c r="SXW299"/>
      <c r="SXX299"/>
      <c r="SXY299"/>
      <c r="SXZ299"/>
      <c r="SYA299"/>
      <c r="SYB299"/>
      <c r="SYC299"/>
      <c r="SYD299"/>
      <c r="SYE299"/>
      <c r="SYF299"/>
      <c r="SYG299"/>
      <c r="SYH299"/>
      <c r="SYI299"/>
      <c r="SYJ299"/>
      <c r="SYK299"/>
      <c r="SYL299"/>
      <c r="SYM299"/>
      <c r="SYN299"/>
      <c r="SYO299"/>
      <c r="SYP299"/>
      <c r="SYQ299"/>
      <c r="SYR299"/>
      <c r="SYS299"/>
      <c r="SYT299"/>
      <c r="SYU299"/>
      <c r="SYV299"/>
      <c r="SYW299"/>
      <c r="SYX299"/>
      <c r="SYY299"/>
      <c r="SYZ299"/>
      <c r="SZA299"/>
      <c r="SZB299"/>
      <c r="SZC299"/>
      <c r="SZD299"/>
      <c r="SZE299"/>
      <c r="SZF299"/>
      <c r="SZG299"/>
      <c r="SZH299"/>
      <c r="SZI299"/>
      <c r="SZJ299"/>
      <c r="SZK299"/>
      <c r="SZL299"/>
      <c r="SZM299"/>
      <c r="SZN299"/>
      <c r="SZO299"/>
      <c r="SZP299"/>
      <c r="SZQ299"/>
      <c r="SZR299"/>
      <c r="SZS299"/>
      <c r="SZT299"/>
      <c r="SZU299"/>
      <c r="SZV299"/>
      <c r="SZW299"/>
      <c r="SZX299"/>
      <c r="SZY299"/>
      <c r="SZZ299"/>
      <c r="TAA299"/>
      <c r="TAB299"/>
      <c r="TAC299"/>
      <c r="TAD299"/>
      <c r="TAE299"/>
      <c r="TAF299"/>
      <c r="TAG299"/>
      <c r="TAH299"/>
      <c r="TAI299"/>
      <c r="TAJ299"/>
      <c r="TAK299"/>
      <c r="TAL299"/>
      <c r="TAM299"/>
      <c r="TAN299"/>
      <c r="TAO299"/>
      <c r="TAP299"/>
      <c r="TAQ299"/>
      <c r="TAR299"/>
      <c r="TAS299"/>
      <c r="TAT299"/>
      <c r="TAU299"/>
      <c r="TAV299"/>
      <c r="TAW299"/>
      <c r="TAX299"/>
      <c r="TAY299"/>
      <c r="TAZ299"/>
      <c r="TBA299"/>
      <c r="TBB299"/>
      <c r="TBC299"/>
      <c r="TBD299"/>
      <c r="TBE299"/>
      <c r="TBF299"/>
      <c r="TBG299"/>
      <c r="TBH299"/>
      <c r="TBI299"/>
      <c r="TBJ299"/>
      <c r="TBK299"/>
      <c r="TBL299"/>
      <c r="TBM299"/>
      <c r="TBN299"/>
      <c r="TBO299"/>
      <c r="TBP299"/>
      <c r="TBQ299"/>
      <c r="TBR299"/>
      <c r="TBS299"/>
      <c r="TBT299"/>
      <c r="TBU299"/>
      <c r="TBV299"/>
      <c r="TBW299"/>
      <c r="TBX299"/>
      <c r="TBY299"/>
      <c r="TBZ299"/>
      <c r="TCA299"/>
      <c r="TCB299"/>
      <c r="TCC299"/>
      <c r="TCD299"/>
      <c r="TCE299"/>
      <c r="TCF299"/>
      <c r="TCG299"/>
      <c r="TCH299"/>
      <c r="TCI299"/>
      <c r="TCJ299"/>
      <c r="TCK299"/>
      <c r="TCL299"/>
      <c r="TCM299"/>
      <c r="TCN299"/>
      <c r="TCO299"/>
      <c r="TCP299"/>
      <c r="TCQ299"/>
      <c r="TCR299"/>
      <c r="TCS299"/>
      <c r="TCT299"/>
      <c r="TCU299"/>
      <c r="TCV299"/>
      <c r="TCW299"/>
      <c r="TCX299"/>
      <c r="TCY299"/>
      <c r="TCZ299"/>
      <c r="TDA299"/>
      <c r="TDB299"/>
      <c r="TDC299"/>
      <c r="TDD299"/>
      <c r="TDE299"/>
      <c r="TDF299"/>
      <c r="TDG299"/>
      <c r="TDH299"/>
      <c r="TDI299"/>
      <c r="TDJ299"/>
      <c r="TDK299"/>
      <c r="TDL299"/>
      <c r="TDM299"/>
      <c r="TDN299"/>
      <c r="TDO299"/>
      <c r="TDP299"/>
      <c r="TDQ299"/>
      <c r="TDR299"/>
      <c r="TDS299"/>
      <c r="TDT299"/>
      <c r="TDU299"/>
      <c r="TDV299"/>
      <c r="TDW299"/>
      <c r="TDX299"/>
      <c r="TDY299"/>
      <c r="TDZ299"/>
      <c r="TEA299"/>
      <c r="TEB299"/>
      <c r="TEC299"/>
      <c r="TED299"/>
      <c r="TEE299"/>
      <c r="TEF299"/>
      <c r="TEG299"/>
      <c r="TEH299"/>
      <c r="TEI299"/>
      <c r="TEJ299"/>
      <c r="TEK299"/>
      <c r="TEL299"/>
      <c r="TEM299"/>
      <c r="TEN299"/>
      <c r="TEO299"/>
      <c r="TEP299"/>
      <c r="TEQ299"/>
      <c r="TER299"/>
      <c r="TES299"/>
      <c r="TET299"/>
      <c r="TEU299"/>
      <c r="TEV299"/>
      <c r="TEW299"/>
      <c r="TEX299"/>
      <c r="TEY299"/>
      <c r="TEZ299"/>
      <c r="TFA299"/>
      <c r="TFB299"/>
      <c r="TFC299"/>
      <c r="TFD299"/>
      <c r="TFE299"/>
      <c r="TFF299"/>
      <c r="TFG299"/>
      <c r="TFH299"/>
      <c r="TFI299"/>
      <c r="TFJ299"/>
      <c r="TFK299"/>
      <c r="TFL299"/>
      <c r="TFM299"/>
      <c r="TFN299"/>
      <c r="TFO299"/>
      <c r="TFP299"/>
      <c r="TFQ299"/>
      <c r="TFR299"/>
      <c r="TFS299"/>
      <c r="TFT299"/>
      <c r="TFU299"/>
      <c r="TFV299"/>
      <c r="TFW299"/>
      <c r="TFX299"/>
      <c r="TFY299"/>
      <c r="TFZ299"/>
      <c r="TGA299"/>
      <c r="TGB299"/>
      <c r="TGC299"/>
      <c r="TGD299"/>
      <c r="TGE299"/>
      <c r="TGF299"/>
      <c r="TGG299"/>
      <c r="TGH299"/>
      <c r="TGI299"/>
      <c r="TGJ299"/>
      <c r="TGK299"/>
      <c r="TGL299"/>
      <c r="TGM299"/>
      <c r="TGN299"/>
      <c r="TGO299"/>
      <c r="TGP299"/>
      <c r="TGQ299"/>
      <c r="TGR299"/>
      <c r="TGS299"/>
      <c r="TGT299"/>
      <c r="TGU299"/>
      <c r="TGV299"/>
      <c r="TGW299"/>
      <c r="TGX299"/>
      <c r="TGY299"/>
      <c r="TGZ299"/>
      <c r="THA299"/>
      <c r="THB299"/>
      <c r="THC299"/>
      <c r="THD299"/>
      <c r="THE299"/>
      <c r="THF299"/>
      <c r="THG299"/>
      <c r="THH299"/>
      <c r="THI299"/>
      <c r="THJ299"/>
      <c r="THK299"/>
      <c r="THL299"/>
      <c r="THM299"/>
      <c r="THN299"/>
      <c r="THO299"/>
      <c r="THP299"/>
      <c r="THQ299"/>
      <c r="THR299"/>
      <c r="THS299"/>
      <c r="THT299"/>
      <c r="THU299"/>
      <c r="THV299"/>
      <c r="THW299"/>
      <c r="THX299"/>
      <c r="THY299"/>
      <c r="THZ299"/>
      <c r="TIA299"/>
      <c r="TIB299"/>
      <c r="TIC299"/>
      <c r="TID299"/>
      <c r="TIE299"/>
      <c r="TIF299"/>
      <c r="TIG299"/>
      <c r="TIH299"/>
      <c r="TII299"/>
      <c r="TIJ299"/>
      <c r="TIK299"/>
      <c r="TIL299"/>
      <c r="TIM299"/>
      <c r="TIN299"/>
      <c r="TIO299"/>
      <c r="TIP299"/>
      <c r="TIQ299"/>
      <c r="TIR299"/>
      <c r="TIS299"/>
      <c r="TIT299"/>
      <c r="TIU299"/>
      <c r="TIV299"/>
      <c r="TIW299"/>
      <c r="TIX299"/>
      <c r="TIY299"/>
      <c r="TIZ299"/>
      <c r="TJA299"/>
      <c r="TJB299"/>
      <c r="TJC299"/>
      <c r="TJD299"/>
      <c r="TJE299"/>
      <c r="TJF299"/>
      <c r="TJG299"/>
      <c r="TJH299"/>
      <c r="TJI299"/>
      <c r="TJJ299"/>
      <c r="TJK299"/>
      <c r="TJL299"/>
      <c r="TJM299"/>
      <c r="TJN299"/>
      <c r="TJO299"/>
      <c r="TJP299"/>
      <c r="TJQ299"/>
      <c r="TJR299"/>
      <c r="TJS299"/>
      <c r="TJT299"/>
      <c r="TJU299"/>
      <c r="TJV299"/>
      <c r="TJW299"/>
      <c r="TJX299"/>
      <c r="TJY299"/>
      <c r="TJZ299"/>
      <c r="TKA299"/>
      <c r="TKB299"/>
      <c r="TKC299"/>
      <c r="TKD299"/>
      <c r="TKE299"/>
      <c r="TKF299"/>
      <c r="TKG299"/>
      <c r="TKH299"/>
      <c r="TKI299"/>
      <c r="TKJ299"/>
      <c r="TKK299"/>
      <c r="TKL299"/>
      <c r="TKM299"/>
      <c r="TKN299"/>
      <c r="TKO299"/>
      <c r="TKP299"/>
      <c r="TKQ299"/>
      <c r="TKR299"/>
      <c r="TKS299"/>
      <c r="TKT299"/>
      <c r="TKU299"/>
      <c r="TKV299"/>
      <c r="TKW299"/>
      <c r="TKX299"/>
      <c r="TKY299"/>
      <c r="TKZ299"/>
      <c r="TLA299"/>
      <c r="TLB299"/>
      <c r="TLC299"/>
      <c r="TLD299"/>
      <c r="TLE299"/>
      <c r="TLF299"/>
      <c r="TLG299"/>
      <c r="TLH299"/>
      <c r="TLI299"/>
      <c r="TLJ299"/>
      <c r="TLK299"/>
      <c r="TLL299"/>
      <c r="TLM299"/>
      <c r="TLN299"/>
      <c r="TLO299"/>
      <c r="TLP299"/>
      <c r="TLQ299"/>
      <c r="TLR299"/>
      <c r="TLS299"/>
      <c r="TLT299"/>
      <c r="TLU299"/>
      <c r="TLV299"/>
      <c r="TLW299"/>
      <c r="TLX299"/>
      <c r="TLY299"/>
      <c r="TLZ299"/>
      <c r="TMA299"/>
      <c r="TMB299"/>
      <c r="TMC299"/>
      <c r="TMD299"/>
      <c r="TME299"/>
      <c r="TMF299"/>
      <c r="TMG299"/>
      <c r="TMH299"/>
      <c r="TMI299"/>
      <c r="TMJ299"/>
      <c r="TMK299"/>
      <c r="TML299"/>
      <c r="TMM299"/>
      <c r="TMN299"/>
      <c r="TMO299"/>
      <c r="TMP299"/>
      <c r="TMQ299"/>
      <c r="TMR299"/>
      <c r="TMS299"/>
      <c r="TMT299"/>
      <c r="TMU299"/>
      <c r="TMV299"/>
      <c r="TMW299"/>
      <c r="TMX299"/>
      <c r="TMY299"/>
      <c r="TMZ299"/>
      <c r="TNA299"/>
      <c r="TNB299"/>
      <c r="TNC299"/>
      <c r="TND299"/>
      <c r="TNE299"/>
      <c r="TNF299"/>
      <c r="TNG299"/>
      <c r="TNH299"/>
      <c r="TNI299"/>
      <c r="TNJ299"/>
      <c r="TNK299"/>
      <c r="TNL299"/>
      <c r="TNM299"/>
      <c r="TNN299"/>
      <c r="TNO299"/>
      <c r="TNP299"/>
      <c r="TNQ299"/>
      <c r="TNR299"/>
      <c r="TNS299"/>
      <c r="TNT299"/>
      <c r="TNU299"/>
      <c r="TNV299"/>
      <c r="TNW299"/>
      <c r="TNX299"/>
      <c r="TNY299"/>
      <c r="TNZ299"/>
      <c r="TOA299"/>
      <c r="TOB299"/>
      <c r="TOC299"/>
      <c r="TOD299"/>
      <c r="TOE299"/>
      <c r="TOF299"/>
      <c r="TOG299"/>
      <c r="TOH299"/>
      <c r="TOI299"/>
      <c r="TOJ299"/>
      <c r="TOK299"/>
      <c r="TOL299"/>
      <c r="TOM299"/>
      <c r="TON299"/>
      <c r="TOO299"/>
      <c r="TOP299"/>
      <c r="TOQ299"/>
      <c r="TOR299"/>
      <c r="TOS299"/>
      <c r="TOT299"/>
      <c r="TOU299"/>
      <c r="TOV299"/>
      <c r="TOW299"/>
      <c r="TOX299"/>
      <c r="TOY299"/>
      <c r="TOZ299"/>
      <c r="TPA299"/>
      <c r="TPB299"/>
      <c r="TPC299"/>
      <c r="TPD299"/>
      <c r="TPE299"/>
      <c r="TPF299"/>
      <c r="TPG299"/>
      <c r="TPH299"/>
      <c r="TPI299"/>
      <c r="TPJ299"/>
      <c r="TPK299"/>
      <c r="TPL299"/>
      <c r="TPM299"/>
      <c r="TPN299"/>
      <c r="TPO299"/>
      <c r="TPP299"/>
      <c r="TPQ299"/>
      <c r="TPR299"/>
      <c r="TPS299"/>
      <c r="TPT299"/>
      <c r="TPU299"/>
      <c r="TPV299"/>
      <c r="TPW299"/>
      <c r="TPX299"/>
      <c r="TPY299"/>
      <c r="TPZ299"/>
      <c r="TQA299"/>
      <c r="TQB299"/>
      <c r="TQC299"/>
      <c r="TQD299"/>
      <c r="TQE299"/>
      <c r="TQF299"/>
      <c r="TQG299"/>
      <c r="TQH299"/>
      <c r="TQI299"/>
      <c r="TQJ299"/>
      <c r="TQK299"/>
      <c r="TQL299"/>
      <c r="TQM299"/>
      <c r="TQN299"/>
      <c r="TQO299"/>
      <c r="TQP299"/>
      <c r="TQQ299"/>
      <c r="TQR299"/>
      <c r="TQS299"/>
      <c r="TQT299"/>
      <c r="TQU299"/>
      <c r="TQV299"/>
      <c r="TQW299"/>
      <c r="TQX299"/>
      <c r="TQY299"/>
      <c r="TQZ299"/>
      <c r="TRA299"/>
      <c r="TRB299"/>
      <c r="TRC299"/>
      <c r="TRD299"/>
      <c r="TRE299"/>
      <c r="TRF299"/>
      <c r="TRG299"/>
      <c r="TRH299"/>
      <c r="TRI299"/>
      <c r="TRJ299"/>
      <c r="TRK299"/>
      <c r="TRL299"/>
      <c r="TRM299"/>
      <c r="TRN299"/>
      <c r="TRO299"/>
      <c r="TRP299"/>
      <c r="TRQ299"/>
      <c r="TRR299"/>
      <c r="TRS299"/>
      <c r="TRT299"/>
      <c r="TRU299"/>
      <c r="TRV299"/>
      <c r="TRW299"/>
      <c r="TRX299"/>
      <c r="TRY299"/>
      <c r="TRZ299"/>
      <c r="TSA299"/>
      <c r="TSB299"/>
      <c r="TSC299"/>
      <c r="TSD299"/>
      <c r="TSE299"/>
      <c r="TSF299"/>
      <c r="TSG299"/>
      <c r="TSH299"/>
      <c r="TSI299"/>
      <c r="TSJ299"/>
      <c r="TSK299"/>
      <c r="TSL299"/>
      <c r="TSM299"/>
      <c r="TSN299"/>
      <c r="TSO299"/>
      <c r="TSP299"/>
      <c r="TSQ299"/>
      <c r="TSR299"/>
      <c r="TSS299"/>
      <c r="TST299"/>
      <c r="TSU299"/>
      <c r="TSV299"/>
      <c r="TSW299"/>
      <c r="TSX299"/>
      <c r="TSY299"/>
      <c r="TSZ299"/>
      <c r="TTA299"/>
      <c r="TTB299"/>
      <c r="TTC299"/>
      <c r="TTD299"/>
      <c r="TTE299"/>
      <c r="TTF299"/>
      <c r="TTG299"/>
      <c r="TTH299"/>
      <c r="TTI299"/>
      <c r="TTJ299"/>
      <c r="TTK299"/>
      <c r="TTL299"/>
      <c r="TTM299"/>
      <c r="TTN299"/>
      <c r="TTO299"/>
      <c r="TTP299"/>
      <c r="TTQ299"/>
      <c r="TTR299"/>
      <c r="TTS299"/>
      <c r="TTT299"/>
      <c r="TTU299"/>
      <c r="TTV299"/>
      <c r="TTW299"/>
      <c r="TTX299"/>
      <c r="TTY299"/>
      <c r="TTZ299"/>
      <c r="TUA299"/>
      <c r="TUB299"/>
      <c r="TUC299"/>
      <c r="TUD299"/>
      <c r="TUE299"/>
      <c r="TUF299"/>
      <c r="TUG299"/>
      <c r="TUH299"/>
      <c r="TUI299"/>
      <c r="TUJ299"/>
      <c r="TUK299"/>
      <c r="TUL299"/>
      <c r="TUM299"/>
      <c r="TUN299"/>
      <c r="TUO299"/>
      <c r="TUP299"/>
      <c r="TUQ299"/>
      <c r="TUR299"/>
      <c r="TUS299"/>
      <c r="TUT299"/>
      <c r="TUU299"/>
      <c r="TUV299"/>
      <c r="TUW299"/>
      <c r="TUX299"/>
      <c r="TUY299"/>
      <c r="TUZ299"/>
      <c r="TVA299"/>
      <c r="TVB299"/>
      <c r="TVC299"/>
      <c r="TVD299"/>
      <c r="TVE299"/>
      <c r="TVF299"/>
      <c r="TVG299"/>
      <c r="TVH299"/>
      <c r="TVI299"/>
      <c r="TVJ299"/>
      <c r="TVK299"/>
      <c r="TVL299"/>
      <c r="TVM299"/>
      <c r="TVN299"/>
      <c r="TVO299"/>
      <c r="TVP299"/>
      <c r="TVQ299"/>
      <c r="TVR299"/>
      <c r="TVS299"/>
      <c r="TVT299"/>
      <c r="TVU299"/>
      <c r="TVV299"/>
      <c r="TVW299"/>
      <c r="TVX299"/>
      <c r="TVY299"/>
      <c r="TVZ299"/>
      <c r="TWA299"/>
      <c r="TWB299"/>
      <c r="TWC299"/>
      <c r="TWD299"/>
      <c r="TWE299"/>
      <c r="TWF299"/>
      <c r="TWG299"/>
      <c r="TWH299"/>
      <c r="TWI299"/>
      <c r="TWJ299"/>
      <c r="TWK299"/>
      <c r="TWL299"/>
      <c r="TWM299"/>
      <c r="TWN299"/>
      <c r="TWO299"/>
      <c r="TWP299"/>
      <c r="TWQ299"/>
      <c r="TWR299"/>
      <c r="TWS299"/>
      <c r="TWT299"/>
      <c r="TWU299"/>
      <c r="TWV299"/>
      <c r="TWW299"/>
      <c r="TWX299"/>
      <c r="TWY299"/>
      <c r="TWZ299"/>
      <c r="TXA299"/>
      <c r="TXB299"/>
      <c r="TXC299"/>
      <c r="TXD299"/>
      <c r="TXE299"/>
      <c r="TXF299"/>
      <c r="TXG299"/>
      <c r="TXH299"/>
      <c r="TXI299"/>
      <c r="TXJ299"/>
      <c r="TXK299"/>
      <c r="TXL299"/>
      <c r="TXM299"/>
      <c r="TXN299"/>
      <c r="TXO299"/>
      <c r="TXP299"/>
      <c r="TXQ299"/>
      <c r="TXR299"/>
      <c r="TXS299"/>
      <c r="TXT299"/>
      <c r="TXU299"/>
      <c r="TXV299"/>
      <c r="TXW299"/>
      <c r="TXX299"/>
      <c r="TXY299"/>
      <c r="TXZ299"/>
      <c r="TYA299"/>
      <c r="TYB299"/>
      <c r="TYC299"/>
      <c r="TYD299"/>
      <c r="TYE299"/>
      <c r="TYF299"/>
      <c r="TYG299"/>
      <c r="TYH299"/>
      <c r="TYI299"/>
      <c r="TYJ299"/>
      <c r="TYK299"/>
      <c r="TYL299"/>
      <c r="TYM299"/>
      <c r="TYN299"/>
      <c r="TYO299"/>
      <c r="TYP299"/>
      <c r="TYQ299"/>
      <c r="TYR299"/>
      <c r="TYS299"/>
      <c r="TYT299"/>
      <c r="TYU299"/>
      <c r="TYV299"/>
      <c r="TYW299"/>
      <c r="TYX299"/>
      <c r="TYY299"/>
      <c r="TYZ299"/>
      <c r="TZA299"/>
      <c r="TZB299"/>
      <c r="TZC299"/>
      <c r="TZD299"/>
      <c r="TZE299"/>
      <c r="TZF299"/>
      <c r="TZG299"/>
      <c r="TZH299"/>
      <c r="TZI299"/>
      <c r="TZJ299"/>
      <c r="TZK299"/>
      <c r="TZL299"/>
      <c r="TZM299"/>
      <c r="TZN299"/>
      <c r="TZO299"/>
      <c r="TZP299"/>
      <c r="TZQ299"/>
      <c r="TZR299"/>
      <c r="TZS299"/>
      <c r="TZT299"/>
      <c r="TZU299"/>
      <c r="TZV299"/>
      <c r="TZW299"/>
      <c r="TZX299"/>
      <c r="TZY299"/>
      <c r="TZZ299"/>
      <c r="UAA299"/>
      <c r="UAB299"/>
      <c r="UAC299"/>
      <c r="UAD299"/>
      <c r="UAE299"/>
      <c r="UAF299"/>
      <c r="UAG299"/>
      <c r="UAH299"/>
      <c r="UAI299"/>
      <c r="UAJ299"/>
      <c r="UAK299"/>
      <c r="UAL299"/>
      <c r="UAM299"/>
      <c r="UAN299"/>
      <c r="UAO299"/>
      <c r="UAP299"/>
      <c r="UAQ299"/>
      <c r="UAR299"/>
      <c r="UAS299"/>
      <c r="UAT299"/>
      <c r="UAU299"/>
      <c r="UAV299"/>
      <c r="UAW299"/>
      <c r="UAX299"/>
      <c r="UAY299"/>
      <c r="UAZ299"/>
      <c r="UBA299"/>
      <c r="UBB299"/>
      <c r="UBC299"/>
      <c r="UBD299"/>
      <c r="UBE299"/>
      <c r="UBF299"/>
      <c r="UBG299"/>
      <c r="UBH299"/>
      <c r="UBI299"/>
      <c r="UBJ299"/>
      <c r="UBK299"/>
      <c r="UBL299"/>
      <c r="UBM299"/>
      <c r="UBN299"/>
      <c r="UBO299"/>
      <c r="UBP299"/>
      <c r="UBQ299"/>
      <c r="UBR299"/>
      <c r="UBS299"/>
      <c r="UBT299"/>
      <c r="UBU299"/>
      <c r="UBV299"/>
      <c r="UBW299"/>
      <c r="UBX299"/>
      <c r="UBY299"/>
      <c r="UBZ299"/>
      <c r="UCA299"/>
      <c r="UCB299"/>
      <c r="UCC299"/>
      <c r="UCD299"/>
      <c r="UCE299"/>
      <c r="UCF299"/>
      <c r="UCG299"/>
      <c r="UCH299"/>
      <c r="UCI299"/>
      <c r="UCJ299"/>
      <c r="UCK299"/>
      <c r="UCL299"/>
      <c r="UCM299"/>
      <c r="UCN299"/>
      <c r="UCO299"/>
      <c r="UCP299"/>
      <c r="UCQ299"/>
      <c r="UCR299"/>
      <c r="UCS299"/>
      <c r="UCT299"/>
      <c r="UCU299"/>
      <c r="UCV299"/>
      <c r="UCW299"/>
      <c r="UCX299"/>
      <c r="UCY299"/>
      <c r="UCZ299"/>
      <c r="UDA299"/>
      <c r="UDB299"/>
      <c r="UDC299"/>
      <c r="UDD299"/>
      <c r="UDE299"/>
      <c r="UDF299"/>
      <c r="UDG299"/>
      <c r="UDH299"/>
      <c r="UDI299"/>
      <c r="UDJ299"/>
      <c r="UDK299"/>
      <c r="UDL299"/>
      <c r="UDM299"/>
      <c r="UDN299"/>
      <c r="UDO299"/>
      <c r="UDP299"/>
      <c r="UDQ299"/>
      <c r="UDR299"/>
      <c r="UDS299"/>
      <c r="UDT299"/>
      <c r="UDU299"/>
      <c r="UDV299"/>
      <c r="UDW299"/>
      <c r="UDX299"/>
      <c r="UDY299"/>
      <c r="UDZ299"/>
      <c r="UEA299"/>
      <c r="UEB299"/>
      <c r="UEC299"/>
      <c r="UED299"/>
      <c r="UEE299"/>
      <c r="UEF299"/>
      <c r="UEG299"/>
      <c r="UEH299"/>
      <c r="UEI299"/>
      <c r="UEJ299"/>
      <c r="UEK299"/>
      <c r="UEL299"/>
      <c r="UEM299"/>
      <c r="UEN299"/>
      <c r="UEO299"/>
      <c r="UEP299"/>
      <c r="UEQ299"/>
      <c r="UER299"/>
      <c r="UES299"/>
      <c r="UET299"/>
      <c r="UEU299"/>
      <c r="UEV299"/>
      <c r="UEW299"/>
      <c r="UEX299"/>
      <c r="UEY299"/>
      <c r="UEZ299"/>
      <c r="UFA299"/>
      <c r="UFB299"/>
      <c r="UFC299"/>
      <c r="UFD299"/>
      <c r="UFE299"/>
      <c r="UFF299"/>
      <c r="UFG299"/>
      <c r="UFH299"/>
      <c r="UFI299"/>
      <c r="UFJ299"/>
      <c r="UFK299"/>
      <c r="UFL299"/>
      <c r="UFM299"/>
      <c r="UFN299"/>
      <c r="UFO299"/>
      <c r="UFP299"/>
      <c r="UFQ299"/>
      <c r="UFR299"/>
      <c r="UFS299"/>
      <c r="UFT299"/>
      <c r="UFU299"/>
      <c r="UFV299"/>
      <c r="UFW299"/>
      <c r="UFX299"/>
      <c r="UFY299"/>
      <c r="UFZ299"/>
      <c r="UGA299"/>
      <c r="UGB299"/>
      <c r="UGC299"/>
      <c r="UGD299"/>
      <c r="UGE299"/>
      <c r="UGF299"/>
      <c r="UGG299"/>
      <c r="UGH299"/>
      <c r="UGI299"/>
      <c r="UGJ299"/>
      <c r="UGK299"/>
      <c r="UGL299"/>
      <c r="UGM299"/>
      <c r="UGN299"/>
      <c r="UGO299"/>
      <c r="UGP299"/>
      <c r="UGQ299"/>
      <c r="UGR299"/>
      <c r="UGS299"/>
      <c r="UGT299"/>
      <c r="UGU299"/>
      <c r="UGV299"/>
      <c r="UGW299"/>
      <c r="UGX299"/>
      <c r="UGY299"/>
      <c r="UGZ299"/>
      <c r="UHA299"/>
      <c r="UHB299"/>
      <c r="UHC299"/>
      <c r="UHD299"/>
      <c r="UHE299"/>
      <c r="UHF299"/>
      <c r="UHG299"/>
      <c r="UHH299"/>
      <c r="UHI299"/>
      <c r="UHJ299"/>
      <c r="UHK299"/>
      <c r="UHL299"/>
      <c r="UHM299"/>
      <c r="UHN299"/>
      <c r="UHO299"/>
      <c r="UHP299"/>
      <c r="UHQ299"/>
      <c r="UHR299"/>
      <c r="UHS299"/>
      <c r="UHT299"/>
      <c r="UHU299"/>
      <c r="UHV299"/>
      <c r="UHW299"/>
      <c r="UHX299"/>
      <c r="UHY299"/>
      <c r="UHZ299"/>
      <c r="UIA299"/>
      <c r="UIB299"/>
      <c r="UIC299"/>
      <c r="UID299"/>
      <c r="UIE299"/>
      <c r="UIF299"/>
      <c r="UIG299"/>
      <c r="UIH299"/>
      <c r="UII299"/>
      <c r="UIJ299"/>
      <c r="UIK299"/>
      <c r="UIL299"/>
      <c r="UIM299"/>
      <c r="UIN299"/>
      <c r="UIO299"/>
      <c r="UIP299"/>
      <c r="UIQ299"/>
      <c r="UIR299"/>
      <c r="UIS299"/>
      <c r="UIT299"/>
      <c r="UIU299"/>
      <c r="UIV299"/>
      <c r="UIW299"/>
      <c r="UIX299"/>
      <c r="UIY299"/>
      <c r="UIZ299"/>
      <c r="UJA299"/>
      <c r="UJB299"/>
      <c r="UJC299"/>
      <c r="UJD299"/>
      <c r="UJE299"/>
      <c r="UJF299"/>
      <c r="UJG299"/>
      <c r="UJH299"/>
      <c r="UJI299"/>
      <c r="UJJ299"/>
      <c r="UJK299"/>
      <c r="UJL299"/>
      <c r="UJM299"/>
      <c r="UJN299"/>
      <c r="UJO299"/>
      <c r="UJP299"/>
      <c r="UJQ299"/>
      <c r="UJR299"/>
      <c r="UJS299"/>
      <c r="UJT299"/>
      <c r="UJU299"/>
      <c r="UJV299"/>
      <c r="UJW299"/>
      <c r="UJX299"/>
      <c r="UJY299"/>
      <c r="UJZ299"/>
      <c r="UKA299"/>
      <c r="UKB299"/>
      <c r="UKC299"/>
      <c r="UKD299"/>
      <c r="UKE299"/>
      <c r="UKF299"/>
      <c r="UKG299"/>
      <c r="UKH299"/>
      <c r="UKI299"/>
      <c r="UKJ299"/>
      <c r="UKK299"/>
      <c r="UKL299"/>
      <c r="UKM299"/>
      <c r="UKN299"/>
      <c r="UKO299"/>
      <c r="UKP299"/>
      <c r="UKQ299"/>
      <c r="UKR299"/>
      <c r="UKS299"/>
      <c r="UKT299"/>
      <c r="UKU299"/>
      <c r="UKV299"/>
      <c r="UKW299"/>
      <c r="UKX299"/>
      <c r="UKY299"/>
      <c r="UKZ299"/>
      <c r="ULA299"/>
      <c r="ULB299"/>
      <c r="ULC299"/>
      <c r="ULD299"/>
      <c r="ULE299"/>
      <c r="ULF299"/>
      <c r="ULG299"/>
      <c r="ULH299"/>
      <c r="ULI299"/>
      <c r="ULJ299"/>
      <c r="ULK299"/>
      <c r="ULL299"/>
      <c r="ULM299"/>
      <c r="ULN299"/>
      <c r="ULO299"/>
      <c r="ULP299"/>
      <c r="ULQ299"/>
      <c r="ULR299"/>
      <c r="ULS299"/>
      <c r="ULT299"/>
      <c r="ULU299"/>
      <c r="ULV299"/>
      <c r="ULW299"/>
      <c r="ULX299"/>
      <c r="ULY299"/>
      <c r="ULZ299"/>
      <c r="UMA299"/>
      <c r="UMB299"/>
      <c r="UMC299"/>
      <c r="UMD299"/>
      <c r="UME299"/>
      <c r="UMF299"/>
      <c r="UMG299"/>
      <c r="UMH299"/>
      <c r="UMI299"/>
      <c r="UMJ299"/>
      <c r="UMK299"/>
      <c r="UML299"/>
      <c r="UMM299"/>
      <c r="UMN299"/>
      <c r="UMO299"/>
      <c r="UMP299"/>
      <c r="UMQ299"/>
      <c r="UMR299"/>
      <c r="UMS299"/>
      <c r="UMT299"/>
      <c r="UMU299"/>
      <c r="UMV299"/>
      <c r="UMW299"/>
      <c r="UMX299"/>
      <c r="UMY299"/>
      <c r="UMZ299"/>
      <c r="UNA299"/>
      <c r="UNB299"/>
      <c r="UNC299"/>
      <c r="UND299"/>
      <c r="UNE299"/>
      <c r="UNF299"/>
      <c r="UNG299"/>
      <c r="UNH299"/>
      <c r="UNI299"/>
      <c r="UNJ299"/>
      <c r="UNK299"/>
      <c r="UNL299"/>
      <c r="UNM299"/>
      <c r="UNN299"/>
      <c r="UNO299"/>
      <c r="UNP299"/>
      <c r="UNQ299"/>
      <c r="UNR299"/>
      <c r="UNS299"/>
      <c r="UNT299"/>
      <c r="UNU299"/>
      <c r="UNV299"/>
      <c r="UNW299"/>
      <c r="UNX299"/>
      <c r="UNY299"/>
      <c r="UNZ299"/>
      <c r="UOA299"/>
      <c r="UOB299"/>
      <c r="UOC299"/>
      <c r="UOD299"/>
      <c r="UOE299"/>
      <c r="UOF299"/>
      <c r="UOG299"/>
      <c r="UOH299"/>
      <c r="UOI299"/>
      <c r="UOJ299"/>
      <c r="UOK299"/>
      <c r="UOL299"/>
      <c r="UOM299"/>
      <c r="UON299"/>
      <c r="UOO299"/>
      <c r="UOP299"/>
      <c r="UOQ299"/>
      <c r="UOR299"/>
      <c r="UOS299"/>
      <c r="UOT299"/>
      <c r="UOU299"/>
      <c r="UOV299"/>
      <c r="UOW299"/>
      <c r="UOX299"/>
      <c r="UOY299"/>
      <c r="UOZ299"/>
      <c r="UPA299"/>
      <c r="UPB299"/>
      <c r="UPC299"/>
      <c r="UPD299"/>
      <c r="UPE299"/>
      <c r="UPF299"/>
      <c r="UPG299"/>
      <c r="UPH299"/>
      <c r="UPI299"/>
      <c r="UPJ299"/>
      <c r="UPK299"/>
      <c r="UPL299"/>
      <c r="UPM299"/>
      <c r="UPN299"/>
      <c r="UPO299"/>
      <c r="UPP299"/>
      <c r="UPQ299"/>
      <c r="UPR299"/>
      <c r="UPS299"/>
      <c r="UPT299"/>
      <c r="UPU299"/>
      <c r="UPV299"/>
      <c r="UPW299"/>
      <c r="UPX299"/>
      <c r="UPY299"/>
      <c r="UPZ299"/>
      <c r="UQA299"/>
      <c r="UQB299"/>
      <c r="UQC299"/>
      <c r="UQD299"/>
      <c r="UQE299"/>
      <c r="UQF299"/>
      <c r="UQG299"/>
      <c r="UQH299"/>
      <c r="UQI299"/>
      <c r="UQJ299"/>
      <c r="UQK299"/>
      <c r="UQL299"/>
      <c r="UQM299"/>
      <c r="UQN299"/>
      <c r="UQO299"/>
      <c r="UQP299"/>
      <c r="UQQ299"/>
      <c r="UQR299"/>
      <c r="UQS299"/>
      <c r="UQT299"/>
      <c r="UQU299"/>
      <c r="UQV299"/>
      <c r="UQW299"/>
      <c r="UQX299"/>
      <c r="UQY299"/>
      <c r="UQZ299"/>
      <c r="URA299"/>
      <c r="URB299"/>
      <c r="URC299"/>
      <c r="URD299"/>
      <c r="URE299"/>
      <c r="URF299"/>
      <c r="URG299"/>
      <c r="URH299"/>
      <c r="URI299"/>
      <c r="URJ299"/>
      <c r="URK299"/>
      <c r="URL299"/>
      <c r="URM299"/>
      <c r="URN299"/>
      <c r="URO299"/>
      <c r="URP299"/>
      <c r="URQ299"/>
      <c r="URR299"/>
      <c r="URS299"/>
      <c r="URT299"/>
      <c r="URU299"/>
      <c r="URV299"/>
      <c r="URW299"/>
      <c r="URX299"/>
      <c r="URY299"/>
      <c r="URZ299"/>
      <c r="USA299"/>
      <c r="USB299"/>
      <c r="USC299"/>
      <c r="USD299"/>
      <c r="USE299"/>
      <c r="USF299"/>
      <c r="USG299"/>
      <c r="USH299"/>
      <c r="USI299"/>
      <c r="USJ299"/>
      <c r="USK299"/>
      <c r="USL299"/>
      <c r="USM299"/>
      <c r="USN299"/>
      <c r="USO299"/>
      <c r="USP299"/>
      <c r="USQ299"/>
      <c r="USR299"/>
      <c r="USS299"/>
      <c r="UST299"/>
      <c r="USU299"/>
      <c r="USV299"/>
      <c r="USW299"/>
      <c r="USX299"/>
      <c r="USY299"/>
      <c r="USZ299"/>
      <c r="UTA299"/>
      <c r="UTB299"/>
      <c r="UTC299"/>
      <c r="UTD299"/>
      <c r="UTE299"/>
      <c r="UTF299"/>
      <c r="UTG299"/>
      <c r="UTH299"/>
      <c r="UTI299"/>
      <c r="UTJ299"/>
      <c r="UTK299"/>
      <c r="UTL299"/>
      <c r="UTM299"/>
      <c r="UTN299"/>
      <c r="UTO299"/>
      <c r="UTP299"/>
      <c r="UTQ299"/>
      <c r="UTR299"/>
      <c r="UTS299"/>
      <c r="UTT299"/>
      <c r="UTU299"/>
      <c r="UTV299"/>
      <c r="UTW299"/>
      <c r="UTX299"/>
      <c r="UTY299"/>
      <c r="UTZ299"/>
      <c r="UUA299"/>
      <c r="UUB299"/>
      <c r="UUC299"/>
      <c r="UUD299"/>
      <c r="UUE299"/>
      <c r="UUF299"/>
      <c r="UUG299"/>
      <c r="UUH299"/>
      <c r="UUI299"/>
      <c r="UUJ299"/>
      <c r="UUK299"/>
      <c r="UUL299"/>
      <c r="UUM299"/>
      <c r="UUN299"/>
      <c r="UUO299"/>
      <c r="UUP299"/>
      <c r="UUQ299"/>
      <c r="UUR299"/>
      <c r="UUS299"/>
      <c r="UUT299"/>
      <c r="UUU299"/>
      <c r="UUV299"/>
      <c r="UUW299"/>
      <c r="UUX299"/>
      <c r="UUY299"/>
      <c r="UUZ299"/>
      <c r="UVA299"/>
      <c r="UVB299"/>
      <c r="UVC299"/>
      <c r="UVD299"/>
      <c r="UVE299"/>
      <c r="UVF299"/>
      <c r="UVG299"/>
      <c r="UVH299"/>
      <c r="UVI299"/>
      <c r="UVJ299"/>
      <c r="UVK299"/>
      <c r="UVL299"/>
      <c r="UVM299"/>
      <c r="UVN299"/>
      <c r="UVO299"/>
      <c r="UVP299"/>
      <c r="UVQ299"/>
      <c r="UVR299"/>
      <c r="UVS299"/>
      <c r="UVT299"/>
      <c r="UVU299"/>
      <c r="UVV299"/>
      <c r="UVW299"/>
      <c r="UVX299"/>
      <c r="UVY299"/>
      <c r="UVZ299"/>
      <c r="UWA299"/>
      <c r="UWB299"/>
      <c r="UWC299"/>
      <c r="UWD299"/>
      <c r="UWE299"/>
      <c r="UWF299"/>
      <c r="UWG299"/>
      <c r="UWH299"/>
      <c r="UWI299"/>
      <c r="UWJ299"/>
      <c r="UWK299"/>
      <c r="UWL299"/>
      <c r="UWM299"/>
      <c r="UWN299"/>
      <c r="UWO299"/>
      <c r="UWP299"/>
      <c r="UWQ299"/>
      <c r="UWR299"/>
      <c r="UWS299"/>
      <c r="UWT299"/>
      <c r="UWU299"/>
      <c r="UWV299"/>
      <c r="UWW299"/>
      <c r="UWX299"/>
      <c r="UWY299"/>
      <c r="UWZ299"/>
      <c r="UXA299"/>
      <c r="UXB299"/>
      <c r="UXC299"/>
      <c r="UXD299"/>
      <c r="UXE299"/>
      <c r="UXF299"/>
      <c r="UXG299"/>
      <c r="UXH299"/>
      <c r="UXI299"/>
      <c r="UXJ299"/>
      <c r="UXK299"/>
      <c r="UXL299"/>
      <c r="UXM299"/>
      <c r="UXN299"/>
      <c r="UXO299"/>
      <c r="UXP299"/>
      <c r="UXQ299"/>
      <c r="UXR299"/>
      <c r="UXS299"/>
      <c r="UXT299"/>
      <c r="UXU299"/>
      <c r="UXV299"/>
      <c r="UXW299"/>
      <c r="UXX299"/>
      <c r="UXY299"/>
      <c r="UXZ299"/>
      <c r="UYA299"/>
      <c r="UYB299"/>
      <c r="UYC299"/>
      <c r="UYD299"/>
      <c r="UYE299"/>
      <c r="UYF299"/>
      <c r="UYG299"/>
      <c r="UYH299"/>
      <c r="UYI299"/>
      <c r="UYJ299"/>
      <c r="UYK299"/>
      <c r="UYL299"/>
      <c r="UYM299"/>
      <c r="UYN299"/>
      <c r="UYO299"/>
      <c r="UYP299"/>
      <c r="UYQ299"/>
      <c r="UYR299"/>
      <c r="UYS299"/>
      <c r="UYT299"/>
      <c r="UYU299"/>
      <c r="UYV299"/>
      <c r="UYW299"/>
      <c r="UYX299"/>
      <c r="UYY299"/>
      <c r="UYZ299"/>
      <c r="UZA299"/>
      <c r="UZB299"/>
      <c r="UZC299"/>
      <c r="UZD299"/>
      <c r="UZE299"/>
      <c r="UZF299"/>
      <c r="UZG299"/>
      <c r="UZH299"/>
      <c r="UZI299"/>
      <c r="UZJ299"/>
      <c r="UZK299"/>
      <c r="UZL299"/>
      <c r="UZM299"/>
      <c r="UZN299"/>
      <c r="UZO299"/>
      <c r="UZP299"/>
      <c r="UZQ299"/>
      <c r="UZR299"/>
      <c r="UZS299"/>
      <c r="UZT299"/>
      <c r="UZU299"/>
      <c r="UZV299"/>
      <c r="UZW299"/>
      <c r="UZX299"/>
      <c r="UZY299"/>
      <c r="UZZ299"/>
      <c r="VAA299"/>
      <c r="VAB299"/>
      <c r="VAC299"/>
      <c r="VAD299"/>
      <c r="VAE299"/>
      <c r="VAF299"/>
      <c r="VAG299"/>
      <c r="VAH299"/>
      <c r="VAI299"/>
      <c r="VAJ299"/>
      <c r="VAK299"/>
      <c r="VAL299"/>
      <c r="VAM299"/>
      <c r="VAN299"/>
      <c r="VAO299"/>
      <c r="VAP299"/>
      <c r="VAQ299"/>
      <c r="VAR299"/>
      <c r="VAS299"/>
      <c r="VAT299"/>
      <c r="VAU299"/>
      <c r="VAV299"/>
      <c r="VAW299"/>
      <c r="VAX299"/>
      <c r="VAY299"/>
      <c r="VAZ299"/>
      <c r="VBA299"/>
      <c r="VBB299"/>
      <c r="VBC299"/>
      <c r="VBD299"/>
      <c r="VBE299"/>
      <c r="VBF299"/>
      <c r="VBG299"/>
      <c r="VBH299"/>
      <c r="VBI299"/>
      <c r="VBJ299"/>
      <c r="VBK299"/>
      <c r="VBL299"/>
      <c r="VBM299"/>
      <c r="VBN299"/>
      <c r="VBO299"/>
      <c r="VBP299"/>
      <c r="VBQ299"/>
      <c r="VBR299"/>
      <c r="VBS299"/>
      <c r="VBT299"/>
      <c r="VBU299"/>
      <c r="VBV299"/>
      <c r="VBW299"/>
      <c r="VBX299"/>
      <c r="VBY299"/>
      <c r="VBZ299"/>
      <c r="VCA299"/>
      <c r="VCB299"/>
      <c r="VCC299"/>
      <c r="VCD299"/>
      <c r="VCE299"/>
      <c r="VCF299"/>
      <c r="VCG299"/>
      <c r="VCH299"/>
      <c r="VCI299"/>
      <c r="VCJ299"/>
      <c r="VCK299"/>
      <c r="VCL299"/>
      <c r="VCM299"/>
      <c r="VCN299"/>
      <c r="VCO299"/>
      <c r="VCP299"/>
      <c r="VCQ299"/>
      <c r="VCR299"/>
      <c r="VCS299"/>
      <c r="VCT299"/>
      <c r="VCU299"/>
      <c r="VCV299"/>
      <c r="VCW299"/>
      <c r="VCX299"/>
      <c r="VCY299"/>
      <c r="VCZ299"/>
      <c r="VDA299"/>
      <c r="VDB299"/>
      <c r="VDC299"/>
      <c r="VDD299"/>
      <c r="VDE299"/>
      <c r="VDF299"/>
      <c r="VDG299"/>
      <c r="VDH299"/>
      <c r="VDI299"/>
      <c r="VDJ299"/>
      <c r="VDK299"/>
      <c r="VDL299"/>
      <c r="VDM299"/>
      <c r="VDN299"/>
      <c r="VDO299"/>
      <c r="VDP299"/>
      <c r="VDQ299"/>
      <c r="VDR299"/>
      <c r="VDS299"/>
      <c r="VDT299"/>
      <c r="VDU299"/>
      <c r="VDV299"/>
      <c r="VDW299"/>
      <c r="VDX299"/>
      <c r="VDY299"/>
      <c r="VDZ299"/>
      <c r="VEA299"/>
      <c r="VEB299"/>
      <c r="VEC299"/>
      <c r="VED299"/>
      <c r="VEE299"/>
      <c r="VEF299"/>
      <c r="VEG299"/>
      <c r="VEH299"/>
      <c r="VEI299"/>
      <c r="VEJ299"/>
      <c r="VEK299"/>
      <c r="VEL299"/>
      <c r="VEM299"/>
      <c r="VEN299"/>
      <c r="VEO299"/>
      <c r="VEP299"/>
      <c r="VEQ299"/>
      <c r="VER299"/>
      <c r="VES299"/>
      <c r="VET299"/>
      <c r="VEU299"/>
      <c r="VEV299"/>
      <c r="VEW299"/>
      <c r="VEX299"/>
      <c r="VEY299"/>
      <c r="VEZ299"/>
      <c r="VFA299"/>
      <c r="VFB299"/>
      <c r="VFC299"/>
      <c r="VFD299"/>
      <c r="VFE299"/>
      <c r="VFF299"/>
      <c r="VFG299"/>
      <c r="VFH299"/>
      <c r="VFI299"/>
      <c r="VFJ299"/>
      <c r="VFK299"/>
      <c r="VFL299"/>
      <c r="VFM299"/>
      <c r="VFN299"/>
      <c r="VFO299"/>
      <c r="VFP299"/>
      <c r="VFQ299"/>
      <c r="VFR299"/>
      <c r="VFS299"/>
      <c r="VFT299"/>
      <c r="VFU299"/>
      <c r="VFV299"/>
      <c r="VFW299"/>
      <c r="VFX299"/>
      <c r="VFY299"/>
      <c r="VFZ299"/>
      <c r="VGA299"/>
      <c r="VGB299"/>
      <c r="VGC299"/>
      <c r="VGD299"/>
      <c r="VGE299"/>
      <c r="VGF299"/>
      <c r="VGG299"/>
      <c r="VGH299"/>
      <c r="VGI299"/>
      <c r="VGJ299"/>
      <c r="VGK299"/>
      <c r="VGL299"/>
      <c r="VGM299"/>
      <c r="VGN299"/>
      <c r="VGO299"/>
      <c r="VGP299"/>
      <c r="VGQ299"/>
      <c r="VGR299"/>
      <c r="VGS299"/>
      <c r="VGT299"/>
      <c r="VGU299"/>
      <c r="VGV299"/>
      <c r="VGW299"/>
      <c r="VGX299"/>
      <c r="VGY299"/>
      <c r="VGZ299"/>
      <c r="VHA299"/>
      <c r="VHB299"/>
      <c r="VHC299"/>
      <c r="VHD299"/>
      <c r="VHE299"/>
      <c r="VHF299"/>
      <c r="VHG299"/>
      <c r="VHH299"/>
      <c r="VHI299"/>
      <c r="VHJ299"/>
      <c r="VHK299"/>
      <c r="VHL299"/>
      <c r="VHM299"/>
      <c r="VHN299"/>
      <c r="VHO299"/>
      <c r="VHP299"/>
      <c r="VHQ299"/>
      <c r="VHR299"/>
      <c r="VHS299"/>
      <c r="VHT299"/>
      <c r="VHU299"/>
      <c r="VHV299"/>
      <c r="VHW299"/>
      <c r="VHX299"/>
      <c r="VHY299"/>
      <c r="VHZ299"/>
      <c r="VIA299"/>
      <c r="VIB299"/>
      <c r="VIC299"/>
      <c r="VID299"/>
      <c r="VIE299"/>
      <c r="VIF299"/>
      <c r="VIG299"/>
      <c r="VIH299"/>
      <c r="VII299"/>
      <c r="VIJ299"/>
      <c r="VIK299"/>
      <c r="VIL299"/>
      <c r="VIM299"/>
      <c r="VIN299"/>
      <c r="VIO299"/>
      <c r="VIP299"/>
      <c r="VIQ299"/>
      <c r="VIR299"/>
      <c r="VIS299"/>
      <c r="VIT299"/>
      <c r="VIU299"/>
      <c r="VIV299"/>
      <c r="VIW299"/>
      <c r="VIX299"/>
      <c r="VIY299"/>
      <c r="VIZ299"/>
      <c r="VJA299"/>
      <c r="VJB299"/>
      <c r="VJC299"/>
      <c r="VJD299"/>
      <c r="VJE299"/>
      <c r="VJF299"/>
      <c r="VJG299"/>
      <c r="VJH299"/>
      <c r="VJI299"/>
      <c r="VJJ299"/>
      <c r="VJK299"/>
      <c r="VJL299"/>
      <c r="VJM299"/>
      <c r="VJN299"/>
      <c r="VJO299"/>
      <c r="VJP299"/>
      <c r="VJQ299"/>
      <c r="VJR299"/>
      <c r="VJS299"/>
      <c r="VJT299"/>
      <c r="VJU299"/>
      <c r="VJV299"/>
      <c r="VJW299"/>
      <c r="VJX299"/>
      <c r="VJY299"/>
      <c r="VJZ299"/>
      <c r="VKA299"/>
      <c r="VKB299"/>
      <c r="VKC299"/>
      <c r="VKD299"/>
      <c r="VKE299"/>
      <c r="VKF299"/>
      <c r="VKG299"/>
      <c r="VKH299"/>
      <c r="VKI299"/>
      <c r="VKJ299"/>
      <c r="VKK299"/>
      <c r="VKL299"/>
      <c r="VKM299"/>
      <c r="VKN299"/>
      <c r="VKO299"/>
      <c r="VKP299"/>
      <c r="VKQ299"/>
      <c r="VKR299"/>
      <c r="VKS299"/>
      <c r="VKT299"/>
      <c r="VKU299"/>
      <c r="VKV299"/>
      <c r="VKW299"/>
      <c r="VKX299"/>
      <c r="VKY299"/>
      <c r="VKZ299"/>
      <c r="VLA299"/>
      <c r="VLB299"/>
      <c r="VLC299"/>
      <c r="VLD299"/>
      <c r="VLE299"/>
      <c r="VLF299"/>
      <c r="VLG299"/>
      <c r="VLH299"/>
      <c r="VLI299"/>
      <c r="VLJ299"/>
      <c r="VLK299"/>
      <c r="VLL299"/>
      <c r="VLM299"/>
      <c r="VLN299"/>
      <c r="VLO299"/>
      <c r="VLP299"/>
      <c r="VLQ299"/>
      <c r="VLR299"/>
      <c r="VLS299"/>
      <c r="VLT299"/>
      <c r="VLU299"/>
      <c r="VLV299"/>
      <c r="VLW299"/>
      <c r="VLX299"/>
      <c r="VLY299"/>
      <c r="VLZ299"/>
      <c r="VMA299"/>
      <c r="VMB299"/>
      <c r="VMC299"/>
      <c r="VMD299"/>
      <c r="VME299"/>
      <c r="VMF299"/>
      <c r="VMG299"/>
      <c r="VMH299"/>
      <c r="VMI299"/>
      <c r="VMJ299"/>
      <c r="VMK299"/>
      <c r="VML299"/>
      <c r="VMM299"/>
      <c r="VMN299"/>
      <c r="VMO299"/>
      <c r="VMP299"/>
      <c r="VMQ299"/>
      <c r="VMR299"/>
      <c r="VMS299"/>
      <c r="VMT299"/>
      <c r="VMU299"/>
      <c r="VMV299"/>
      <c r="VMW299"/>
      <c r="VMX299"/>
      <c r="VMY299"/>
      <c r="VMZ299"/>
      <c r="VNA299"/>
      <c r="VNB299"/>
      <c r="VNC299"/>
      <c r="VND299"/>
      <c r="VNE299"/>
      <c r="VNF299"/>
      <c r="VNG299"/>
      <c r="VNH299"/>
      <c r="VNI299"/>
      <c r="VNJ299"/>
      <c r="VNK299"/>
      <c r="VNL299"/>
      <c r="VNM299"/>
      <c r="VNN299"/>
      <c r="VNO299"/>
      <c r="VNP299"/>
      <c r="VNQ299"/>
      <c r="VNR299"/>
      <c r="VNS299"/>
      <c r="VNT299"/>
      <c r="VNU299"/>
      <c r="VNV299"/>
      <c r="VNW299"/>
      <c r="VNX299"/>
      <c r="VNY299"/>
      <c r="VNZ299"/>
      <c r="VOA299"/>
      <c r="VOB299"/>
      <c r="VOC299"/>
      <c r="VOD299"/>
      <c r="VOE299"/>
      <c r="VOF299"/>
      <c r="VOG299"/>
      <c r="VOH299"/>
      <c r="VOI299"/>
      <c r="VOJ299"/>
      <c r="VOK299"/>
      <c r="VOL299"/>
      <c r="VOM299"/>
      <c r="VON299"/>
      <c r="VOO299"/>
      <c r="VOP299"/>
      <c r="VOQ299"/>
      <c r="VOR299"/>
      <c r="VOS299"/>
      <c r="VOT299"/>
      <c r="VOU299"/>
      <c r="VOV299"/>
      <c r="VOW299"/>
      <c r="VOX299"/>
      <c r="VOY299"/>
      <c r="VOZ299"/>
      <c r="VPA299"/>
      <c r="VPB299"/>
      <c r="VPC299"/>
      <c r="VPD299"/>
      <c r="VPE299"/>
      <c r="VPF299"/>
      <c r="VPG299"/>
      <c r="VPH299"/>
      <c r="VPI299"/>
      <c r="VPJ299"/>
      <c r="VPK299"/>
      <c r="VPL299"/>
      <c r="VPM299"/>
      <c r="VPN299"/>
      <c r="VPO299"/>
      <c r="VPP299"/>
      <c r="VPQ299"/>
      <c r="VPR299"/>
      <c r="VPS299"/>
      <c r="VPT299"/>
      <c r="VPU299"/>
      <c r="VPV299"/>
      <c r="VPW299"/>
      <c r="VPX299"/>
      <c r="VPY299"/>
      <c r="VPZ299"/>
      <c r="VQA299"/>
      <c r="VQB299"/>
      <c r="VQC299"/>
      <c r="VQD299"/>
      <c r="VQE299"/>
      <c r="VQF299"/>
      <c r="VQG299"/>
      <c r="VQH299"/>
      <c r="VQI299"/>
      <c r="VQJ299"/>
      <c r="VQK299"/>
      <c r="VQL299"/>
      <c r="VQM299"/>
      <c r="VQN299"/>
      <c r="VQO299"/>
      <c r="VQP299"/>
      <c r="VQQ299"/>
      <c r="VQR299"/>
      <c r="VQS299"/>
      <c r="VQT299"/>
      <c r="VQU299"/>
      <c r="VQV299"/>
      <c r="VQW299"/>
      <c r="VQX299"/>
      <c r="VQY299"/>
      <c r="VQZ299"/>
      <c r="VRA299"/>
      <c r="VRB299"/>
      <c r="VRC299"/>
      <c r="VRD299"/>
      <c r="VRE299"/>
      <c r="VRF299"/>
      <c r="VRG299"/>
      <c r="VRH299"/>
      <c r="VRI299"/>
      <c r="VRJ299"/>
      <c r="VRK299"/>
      <c r="VRL299"/>
      <c r="VRM299"/>
      <c r="VRN299"/>
      <c r="VRO299"/>
      <c r="VRP299"/>
      <c r="VRQ299"/>
      <c r="VRR299"/>
      <c r="VRS299"/>
      <c r="VRT299"/>
      <c r="VRU299"/>
      <c r="VRV299"/>
      <c r="VRW299"/>
      <c r="VRX299"/>
      <c r="VRY299"/>
      <c r="VRZ299"/>
      <c r="VSA299"/>
      <c r="VSB299"/>
      <c r="VSC299"/>
      <c r="VSD299"/>
      <c r="VSE299"/>
      <c r="VSF299"/>
      <c r="VSG299"/>
      <c r="VSH299"/>
      <c r="VSI299"/>
      <c r="VSJ299"/>
      <c r="VSK299"/>
      <c r="VSL299"/>
      <c r="VSM299"/>
      <c r="VSN299"/>
      <c r="VSO299"/>
      <c r="VSP299"/>
      <c r="VSQ299"/>
      <c r="VSR299"/>
      <c r="VSS299"/>
      <c r="VST299"/>
      <c r="VSU299"/>
      <c r="VSV299"/>
      <c r="VSW299"/>
      <c r="VSX299"/>
      <c r="VSY299"/>
      <c r="VSZ299"/>
      <c r="VTA299"/>
      <c r="VTB299"/>
      <c r="VTC299"/>
      <c r="VTD299"/>
      <c r="VTE299"/>
      <c r="VTF299"/>
      <c r="VTG299"/>
      <c r="VTH299"/>
      <c r="VTI299"/>
      <c r="VTJ299"/>
      <c r="VTK299"/>
      <c r="VTL299"/>
      <c r="VTM299"/>
      <c r="VTN299"/>
      <c r="VTO299"/>
      <c r="VTP299"/>
      <c r="VTQ299"/>
      <c r="VTR299"/>
      <c r="VTS299"/>
      <c r="VTT299"/>
      <c r="VTU299"/>
      <c r="VTV299"/>
      <c r="VTW299"/>
      <c r="VTX299"/>
      <c r="VTY299"/>
      <c r="VTZ299"/>
      <c r="VUA299"/>
      <c r="VUB299"/>
      <c r="VUC299"/>
      <c r="VUD299"/>
      <c r="VUE299"/>
      <c r="VUF299"/>
      <c r="VUG299"/>
      <c r="VUH299"/>
      <c r="VUI299"/>
      <c r="VUJ299"/>
      <c r="VUK299"/>
      <c r="VUL299"/>
      <c r="VUM299"/>
      <c r="VUN299"/>
      <c r="VUO299"/>
      <c r="VUP299"/>
      <c r="VUQ299"/>
      <c r="VUR299"/>
      <c r="VUS299"/>
      <c r="VUT299"/>
      <c r="VUU299"/>
      <c r="VUV299"/>
      <c r="VUW299"/>
      <c r="VUX299"/>
      <c r="VUY299"/>
      <c r="VUZ299"/>
      <c r="VVA299"/>
      <c r="VVB299"/>
      <c r="VVC299"/>
      <c r="VVD299"/>
      <c r="VVE299"/>
      <c r="VVF299"/>
      <c r="VVG299"/>
      <c r="VVH299"/>
      <c r="VVI299"/>
      <c r="VVJ299"/>
      <c r="VVK299"/>
      <c r="VVL299"/>
      <c r="VVM299"/>
      <c r="VVN299"/>
      <c r="VVO299"/>
      <c r="VVP299"/>
      <c r="VVQ299"/>
      <c r="VVR299"/>
      <c r="VVS299"/>
      <c r="VVT299"/>
      <c r="VVU299"/>
      <c r="VVV299"/>
      <c r="VVW299"/>
      <c r="VVX299"/>
      <c r="VVY299"/>
      <c r="VVZ299"/>
      <c r="VWA299"/>
      <c r="VWB299"/>
      <c r="VWC299"/>
      <c r="VWD299"/>
      <c r="VWE299"/>
      <c r="VWF299"/>
      <c r="VWG299"/>
      <c r="VWH299"/>
      <c r="VWI299"/>
      <c r="VWJ299"/>
      <c r="VWK299"/>
      <c r="VWL299"/>
      <c r="VWM299"/>
      <c r="VWN299"/>
      <c r="VWO299"/>
      <c r="VWP299"/>
      <c r="VWQ299"/>
      <c r="VWR299"/>
      <c r="VWS299"/>
      <c r="VWT299"/>
      <c r="VWU299"/>
      <c r="VWV299"/>
      <c r="VWW299"/>
      <c r="VWX299"/>
      <c r="VWY299"/>
      <c r="VWZ299"/>
      <c r="VXA299"/>
      <c r="VXB299"/>
      <c r="VXC299"/>
      <c r="VXD299"/>
      <c r="VXE299"/>
      <c r="VXF299"/>
      <c r="VXG299"/>
      <c r="VXH299"/>
      <c r="VXI299"/>
      <c r="VXJ299"/>
      <c r="VXK299"/>
      <c r="VXL299"/>
      <c r="VXM299"/>
      <c r="VXN299"/>
      <c r="VXO299"/>
      <c r="VXP299"/>
      <c r="VXQ299"/>
      <c r="VXR299"/>
      <c r="VXS299"/>
      <c r="VXT299"/>
      <c r="VXU299"/>
      <c r="VXV299"/>
      <c r="VXW299"/>
      <c r="VXX299"/>
      <c r="VXY299"/>
      <c r="VXZ299"/>
      <c r="VYA299"/>
      <c r="VYB299"/>
      <c r="VYC299"/>
      <c r="VYD299"/>
      <c r="VYE299"/>
      <c r="VYF299"/>
      <c r="VYG299"/>
      <c r="VYH299"/>
      <c r="VYI299"/>
      <c r="VYJ299"/>
      <c r="VYK299"/>
      <c r="VYL299"/>
      <c r="VYM299"/>
      <c r="VYN299"/>
      <c r="VYO299"/>
      <c r="VYP299"/>
      <c r="VYQ299"/>
      <c r="VYR299"/>
      <c r="VYS299"/>
      <c r="VYT299"/>
      <c r="VYU299"/>
      <c r="VYV299"/>
      <c r="VYW299"/>
      <c r="VYX299"/>
      <c r="VYY299"/>
      <c r="VYZ299"/>
      <c r="VZA299"/>
      <c r="VZB299"/>
      <c r="VZC299"/>
      <c r="VZD299"/>
      <c r="VZE299"/>
      <c r="VZF299"/>
      <c r="VZG299"/>
      <c r="VZH299"/>
      <c r="VZI299"/>
      <c r="VZJ299"/>
      <c r="VZK299"/>
      <c r="VZL299"/>
      <c r="VZM299"/>
      <c r="VZN299"/>
      <c r="VZO299"/>
      <c r="VZP299"/>
      <c r="VZQ299"/>
      <c r="VZR299"/>
      <c r="VZS299"/>
      <c r="VZT299"/>
      <c r="VZU299"/>
      <c r="VZV299"/>
      <c r="VZW299"/>
      <c r="VZX299"/>
      <c r="VZY299"/>
      <c r="VZZ299"/>
      <c r="WAA299"/>
      <c r="WAB299"/>
      <c r="WAC299"/>
      <c r="WAD299"/>
      <c r="WAE299"/>
      <c r="WAF299"/>
      <c r="WAG299"/>
      <c r="WAH299"/>
      <c r="WAI299"/>
      <c r="WAJ299"/>
      <c r="WAK299"/>
      <c r="WAL299"/>
      <c r="WAM299"/>
      <c r="WAN299"/>
      <c r="WAO299"/>
      <c r="WAP299"/>
      <c r="WAQ299"/>
      <c r="WAR299"/>
      <c r="WAS299"/>
      <c r="WAT299"/>
      <c r="WAU299"/>
      <c r="WAV299"/>
      <c r="WAW299"/>
      <c r="WAX299"/>
      <c r="WAY299"/>
      <c r="WAZ299"/>
      <c r="WBA299"/>
      <c r="WBB299"/>
      <c r="WBC299"/>
      <c r="WBD299"/>
      <c r="WBE299"/>
      <c r="WBF299"/>
      <c r="WBG299"/>
      <c r="WBH299"/>
      <c r="WBI299"/>
      <c r="WBJ299"/>
      <c r="WBK299"/>
      <c r="WBL299"/>
      <c r="WBM299"/>
      <c r="WBN299"/>
      <c r="WBO299"/>
      <c r="WBP299"/>
      <c r="WBQ299"/>
      <c r="WBR299"/>
      <c r="WBS299"/>
      <c r="WBT299"/>
      <c r="WBU299"/>
      <c r="WBV299"/>
      <c r="WBW299"/>
      <c r="WBX299"/>
      <c r="WBY299"/>
      <c r="WBZ299"/>
      <c r="WCA299"/>
      <c r="WCB299"/>
      <c r="WCC299"/>
      <c r="WCD299"/>
      <c r="WCE299"/>
      <c r="WCF299"/>
      <c r="WCG299"/>
      <c r="WCH299"/>
      <c r="WCI299"/>
      <c r="WCJ299"/>
      <c r="WCK299"/>
      <c r="WCL299"/>
      <c r="WCM299"/>
      <c r="WCN299"/>
      <c r="WCO299"/>
      <c r="WCP299"/>
      <c r="WCQ299"/>
      <c r="WCR299"/>
      <c r="WCS299"/>
      <c r="WCT299"/>
      <c r="WCU299"/>
      <c r="WCV299"/>
      <c r="WCW299"/>
      <c r="WCX299"/>
      <c r="WCY299"/>
      <c r="WCZ299"/>
      <c r="WDA299"/>
      <c r="WDB299"/>
      <c r="WDC299"/>
      <c r="WDD299"/>
      <c r="WDE299"/>
      <c r="WDF299"/>
      <c r="WDG299"/>
      <c r="WDH299"/>
      <c r="WDI299"/>
      <c r="WDJ299"/>
      <c r="WDK299"/>
      <c r="WDL299"/>
      <c r="WDM299"/>
      <c r="WDN299"/>
      <c r="WDO299"/>
      <c r="WDP299"/>
      <c r="WDQ299"/>
      <c r="WDR299"/>
      <c r="WDS299"/>
      <c r="WDT299"/>
      <c r="WDU299"/>
      <c r="WDV299"/>
      <c r="WDW299"/>
      <c r="WDX299"/>
      <c r="WDY299"/>
      <c r="WDZ299"/>
      <c r="WEA299"/>
      <c r="WEB299"/>
      <c r="WEC299"/>
      <c r="WED299"/>
      <c r="WEE299"/>
      <c r="WEF299"/>
      <c r="WEG299"/>
      <c r="WEH299"/>
      <c r="WEI299"/>
      <c r="WEJ299"/>
      <c r="WEK299"/>
      <c r="WEL299"/>
      <c r="WEM299"/>
      <c r="WEN299"/>
      <c r="WEO299"/>
      <c r="WEP299"/>
      <c r="WEQ299"/>
      <c r="WER299"/>
      <c r="WES299"/>
      <c r="WET299"/>
      <c r="WEU299"/>
      <c r="WEV299"/>
      <c r="WEW299"/>
      <c r="WEX299"/>
      <c r="WEY299"/>
      <c r="WEZ299"/>
      <c r="WFA299"/>
      <c r="WFB299"/>
      <c r="WFC299"/>
      <c r="WFD299"/>
      <c r="WFE299"/>
      <c r="WFF299"/>
      <c r="WFG299"/>
      <c r="WFH299"/>
      <c r="WFI299"/>
      <c r="WFJ299"/>
      <c r="WFK299"/>
      <c r="WFL299"/>
      <c r="WFM299"/>
      <c r="WFN299"/>
      <c r="WFO299"/>
      <c r="WFP299"/>
      <c r="WFQ299"/>
      <c r="WFR299"/>
      <c r="WFS299"/>
      <c r="WFT299"/>
      <c r="WFU299"/>
      <c r="WFV299"/>
      <c r="WFW299"/>
      <c r="WFX299"/>
      <c r="WFY299"/>
      <c r="WFZ299"/>
      <c r="WGA299"/>
      <c r="WGB299"/>
      <c r="WGC299"/>
      <c r="WGD299"/>
      <c r="WGE299"/>
      <c r="WGF299"/>
      <c r="WGG299"/>
      <c r="WGH299"/>
      <c r="WGI299"/>
      <c r="WGJ299"/>
      <c r="WGK299"/>
      <c r="WGL299"/>
      <c r="WGM299"/>
      <c r="WGN299"/>
      <c r="WGO299"/>
      <c r="WGP299"/>
      <c r="WGQ299"/>
      <c r="WGR299"/>
      <c r="WGS299"/>
      <c r="WGT299"/>
      <c r="WGU299"/>
      <c r="WGV299"/>
      <c r="WGW299"/>
      <c r="WGX299"/>
      <c r="WGY299"/>
      <c r="WGZ299"/>
      <c r="WHA299"/>
      <c r="WHB299"/>
      <c r="WHC299"/>
      <c r="WHD299"/>
      <c r="WHE299"/>
      <c r="WHF299"/>
      <c r="WHG299"/>
      <c r="WHH299"/>
      <c r="WHI299"/>
      <c r="WHJ299"/>
      <c r="WHK299"/>
      <c r="WHL299"/>
      <c r="WHM299"/>
      <c r="WHN299"/>
      <c r="WHO299"/>
      <c r="WHP299"/>
      <c r="WHQ299"/>
      <c r="WHR299"/>
      <c r="WHS299"/>
      <c r="WHT299"/>
      <c r="WHU299"/>
      <c r="WHV299"/>
      <c r="WHW299"/>
      <c r="WHX299"/>
      <c r="WHY299"/>
      <c r="WHZ299"/>
      <c r="WIA299"/>
      <c r="WIB299"/>
      <c r="WIC299"/>
      <c r="WID299"/>
      <c r="WIE299"/>
      <c r="WIF299"/>
      <c r="WIG299"/>
      <c r="WIH299"/>
      <c r="WII299"/>
      <c r="WIJ299"/>
      <c r="WIK299"/>
      <c r="WIL299"/>
      <c r="WIM299"/>
      <c r="WIN299"/>
      <c r="WIO299"/>
      <c r="WIP299"/>
      <c r="WIQ299"/>
      <c r="WIR299"/>
      <c r="WIS299"/>
      <c r="WIT299"/>
      <c r="WIU299"/>
      <c r="WIV299"/>
      <c r="WIW299"/>
      <c r="WIX299"/>
      <c r="WIY299"/>
      <c r="WIZ299"/>
      <c r="WJA299"/>
      <c r="WJB299"/>
      <c r="WJC299"/>
      <c r="WJD299"/>
      <c r="WJE299"/>
      <c r="WJF299"/>
      <c r="WJG299"/>
      <c r="WJH299"/>
      <c r="WJI299"/>
      <c r="WJJ299"/>
      <c r="WJK299"/>
      <c r="WJL299"/>
      <c r="WJM299"/>
      <c r="WJN299"/>
      <c r="WJO299"/>
      <c r="WJP299"/>
      <c r="WJQ299"/>
      <c r="WJR299"/>
      <c r="WJS299"/>
      <c r="WJT299"/>
      <c r="WJU299"/>
      <c r="WJV299"/>
      <c r="WJW299"/>
      <c r="WJX299"/>
      <c r="WJY299"/>
      <c r="WJZ299"/>
      <c r="WKA299"/>
      <c r="WKB299"/>
      <c r="WKC299"/>
      <c r="WKD299"/>
      <c r="WKE299"/>
      <c r="WKF299"/>
      <c r="WKG299"/>
      <c r="WKH299"/>
      <c r="WKI299"/>
      <c r="WKJ299"/>
      <c r="WKK299"/>
      <c r="WKL299"/>
      <c r="WKM299"/>
      <c r="WKN299"/>
      <c r="WKO299"/>
      <c r="WKP299"/>
      <c r="WKQ299"/>
      <c r="WKR299"/>
      <c r="WKS299"/>
      <c r="WKT299"/>
      <c r="WKU299"/>
      <c r="WKV299"/>
      <c r="WKW299"/>
      <c r="WKX299"/>
      <c r="WKY299"/>
      <c r="WKZ299"/>
      <c r="WLA299"/>
      <c r="WLB299"/>
      <c r="WLC299"/>
      <c r="WLD299"/>
      <c r="WLE299"/>
      <c r="WLF299"/>
      <c r="WLG299"/>
      <c r="WLH299"/>
      <c r="WLI299"/>
      <c r="WLJ299"/>
      <c r="WLK299"/>
      <c r="WLL299"/>
      <c r="WLM299"/>
      <c r="WLN299"/>
      <c r="WLO299"/>
      <c r="WLP299"/>
      <c r="WLQ299"/>
      <c r="WLR299"/>
      <c r="WLS299"/>
      <c r="WLT299"/>
      <c r="WLU299"/>
      <c r="WLV299"/>
      <c r="WLW299"/>
      <c r="WLX299"/>
      <c r="WLY299"/>
      <c r="WLZ299"/>
      <c r="WMA299"/>
      <c r="WMB299"/>
      <c r="WMC299"/>
      <c r="WMD299"/>
      <c r="WME299"/>
      <c r="WMF299"/>
      <c r="WMG299"/>
      <c r="WMH299"/>
      <c r="WMI299"/>
      <c r="WMJ299"/>
      <c r="WMK299"/>
      <c r="WML299"/>
      <c r="WMM299"/>
      <c r="WMN299"/>
      <c r="WMO299"/>
      <c r="WMP299"/>
      <c r="WMQ299"/>
      <c r="WMR299"/>
      <c r="WMS299"/>
      <c r="WMT299"/>
      <c r="WMU299"/>
      <c r="WMV299"/>
      <c r="WMW299"/>
      <c r="WMX299"/>
      <c r="WMY299"/>
      <c r="WMZ299"/>
      <c r="WNA299"/>
      <c r="WNB299"/>
      <c r="WNC299"/>
      <c r="WND299"/>
      <c r="WNE299"/>
      <c r="WNF299"/>
      <c r="WNG299"/>
      <c r="WNH299"/>
      <c r="WNI299"/>
      <c r="WNJ299"/>
      <c r="WNK299"/>
      <c r="WNL299"/>
      <c r="WNM299"/>
      <c r="WNN299"/>
      <c r="WNO299"/>
      <c r="WNP299"/>
      <c r="WNQ299"/>
      <c r="WNR299"/>
      <c r="WNS299"/>
      <c r="WNT299"/>
      <c r="WNU299"/>
      <c r="WNV299"/>
      <c r="WNW299"/>
      <c r="WNX299"/>
      <c r="WNY299"/>
      <c r="WNZ299"/>
      <c r="WOA299"/>
      <c r="WOB299"/>
      <c r="WOC299"/>
      <c r="WOD299"/>
      <c r="WOE299"/>
      <c r="WOF299"/>
      <c r="WOG299"/>
      <c r="WOH299"/>
      <c r="WOI299"/>
      <c r="WOJ299"/>
      <c r="WOK299"/>
      <c r="WOL299"/>
      <c r="WOM299"/>
      <c r="WON299"/>
      <c r="WOO299"/>
      <c r="WOP299"/>
      <c r="WOQ299"/>
      <c r="WOR299"/>
      <c r="WOS299"/>
      <c r="WOT299"/>
      <c r="WOU299"/>
      <c r="WOV299"/>
      <c r="WOW299"/>
      <c r="WOX299"/>
      <c r="WOY299"/>
      <c r="WOZ299"/>
      <c r="WPA299"/>
      <c r="WPB299"/>
      <c r="WPC299"/>
      <c r="WPD299"/>
      <c r="WPE299"/>
      <c r="WPF299"/>
      <c r="WPG299"/>
      <c r="WPH299"/>
      <c r="WPI299"/>
      <c r="WPJ299"/>
      <c r="WPK299"/>
      <c r="WPL299"/>
      <c r="WPM299"/>
      <c r="WPN299"/>
      <c r="WPO299"/>
      <c r="WPP299"/>
      <c r="WPQ299"/>
      <c r="WPR299"/>
      <c r="WPS299"/>
      <c r="WPT299"/>
      <c r="WPU299"/>
      <c r="WPV299"/>
      <c r="WPW299"/>
      <c r="WPX299"/>
      <c r="WPY299"/>
      <c r="WPZ299"/>
      <c r="WQA299"/>
      <c r="WQB299"/>
      <c r="WQC299"/>
      <c r="WQD299"/>
      <c r="WQE299"/>
      <c r="WQF299"/>
      <c r="WQG299"/>
      <c r="WQH299"/>
      <c r="WQI299"/>
      <c r="WQJ299"/>
      <c r="WQK299"/>
      <c r="WQL299"/>
      <c r="WQM299"/>
      <c r="WQN299"/>
      <c r="WQO299"/>
      <c r="WQP299"/>
      <c r="WQQ299"/>
      <c r="WQR299"/>
      <c r="WQS299"/>
      <c r="WQT299"/>
      <c r="WQU299"/>
      <c r="WQV299"/>
      <c r="WQW299"/>
      <c r="WQX299"/>
      <c r="WQY299"/>
      <c r="WQZ299"/>
      <c r="WRA299"/>
      <c r="WRB299"/>
      <c r="WRC299"/>
      <c r="WRD299"/>
      <c r="WRE299"/>
      <c r="WRF299"/>
      <c r="WRG299"/>
      <c r="WRH299"/>
      <c r="WRI299"/>
      <c r="WRJ299"/>
      <c r="WRK299"/>
      <c r="WRL299"/>
      <c r="WRM299"/>
      <c r="WRN299"/>
      <c r="WRO299"/>
      <c r="WRP299"/>
      <c r="WRQ299"/>
      <c r="WRR299"/>
      <c r="WRS299"/>
      <c r="WRT299"/>
      <c r="WRU299"/>
      <c r="WRV299"/>
      <c r="WRW299"/>
      <c r="WRX299"/>
      <c r="WRY299"/>
      <c r="WRZ299"/>
      <c r="WSA299"/>
      <c r="WSB299"/>
      <c r="WSC299"/>
      <c r="WSD299"/>
      <c r="WSE299"/>
      <c r="WSF299"/>
      <c r="WSG299"/>
      <c r="WSH299"/>
      <c r="WSI299"/>
      <c r="WSJ299"/>
      <c r="WSK299"/>
      <c r="WSL299"/>
      <c r="WSM299"/>
      <c r="WSN299"/>
      <c r="WSO299"/>
      <c r="WSP299"/>
      <c r="WSQ299"/>
      <c r="WSR299"/>
      <c r="WSS299"/>
      <c r="WST299"/>
      <c r="WSU299"/>
      <c r="WSV299"/>
      <c r="WSW299"/>
      <c r="WSX299"/>
      <c r="WSY299"/>
      <c r="WSZ299"/>
      <c r="WTA299"/>
      <c r="WTB299"/>
      <c r="WTC299"/>
      <c r="WTD299"/>
      <c r="WTE299"/>
      <c r="WTF299"/>
      <c r="WTG299"/>
      <c r="WTH299"/>
      <c r="WTI299"/>
      <c r="WTJ299"/>
      <c r="WTK299"/>
      <c r="WTL299"/>
      <c r="WTM299"/>
      <c r="WTN299"/>
      <c r="WTO299"/>
      <c r="WTP299"/>
      <c r="WTQ299"/>
      <c r="WTR299"/>
      <c r="WTS299"/>
      <c r="WTT299"/>
      <c r="WTU299"/>
      <c r="WTV299"/>
      <c r="WTW299"/>
      <c r="WTX299"/>
      <c r="WTY299"/>
      <c r="WTZ299"/>
      <c r="WUA299"/>
      <c r="WUB299"/>
      <c r="WUC299"/>
      <c r="WUD299"/>
      <c r="WUE299"/>
      <c r="WUF299"/>
      <c r="WUG299"/>
      <c r="WUH299"/>
      <c r="WUI299"/>
      <c r="WUJ299"/>
      <c r="WUK299"/>
      <c r="WUL299"/>
      <c r="WUM299"/>
      <c r="WUN299"/>
      <c r="WUO299"/>
      <c r="WUP299"/>
      <c r="WUQ299"/>
      <c r="WUR299"/>
      <c r="WUS299"/>
      <c r="WUT299"/>
      <c r="WUU299"/>
      <c r="WUV299"/>
      <c r="WUW299"/>
      <c r="WUX299"/>
      <c r="WUY299"/>
      <c r="WUZ299"/>
      <c r="WVA299"/>
      <c r="WVB299"/>
      <c r="WVC299"/>
      <c r="WVD299"/>
      <c r="WVE299"/>
      <c r="WVF299"/>
      <c r="WVG299"/>
      <c r="WVH299"/>
      <c r="WVI299"/>
      <c r="WVJ299"/>
      <c r="WVK299"/>
      <c r="WVL299"/>
      <c r="WVM299"/>
      <c r="WVN299"/>
      <c r="WVO299"/>
      <c r="WVP299"/>
      <c r="WVQ299"/>
      <c r="WVR299"/>
      <c r="WVS299"/>
      <c r="WVT299"/>
      <c r="WVU299"/>
      <c r="WVV299"/>
      <c r="WVW299"/>
      <c r="WVX299"/>
      <c r="WVY299"/>
      <c r="WVZ299"/>
      <c r="WWA299"/>
      <c r="WWB299"/>
      <c r="WWC299"/>
      <c r="WWD299"/>
      <c r="WWE299"/>
      <c r="WWF299"/>
      <c r="WWG299"/>
      <c r="WWH299"/>
      <c r="WWI299"/>
      <c r="WWJ299"/>
      <c r="WWK299"/>
      <c r="WWL299"/>
      <c r="WWM299"/>
      <c r="WWN299"/>
      <c r="WWO299"/>
      <c r="WWP299"/>
      <c r="WWQ299"/>
      <c r="WWR299"/>
      <c r="WWS299"/>
      <c r="WWT299"/>
      <c r="WWU299"/>
      <c r="WWV299"/>
      <c r="WWW299"/>
      <c r="WWX299"/>
      <c r="WWY299"/>
      <c r="WWZ299"/>
      <c r="WXA299"/>
      <c r="WXB299"/>
      <c r="WXC299"/>
      <c r="WXD299"/>
      <c r="WXE299"/>
      <c r="WXF299"/>
      <c r="WXG299"/>
      <c r="WXH299"/>
      <c r="WXI299"/>
      <c r="WXJ299"/>
      <c r="WXK299"/>
      <c r="WXL299"/>
      <c r="WXM299"/>
      <c r="WXN299"/>
      <c r="WXO299"/>
      <c r="WXP299"/>
      <c r="WXQ299"/>
      <c r="WXR299"/>
      <c r="WXS299"/>
      <c r="WXT299"/>
      <c r="WXU299"/>
      <c r="WXV299"/>
      <c r="WXW299"/>
      <c r="WXX299"/>
      <c r="WXY299"/>
      <c r="WXZ299"/>
      <c r="WYA299"/>
      <c r="WYB299"/>
      <c r="WYC299"/>
      <c r="WYD299"/>
      <c r="WYE299"/>
      <c r="WYF299"/>
      <c r="WYG299"/>
      <c r="WYH299"/>
      <c r="WYI299"/>
      <c r="WYJ299"/>
      <c r="WYK299"/>
      <c r="WYL299"/>
      <c r="WYM299"/>
      <c r="WYN299"/>
      <c r="WYO299"/>
      <c r="WYP299"/>
      <c r="WYQ299"/>
      <c r="WYR299"/>
      <c r="WYS299"/>
      <c r="WYT299"/>
      <c r="WYU299"/>
      <c r="WYV299"/>
      <c r="WYW299"/>
      <c r="WYX299"/>
      <c r="WYY299"/>
      <c r="WYZ299"/>
      <c r="WZA299"/>
      <c r="WZB299"/>
      <c r="WZC299"/>
      <c r="WZD299"/>
      <c r="WZE299"/>
      <c r="WZF299"/>
      <c r="WZG299"/>
      <c r="WZH299"/>
      <c r="WZI299"/>
      <c r="WZJ299"/>
      <c r="WZK299"/>
      <c r="WZL299"/>
      <c r="WZM299"/>
      <c r="WZN299"/>
      <c r="WZO299"/>
      <c r="WZP299"/>
      <c r="WZQ299"/>
      <c r="WZR299"/>
      <c r="WZS299"/>
      <c r="WZT299"/>
      <c r="WZU299"/>
      <c r="WZV299"/>
      <c r="WZW299"/>
      <c r="WZX299"/>
      <c r="WZY299"/>
      <c r="WZZ299"/>
      <c r="XAA299"/>
      <c r="XAB299"/>
      <c r="XAC299"/>
      <c r="XAD299"/>
      <c r="XAE299"/>
      <c r="XAF299"/>
      <c r="XAG299"/>
      <c r="XAH299"/>
      <c r="XAI299"/>
      <c r="XAJ299"/>
      <c r="XAK299"/>
      <c r="XAL299"/>
      <c r="XAM299"/>
      <c r="XAN299"/>
      <c r="XAO299"/>
      <c r="XAP299"/>
      <c r="XAQ299"/>
      <c r="XAR299"/>
      <c r="XAS299"/>
      <c r="XAT299"/>
      <c r="XAU299"/>
      <c r="XAV299"/>
      <c r="XAW299"/>
      <c r="XAX299"/>
      <c r="XAY299"/>
      <c r="XAZ299"/>
      <c r="XBA299"/>
      <c r="XBB299"/>
      <c r="XBC299"/>
      <c r="XBD299"/>
      <c r="XBE299"/>
      <c r="XBF299"/>
      <c r="XBG299"/>
      <c r="XBH299"/>
      <c r="XBI299"/>
      <c r="XBJ299"/>
      <c r="XBK299"/>
      <c r="XBL299"/>
      <c r="XBM299"/>
      <c r="XBN299"/>
      <c r="XBO299"/>
      <c r="XBP299"/>
      <c r="XBQ299"/>
      <c r="XBR299"/>
      <c r="XBS299"/>
      <c r="XBT299"/>
      <c r="XBU299"/>
      <c r="XBV299"/>
      <c r="XBW299"/>
      <c r="XBX299"/>
      <c r="XBY299"/>
      <c r="XBZ299"/>
      <c r="XCA299"/>
      <c r="XCB299"/>
      <c r="XCC299"/>
      <c r="XCD299"/>
      <c r="XCE299"/>
      <c r="XCF299"/>
      <c r="XCG299"/>
      <c r="XCH299"/>
      <c r="XCI299"/>
      <c r="XCJ299"/>
      <c r="XCK299"/>
      <c r="XCL299"/>
      <c r="XCM299"/>
      <c r="XCN299"/>
      <c r="XCO299"/>
      <c r="XCP299"/>
      <c r="XCQ299"/>
      <c r="XCR299"/>
      <c r="XCS299"/>
      <c r="XCT299"/>
      <c r="XCU299"/>
      <c r="XCV299"/>
      <c r="XCW299"/>
      <c r="XCX299"/>
      <c r="XCY299"/>
      <c r="XCZ299"/>
      <c r="XDA299"/>
      <c r="XDB299"/>
      <c r="XDC299"/>
      <c r="XDD299"/>
      <c r="XDE299"/>
      <c r="XDF299"/>
      <c r="XDG299"/>
      <c r="XDH299"/>
      <c r="XDI299"/>
      <c r="XDJ299"/>
      <c r="XDK299"/>
      <c r="XDL299"/>
      <c r="XDM299"/>
      <c r="XDN299"/>
      <c r="XDO299"/>
      <c r="XDP299"/>
      <c r="XDQ299"/>
      <c r="XDR299"/>
      <c r="XDS299"/>
      <c r="XDT299"/>
      <c r="XDU299"/>
      <c r="XDV299"/>
      <c r="XDW299"/>
      <c r="XDX299"/>
      <c r="XDY299"/>
      <c r="XDZ299"/>
      <c r="XEA299"/>
      <c r="XEB299"/>
      <c r="XEC299"/>
      <c r="XED299"/>
      <c r="XEE299"/>
      <c r="XEF299"/>
      <c r="XEG299"/>
      <c r="XEH299"/>
      <c r="XEI299"/>
      <c r="XEJ299"/>
      <c r="XEK299"/>
      <c r="XEL299"/>
      <c r="XEM299"/>
      <c r="XEN299"/>
      <c r="XEO299"/>
      <c r="XEP299"/>
      <c r="XEQ299"/>
      <c r="XER299"/>
      <c r="XES299"/>
      <c r="XET299"/>
      <c r="XEU299"/>
      <c r="XEV299"/>
      <c r="XEW299"/>
      <c r="XEX299"/>
      <c r="XEY299"/>
      <c r="XEZ299"/>
      <c r="XFA299"/>
      <c r="XFB299"/>
      <c r="XFC299"/>
      <c r="XFD299"/>
    </row>
    <row r="300" s="31" customFormat="1" spans="1:1638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 s="28"/>
      <c r="AN300" s="169"/>
      <c r="AO300" s="170"/>
      <c r="AP300"/>
      <c r="AQ300"/>
      <c r="AR300" s="32"/>
      <c r="AS300" s="28"/>
      <c r="AT300" s="28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  <c r="AMK300"/>
      <c r="AML300"/>
      <c r="AMM300"/>
      <c r="AMN300"/>
      <c r="AMO300"/>
      <c r="AMP300"/>
      <c r="AMQ300"/>
      <c r="AMR300"/>
      <c r="AMS300"/>
      <c r="AMT300"/>
      <c r="AMU300"/>
      <c r="AMV300"/>
      <c r="AMW300"/>
      <c r="AMX300"/>
      <c r="AMY300"/>
      <c r="AMZ300"/>
      <c r="ANA300"/>
      <c r="ANB300"/>
      <c r="ANC300"/>
      <c r="AND300"/>
      <c r="ANE300"/>
      <c r="ANF300"/>
      <c r="ANG300"/>
      <c r="ANH300"/>
      <c r="ANI300"/>
      <c r="ANJ300"/>
      <c r="ANK300"/>
      <c r="ANL300"/>
      <c r="ANM300"/>
      <c r="ANN300"/>
      <c r="ANO300"/>
      <c r="ANP300"/>
      <c r="ANQ300"/>
      <c r="ANR300"/>
      <c r="ANS300"/>
      <c r="ANT300"/>
      <c r="ANU300"/>
      <c r="ANV300"/>
      <c r="ANW300"/>
      <c r="ANX300"/>
      <c r="ANY300"/>
      <c r="ANZ300"/>
      <c r="AOA300"/>
      <c r="AOB300"/>
      <c r="AOC300"/>
      <c r="AOD300"/>
      <c r="AOE300"/>
      <c r="AOF300"/>
      <c r="AOG300"/>
      <c r="AOH300"/>
      <c r="AOI300"/>
      <c r="AOJ300"/>
      <c r="AOK300"/>
      <c r="AOL300"/>
      <c r="AOM300"/>
      <c r="AON300"/>
      <c r="AOO300"/>
      <c r="AOP300"/>
      <c r="AOQ300"/>
      <c r="AOR300"/>
      <c r="AOS300"/>
      <c r="AOT300"/>
      <c r="AOU300"/>
      <c r="AOV300"/>
      <c r="AOW300"/>
      <c r="AOX300"/>
      <c r="AOY300"/>
      <c r="AOZ300"/>
      <c r="APA300"/>
      <c r="APB300"/>
      <c r="APC300"/>
      <c r="APD300"/>
      <c r="APE300"/>
      <c r="APF300"/>
      <c r="APG300"/>
      <c r="APH300"/>
      <c r="API300"/>
      <c r="APJ300"/>
      <c r="APK300"/>
      <c r="APL300"/>
      <c r="APM300"/>
      <c r="APN300"/>
      <c r="APO300"/>
      <c r="APP300"/>
      <c r="APQ300"/>
      <c r="APR300"/>
      <c r="APS300"/>
      <c r="APT300"/>
      <c r="APU300"/>
      <c r="APV300"/>
      <c r="APW300"/>
      <c r="APX300"/>
      <c r="APY300"/>
      <c r="APZ300"/>
      <c r="AQA300"/>
      <c r="AQB300"/>
      <c r="AQC300"/>
      <c r="AQD300"/>
      <c r="AQE300"/>
      <c r="AQF300"/>
      <c r="AQG300"/>
      <c r="AQH300"/>
      <c r="AQI300"/>
      <c r="AQJ300"/>
      <c r="AQK300"/>
      <c r="AQL300"/>
      <c r="AQM300"/>
      <c r="AQN300"/>
      <c r="AQO300"/>
      <c r="AQP300"/>
      <c r="AQQ300"/>
      <c r="AQR300"/>
      <c r="AQS300"/>
      <c r="AQT300"/>
      <c r="AQU300"/>
      <c r="AQV300"/>
      <c r="AQW300"/>
      <c r="AQX300"/>
      <c r="AQY300"/>
      <c r="AQZ300"/>
      <c r="ARA300"/>
      <c r="ARB300"/>
      <c r="ARC300"/>
      <c r="ARD300"/>
      <c r="ARE300"/>
      <c r="ARF300"/>
      <c r="ARG300"/>
      <c r="ARH300"/>
      <c r="ARI300"/>
      <c r="ARJ300"/>
      <c r="ARK300"/>
      <c r="ARL300"/>
      <c r="ARM300"/>
      <c r="ARN300"/>
      <c r="ARO300"/>
      <c r="ARP300"/>
      <c r="ARQ300"/>
      <c r="ARR300"/>
      <c r="ARS300"/>
      <c r="ART300"/>
      <c r="ARU300"/>
      <c r="ARV300"/>
      <c r="ARW300"/>
      <c r="ARX300"/>
      <c r="ARY300"/>
      <c r="ARZ300"/>
      <c r="ASA300"/>
      <c r="ASB300"/>
      <c r="ASC300"/>
      <c r="ASD300"/>
      <c r="ASE300"/>
      <c r="ASF300"/>
      <c r="ASG300"/>
      <c r="ASH300"/>
      <c r="ASI300"/>
      <c r="ASJ300"/>
      <c r="ASK300"/>
      <c r="ASL300"/>
      <c r="ASM300"/>
      <c r="ASN300"/>
      <c r="ASO300"/>
      <c r="ASP300"/>
      <c r="ASQ300"/>
      <c r="ASR300"/>
      <c r="ASS300"/>
      <c r="AST300"/>
      <c r="ASU300"/>
      <c r="ASV300"/>
      <c r="ASW300"/>
      <c r="ASX300"/>
      <c r="ASY300"/>
      <c r="ASZ300"/>
      <c r="ATA300"/>
      <c r="ATB300"/>
      <c r="ATC300"/>
      <c r="ATD300"/>
      <c r="ATE300"/>
      <c r="ATF300"/>
      <c r="ATG300"/>
      <c r="ATH300"/>
      <c r="ATI300"/>
      <c r="ATJ300"/>
      <c r="ATK300"/>
      <c r="ATL300"/>
      <c r="ATM300"/>
      <c r="ATN300"/>
      <c r="ATO300"/>
      <c r="ATP300"/>
      <c r="ATQ300"/>
      <c r="ATR300"/>
      <c r="ATS300"/>
      <c r="ATT300"/>
      <c r="ATU300"/>
      <c r="ATV300"/>
      <c r="ATW300"/>
      <c r="ATX300"/>
      <c r="ATY300"/>
      <c r="ATZ300"/>
      <c r="AUA300"/>
      <c r="AUB300"/>
      <c r="AUC300"/>
      <c r="AUD300"/>
      <c r="AUE300"/>
      <c r="AUF300"/>
      <c r="AUG300"/>
      <c r="AUH300"/>
      <c r="AUI300"/>
      <c r="AUJ300"/>
      <c r="AUK300"/>
      <c r="AUL300"/>
      <c r="AUM300"/>
      <c r="AUN300"/>
      <c r="AUO300"/>
      <c r="AUP300"/>
      <c r="AUQ300"/>
      <c r="AUR300"/>
      <c r="AUS300"/>
      <c r="AUT300"/>
      <c r="AUU300"/>
      <c r="AUV300"/>
      <c r="AUW300"/>
      <c r="AUX300"/>
      <c r="AUY300"/>
      <c r="AUZ300"/>
      <c r="AVA300"/>
      <c r="AVB300"/>
      <c r="AVC300"/>
      <c r="AVD300"/>
      <c r="AVE300"/>
      <c r="AVF300"/>
      <c r="AVG300"/>
      <c r="AVH300"/>
      <c r="AVI300"/>
      <c r="AVJ300"/>
      <c r="AVK300"/>
      <c r="AVL300"/>
      <c r="AVM300"/>
      <c r="AVN300"/>
      <c r="AVO300"/>
      <c r="AVP300"/>
      <c r="AVQ300"/>
      <c r="AVR300"/>
      <c r="AVS300"/>
      <c r="AVT300"/>
      <c r="AVU300"/>
      <c r="AVV300"/>
      <c r="AVW300"/>
      <c r="AVX300"/>
      <c r="AVY300"/>
      <c r="AVZ300"/>
      <c r="AWA300"/>
      <c r="AWB300"/>
      <c r="AWC300"/>
      <c r="AWD300"/>
      <c r="AWE300"/>
      <c r="AWF300"/>
      <c r="AWG300"/>
      <c r="AWH300"/>
      <c r="AWI300"/>
      <c r="AWJ300"/>
      <c r="AWK300"/>
      <c r="AWL300"/>
      <c r="AWM300"/>
      <c r="AWN300"/>
      <c r="AWO300"/>
      <c r="AWP300"/>
      <c r="AWQ300"/>
      <c r="AWR300"/>
      <c r="AWS300"/>
      <c r="AWT300"/>
      <c r="AWU300"/>
      <c r="AWV300"/>
      <c r="AWW300"/>
      <c r="AWX300"/>
      <c r="AWY300"/>
      <c r="AWZ300"/>
      <c r="AXA300"/>
      <c r="AXB300"/>
      <c r="AXC300"/>
      <c r="AXD300"/>
      <c r="AXE300"/>
      <c r="AXF300"/>
      <c r="AXG300"/>
      <c r="AXH300"/>
      <c r="AXI300"/>
      <c r="AXJ300"/>
      <c r="AXK300"/>
      <c r="AXL300"/>
      <c r="AXM300"/>
      <c r="AXN300"/>
      <c r="AXO300"/>
      <c r="AXP300"/>
      <c r="AXQ300"/>
      <c r="AXR300"/>
      <c r="AXS300"/>
      <c r="AXT300"/>
      <c r="AXU300"/>
      <c r="AXV300"/>
      <c r="AXW300"/>
      <c r="AXX300"/>
      <c r="AXY300"/>
      <c r="AXZ300"/>
      <c r="AYA300"/>
      <c r="AYB300"/>
      <c r="AYC300"/>
      <c r="AYD300"/>
      <c r="AYE300"/>
      <c r="AYF300"/>
      <c r="AYG300"/>
      <c r="AYH300"/>
      <c r="AYI300"/>
      <c r="AYJ300"/>
      <c r="AYK300"/>
      <c r="AYL300"/>
      <c r="AYM300"/>
      <c r="AYN300"/>
      <c r="AYO300"/>
      <c r="AYP300"/>
      <c r="AYQ300"/>
      <c r="AYR300"/>
      <c r="AYS300"/>
      <c r="AYT300"/>
      <c r="AYU300"/>
      <c r="AYV300"/>
      <c r="AYW300"/>
      <c r="AYX300"/>
      <c r="AYY300"/>
      <c r="AYZ300"/>
      <c r="AZA300"/>
      <c r="AZB300"/>
      <c r="AZC300"/>
      <c r="AZD300"/>
      <c r="AZE300"/>
      <c r="AZF300"/>
      <c r="AZG300"/>
      <c r="AZH300"/>
      <c r="AZI300"/>
      <c r="AZJ300"/>
      <c r="AZK300"/>
      <c r="AZL300"/>
      <c r="AZM300"/>
      <c r="AZN300"/>
      <c r="AZO300"/>
      <c r="AZP300"/>
      <c r="AZQ300"/>
      <c r="AZR300"/>
      <c r="AZS300"/>
      <c r="AZT300"/>
      <c r="AZU300"/>
      <c r="AZV300"/>
      <c r="AZW300"/>
      <c r="AZX300"/>
      <c r="AZY300"/>
      <c r="AZZ300"/>
      <c r="BAA300"/>
      <c r="BAB300"/>
      <c r="BAC300"/>
      <c r="BAD300"/>
      <c r="BAE300"/>
      <c r="BAF300"/>
      <c r="BAG300"/>
      <c r="BAH300"/>
      <c r="BAI300"/>
      <c r="BAJ300"/>
      <c r="BAK300"/>
      <c r="BAL300"/>
      <c r="BAM300"/>
      <c r="BAN300"/>
      <c r="BAO300"/>
      <c r="BAP300"/>
      <c r="BAQ300"/>
      <c r="BAR300"/>
      <c r="BAS300"/>
      <c r="BAT300"/>
      <c r="BAU300"/>
      <c r="BAV300"/>
      <c r="BAW300"/>
      <c r="BAX300"/>
      <c r="BAY300"/>
      <c r="BAZ300"/>
      <c r="BBA300"/>
      <c r="BBB300"/>
      <c r="BBC300"/>
      <c r="BBD300"/>
      <c r="BBE300"/>
      <c r="BBF300"/>
      <c r="BBG300"/>
      <c r="BBH300"/>
      <c r="BBI300"/>
      <c r="BBJ300"/>
      <c r="BBK300"/>
      <c r="BBL300"/>
      <c r="BBM300"/>
      <c r="BBN300"/>
      <c r="BBO300"/>
      <c r="BBP300"/>
      <c r="BBQ300"/>
      <c r="BBR300"/>
      <c r="BBS300"/>
      <c r="BBT300"/>
      <c r="BBU300"/>
      <c r="BBV300"/>
      <c r="BBW300"/>
      <c r="BBX300"/>
      <c r="BBY300"/>
      <c r="BBZ300"/>
      <c r="BCA300"/>
      <c r="BCB300"/>
      <c r="BCC300"/>
      <c r="BCD300"/>
      <c r="BCE300"/>
      <c r="BCF300"/>
      <c r="BCG300"/>
      <c r="BCH300"/>
      <c r="BCI300"/>
      <c r="BCJ300"/>
      <c r="BCK300"/>
      <c r="BCL300"/>
      <c r="BCM300"/>
      <c r="BCN300"/>
      <c r="BCO300"/>
      <c r="BCP300"/>
      <c r="BCQ300"/>
      <c r="BCR300"/>
      <c r="BCS300"/>
      <c r="BCT300"/>
      <c r="BCU300"/>
      <c r="BCV300"/>
      <c r="BCW300"/>
      <c r="BCX300"/>
      <c r="BCY300"/>
      <c r="BCZ300"/>
      <c r="BDA300"/>
      <c r="BDB300"/>
      <c r="BDC300"/>
      <c r="BDD300"/>
      <c r="BDE300"/>
      <c r="BDF300"/>
      <c r="BDG300"/>
      <c r="BDH300"/>
      <c r="BDI300"/>
      <c r="BDJ300"/>
      <c r="BDK300"/>
      <c r="BDL300"/>
      <c r="BDM300"/>
      <c r="BDN300"/>
      <c r="BDO300"/>
      <c r="BDP300"/>
      <c r="BDQ300"/>
      <c r="BDR300"/>
      <c r="BDS300"/>
      <c r="BDT300"/>
      <c r="BDU300"/>
      <c r="BDV300"/>
      <c r="BDW300"/>
      <c r="BDX300"/>
      <c r="BDY300"/>
      <c r="BDZ300"/>
      <c r="BEA300"/>
      <c r="BEB300"/>
      <c r="BEC300"/>
      <c r="BED300"/>
      <c r="BEE300"/>
      <c r="BEF300"/>
      <c r="BEG300"/>
      <c r="BEH300"/>
      <c r="BEI300"/>
      <c r="BEJ300"/>
      <c r="BEK300"/>
      <c r="BEL300"/>
      <c r="BEM300"/>
      <c r="BEN300"/>
      <c r="BEO300"/>
      <c r="BEP300"/>
      <c r="BEQ300"/>
      <c r="BER300"/>
      <c r="BES300"/>
      <c r="BET300"/>
      <c r="BEU300"/>
      <c r="BEV300"/>
      <c r="BEW300"/>
      <c r="BEX300"/>
      <c r="BEY300"/>
      <c r="BEZ300"/>
      <c r="BFA300"/>
      <c r="BFB300"/>
      <c r="BFC300"/>
      <c r="BFD300"/>
      <c r="BFE300"/>
      <c r="BFF300"/>
      <c r="BFG300"/>
      <c r="BFH300"/>
      <c r="BFI300"/>
      <c r="BFJ300"/>
      <c r="BFK300"/>
      <c r="BFL300"/>
      <c r="BFM300"/>
      <c r="BFN300"/>
      <c r="BFO300"/>
      <c r="BFP300"/>
      <c r="BFQ300"/>
      <c r="BFR300"/>
      <c r="BFS300"/>
      <c r="BFT300"/>
      <c r="BFU300"/>
      <c r="BFV300"/>
      <c r="BFW300"/>
      <c r="BFX300"/>
      <c r="BFY300"/>
      <c r="BFZ300"/>
      <c r="BGA300"/>
      <c r="BGB300"/>
      <c r="BGC300"/>
      <c r="BGD300"/>
      <c r="BGE300"/>
      <c r="BGF300"/>
      <c r="BGG300"/>
      <c r="BGH300"/>
      <c r="BGI300"/>
      <c r="BGJ300"/>
      <c r="BGK300"/>
      <c r="BGL300"/>
      <c r="BGM300"/>
      <c r="BGN300"/>
      <c r="BGO300"/>
      <c r="BGP300"/>
      <c r="BGQ300"/>
      <c r="BGR300"/>
      <c r="BGS300"/>
      <c r="BGT300"/>
      <c r="BGU300"/>
      <c r="BGV300"/>
      <c r="BGW300"/>
      <c r="BGX300"/>
      <c r="BGY300"/>
      <c r="BGZ300"/>
      <c r="BHA300"/>
      <c r="BHB300"/>
      <c r="BHC300"/>
      <c r="BHD300"/>
      <c r="BHE300"/>
      <c r="BHF300"/>
      <c r="BHG300"/>
      <c r="BHH300"/>
      <c r="BHI300"/>
      <c r="BHJ300"/>
      <c r="BHK300"/>
      <c r="BHL300"/>
      <c r="BHM300"/>
      <c r="BHN300"/>
      <c r="BHO300"/>
      <c r="BHP300"/>
      <c r="BHQ300"/>
      <c r="BHR300"/>
      <c r="BHS300"/>
      <c r="BHT300"/>
      <c r="BHU300"/>
      <c r="BHV300"/>
      <c r="BHW300"/>
      <c r="BHX300"/>
      <c r="BHY300"/>
      <c r="BHZ300"/>
      <c r="BIA300"/>
      <c r="BIB300"/>
      <c r="BIC300"/>
      <c r="BID300"/>
      <c r="BIE300"/>
      <c r="BIF300"/>
      <c r="BIG300"/>
      <c r="BIH300"/>
      <c r="BII300"/>
      <c r="BIJ300"/>
      <c r="BIK300"/>
      <c r="BIL300"/>
      <c r="BIM300"/>
      <c r="BIN300"/>
      <c r="BIO300"/>
      <c r="BIP300"/>
      <c r="BIQ300"/>
      <c r="BIR300"/>
      <c r="BIS300"/>
      <c r="BIT300"/>
      <c r="BIU300"/>
      <c r="BIV300"/>
      <c r="BIW300"/>
      <c r="BIX300"/>
      <c r="BIY300"/>
      <c r="BIZ300"/>
      <c r="BJA300"/>
      <c r="BJB300"/>
      <c r="BJC300"/>
      <c r="BJD300"/>
      <c r="BJE300"/>
      <c r="BJF300"/>
      <c r="BJG300"/>
      <c r="BJH300"/>
      <c r="BJI300"/>
      <c r="BJJ300"/>
      <c r="BJK300"/>
      <c r="BJL300"/>
      <c r="BJM300"/>
      <c r="BJN300"/>
      <c r="BJO300"/>
      <c r="BJP300"/>
      <c r="BJQ300"/>
      <c r="BJR300"/>
      <c r="BJS300"/>
      <c r="BJT300"/>
      <c r="BJU300"/>
      <c r="BJV300"/>
      <c r="BJW300"/>
      <c r="BJX300"/>
      <c r="BJY300"/>
      <c r="BJZ300"/>
      <c r="BKA300"/>
      <c r="BKB300"/>
      <c r="BKC300"/>
      <c r="BKD300"/>
      <c r="BKE300"/>
      <c r="BKF300"/>
      <c r="BKG300"/>
      <c r="BKH300"/>
      <c r="BKI300"/>
      <c r="BKJ300"/>
      <c r="BKK300"/>
      <c r="BKL300"/>
      <c r="BKM300"/>
      <c r="BKN300"/>
      <c r="BKO300"/>
      <c r="BKP300"/>
      <c r="BKQ300"/>
      <c r="BKR300"/>
      <c r="BKS300"/>
      <c r="BKT300"/>
      <c r="BKU300"/>
      <c r="BKV300"/>
      <c r="BKW300"/>
      <c r="BKX300"/>
      <c r="BKY300"/>
      <c r="BKZ300"/>
      <c r="BLA300"/>
      <c r="BLB300"/>
      <c r="BLC300"/>
      <c r="BLD300"/>
      <c r="BLE300"/>
      <c r="BLF300"/>
      <c r="BLG300"/>
      <c r="BLH300"/>
      <c r="BLI300"/>
      <c r="BLJ300"/>
      <c r="BLK300"/>
      <c r="BLL300"/>
      <c r="BLM300"/>
      <c r="BLN300"/>
      <c r="BLO300"/>
      <c r="BLP300"/>
      <c r="BLQ300"/>
      <c r="BLR300"/>
      <c r="BLS300"/>
      <c r="BLT300"/>
      <c r="BLU300"/>
      <c r="BLV300"/>
      <c r="BLW300"/>
      <c r="BLX300"/>
      <c r="BLY300"/>
      <c r="BLZ300"/>
      <c r="BMA300"/>
      <c r="BMB300"/>
      <c r="BMC300"/>
      <c r="BMD300"/>
      <c r="BME300"/>
      <c r="BMF300"/>
      <c r="BMG300"/>
      <c r="BMH300"/>
      <c r="BMI300"/>
      <c r="BMJ300"/>
      <c r="BMK300"/>
      <c r="BML300"/>
      <c r="BMM300"/>
      <c r="BMN300"/>
      <c r="BMO300"/>
      <c r="BMP300"/>
      <c r="BMQ300"/>
      <c r="BMR300"/>
      <c r="BMS300"/>
      <c r="BMT300"/>
      <c r="BMU300"/>
      <c r="BMV300"/>
      <c r="BMW300"/>
      <c r="BMX300"/>
      <c r="BMY300"/>
      <c r="BMZ300"/>
      <c r="BNA300"/>
      <c r="BNB300"/>
      <c r="BNC300"/>
      <c r="BND300"/>
      <c r="BNE300"/>
      <c r="BNF300"/>
      <c r="BNG300"/>
      <c r="BNH300"/>
      <c r="BNI300"/>
      <c r="BNJ300"/>
      <c r="BNK300"/>
      <c r="BNL300"/>
      <c r="BNM300"/>
      <c r="BNN300"/>
      <c r="BNO300"/>
      <c r="BNP300"/>
      <c r="BNQ300"/>
      <c r="BNR300"/>
      <c r="BNS300"/>
      <c r="BNT300"/>
      <c r="BNU300"/>
      <c r="BNV300"/>
      <c r="BNW300"/>
      <c r="BNX300"/>
      <c r="BNY300"/>
      <c r="BNZ300"/>
      <c r="BOA300"/>
      <c r="BOB300"/>
      <c r="BOC300"/>
      <c r="BOD300"/>
      <c r="BOE300"/>
      <c r="BOF300"/>
      <c r="BOG300"/>
      <c r="BOH300"/>
      <c r="BOI300"/>
      <c r="BOJ300"/>
      <c r="BOK300"/>
      <c r="BOL300"/>
      <c r="BOM300"/>
      <c r="BON300"/>
      <c r="BOO300"/>
      <c r="BOP300"/>
      <c r="BOQ300"/>
      <c r="BOR300"/>
      <c r="BOS300"/>
      <c r="BOT300"/>
      <c r="BOU300"/>
      <c r="BOV300"/>
      <c r="BOW300"/>
      <c r="BOX300"/>
      <c r="BOY300"/>
      <c r="BOZ300"/>
      <c r="BPA300"/>
      <c r="BPB300"/>
      <c r="BPC300"/>
      <c r="BPD300"/>
      <c r="BPE300"/>
      <c r="BPF300"/>
      <c r="BPG300"/>
      <c r="BPH300"/>
      <c r="BPI300"/>
      <c r="BPJ300"/>
      <c r="BPK300"/>
      <c r="BPL300"/>
      <c r="BPM300"/>
      <c r="BPN300"/>
      <c r="BPO300"/>
      <c r="BPP300"/>
      <c r="BPQ300"/>
      <c r="BPR300"/>
      <c r="BPS300"/>
      <c r="BPT300"/>
      <c r="BPU300"/>
      <c r="BPV300"/>
      <c r="BPW300"/>
      <c r="BPX300"/>
      <c r="BPY300"/>
      <c r="BPZ300"/>
      <c r="BQA300"/>
      <c r="BQB300"/>
      <c r="BQC300"/>
      <c r="BQD300"/>
      <c r="BQE300"/>
      <c r="BQF300"/>
      <c r="BQG300"/>
      <c r="BQH300"/>
      <c r="BQI300"/>
      <c r="BQJ300"/>
      <c r="BQK300"/>
      <c r="BQL300"/>
      <c r="BQM300"/>
      <c r="BQN300"/>
      <c r="BQO300"/>
      <c r="BQP300"/>
      <c r="BQQ300"/>
      <c r="BQR300"/>
      <c r="BQS300"/>
      <c r="BQT300"/>
      <c r="BQU300"/>
      <c r="BQV300"/>
      <c r="BQW300"/>
      <c r="BQX300"/>
      <c r="BQY300"/>
      <c r="BQZ300"/>
      <c r="BRA300"/>
      <c r="BRB300"/>
      <c r="BRC300"/>
      <c r="BRD300"/>
      <c r="BRE300"/>
      <c r="BRF300"/>
      <c r="BRG300"/>
      <c r="BRH300"/>
      <c r="BRI300"/>
      <c r="BRJ300"/>
      <c r="BRK300"/>
      <c r="BRL300"/>
      <c r="BRM300"/>
      <c r="BRN300"/>
      <c r="BRO300"/>
      <c r="BRP300"/>
      <c r="BRQ300"/>
      <c r="BRR300"/>
      <c r="BRS300"/>
      <c r="BRT300"/>
      <c r="BRU300"/>
      <c r="BRV300"/>
      <c r="BRW300"/>
      <c r="BRX300"/>
      <c r="BRY300"/>
      <c r="BRZ300"/>
      <c r="BSA300"/>
      <c r="BSB300"/>
      <c r="BSC300"/>
      <c r="BSD300"/>
      <c r="BSE300"/>
      <c r="BSF300"/>
      <c r="BSG300"/>
      <c r="BSH300"/>
      <c r="BSI300"/>
      <c r="BSJ300"/>
      <c r="BSK300"/>
      <c r="BSL300"/>
      <c r="BSM300"/>
      <c r="BSN300"/>
      <c r="BSO300"/>
      <c r="BSP300"/>
      <c r="BSQ300"/>
      <c r="BSR300"/>
      <c r="BSS300"/>
      <c r="BST300"/>
      <c r="BSU300"/>
      <c r="BSV300"/>
      <c r="BSW300"/>
      <c r="BSX300"/>
      <c r="BSY300"/>
      <c r="BSZ300"/>
      <c r="BTA300"/>
      <c r="BTB300"/>
      <c r="BTC300"/>
      <c r="BTD300"/>
      <c r="BTE300"/>
      <c r="BTF300"/>
      <c r="BTG300"/>
      <c r="BTH300"/>
      <c r="BTI300"/>
      <c r="BTJ300"/>
      <c r="BTK300"/>
      <c r="BTL300"/>
      <c r="BTM300"/>
      <c r="BTN300"/>
      <c r="BTO300"/>
      <c r="BTP300"/>
      <c r="BTQ300"/>
      <c r="BTR300"/>
      <c r="BTS300"/>
      <c r="BTT300"/>
      <c r="BTU300"/>
      <c r="BTV300"/>
      <c r="BTW300"/>
      <c r="BTX300"/>
      <c r="BTY300"/>
      <c r="BTZ300"/>
      <c r="BUA300"/>
      <c r="BUB300"/>
      <c r="BUC300"/>
      <c r="BUD300"/>
      <c r="BUE300"/>
      <c r="BUF300"/>
      <c r="BUG300"/>
      <c r="BUH300"/>
      <c r="BUI300"/>
      <c r="BUJ300"/>
      <c r="BUK300"/>
      <c r="BUL300"/>
      <c r="BUM300"/>
      <c r="BUN300"/>
      <c r="BUO300"/>
      <c r="BUP300"/>
      <c r="BUQ300"/>
      <c r="BUR300"/>
      <c r="BUS300"/>
      <c r="BUT300"/>
      <c r="BUU300"/>
      <c r="BUV300"/>
      <c r="BUW300"/>
      <c r="BUX300"/>
      <c r="BUY300"/>
      <c r="BUZ300"/>
      <c r="BVA300"/>
      <c r="BVB300"/>
      <c r="BVC300"/>
      <c r="BVD300"/>
      <c r="BVE300"/>
      <c r="BVF300"/>
      <c r="BVG300"/>
      <c r="BVH300"/>
      <c r="BVI300"/>
      <c r="BVJ300"/>
      <c r="BVK300"/>
      <c r="BVL300"/>
      <c r="BVM300"/>
      <c r="BVN300"/>
      <c r="BVO300"/>
      <c r="BVP300"/>
      <c r="BVQ300"/>
      <c r="BVR300"/>
      <c r="BVS300"/>
      <c r="BVT300"/>
      <c r="BVU300"/>
      <c r="BVV300"/>
      <c r="BVW300"/>
      <c r="BVX300"/>
      <c r="BVY300"/>
      <c r="BVZ300"/>
      <c r="BWA300"/>
      <c r="BWB300"/>
      <c r="BWC300"/>
      <c r="BWD300"/>
      <c r="BWE300"/>
      <c r="BWF300"/>
      <c r="BWG300"/>
      <c r="BWH300"/>
      <c r="BWI300"/>
      <c r="BWJ300"/>
      <c r="BWK300"/>
      <c r="BWL300"/>
      <c r="BWM300"/>
      <c r="BWN300"/>
      <c r="BWO300"/>
      <c r="BWP300"/>
      <c r="BWQ300"/>
      <c r="BWR300"/>
      <c r="BWS300"/>
      <c r="BWT300"/>
      <c r="BWU300"/>
      <c r="BWV300"/>
      <c r="BWW300"/>
      <c r="BWX300"/>
      <c r="BWY300"/>
      <c r="BWZ300"/>
      <c r="BXA300"/>
      <c r="BXB300"/>
      <c r="BXC300"/>
      <c r="BXD300"/>
      <c r="BXE300"/>
      <c r="BXF300"/>
      <c r="BXG300"/>
      <c r="BXH300"/>
      <c r="BXI300"/>
      <c r="BXJ300"/>
      <c r="BXK300"/>
      <c r="BXL300"/>
      <c r="BXM300"/>
      <c r="BXN300"/>
      <c r="BXO300"/>
      <c r="BXP300"/>
      <c r="BXQ300"/>
      <c r="BXR300"/>
      <c r="BXS300"/>
      <c r="BXT300"/>
      <c r="BXU300"/>
      <c r="BXV300"/>
      <c r="BXW300"/>
      <c r="BXX300"/>
      <c r="BXY300"/>
      <c r="BXZ300"/>
      <c r="BYA300"/>
      <c r="BYB300"/>
      <c r="BYC300"/>
      <c r="BYD300"/>
      <c r="BYE300"/>
      <c r="BYF300"/>
      <c r="BYG300"/>
      <c r="BYH300"/>
      <c r="BYI300"/>
      <c r="BYJ300"/>
      <c r="BYK300"/>
      <c r="BYL300"/>
      <c r="BYM300"/>
      <c r="BYN300"/>
      <c r="BYO300"/>
      <c r="BYP300"/>
      <c r="BYQ300"/>
      <c r="BYR300"/>
      <c r="BYS300"/>
      <c r="BYT300"/>
      <c r="BYU300"/>
      <c r="BYV300"/>
      <c r="BYW300"/>
      <c r="BYX300"/>
      <c r="BYY300"/>
      <c r="BYZ300"/>
      <c r="BZA300"/>
      <c r="BZB300"/>
      <c r="BZC300"/>
      <c r="BZD300"/>
      <c r="BZE300"/>
      <c r="BZF300"/>
      <c r="BZG300"/>
      <c r="BZH300"/>
      <c r="BZI300"/>
      <c r="BZJ300"/>
      <c r="BZK300"/>
      <c r="BZL300"/>
      <c r="BZM300"/>
      <c r="BZN300"/>
      <c r="BZO300"/>
      <c r="BZP300"/>
      <c r="BZQ300"/>
      <c r="BZR300"/>
      <c r="BZS300"/>
      <c r="BZT300"/>
      <c r="BZU300"/>
      <c r="BZV300"/>
      <c r="BZW300"/>
      <c r="BZX300"/>
      <c r="BZY300"/>
      <c r="BZZ300"/>
      <c r="CAA300"/>
      <c r="CAB300"/>
      <c r="CAC300"/>
      <c r="CAD300"/>
      <c r="CAE300"/>
      <c r="CAF300"/>
      <c r="CAG300"/>
      <c r="CAH300"/>
      <c r="CAI300"/>
      <c r="CAJ300"/>
      <c r="CAK300"/>
      <c r="CAL300"/>
      <c r="CAM300"/>
      <c r="CAN300"/>
      <c r="CAO300"/>
      <c r="CAP300"/>
      <c r="CAQ300"/>
      <c r="CAR300"/>
      <c r="CAS300"/>
      <c r="CAT300"/>
      <c r="CAU300"/>
      <c r="CAV300"/>
      <c r="CAW300"/>
      <c r="CAX300"/>
      <c r="CAY300"/>
      <c r="CAZ300"/>
      <c r="CBA300"/>
      <c r="CBB300"/>
      <c r="CBC300"/>
      <c r="CBD300"/>
      <c r="CBE300"/>
      <c r="CBF300"/>
      <c r="CBG300"/>
      <c r="CBH300"/>
      <c r="CBI300"/>
      <c r="CBJ300"/>
      <c r="CBK300"/>
      <c r="CBL300"/>
      <c r="CBM300"/>
      <c r="CBN300"/>
      <c r="CBO300"/>
      <c r="CBP300"/>
      <c r="CBQ300"/>
      <c r="CBR300"/>
      <c r="CBS300"/>
      <c r="CBT300"/>
      <c r="CBU300"/>
      <c r="CBV300"/>
      <c r="CBW300"/>
      <c r="CBX300"/>
      <c r="CBY300"/>
      <c r="CBZ300"/>
      <c r="CCA300"/>
      <c r="CCB300"/>
      <c r="CCC300"/>
      <c r="CCD300"/>
      <c r="CCE300"/>
      <c r="CCF300"/>
      <c r="CCG300"/>
      <c r="CCH300"/>
      <c r="CCI300"/>
      <c r="CCJ300"/>
      <c r="CCK300"/>
      <c r="CCL300"/>
      <c r="CCM300"/>
      <c r="CCN300"/>
      <c r="CCO300"/>
      <c r="CCP300"/>
      <c r="CCQ300"/>
      <c r="CCR300"/>
      <c r="CCS300"/>
      <c r="CCT300"/>
      <c r="CCU300"/>
      <c r="CCV300"/>
      <c r="CCW300"/>
      <c r="CCX300"/>
      <c r="CCY300"/>
      <c r="CCZ300"/>
      <c r="CDA300"/>
      <c r="CDB300"/>
      <c r="CDC300"/>
      <c r="CDD300"/>
      <c r="CDE300"/>
      <c r="CDF300"/>
      <c r="CDG300"/>
      <c r="CDH300"/>
      <c r="CDI300"/>
      <c r="CDJ300"/>
      <c r="CDK300"/>
      <c r="CDL300"/>
      <c r="CDM300"/>
      <c r="CDN300"/>
      <c r="CDO300"/>
      <c r="CDP300"/>
      <c r="CDQ300"/>
      <c r="CDR300"/>
      <c r="CDS300"/>
      <c r="CDT300"/>
      <c r="CDU300"/>
      <c r="CDV300"/>
      <c r="CDW300"/>
      <c r="CDX300"/>
      <c r="CDY300"/>
      <c r="CDZ300"/>
      <c r="CEA300"/>
      <c r="CEB300"/>
      <c r="CEC300"/>
      <c r="CED300"/>
      <c r="CEE300"/>
      <c r="CEF300"/>
      <c r="CEG300"/>
      <c r="CEH300"/>
      <c r="CEI300"/>
      <c r="CEJ300"/>
      <c r="CEK300"/>
      <c r="CEL300"/>
      <c r="CEM300"/>
      <c r="CEN300"/>
      <c r="CEO300"/>
      <c r="CEP300"/>
      <c r="CEQ300"/>
      <c r="CER300"/>
      <c r="CES300"/>
      <c r="CET300"/>
      <c r="CEU300"/>
      <c r="CEV300"/>
      <c r="CEW300"/>
      <c r="CEX300"/>
      <c r="CEY300"/>
      <c r="CEZ300"/>
      <c r="CFA300"/>
      <c r="CFB300"/>
      <c r="CFC300"/>
      <c r="CFD300"/>
      <c r="CFE300"/>
      <c r="CFF300"/>
      <c r="CFG300"/>
      <c r="CFH300"/>
      <c r="CFI300"/>
      <c r="CFJ300"/>
      <c r="CFK300"/>
      <c r="CFL300"/>
      <c r="CFM300"/>
      <c r="CFN300"/>
      <c r="CFO300"/>
      <c r="CFP300"/>
      <c r="CFQ300"/>
      <c r="CFR300"/>
      <c r="CFS300"/>
      <c r="CFT300"/>
      <c r="CFU300"/>
      <c r="CFV300"/>
      <c r="CFW300"/>
      <c r="CFX300"/>
      <c r="CFY300"/>
      <c r="CFZ300"/>
      <c r="CGA300"/>
      <c r="CGB300"/>
      <c r="CGC300"/>
      <c r="CGD300"/>
      <c r="CGE300"/>
      <c r="CGF300"/>
      <c r="CGG300"/>
      <c r="CGH300"/>
      <c r="CGI300"/>
      <c r="CGJ300"/>
      <c r="CGK300"/>
      <c r="CGL300"/>
      <c r="CGM300"/>
      <c r="CGN300"/>
      <c r="CGO300"/>
      <c r="CGP300"/>
      <c r="CGQ300"/>
      <c r="CGR300"/>
      <c r="CGS300"/>
      <c r="CGT300"/>
      <c r="CGU300"/>
      <c r="CGV300"/>
      <c r="CGW300"/>
      <c r="CGX300"/>
      <c r="CGY300"/>
      <c r="CGZ300"/>
      <c r="CHA300"/>
      <c r="CHB300"/>
      <c r="CHC300"/>
      <c r="CHD300"/>
      <c r="CHE300"/>
      <c r="CHF300"/>
      <c r="CHG300"/>
      <c r="CHH300"/>
      <c r="CHI300"/>
      <c r="CHJ300"/>
      <c r="CHK300"/>
      <c r="CHL300"/>
      <c r="CHM300"/>
      <c r="CHN300"/>
      <c r="CHO300"/>
      <c r="CHP300"/>
      <c r="CHQ300"/>
      <c r="CHR300"/>
      <c r="CHS300"/>
      <c r="CHT300"/>
      <c r="CHU300"/>
      <c r="CHV300"/>
      <c r="CHW300"/>
      <c r="CHX300"/>
      <c r="CHY300"/>
      <c r="CHZ300"/>
      <c r="CIA300"/>
      <c r="CIB300"/>
      <c r="CIC300"/>
      <c r="CID300"/>
      <c r="CIE300"/>
      <c r="CIF300"/>
      <c r="CIG300"/>
      <c r="CIH300"/>
      <c r="CII300"/>
      <c r="CIJ300"/>
      <c r="CIK300"/>
      <c r="CIL300"/>
      <c r="CIM300"/>
      <c r="CIN300"/>
      <c r="CIO300"/>
      <c r="CIP300"/>
      <c r="CIQ300"/>
      <c r="CIR300"/>
      <c r="CIS300"/>
      <c r="CIT300"/>
      <c r="CIU300"/>
      <c r="CIV300"/>
      <c r="CIW300"/>
      <c r="CIX300"/>
      <c r="CIY300"/>
      <c r="CIZ300"/>
      <c r="CJA300"/>
      <c r="CJB300"/>
      <c r="CJC300"/>
      <c r="CJD300"/>
      <c r="CJE300"/>
      <c r="CJF300"/>
      <c r="CJG300"/>
      <c r="CJH300"/>
      <c r="CJI300"/>
      <c r="CJJ300"/>
      <c r="CJK300"/>
      <c r="CJL300"/>
      <c r="CJM300"/>
      <c r="CJN300"/>
      <c r="CJO300"/>
      <c r="CJP300"/>
      <c r="CJQ300"/>
      <c r="CJR300"/>
      <c r="CJS300"/>
      <c r="CJT300"/>
      <c r="CJU300"/>
      <c r="CJV300"/>
      <c r="CJW300"/>
      <c r="CJX300"/>
      <c r="CJY300"/>
      <c r="CJZ300"/>
      <c r="CKA300"/>
      <c r="CKB300"/>
      <c r="CKC300"/>
      <c r="CKD300"/>
      <c r="CKE300"/>
      <c r="CKF300"/>
      <c r="CKG300"/>
      <c r="CKH300"/>
      <c r="CKI300"/>
      <c r="CKJ300"/>
      <c r="CKK300"/>
      <c r="CKL300"/>
      <c r="CKM300"/>
      <c r="CKN300"/>
      <c r="CKO300"/>
      <c r="CKP300"/>
      <c r="CKQ300"/>
      <c r="CKR300"/>
      <c r="CKS300"/>
      <c r="CKT300"/>
      <c r="CKU300"/>
      <c r="CKV300"/>
      <c r="CKW300"/>
      <c r="CKX300"/>
      <c r="CKY300"/>
      <c r="CKZ300"/>
      <c r="CLA300"/>
      <c r="CLB300"/>
      <c r="CLC300"/>
      <c r="CLD300"/>
      <c r="CLE300"/>
      <c r="CLF300"/>
      <c r="CLG300"/>
      <c r="CLH300"/>
      <c r="CLI300"/>
      <c r="CLJ300"/>
      <c r="CLK300"/>
      <c r="CLL300"/>
      <c r="CLM300"/>
      <c r="CLN300"/>
      <c r="CLO300"/>
      <c r="CLP300"/>
      <c r="CLQ300"/>
      <c r="CLR300"/>
      <c r="CLS300"/>
      <c r="CLT300"/>
      <c r="CLU300"/>
      <c r="CLV300"/>
      <c r="CLW300"/>
      <c r="CLX300"/>
      <c r="CLY300"/>
      <c r="CLZ300"/>
      <c r="CMA300"/>
      <c r="CMB300"/>
      <c r="CMC300"/>
      <c r="CMD300"/>
      <c r="CME300"/>
      <c r="CMF300"/>
      <c r="CMG300"/>
      <c r="CMH300"/>
      <c r="CMI300"/>
      <c r="CMJ300"/>
      <c r="CMK300"/>
      <c r="CML300"/>
      <c r="CMM300"/>
      <c r="CMN300"/>
      <c r="CMO300"/>
      <c r="CMP300"/>
      <c r="CMQ300"/>
      <c r="CMR300"/>
      <c r="CMS300"/>
      <c r="CMT300"/>
      <c r="CMU300"/>
      <c r="CMV300"/>
      <c r="CMW300"/>
      <c r="CMX300"/>
      <c r="CMY300"/>
      <c r="CMZ300"/>
      <c r="CNA300"/>
      <c r="CNB300"/>
      <c r="CNC300"/>
      <c r="CND300"/>
      <c r="CNE300"/>
      <c r="CNF300"/>
      <c r="CNG300"/>
      <c r="CNH300"/>
      <c r="CNI300"/>
      <c r="CNJ300"/>
      <c r="CNK300"/>
      <c r="CNL300"/>
      <c r="CNM300"/>
      <c r="CNN300"/>
      <c r="CNO300"/>
      <c r="CNP300"/>
      <c r="CNQ300"/>
      <c r="CNR300"/>
      <c r="CNS300"/>
      <c r="CNT300"/>
      <c r="CNU300"/>
      <c r="CNV300"/>
      <c r="CNW300"/>
      <c r="CNX300"/>
      <c r="CNY300"/>
      <c r="CNZ300"/>
      <c r="COA300"/>
      <c r="COB300"/>
      <c r="COC300"/>
      <c r="COD300"/>
      <c r="COE300"/>
      <c r="COF300"/>
      <c r="COG300"/>
      <c r="COH300"/>
      <c r="COI300"/>
      <c r="COJ300"/>
      <c r="COK300"/>
      <c r="COL300"/>
      <c r="COM300"/>
      <c r="CON300"/>
      <c r="COO300"/>
      <c r="COP300"/>
      <c r="COQ300"/>
      <c r="COR300"/>
      <c r="COS300"/>
      <c r="COT300"/>
      <c r="COU300"/>
      <c r="COV300"/>
      <c r="COW300"/>
      <c r="COX300"/>
      <c r="COY300"/>
      <c r="COZ300"/>
      <c r="CPA300"/>
      <c r="CPB300"/>
      <c r="CPC300"/>
      <c r="CPD300"/>
      <c r="CPE300"/>
      <c r="CPF300"/>
      <c r="CPG300"/>
      <c r="CPH300"/>
      <c r="CPI300"/>
      <c r="CPJ300"/>
      <c r="CPK300"/>
      <c r="CPL300"/>
      <c r="CPM300"/>
      <c r="CPN300"/>
      <c r="CPO300"/>
      <c r="CPP300"/>
      <c r="CPQ300"/>
      <c r="CPR300"/>
      <c r="CPS300"/>
      <c r="CPT300"/>
      <c r="CPU300"/>
      <c r="CPV300"/>
      <c r="CPW300"/>
      <c r="CPX300"/>
      <c r="CPY300"/>
      <c r="CPZ300"/>
      <c r="CQA300"/>
      <c r="CQB300"/>
      <c r="CQC300"/>
      <c r="CQD300"/>
      <c r="CQE300"/>
      <c r="CQF300"/>
      <c r="CQG300"/>
      <c r="CQH300"/>
      <c r="CQI300"/>
      <c r="CQJ300"/>
      <c r="CQK300"/>
      <c r="CQL300"/>
      <c r="CQM300"/>
      <c r="CQN300"/>
      <c r="CQO300"/>
      <c r="CQP300"/>
      <c r="CQQ300"/>
      <c r="CQR300"/>
      <c r="CQS300"/>
      <c r="CQT300"/>
      <c r="CQU300"/>
      <c r="CQV300"/>
      <c r="CQW300"/>
      <c r="CQX300"/>
      <c r="CQY300"/>
      <c r="CQZ300"/>
      <c r="CRA300"/>
      <c r="CRB300"/>
      <c r="CRC300"/>
      <c r="CRD300"/>
      <c r="CRE300"/>
      <c r="CRF300"/>
      <c r="CRG300"/>
      <c r="CRH300"/>
      <c r="CRI300"/>
      <c r="CRJ300"/>
      <c r="CRK300"/>
      <c r="CRL300"/>
      <c r="CRM300"/>
      <c r="CRN300"/>
      <c r="CRO300"/>
      <c r="CRP300"/>
      <c r="CRQ300"/>
      <c r="CRR300"/>
      <c r="CRS300"/>
      <c r="CRT300"/>
      <c r="CRU300"/>
      <c r="CRV300"/>
      <c r="CRW300"/>
      <c r="CRX300"/>
      <c r="CRY300"/>
      <c r="CRZ300"/>
      <c r="CSA300"/>
      <c r="CSB300"/>
      <c r="CSC300"/>
      <c r="CSD300"/>
      <c r="CSE300"/>
      <c r="CSF300"/>
      <c r="CSG300"/>
      <c r="CSH300"/>
      <c r="CSI300"/>
      <c r="CSJ300"/>
      <c r="CSK300"/>
      <c r="CSL300"/>
      <c r="CSM300"/>
      <c r="CSN300"/>
      <c r="CSO300"/>
      <c r="CSP300"/>
      <c r="CSQ300"/>
      <c r="CSR300"/>
      <c r="CSS300"/>
      <c r="CST300"/>
      <c r="CSU300"/>
      <c r="CSV300"/>
      <c r="CSW300"/>
      <c r="CSX300"/>
      <c r="CSY300"/>
      <c r="CSZ300"/>
      <c r="CTA300"/>
      <c r="CTB300"/>
      <c r="CTC300"/>
      <c r="CTD300"/>
      <c r="CTE300"/>
      <c r="CTF300"/>
      <c r="CTG300"/>
      <c r="CTH300"/>
      <c r="CTI300"/>
      <c r="CTJ300"/>
      <c r="CTK300"/>
      <c r="CTL300"/>
      <c r="CTM300"/>
      <c r="CTN300"/>
      <c r="CTO300"/>
      <c r="CTP300"/>
      <c r="CTQ300"/>
      <c r="CTR300"/>
      <c r="CTS300"/>
      <c r="CTT300"/>
      <c r="CTU300"/>
      <c r="CTV300"/>
      <c r="CTW300"/>
      <c r="CTX300"/>
      <c r="CTY300"/>
      <c r="CTZ300"/>
      <c r="CUA300"/>
      <c r="CUB300"/>
      <c r="CUC300"/>
      <c r="CUD300"/>
      <c r="CUE300"/>
      <c r="CUF300"/>
      <c r="CUG300"/>
      <c r="CUH300"/>
      <c r="CUI300"/>
      <c r="CUJ300"/>
      <c r="CUK300"/>
      <c r="CUL300"/>
      <c r="CUM300"/>
      <c r="CUN300"/>
      <c r="CUO300"/>
      <c r="CUP300"/>
      <c r="CUQ300"/>
      <c r="CUR300"/>
      <c r="CUS300"/>
      <c r="CUT300"/>
      <c r="CUU300"/>
      <c r="CUV300"/>
      <c r="CUW300"/>
      <c r="CUX300"/>
      <c r="CUY300"/>
      <c r="CUZ300"/>
      <c r="CVA300"/>
      <c r="CVB300"/>
      <c r="CVC300"/>
      <c r="CVD300"/>
      <c r="CVE300"/>
      <c r="CVF300"/>
      <c r="CVG300"/>
      <c r="CVH300"/>
      <c r="CVI300"/>
      <c r="CVJ300"/>
      <c r="CVK300"/>
      <c r="CVL300"/>
      <c r="CVM300"/>
      <c r="CVN300"/>
      <c r="CVO300"/>
      <c r="CVP300"/>
      <c r="CVQ300"/>
      <c r="CVR300"/>
      <c r="CVS300"/>
      <c r="CVT300"/>
      <c r="CVU300"/>
      <c r="CVV300"/>
      <c r="CVW300"/>
      <c r="CVX300"/>
      <c r="CVY300"/>
      <c r="CVZ300"/>
      <c r="CWA300"/>
      <c r="CWB300"/>
      <c r="CWC300"/>
      <c r="CWD300"/>
      <c r="CWE300"/>
      <c r="CWF300"/>
      <c r="CWG300"/>
      <c r="CWH300"/>
      <c r="CWI300"/>
      <c r="CWJ300"/>
      <c r="CWK300"/>
      <c r="CWL300"/>
      <c r="CWM300"/>
      <c r="CWN300"/>
      <c r="CWO300"/>
      <c r="CWP300"/>
      <c r="CWQ300"/>
      <c r="CWR300"/>
      <c r="CWS300"/>
      <c r="CWT300"/>
      <c r="CWU300"/>
      <c r="CWV300"/>
      <c r="CWW300"/>
      <c r="CWX300"/>
      <c r="CWY300"/>
      <c r="CWZ300"/>
      <c r="CXA300"/>
      <c r="CXB300"/>
      <c r="CXC300"/>
      <c r="CXD300"/>
      <c r="CXE300"/>
      <c r="CXF300"/>
      <c r="CXG300"/>
      <c r="CXH300"/>
      <c r="CXI300"/>
      <c r="CXJ300"/>
      <c r="CXK300"/>
      <c r="CXL300"/>
      <c r="CXM300"/>
      <c r="CXN300"/>
      <c r="CXO300"/>
      <c r="CXP300"/>
      <c r="CXQ300"/>
      <c r="CXR300"/>
      <c r="CXS300"/>
      <c r="CXT300"/>
      <c r="CXU300"/>
      <c r="CXV300"/>
      <c r="CXW300"/>
      <c r="CXX300"/>
      <c r="CXY300"/>
      <c r="CXZ300"/>
      <c r="CYA300"/>
      <c r="CYB300"/>
      <c r="CYC300"/>
      <c r="CYD300"/>
      <c r="CYE300"/>
      <c r="CYF300"/>
      <c r="CYG300"/>
      <c r="CYH300"/>
      <c r="CYI300"/>
      <c r="CYJ300"/>
      <c r="CYK300"/>
      <c r="CYL300"/>
      <c r="CYM300"/>
      <c r="CYN300"/>
      <c r="CYO300"/>
      <c r="CYP300"/>
      <c r="CYQ300"/>
      <c r="CYR300"/>
      <c r="CYS300"/>
      <c r="CYT300"/>
      <c r="CYU300"/>
      <c r="CYV300"/>
      <c r="CYW300"/>
      <c r="CYX300"/>
      <c r="CYY300"/>
      <c r="CYZ300"/>
      <c r="CZA300"/>
      <c r="CZB300"/>
      <c r="CZC300"/>
      <c r="CZD300"/>
      <c r="CZE300"/>
      <c r="CZF300"/>
      <c r="CZG300"/>
      <c r="CZH300"/>
      <c r="CZI300"/>
      <c r="CZJ300"/>
      <c r="CZK300"/>
      <c r="CZL300"/>
      <c r="CZM300"/>
      <c r="CZN300"/>
      <c r="CZO300"/>
      <c r="CZP300"/>
      <c r="CZQ300"/>
      <c r="CZR300"/>
      <c r="CZS300"/>
      <c r="CZT300"/>
      <c r="CZU300"/>
      <c r="CZV300"/>
      <c r="CZW300"/>
      <c r="CZX300"/>
      <c r="CZY300"/>
      <c r="CZZ300"/>
      <c r="DAA300"/>
      <c r="DAB300"/>
      <c r="DAC300"/>
      <c r="DAD300"/>
      <c r="DAE300"/>
      <c r="DAF300"/>
      <c r="DAG300"/>
      <c r="DAH300"/>
      <c r="DAI300"/>
      <c r="DAJ300"/>
      <c r="DAK300"/>
      <c r="DAL300"/>
      <c r="DAM300"/>
      <c r="DAN300"/>
      <c r="DAO300"/>
      <c r="DAP300"/>
      <c r="DAQ300"/>
      <c r="DAR300"/>
      <c r="DAS300"/>
      <c r="DAT300"/>
      <c r="DAU300"/>
      <c r="DAV300"/>
      <c r="DAW300"/>
      <c r="DAX300"/>
      <c r="DAY300"/>
      <c r="DAZ300"/>
      <c r="DBA300"/>
      <c r="DBB300"/>
      <c r="DBC300"/>
      <c r="DBD300"/>
      <c r="DBE300"/>
      <c r="DBF300"/>
      <c r="DBG300"/>
      <c r="DBH300"/>
      <c r="DBI300"/>
      <c r="DBJ300"/>
      <c r="DBK300"/>
      <c r="DBL300"/>
      <c r="DBM300"/>
      <c r="DBN300"/>
      <c r="DBO300"/>
      <c r="DBP300"/>
      <c r="DBQ300"/>
      <c r="DBR300"/>
      <c r="DBS300"/>
      <c r="DBT300"/>
      <c r="DBU300"/>
      <c r="DBV300"/>
      <c r="DBW300"/>
      <c r="DBX300"/>
      <c r="DBY300"/>
      <c r="DBZ300"/>
      <c r="DCA300"/>
      <c r="DCB300"/>
      <c r="DCC300"/>
      <c r="DCD300"/>
      <c r="DCE300"/>
      <c r="DCF300"/>
      <c r="DCG300"/>
      <c r="DCH300"/>
      <c r="DCI300"/>
      <c r="DCJ300"/>
      <c r="DCK300"/>
      <c r="DCL300"/>
      <c r="DCM300"/>
      <c r="DCN300"/>
      <c r="DCO300"/>
      <c r="DCP300"/>
      <c r="DCQ300"/>
      <c r="DCR300"/>
      <c r="DCS300"/>
      <c r="DCT300"/>
      <c r="DCU300"/>
      <c r="DCV300"/>
      <c r="DCW300"/>
      <c r="DCX300"/>
      <c r="DCY300"/>
      <c r="DCZ300"/>
      <c r="DDA300"/>
      <c r="DDB300"/>
      <c r="DDC300"/>
      <c r="DDD300"/>
      <c r="DDE300"/>
      <c r="DDF300"/>
      <c r="DDG300"/>
      <c r="DDH300"/>
      <c r="DDI300"/>
      <c r="DDJ300"/>
      <c r="DDK300"/>
      <c r="DDL300"/>
      <c r="DDM300"/>
      <c r="DDN300"/>
      <c r="DDO300"/>
      <c r="DDP300"/>
      <c r="DDQ300"/>
      <c r="DDR300"/>
      <c r="DDS300"/>
      <c r="DDT300"/>
      <c r="DDU300"/>
      <c r="DDV300"/>
      <c r="DDW300"/>
      <c r="DDX300"/>
      <c r="DDY300"/>
      <c r="DDZ300"/>
      <c r="DEA300"/>
      <c r="DEB300"/>
      <c r="DEC300"/>
      <c r="DED300"/>
      <c r="DEE300"/>
      <c r="DEF300"/>
      <c r="DEG300"/>
      <c r="DEH300"/>
      <c r="DEI300"/>
      <c r="DEJ300"/>
      <c r="DEK300"/>
      <c r="DEL300"/>
      <c r="DEM300"/>
      <c r="DEN300"/>
      <c r="DEO300"/>
      <c r="DEP300"/>
      <c r="DEQ300"/>
      <c r="DER300"/>
      <c r="DES300"/>
      <c r="DET300"/>
      <c r="DEU300"/>
      <c r="DEV300"/>
      <c r="DEW300"/>
      <c r="DEX300"/>
      <c r="DEY300"/>
      <c r="DEZ300"/>
      <c r="DFA300"/>
      <c r="DFB300"/>
      <c r="DFC300"/>
      <c r="DFD300"/>
      <c r="DFE300"/>
      <c r="DFF300"/>
      <c r="DFG300"/>
      <c r="DFH300"/>
      <c r="DFI300"/>
      <c r="DFJ300"/>
      <c r="DFK300"/>
      <c r="DFL300"/>
      <c r="DFM300"/>
      <c r="DFN300"/>
      <c r="DFO300"/>
      <c r="DFP300"/>
      <c r="DFQ300"/>
      <c r="DFR300"/>
      <c r="DFS300"/>
      <c r="DFT300"/>
      <c r="DFU300"/>
      <c r="DFV300"/>
      <c r="DFW300"/>
      <c r="DFX300"/>
      <c r="DFY300"/>
      <c r="DFZ300"/>
      <c r="DGA300"/>
      <c r="DGB300"/>
      <c r="DGC300"/>
      <c r="DGD300"/>
      <c r="DGE300"/>
      <c r="DGF300"/>
      <c r="DGG300"/>
      <c r="DGH300"/>
      <c r="DGI300"/>
      <c r="DGJ300"/>
      <c r="DGK300"/>
      <c r="DGL300"/>
      <c r="DGM300"/>
      <c r="DGN300"/>
      <c r="DGO300"/>
      <c r="DGP300"/>
      <c r="DGQ300"/>
      <c r="DGR300"/>
      <c r="DGS300"/>
      <c r="DGT300"/>
      <c r="DGU300"/>
      <c r="DGV300"/>
      <c r="DGW300"/>
      <c r="DGX300"/>
      <c r="DGY300"/>
      <c r="DGZ300"/>
      <c r="DHA300"/>
      <c r="DHB300"/>
      <c r="DHC300"/>
      <c r="DHD300"/>
      <c r="DHE300"/>
      <c r="DHF300"/>
      <c r="DHG300"/>
      <c r="DHH300"/>
      <c r="DHI300"/>
      <c r="DHJ300"/>
      <c r="DHK300"/>
      <c r="DHL300"/>
      <c r="DHM300"/>
      <c r="DHN300"/>
      <c r="DHO300"/>
      <c r="DHP300"/>
      <c r="DHQ300"/>
      <c r="DHR300"/>
      <c r="DHS300"/>
      <c r="DHT300"/>
      <c r="DHU300"/>
      <c r="DHV300"/>
      <c r="DHW300"/>
      <c r="DHX300"/>
      <c r="DHY300"/>
      <c r="DHZ300"/>
      <c r="DIA300"/>
      <c r="DIB300"/>
      <c r="DIC300"/>
      <c r="DID300"/>
      <c r="DIE300"/>
      <c r="DIF300"/>
      <c r="DIG300"/>
      <c r="DIH300"/>
      <c r="DII300"/>
      <c r="DIJ300"/>
      <c r="DIK300"/>
      <c r="DIL300"/>
      <c r="DIM300"/>
      <c r="DIN300"/>
      <c r="DIO300"/>
      <c r="DIP300"/>
      <c r="DIQ300"/>
      <c r="DIR300"/>
      <c r="DIS300"/>
      <c r="DIT300"/>
      <c r="DIU300"/>
      <c r="DIV300"/>
      <c r="DIW300"/>
      <c r="DIX300"/>
      <c r="DIY300"/>
      <c r="DIZ300"/>
      <c r="DJA300"/>
      <c r="DJB300"/>
      <c r="DJC300"/>
      <c r="DJD300"/>
      <c r="DJE300"/>
      <c r="DJF300"/>
      <c r="DJG300"/>
      <c r="DJH300"/>
      <c r="DJI300"/>
      <c r="DJJ300"/>
      <c r="DJK300"/>
      <c r="DJL300"/>
      <c r="DJM300"/>
      <c r="DJN300"/>
      <c r="DJO300"/>
      <c r="DJP300"/>
      <c r="DJQ300"/>
      <c r="DJR300"/>
      <c r="DJS300"/>
      <c r="DJT300"/>
      <c r="DJU300"/>
      <c r="DJV300"/>
      <c r="DJW300"/>
      <c r="DJX300"/>
      <c r="DJY300"/>
      <c r="DJZ300"/>
      <c r="DKA300"/>
      <c r="DKB300"/>
      <c r="DKC300"/>
      <c r="DKD300"/>
      <c r="DKE300"/>
      <c r="DKF300"/>
      <c r="DKG300"/>
      <c r="DKH300"/>
      <c r="DKI300"/>
      <c r="DKJ300"/>
      <c r="DKK300"/>
      <c r="DKL300"/>
      <c r="DKM300"/>
      <c r="DKN300"/>
      <c r="DKO300"/>
      <c r="DKP300"/>
      <c r="DKQ300"/>
      <c r="DKR300"/>
      <c r="DKS300"/>
      <c r="DKT300"/>
      <c r="DKU300"/>
      <c r="DKV300"/>
      <c r="DKW300"/>
      <c r="DKX300"/>
      <c r="DKY300"/>
      <c r="DKZ300"/>
      <c r="DLA300"/>
      <c r="DLB300"/>
      <c r="DLC300"/>
      <c r="DLD300"/>
      <c r="DLE300"/>
      <c r="DLF300"/>
      <c r="DLG300"/>
      <c r="DLH300"/>
      <c r="DLI300"/>
      <c r="DLJ300"/>
      <c r="DLK300"/>
      <c r="DLL300"/>
      <c r="DLM300"/>
      <c r="DLN300"/>
      <c r="DLO300"/>
      <c r="DLP300"/>
      <c r="DLQ300"/>
      <c r="DLR300"/>
      <c r="DLS300"/>
      <c r="DLT300"/>
      <c r="DLU300"/>
      <c r="DLV300"/>
      <c r="DLW300"/>
      <c r="DLX300"/>
      <c r="DLY300"/>
      <c r="DLZ300"/>
      <c r="DMA300"/>
      <c r="DMB300"/>
      <c r="DMC300"/>
      <c r="DMD300"/>
      <c r="DME300"/>
      <c r="DMF300"/>
      <c r="DMG300"/>
      <c r="DMH300"/>
      <c r="DMI300"/>
      <c r="DMJ300"/>
      <c r="DMK300"/>
      <c r="DML300"/>
      <c r="DMM300"/>
      <c r="DMN300"/>
      <c r="DMO300"/>
      <c r="DMP300"/>
      <c r="DMQ300"/>
      <c r="DMR300"/>
      <c r="DMS300"/>
      <c r="DMT300"/>
      <c r="DMU300"/>
      <c r="DMV300"/>
      <c r="DMW300"/>
      <c r="DMX300"/>
      <c r="DMY300"/>
      <c r="DMZ300"/>
      <c r="DNA300"/>
      <c r="DNB300"/>
      <c r="DNC300"/>
      <c r="DND300"/>
      <c r="DNE300"/>
      <c r="DNF300"/>
      <c r="DNG300"/>
      <c r="DNH300"/>
      <c r="DNI300"/>
      <c r="DNJ300"/>
      <c r="DNK300"/>
      <c r="DNL300"/>
      <c r="DNM300"/>
      <c r="DNN300"/>
      <c r="DNO300"/>
      <c r="DNP300"/>
      <c r="DNQ300"/>
      <c r="DNR300"/>
      <c r="DNS300"/>
      <c r="DNT300"/>
      <c r="DNU300"/>
      <c r="DNV300"/>
      <c r="DNW300"/>
      <c r="DNX300"/>
      <c r="DNY300"/>
      <c r="DNZ300"/>
      <c r="DOA300"/>
      <c r="DOB300"/>
      <c r="DOC300"/>
      <c r="DOD300"/>
      <c r="DOE300"/>
      <c r="DOF300"/>
      <c r="DOG300"/>
      <c r="DOH300"/>
      <c r="DOI300"/>
      <c r="DOJ300"/>
      <c r="DOK300"/>
      <c r="DOL300"/>
      <c r="DOM300"/>
      <c r="DON300"/>
      <c r="DOO300"/>
      <c r="DOP300"/>
      <c r="DOQ300"/>
      <c r="DOR300"/>
      <c r="DOS300"/>
      <c r="DOT300"/>
      <c r="DOU300"/>
      <c r="DOV300"/>
      <c r="DOW300"/>
      <c r="DOX300"/>
      <c r="DOY300"/>
      <c r="DOZ300"/>
      <c r="DPA300"/>
      <c r="DPB300"/>
      <c r="DPC300"/>
      <c r="DPD300"/>
      <c r="DPE300"/>
      <c r="DPF300"/>
      <c r="DPG300"/>
      <c r="DPH300"/>
      <c r="DPI300"/>
      <c r="DPJ300"/>
      <c r="DPK300"/>
      <c r="DPL300"/>
      <c r="DPM300"/>
      <c r="DPN300"/>
      <c r="DPO300"/>
      <c r="DPP300"/>
      <c r="DPQ300"/>
      <c r="DPR300"/>
      <c r="DPS300"/>
      <c r="DPT300"/>
      <c r="DPU300"/>
      <c r="DPV300"/>
      <c r="DPW300"/>
      <c r="DPX300"/>
      <c r="DPY300"/>
      <c r="DPZ300"/>
      <c r="DQA300"/>
      <c r="DQB300"/>
      <c r="DQC300"/>
      <c r="DQD300"/>
      <c r="DQE300"/>
      <c r="DQF300"/>
      <c r="DQG300"/>
      <c r="DQH300"/>
      <c r="DQI300"/>
      <c r="DQJ300"/>
      <c r="DQK300"/>
      <c r="DQL300"/>
      <c r="DQM300"/>
      <c r="DQN300"/>
      <c r="DQO300"/>
      <c r="DQP300"/>
      <c r="DQQ300"/>
      <c r="DQR300"/>
      <c r="DQS300"/>
      <c r="DQT300"/>
      <c r="DQU300"/>
      <c r="DQV300"/>
      <c r="DQW300"/>
      <c r="DQX300"/>
      <c r="DQY300"/>
      <c r="DQZ300"/>
      <c r="DRA300"/>
      <c r="DRB300"/>
      <c r="DRC300"/>
      <c r="DRD300"/>
      <c r="DRE300"/>
      <c r="DRF300"/>
      <c r="DRG300"/>
      <c r="DRH300"/>
      <c r="DRI300"/>
      <c r="DRJ300"/>
      <c r="DRK300"/>
      <c r="DRL300"/>
      <c r="DRM300"/>
      <c r="DRN300"/>
      <c r="DRO300"/>
      <c r="DRP300"/>
      <c r="DRQ300"/>
      <c r="DRR300"/>
      <c r="DRS300"/>
      <c r="DRT300"/>
      <c r="DRU300"/>
      <c r="DRV300"/>
      <c r="DRW300"/>
      <c r="DRX300"/>
      <c r="DRY300"/>
      <c r="DRZ300"/>
      <c r="DSA300"/>
      <c r="DSB300"/>
      <c r="DSC300"/>
      <c r="DSD300"/>
      <c r="DSE300"/>
      <c r="DSF300"/>
      <c r="DSG300"/>
      <c r="DSH300"/>
      <c r="DSI300"/>
      <c r="DSJ300"/>
      <c r="DSK300"/>
      <c r="DSL300"/>
      <c r="DSM300"/>
      <c r="DSN300"/>
      <c r="DSO300"/>
      <c r="DSP300"/>
      <c r="DSQ300"/>
      <c r="DSR300"/>
      <c r="DSS300"/>
      <c r="DST300"/>
      <c r="DSU300"/>
      <c r="DSV300"/>
      <c r="DSW300"/>
      <c r="DSX300"/>
      <c r="DSY300"/>
      <c r="DSZ300"/>
      <c r="DTA300"/>
      <c r="DTB300"/>
      <c r="DTC300"/>
      <c r="DTD300"/>
      <c r="DTE300"/>
      <c r="DTF300"/>
      <c r="DTG300"/>
      <c r="DTH300"/>
      <c r="DTI300"/>
      <c r="DTJ300"/>
      <c r="DTK300"/>
      <c r="DTL300"/>
      <c r="DTM300"/>
      <c r="DTN300"/>
      <c r="DTO300"/>
      <c r="DTP300"/>
      <c r="DTQ300"/>
      <c r="DTR300"/>
      <c r="DTS300"/>
      <c r="DTT300"/>
      <c r="DTU300"/>
      <c r="DTV300"/>
      <c r="DTW300"/>
      <c r="DTX300"/>
      <c r="DTY300"/>
      <c r="DTZ300"/>
      <c r="DUA300"/>
      <c r="DUB300"/>
      <c r="DUC300"/>
      <c r="DUD300"/>
      <c r="DUE300"/>
      <c r="DUF300"/>
      <c r="DUG300"/>
      <c r="DUH300"/>
      <c r="DUI300"/>
      <c r="DUJ300"/>
      <c r="DUK300"/>
      <c r="DUL300"/>
      <c r="DUM300"/>
      <c r="DUN300"/>
      <c r="DUO300"/>
      <c r="DUP300"/>
      <c r="DUQ300"/>
      <c r="DUR300"/>
      <c r="DUS300"/>
      <c r="DUT300"/>
      <c r="DUU300"/>
      <c r="DUV300"/>
      <c r="DUW300"/>
      <c r="DUX300"/>
      <c r="DUY300"/>
      <c r="DUZ300"/>
      <c r="DVA300"/>
      <c r="DVB300"/>
      <c r="DVC300"/>
      <c r="DVD300"/>
      <c r="DVE300"/>
      <c r="DVF300"/>
      <c r="DVG300"/>
      <c r="DVH300"/>
      <c r="DVI300"/>
      <c r="DVJ300"/>
      <c r="DVK300"/>
      <c r="DVL300"/>
      <c r="DVM300"/>
      <c r="DVN300"/>
      <c r="DVO300"/>
      <c r="DVP300"/>
      <c r="DVQ300"/>
      <c r="DVR300"/>
      <c r="DVS300"/>
      <c r="DVT300"/>
      <c r="DVU300"/>
      <c r="DVV300"/>
      <c r="DVW300"/>
      <c r="DVX300"/>
      <c r="DVY300"/>
      <c r="DVZ300"/>
      <c r="DWA300"/>
      <c r="DWB300"/>
      <c r="DWC300"/>
      <c r="DWD300"/>
      <c r="DWE300"/>
      <c r="DWF300"/>
      <c r="DWG300"/>
      <c r="DWH300"/>
      <c r="DWI300"/>
      <c r="DWJ300"/>
      <c r="DWK300"/>
      <c r="DWL300"/>
      <c r="DWM300"/>
      <c r="DWN300"/>
      <c r="DWO300"/>
      <c r="DWP300"/>
      <c r="DWQ300"/>
      <c r="DWR300"/>
      <c r="DWS300"/>
      <c r="DWT300"/>
      <c r="DWU300"/>
      <c r="DWV300"/>
      <c r="DWW300"/>
      <c r="DWX300"/>
      <c r="DWY300"/>
      <c r="DWZ300"/>
      <c r="DXA300"/>
      <c r="DXB300"/>
      <c r="DXC300"/>
      <c r="DXD300"/>
      <c r="DXE300"/>
      <c r="DXF300"/>
      <c r="DXG300"/>
      <c r="DXH300"/>
      <c r="DXI300"/>
      <c r="DXJ300"/>
      <c r="DXK300"/>
      <c r="DXL300"/>
      <c r="DXM300"/>
      <c r="DXN300"/>
      <c r="DXO300"/>
      <c r="DXP300"/>
      <c r="DXQ300"/>
      <c r="DXR300"/>
      <c r="DXS300"/>
      <c r="DXT300"/>
      <c r="DXU300"/>
      <c r="DXV300"/>
      <c r="DXW300"/>
      <c r="DXX300"/>
      <c r="DXY300"/>
      <c r="DXZ300"/>
      <c r="DYA300"/>
      <c r="DYB300"/>
      <c r="DYC300"/>
      <c r="DYD300"/>
      <c r="DYE300"/>
      <c r="DYF300"/>
      <c r="DYG300"/>
      <c r="DYH300"/>
      <c r="DYI300"/>
      <c r="DYJ300"/>
      <c r="DYK300"/>
      <c r="DYL300"/>
      <c r="DYM300"/>
      <c r="DYN300"/>
      <c r="DYO300"/>
      <c r="DYP300"/>
      <c r="DYQ300"/>
      <c r="DYR300"/>
      <c r="DYS300"/>
      <c r="DYT300"/>
      <c r="DYU300"/>
      <c r="DYV300"/>
      <c r="DYW300"/>
      <c r="DYX300"/>
      <c r="DYY300"/>
      <c r="DYZ300"/>
      <c r="DZA300"/>
      <c r="DZB300"/>
      <c r="DZC300"/>
      <c r="DZD300"/>
      <c r="DZE300"/>
      <c r="DZF300"/>
      <c r="DZG300"/>
      <c r="DZH300"/>
      <c r="DZI300"/>
      <c r="DZJ300"/>
      <c r="DZK300"/>
      <c r="DZL300"/>
      <c r="DZM300"/>
      <c r="DZN300"/>
      <c r="DZO300"/>
      <c r="DZP300"/>
      <c r="DZQ300"/>
      <c r="DZR300"/>
      <c r="DZS300"/>
      <c r="DZT300"/>
      <c r="DZU300"/>
      <c r="DZV300"/>
      <c r="DZW300"/>
      <c r="DZX300"/>
      <c r="DZY300"/>
      <c r="DZZ300"/>
      <c r="EAA300"/>
      <c r="EAB300"/>
      <c r="EAC300"/>
      <c r="EAD300"/>
      <c r="EAE300"/>
      <c r="EAF300"/>
      <c r="EAG300"/>
      <c r="EAH300"/>
      <c r="EAI300"/>
      <c r="EAJ300"/>
      <c r="EAK300"/>
      <c r="EAL300"/>
      <c r="EAM300"/>
      <c r="EAN300"/>
      <c r="EAO300"/>
      <c r="EAP300"/>
      <c r="EAQ300"/>
      <c r="EAR300"/>
      <c r="EAS300"/>
      <c r="EAT300"/>
      <c r="EAU300"/>
      <c r="EAV300"/>
      <c r="EAW300"/>
      <c r="EAX300"/>
      <c r="EAY300"/>
      <c r="EAZ300"/>
      <c r="EBA300"/>
      <c r="EBB300"/>
      <c r="EBC300"/>
      <c r="EBD300"/>
      <c r="EBE300"/>
      <c r="EBF300"/>
      <c r="EBG300"/>
      <c r="EBH300"/>
      <c r="EBI300"/>
      <c r="EBJ300"/>
      <c r="EBK300"/>
      <c r="EBL300"/>
      <c r="EBM300"/>
      <c r="EBN300"/>
      <c r="EBO300"/>
      <c r="EBP300"/>
      <c r="EBQ300"/>
      <c r="EBR300"/>
      <c r="EBS300"/>
      <c r="EBT300"/>
      <c r="EBU300"/>
      <c r="EBV300"/>
      <c r="EBW300"/>
      <c r="EBX300"/>
      <c r="EBY300"/>
      <c r="EBZ300"/>
      <c r="ECA300"/>
      <c r="ECB300"/>
      <c r="ECC300"/>
      <c r="ECD300"/>
      <c r="ECE300"/>
      <c r="ECF300"/>
      <c r="ECG300"/>
      <c r="ECH300"/>
      <c r="ECI300"/>
      <c r="ECJ300"/>
      <c r="ECK300"/>
      <c r="ECL300"/>
      <c r="ECM300"/>
      <c r="ECN300"/>
      <c r="ECO300"/>
      <c r="ECP300"/>
      <c r="ECQ300"/>
      <c r="ECR300"/>
      <c r="ECS300"/>
      <c r="ECT300"/>
      <c r="ECU300"/>
      <c r="ECV300"/>
      <c r="ECW300"/>
      <c r="ECX300"/>
      <c r="ECY300"/>
      <c r="ECZ300"/>
      <c r="EDA300"/>
      <c r="EDB300"/>
      <c r="EDC300"/>
      <c r="EDD300"/>
      <c r="EDE300"/>
      <c r="EDF300"/>
      <c r="EDG300"/>
      <c r="EDH300"/>
      <c r="EDI300"/>
      <c r="EDJ300"/>
      <c r="EDK300"/>
      <c r="EDL300"/>
      <c r="EDM300"/>
      <c r="EDN300"/>
      <c r="EDO300"/>
      <c r="EDP300"/>
      <c r="EDQ300"/>
      <c r="EDR300"/>
      <c r="EDS300"/>
      <c r="EDT300"/>
      <c r="EDU300"/>
      <c r="EDV300"/>
      <c r="EDW300"/>
      <c r="EDX300"/>
      <c r="EDY300"/>
      <c r="EDZ300"/>
      <c r="EEA300"/>
      <c r="EEB300"/>
      <c r="EEC300"/>
      <c r="EED300"/>
      <c r="EEE300"/>
      <c r="EEF300"/>
      <c r="EEG300"/>
      <c r="EEH300"/>
      <c r="EEI300"/>
      <c r="EEJ300"/>
      <c r="EEK300"/>
      <c r="EEL300"/>
      <c r="EEM300"/>
      <c r="EEN300"/>
      <c r="EEO300"/>
      <c r="EEP300"/>
      <c r="EEQ300"/>
      <c r="EER300"/>
      <c r="EES300"/>
      <c r="EET300"/>
      <c r="EEU300"/>
      <c r="EEV300"/>
      <c r="EEW300"/>
      <c r="EEX300"/>
      <c r="EEY300"/>
      <c r="EEZ300"/>
      <c r="EFA300"/>
      <c r="EFB300"/>
      <c r="EFC300"/>
      <c r="EFD300"/>
      <c r="EFE300"/>
      <c r="EFF300"/>
      <c r="EFG300"/>
      <c r="EFH300"/>
      <c r="EFI300"/>
      <c r="EFJ300"/>
      <c r="EFK300"/>
      <c r="EFL300"/>
      <c r="EFM300"/>
      <c r="EFN300"/>
      <c r="EFO300"/>
      <c r="EFP300"/>
      <c r="EFQ300"/>
      <c r="EFR300"/>
      <c r="EFS300"/>
      <c r="EFT300"/>
      <c r="EFU300"/>
      <c r="EFV300"/>
      <c r="EFW300"/>
      <c r="EFX300"/>
      <c r="EFY300"/>
      <c r="EFZ300"/>
      <c r="EGA300"/>
      <c r="EGB300"/>
      <c r="EGC300"/>
      <c r="EGD300"/>
      <c r="EGE300"/>
      <c r="EGF300"/>
      <c r="EGG300"/>
      <c r="EGH300"/>
      <c r="EGI300"/>
      <c r="EGJ300"/>
      <c r="EGK300"/>
      <c r="EGL300"/>
      <c r="EGM300"/>
      <c r="EGN300"/>
      <c r="EGO300"/>
      <c r="EGP300"/>
      <c r="EGQ300"/>
      <c r="EGR300"/>
      <c r="EGS300"/>
      <c r="EGT300"/>
      <c r="EGU300"/>
      <c r="EGV300"/>
      <c r="EGW300"/>
      <c r="EGX300"/>
      <c r="EGY300"/>
      <c r="EGZ300"/>
      <c r="EHA300"/>
      <c r="EHB300"/>
      <c r="EHC300"/>
      <c r="EHD300"/>
      <c r="EHE300"/>
      <c r="EHF300"/>
      <c r="EHG300"/>
      <c r="EHH300"/>
      <c r="EHI300"/>
      <c r="EHJ300"/>
      <c r="EHK300"/>
      <c r="EHL300"/>
      <c r="EHM300"/>
      <c r="EHN300"/>
      <c r="EHO300"/>
      <c r="EHP300"/>
      <c r="EHQ300"/>
      <c r="EHR300"/>
      <c r="EHS300"/>
      <c r="EHT300"/>
      <c r="EHU300"/>
      <c r="EHV300"/>
      <c r="EHW300"/>
      <c r="EHX300"/>
      <c r="EHY300"/>
      <c r="EHZ300"/>
      <c r="EIA300"/>
      <c r="EIB300"/>
      <c r="EIC300"/>
      <c r="EID300"/>
      <c r="EIE300"/>
      <c r="EIF300"/>
      <c r="EIG300"/>
      <c r="EIH300"/>
      <c r="EII300"/>
      <c r="EIJ300"/>
      <c r="EIK300"/>
      <c r="EIL300"/>
      <c r="EIM300"/>
      <c r="EIN300"/>
      <c r="EIO300"/>
      <c r="EIP300"/>
      <c r="EIQ300"/>
      <c r="EIR300"/>
      <c r="EIS300"/>
      <c r="EIT300"/>
      <c r="EIU300"/>
      <c r="EIV300"/>
      <c r="EIW300"/>
      <c r="EIX300"/>
      <c r="EIY300"/>
      <c r="EIZ300"/>
      <c r="EJA300"/>
      <c r="EJB300"/>
      <c r="EJC300"/>
      <c r="EJD300"/>
      <c r="EJE300"/>
      <c r="EJF300"/>
      <c r="EJG300"/>
      <c r="EJH300"/>
      <c r="EJI300"/>
      <c r="EJJ300"/>
      <c r="EJK300"/>
      <c r="EJL300"/>
      <c r="EJM300"/>
      <c r="EJN300"/>
      <c r="EJO300"/>
      <c r="EJP300"/>
      <c r="EJQ300"/>
      <c r="EJR300"/>
      <c r="EJS300"/>
      <c r="EJT300"/>
      <c r="EJU300"/>
      <c r="EJV300"/>
      <c r="EJW300"/>
      <c r="EJX300"/>
      <c r="EJY300"/>
      <c r="EJZ300"/>
      <c r="EKA300"/>
      <c r="EKB300"/>
      <c r="EKC300"/>
      <c r="EKD300"/>
      <c r="EKE300"/>
      <c r="EKF300"/>
      <c r="EKG300"/>
      <c r="EKH300"/>
      <c r="EKI300"/>
      <c r="EKJ300"/>
      <c r="EKK300"/>
      <c r="EKL300"/>
      <c r="EKM300"/>
      <c r="EKN300"/>
      <c r="EKO300"/>
      <c r="EKP300"/>
      <c r="EKQ300"/>
      <c r="EKR300"/>
      <c r="EKS300"/>
      <c r="EKT300"/>
      <c r="EKU300"/>
      <c r="EKV300"/>
      <c r="EKW300"/>
      <c r="EKX300"/>
      <c r="EKY300"/>
      <c r="EKZ300"/>
      <c r="ELA300"/>
      <c r="ELB300"/>
      <c r="ELC300"/>
      <c r="ELD300"/>
      <c r="ELE300"/>
      <c r="ELF300"/>
      <c r="ELG300"/>
      <c r="ELH300"/>
      <c r="ELI300"/>
      <c r="ELJ300"/>
      <c r="ELK300"/>
      <c r="ELL300"/>
      <c r="ELM300"/>
      <c r="ELN300"/>
      <c r="ELO300"/>
      <c r="ELP300"/>
      <c r="ELQ300"/>
      <c r="ELR300"/>
      <c r="ELS300"/>
      <c r="ELT300"/>
      <c r="ELU300"/>
      <c r="ELV300"/>
      <c r="ELW300"/>
      <c r="ELX300"/>
      <c r="ELY300"/>
      <c r="ELZ300"/>
      <c r="EMA300"/>
      <c r="EMB300"/>
      <c r="EMC300"/>
      <c r="EMD300"/>
      <c r="EME300"/>
      <c r="EMF300"/>
      <c r="EMG300"/>
      <c r="EMH300"/>
      <c r="EMI300"/>
      <c r="EMJ300"/>
      <c r="EMK300"/>
      <c r="EML300"/>
      <c r="EMM300"/>
      <c r="EMN300"/>
      <c r="EMO300"/>
      <c r="EMP300"/>
      <c r="EMQ300"/>
      <c r="EMR300"/>
      <c r="EMS300"/>
      <c r="EMT300"/>
      <c r="EMU300"/>
      <c r="EMV300"/>
      <c r="EMW300"/>
      <c r="EMX300"/>
      <c r="EMY300"/>
      <c r="EMZ300"/>
      <c r="ENA300"/>
      <c r="ENB300"/>
      <c r="ENC300"/>
      <c r="END300"/>
      <c r="ENE300"/>
      <c r="ENF300"/>
      <c r="ENG300"/>
      <c r="ENH300"/>
      <c r="ENI300"/>
      <c r="ENJ300"/>
      <c r="ENK300"/>
      <c r="ENL300"/>
      <c r="ENM300"/>
      <c r="ENN300"/>
      <c r="ENO300"/>
      <c r="ENP300"/>
      <c r="ENQ300"/>
      <c r="ENR300"/>
      <c r="ENS300"/>
      <c r="ENT300"/>
      <c r="ENU300"/>
      <c r="ENV300"/>
      <c r="ENW300"/>
      <c r="ENX300"/>
      <c r="ENY300"/>
      <c r="ENZ300"/>
      <c r="EOA300"/>
      <c r="EOB300"/>
      <c r="EOC300"/>
      <c r="EOD300"/>
      <c r="EOE300"/>
      <c r="EOF300"/>
      <c r="EOG300"/>
      <c r="EOH300"/>
      <c r="EOI300"/>
      <c r="EOJ300"/>
      <c r="EOK300"/>
      <c r="EOL300"/>
      <c r="EOM300"/>
      <c r="EON300"/>
      <c r="EOO300"/>
      <c r="EOP300"/>
      <c r="EOQ300"/>
      <c r="EOR300"/>
      <c r="EOS300"/>
      <c r="EOT300"/>
      <c r="EOU300"/>
      <c r="EOV300"/>
      <c r="EOW300"/>
      <c r="EOX300"/>
      <c r="EOY300"/>
      <c r="EOZ300"/>
      <c r="EPA300"/>
      <c r="EPB300"/>
      <c r="EPC300"/>
      <c r="EPD300"/>
      <c r="EPE300"/>
      <c r="EPF300"/>
      <c r="EPG300"/>
      <c r="EPH300"/>
      <c r="EPI300"/>
      <c r="EPJ300"/>
      <c r="EPK300"/>
      <c r="EPL300"/>
      <c r="EPM300"/>
      <c r="EPN300"/>
      <c r="EPO300"/>
      <c r="EPP300"/>
      <c r="EPQ300"/>
      <c r="EPR300"/>
      <c r="EPS300"/>
      <c r="EPT300"/>
      <c r="EPU300"/>
      <c r="EPV300"/>
      <c r="EPW300"/>
      <c r="EPX300"/>
      <c r="EPY300"/>
      <c r="EPZ300"/>
      <c r="EQA300"/>
      <c r="EQB300"/>
      <c r="EQC300"/>
      <c r="EQD300"/>
      <c r="EQE300"/>
      <c r="EQF300"/>
      <c r="EQG300"/>
      <c r="EQH300"/>
      <c r="EQI300"/>
      <c r="EQJ300"/>
      <c r="EQK300"/>
      <c r="EQL300"/>
      <c r="EQM300"/>
      <c r="EQN300"/>
      <c r="EQO300"/>
      <c r="EQP300"/>
      <c r="EQQ300"/>
      <c r="EQR300"/>
      <c r="EQS300"/>
      <c r="EQT300"/>
      <c r="EQU300"/>
      <c r="EQV300"/>
      <c r="EQW300"/>
      <c r="EQX300"/>
      <c r="EQY300"/>
      <c r="EQZ300"/>
      <c r="ERA300"/>
      <c r="ERB300"/>
      <c r="ERC300"/>
      <c r="ERD300"/>
      <c r="ERE300"/>
      <c r="ERF300"/>
      <c r="ERG300"/>
      <c r="ERH300"/>
      <c r="ERI300"/>
      <c r="ERJ300"/>
      <c r="ERK300"/>
      <c r="ERL300"/>
      <c r="ERM300"/>
      <c r="ERN300"/>
      <c r="ERO300"/>
      <c r="ERP300"/>
      <c r="ERQ300"/>
      <c r="ERR300"/>
      <c r="ERS300"/>
      <c r="ERT300"/>
      <c r="ERU300"/>
      <c r="ERV300"/>
      <c r="ERW300"/>
      <c r="ERX300"/>
      <c r="ERY300"/>
      <c r="ERZ300"/>
      <c r="ESA300"/>
      <c r="ESB300"/>
      <c r="ESC300"/>
      <c r="ESD300"/>
      <c r="ESE300"/>
      <c r="ESF300"/>
      <c r="ESG300"/>
      <c r="ESH300"/>
      <c r="ESI300"/>
      <c r="ESJ300"/>
      <c r="ESK300"/>
      <c r="ESL300"/>
      <c r="ESM300"/>
      <c r="ESN300"/>
      <c r="ESO300"/>
      <c r="ESP300"/>
      <c r="ESQ300"/>
      <c r="ESR300"/>
      <c r="ESS300"/>
      <c r="EST300"/>
      <c r="ESU300"/>
      <c r="ESV300"/>
      <c r="ESW300"/>
      <c r="ESX300"/>
      <c r="ESY300"/>
      <c r="ESZ300"/>
      <c r="ETA300"/>
      <c r="ETB300"/>
      <c r="ETC300"/>
      <c r="ETD300"/>
      <c r="ETE300"/>
      <c r="ETF300"/>
      <c r="ETG300"/>
      <c r="ETH300"/>
      <c r="ETI300"/>
      <c r="ETJ300"/>
      <c r="ETK300"/>
      <c r="ETL300"/>
      <c r="ETM300"/>
      <c r="ETN300"/>
      <c r="ETO300"/>
      <c r="ETP300"/>
      <c r="ETQ300"/>
      <c r="ETR300"/>
      <c r="ETS300"/>
      <c r="ETT300"/>
      <c r="ETU300"/>
      <c r="ETV300"/>
      <c r="ETW300"/>
      <c r="ETX300"/>
      <c r="ETY300"/>
      <c r="ETZ300"/>
      <c r="EUA300"/>
      <c r="EUB300"/>
      <c r="EUC300"/>
      <c r="EUD300"/>
      <c r="EUE300"/>
      <c r="EUF300"/>
      <c r="EUG300"/>
      <c r="EUH300"/>
      <c r="EUI300"/>
      <c r="EUJ300"/>
      <c r="EUK300"/>
      <c r="EUL300"/>
      <c r="EUM300"/>
      <c r="EUN300"/>
      <c r="EUO300"/>
      <c r="EUP300"/>
      <c r="EUQ300"/>
      <c r="EUR300"/>
      <c r="EUS300"/>
      <c r="EUT300"/>
      <c r="EUU300"/>
      <c r="EUV300"/>
      <c r="EUW300"/>
      <c r="EUX300"/>
      <c r="EUY300"/>
      <c r="EUZ300"/>
      <c r="EVA300"/>
      <c r="EVB300"/>
      <c r="EVC300"/>
      <c r="EVD300"/>
      <c r="EVE300"/>
      <c r="EVF300"/>
      <c r="EVG300"/>
      <c r="EVH300"/>
      <c r="EVI300"/>
      <c r="EVJ300"/>
      <c r="EVK300"/>
      <c r="EVL300"/>
      <c r="EVM300"/>
      <c r="EVN300"/>
      <c r="EVO300"/>
      <c r="EVP300"/>
      <c r="EVQ300"/>
      <c r="EVR300"/>
      <c r="EVS300"/>
      <c r="EVT300"/>
      <c r="EVU300"/>
      <c r="EVV300"/>
      <c r="EVW300"/>
      <c r="EVX300"/>
      <c r="EVY300"/>
      <c r="EVZ300"/>
      <c r="EWA300"/>
      <c r="EWB300"/>
      <c r="EWC300"/>
      <c r="EWD300"/>
      <c r="EWE300"/>
      <c r="EWF300"/>
      <c r="EWG300"/>
      <c r="EWH300"/>
      <c r="EWI300"/>
      <c r="EWJ300"/>
      <c r="EWK300"/>
      <c r="EWL300"/>
      <c r="EWM300"/>
      <c r="EWN300"/>
      <c r="EWO300"/>
      <c r="EWP300"/>
      <c r="EWQ300"/>
      <c r="EWR300"/>
      <c r="EWS300"/>
      <c r="EWT300"/>
      <c r="EWU300"/>
      <c r="EWV300"/>
      <c r="EWW300"/>
      <c r="EWX300"/>
      <c r="EWY300"/>
      <c r="EWZ300"/>
      <c r="EXA300"/>
      <c r="EXB300"/>
      <c r="EXC300"/>
      <c r="EXD300"/>
      <c r="EXE300"/>
      <c r="EXF300"/>
      <c r="EXG300"/>
      <c r="EXH300"/>
      <c r="EXI300"/>
      <c r="EXJ300"/>
      <c r="EXK300"/>
      <c r="EXL300"/>
      <c r="EXM300"/>
      <c r="EXN300"/>
      <c r="EXO300"/>
      <c r="EXP300"/>
      <c r="EXQ300"/>
      <c r="EXR300"/>
      <c r="EXS300"/>
      <c r="EXT300"/>
      <c r="EXU300"/>
      <c r="EXV300"/>
      <c r="EXW300"/>
      <c r="EXX300"/>
      <c r="EXY300"/>
      <c r="EXZ300"/>
      <c r="EYA300"/>
      <c r="EYB300"/>
      <c r="EYC300"/>
      <c r="EYD300"/>
      <c r="EYE300"/>
      <c r="EYF300"/>
      <c r="EYG300"/>
      <c r="EYH300"/>
      <c r="EYI300"/>
      <c r="EYJ300"/>
      <c r="EYK300"/>
      <c r="EYL300"/>
      <c r="EYM300"/>
      <c r="EYN300"/>
      <c r="EYO300"/>
      <c r="EYP300"/>
      <c r="EYQ300"/>
      <c r="EYR300"/>
      <c r="EYS300"/>
      <c r="EYT300"/>
      <c r="EYU300"/>
      <c r="EYV300"/>
      <c r="EYW300"/>
      <c r="EYX300"/>
      <c r="EYY300"/>
      <c r="EYZ300"/>
      <c r="EZA300"/>
      <c r="EZB300"/>
      <c r="EZC300"/>
      <c r="EZD300"/>
      <c r="EZE300"/>
      <c r="EZF300"/>
      <c r="EZG300"/>
      <c r="EZH300"/>
      <c r="EZI300"/>
      <c r="EZJ300"/>
      <c r="EZK300"/>
      <c r="EZL300"/>
      <c r="EZM300"/>
      <c r="EZN300"/>
      <c r="EZO300"/>
      <c r="EZP300"/>
      <c r="EZQ300"/>
      <c r="EZR300"/>
      <c r="EZS300"/>
      <c r="EZT300"/>
      <c r="EZU300"/>
      <c r="EZV300"/>
      <c r="EZW300"/>
      <c r="EZX300"/>
      <c r="EZY300"/>
      <c r="EZZ300"/>
      <c r="FAA300"/>
      <c r="FAB300"/>
      <c r="FAC300"/>
      <c r="FAD300"/>
      <c r="FAE300"/>
      <c r="FAF300"/>
      <c r="FAG300"/>
      <c r="FAH300"/>
      <c r="FAI300"/>
      <c r="FAJ300"/>
      <c r="FAK300"/>
      <c r="FAL300"/>
      <c r="FAM300"/>
      <c r="FAN300"/>
      <c r="FAO300"/>
      <c r="FAP300"/>
      <c r="FAQ300"/>
      <c r="FAR300"/>
      <c r="FAS300"/>
      <c r="FAT300"/>
      <c r="FAU300"/>
      <c r="FAV300"/>
      <c r="FAW300"/>
      <c r="FAX300"/>
      <c r="FAY300"/>
      <c r="FAZ300"/>
      <c r="FBA300"/>
      <c r="FBB300"/>
      <c r="FBC300"/>
      <c r="FBD300"/>
      <c r="FBE300"/>
      <c r="FBF300"/>
      <c r="FBG300"/>
      <c r="FBH300"/>
      <c r="FBI300"/>
      <c r="FBJ300"/>
      <c r="FBK300"/>
      <c r="FBL300"/>
      <c r="FBM300"/>
      <c r="FBN300"/>
      <c r="FBO300"/>
      <c r="FBP300"/>
      <c r="FBQ300"/>
      <c r="FBR300"/>
      <c r="FBS300"/>
      <c r="FBT300"/>
      <c r="FBU300"/>
      <c r="FBV300"/>
      <c r="FBW300"/>
      <c r="FBX300"/>
      <c r="FBY300"/>
      <c r="FBZ300"/>
      <c r="FCA300"/>
      <c r="FCB300"/>
      <c r="FCC300"/>
      <c r="FCD300"/>
      <c r="FCE300"/>
      <c r="FCF300"/>
      <c r="FCG300"/>
      <c r="FCH300"/>
      <c r="FCI300"/>
      <c r="FCJ300"/>
      <c r="FCK300"/>
      <c r="FCL300"/>
      <c r="FCM300"/>
      <c r="FCN300"/>
      <c r="FCO300"/>
      <c r="FCP300"/>
      <c r="FCQ300"/>
      <c r="FCR300"/>
      <c r="FCS300"/>
      <c r="FCT300"/>
      <c r="FCU300"/>
      <c r="FCV300"/>
      <c r="FCW300"/>
      <c r="FCX300"/>
      <c r="FCY300"/>
      <c r="FCZ300"/>
      <c r="FDA300"/>
      <c r="FDB300"/>
      <c r="FDC300"/>
      <c r="FDD300"/>
      <c r="FDE300"/>
      <c r="FDF300"/>
      <c r="FDG300"/>
      <c r="FDH300"/>
      <c r="FDI300"/>
      <c r="FDJ300"/>
      <c r="FDK300"/>
      <c r="FDL300"/>
      <c r="FDM300"/>
      <c r="FDN300"/>
      <c r="FDO300"/>
      <c r="FDP300"/>
      <c r="FDQ300"/>
      <c r="FDR300"/>
      <c r="FDS300"/>
      <c r="FDT300"/>
      <c r="FDU300"/>
      <c r="FDV300"/>
      <c r="FDW300"/>
      <c r="FDX300"/>
      <c r="FDY300"/>
      <c r="FDZ300"/>
      <c r="FEA300"/>
      <c r="FEB300"/>
      <c r="FEC300"/>
      <c r="FED300"/>
      <c r="FEE300"/>
      <c r="FEF300"/>
      <c r="FEG300"/>
      <c r="FEH300"/>
      <c r="FEI300"/>
      <c r="FEJ300"/>
      <c r="FEK300"/>
      <c r="FEL300"/>
      <c r="FEM300"/>
      <c r="FEN300"/>
      <c r="FEO300"/>
      <c r="FEP300"/>
      <c r="FEQ300"/>
      <c r="FER300"/>
      <c r="FES300"/>
      <c r="FET300"/>
      <c r="FEU300"/>
      <c r="FEV300"/>
      <c r="FEW300"/>
      <c r="FEX300"/>
      <c r="FEY300"/>
      <c r="FEZ300"/>
      <c r="FFA300"/>
      <c r="FFB300"/>
      <c r="FFC300"/>
      <c r="FFD300"/>
      <c r="FFE300"/>
      <c r="FFF300"/>
      <c r="FFG300"/>
      <c r="FFH300"/>
      <c r="FFI300"/>
      <c r="FFJ300"/>
      <c r="FFK300"/>
      <c r="FFL300"/>
      <c r="FFM300"/>
      <c r="FFN300"/>
      <c r="FFO300"/>
      <c r="FFP300"/>
      <c r="FFQ300"/>
      <c r="FFR300"/>
      <c r="FFS300"/>
      <c r="FFT300"/>
      <c r="FFU300"/>
      <c r="FFV300"/>
      <c r="FFW300"/>
      <c r="FFX300"/>
      <c r="FFY300"/>
      <c r="FFZ300"/>
      <c r="FGA300"/>
      <c r="FGB300"/>
      <c r="FGC300"/>
      <c r="FGD300"/>
      <c r="FGE300"/>
      <c r="FGF300"/>
      <c r="FGG300"/>
      <c r="FGH300"/>
      <c r="FGI300"/>
      <c r="FGJ300"/>
      <c r="FGK300"/>
      <c r="FGL300"/>
      <c r="FGM300"/>
      <c r="FGN300"/>
      <c r="FGO300"/>
      <c r="FGP300"/>
      <c r="FGQ300"/>
      <c r="FGR300"/>
      <c r="FGS300"/>
      <c r="FGT300"/>
      <c r="FGU300"/>
      <c r="FGV300"/>
      <c r="FGW300"/>
      <c r="FGX300"/>
      <c r="FGY300"/>
      <c r="FGZ300"/>
      <c r="FHA300"/>
      <c r="FHB300"/>
      <c r="FHC300"/>
      <c r="FHD300"/>
      <c r="FHE300"/>
      <c r="FHF300"/>
      <c r="FHG300"/>
      <c r="FHH300"/>
      <c r="FHI300"/>
      <c r="FHJ300"/>
      <c r="FHK300"/>
      <c r="FHL300"/>
      <c r="FHM300"/>
      <c r="FHN300"/>
      <c r="FHO300"/>
      <c r="FHP300"/>
      <c r="FHQ300"/>
      <c r="FHR300"/>
      <c r="FHS300"/>
      <c r="FHT300"/>
      <c r="FHU300"/>
      <c r="FHV300"/>
      <c r="FHW300"/>
      <c r="FHX300"/>
      <c r="FHY300"/>
      <c r="FHZ300"/>
      <c r="FIA300"/>
      <c r="FIB300"/>
      <c r="FIC300"/>
      <c r="FID300"/>
      <c r="FIE300"/>
      <c r="FIF300"/>
      <c r="FIG300"/>
      <c r="FIH300"/>
      <c r="FII300"/>
      <c r="FIJ300"/>
      <c r="FIK300"/>
      <c r="FIL300"/>
      <c r="FIM300"/>
      <c r="FIN300"/>
      <c r="FIO300"/>
      <c r="FIP300"/>
      <c r="FIQ300"/>
      <c r="FIR300"/>
      <c r="FIS300"/>
      <c r="FIT300"/>
      <c r="FIU300"/>
      <c r="FIV300"/>
      <c r="FIW300"/>
      <c r="FIX300"/>
      <c r="FIY300"/>
      <c r="FIZ300"/>
      <c r="FJA300"/>
      <c r="FJB300"/>
      <c r="FJC300"/>
      <c r="FJD300"/>
      <c r="FJE300"/>
      <c r="FJF300"/>
      <c r="FJG300"/>
      <c r="FJH300"/>
      <c r="FJI300"/>
      <c r="FJJ300"/>
      <c r="FJK300"/>
      <c r="FJL300"/>
      <c r="FJM300"/>
      <c r="FJN300"/>
      <c r="FJO300"/>
      <c r="FJP300"/>
      <c r="FJQ300"/>
      <c r="FJR300"/>
      <c r="FJS300"/>
      <c r="FJT300"/>
      <c r="FJU300"/>
      <c r="FJV300"/>
      <c r="FJW300"/>
      <c r="FJX300"/>
      <c r="FJY300"/>
      <c r="FJZ300"/>
      <c r="FKA300"/>
      <c r="FKB300"/>
      <c r="FKC300"/>
      <c r="FKD300"/>
      <c r="FKE300"/>
      <c r="FKF300"/>
      <c r="FKG300"/>
      <c r="FKH300"/>
      <c r="FKI300"/>
      <c r="FKJ300"/>
      <c r="FKK300"/>
      <c r="FKL300"/>
      <c r="FKM300"/>
      <c r="FKN300"/>
      <c r="FKO300"/>
      <c r="FKP300"/>
      <c r="FKQ300"/>
      <c r="FKR300"/>
      <c r="FKS300"/>
      <c r="FKT300"/>
      <c r="FKU300"/>
      <c r="FKV300"/>
      <c r="FKW300"/>
      <c r="FKX300"/>
      <c r="FKY300"/>
      <c r="FKZ300"/>
      <c r="FLA300"/>
      <c r="FLB300"/>
      <c r="FLC300"/>
      <c r="FLD300"/>
      <c r="FLE300"/>
      <c r="FLF300"/>
      <c r="FLG300"/>
      <c r="FLH300"/>
      <c r="FLI300"/>
      <c r="FLJ300"/>
      <c r="FLK300"/>
      <c r="FLL300"/>
      <c r="FLM300"/>
      <c r="FLN300"/>
      <c r="FLO300"/>
      <c r="FLP300"/>
      <c r="FLQ300"/>
      <c r="FLR300"/>
      <c r="FLS300"/>
      <c r="FLT300"/>
      <c r="FLU300"/>
      <c r="FLV300"/>
      <c r="FLW300"/>
      <c r="FLX300"/>
      <c r="FLY300"/>
      <c r="FLZ300"/>
      <c r="FMA300"/>
      <c r="FMB300"/>
      <c r="FMC300"/>
      <c r="FMD300"/>
      <c r="FME300"/>
      <c r="FMF300"/>
      <c r="FMG300"/>
      <c r="FMH300"/>
      <c r="FMI300"/>
      <c r="FMJ300"/>
      <c r="FMK300"/>
      <c r="FML300"/>
      <c r="FMM300"/>
      <c r="FMN300"/>
      <c r="FMO300"/>
      <c r="FMP300"/>
      <c r="FMQ300"/>
      <c r="FMR300"/>
      <c r="FMS300"/>
      <c r="FMT300"/>
      <c r="FMU300"/>
      <c r="FMV300"/>
      <c r="FMW300"/>
      <c r="FMX300"/>
      <c r="FMY300"/>
      <c r="FMZ300"/>
      <c r="FNA300"/>
      <c r="FNB300"/>
      <c r="FNC300"/>
      <c r="FND300"/>
      <c r="FNE300"/>
      <c r="FNF300"/>
      <c r="FNG300"/>
      <c r="FNH300"/>
      <c r="FNI300"/>
      <c r="FNJ300"/>
      <c r="FNK300"/>
      <c r="FNL300"/>
      <c r="FNM300"/>
      <c r="FNN300"/>
      <c r="FNO300"/>
      <c r="FNP300"/>
      <c r="FNQ300"/>
      <c r="FNR300"/>
      <c r="FNS300"/>
      <c r="FNT300"/>
      <c r="FNU300"/>
      <c r="FNV300"/>
      <c r="FNW300"/>
      <c r="FNX300"/>
      <c r="FNY300"/>
      <c r="FNZ300"/>
      <c r="FOA300"/>
      <c r="FOB300"/>
      <c r="FOC300"/>
      <c r="FOD300"/>
      <c r="FOE300"/>
      <c r="FOF300"/>
      <c r="FOG300"/>
      <c r="FOH300"/>
      <c r="FOI300"/>
      <c r="FOJ300"/>
      <c r="FOK300"/>
      <c r="FOL300"/>
      <c r="FOM300"/>
      <c r="FON300"/>
      <c r="FOO300"/>
      <c r="FOP300"/>
      <c r="FOQ300"/>
      <c r="FOR300"/>
      <c r="FOS300"/>
      <c r="FOT300"/>
      <c r="FOU300"/>
      <c r="FOV300"/>
      <c r="FOW300"/>
      <c r="FOX300"/>
      <c r="FOY300"/>
      <c r="FOZ300"/>
      <c r="FPA300"/>
      <c r="FPB300"/>
      <c r="FPC300"/>
      <c r="FPD300"/>
      <c r="FPE300"/>
      <c r="FPF300"/>
      <c r="FPG300"/>
      <c r="FPH300"/>
      <c r="FPI300"/>
      <c r="FPJ300"/>
      <c r="FPK300"/>
      <c r="FPL300"/>
      <c r="FPM300"/>
      <c r="FPN300"/>
      <c r="FPO300"/>
      <c r="FPP300"/>
      <c r="FPQ300"/>
      <c r="FPR300"/>
      <c r="FPS300"/>
      <c r="FPT300"/>
      <c r="FPU300"/>
      <c r="FPV300"/>
      <c r="FPW300"/>
      <c r="FPX300"/>
      <c r="FPY300"/>
      <c r="FPZ300"/>
      <c r="FQA300"/>
      <c r="FQB300"/>
      <c r="FQC300"/>
      <c r="FQD300"/>
      <c r="FQE300"/>
      <c r="FQF300"/>
      <c r="FQG300"/>
      <c r="FQH300"/>
      <c r="FQI300"/>
      <c r="FQJ300"/>
      <c r="FQK300"/>
      <c r="FQL300"/>
      <c r="FQM300"/>
      <c r="FQN300"/>
      <c r="FQO300"/>
      <c r="FQP300"/>
      <c r="FQQ300"/>
      <c r="FQR300"/>
      <c r="FQS300"/>
      <c r="FQT300"/>
      <c r="FQU300"/>
      <c r="FQV300"/>
      <c r="FQW300"/>
      <c r="FQX300"/>
      <c r="FQY300"/>
      <c r="FQZ300"/>
      <c r="FRA300"/>
      <c r="FRB300"/>
      <c r="FRC300"/>
      <c r="FRD300"/>
      <c r="FRE300"/>
      <c r="FRF300"/>
      <c r="FRG300"/>
      <c r="FRH300"/>
      <c r="FRI300"/>
      <c r="FRJ300"/>
      <c r="FRK300"/>
      <c r="FRL300"/>
      <c r="FRM300"/>
      <c r="FRN300"/>
      <c r="FRO300"/>
      <c r="FRP300"/>
      <c r="FRQ300"/>
      <c r="FRR300"/>
      <c r="FRS300"/>
      <c r="FRT300"/>
      <c r="FRU300"/>
      <c r="FRV300"/>
      <c r="FRW300"/>
      <c r="FRX300"/>
      <c r="FRY300"/>
      <c r="FRZ300"/>
      <c r="FSA300"/>
      <c r="FSB300"/>
      <c r="FSC300"/>
      <c r="FSD300"/>
      <c r="FSE300"/>
      <c r="FSF300"/>
      <c r="FSG300"/>
      <c r="FSH300"/>
      <c r="FSI300"/>
      <c r="FSJ300"/>
      <c r="FSK300"/>
      <c r="FSL300"/>
      <c r="FSM300"/>
      <c r="FSN300"/>
      <c r="FSO300"/>
      <c r="FSP300"/>
      <c r="FSQ300"/>
      <c r="FSR300"/>
      <c r="FSS300"/>
      <c r="FST300"/>
      <c r="FSU300"/>
      <c r="FSV300"/>
      <c r="FSW300"/>
      <c r="FSX300"/>
      <c r="FSY300"/>
      <c r="FSZ300"/>
      <c r="FTA300"/>
      <c r="FTB300"/>
      <c r="FTC300"/>
      <c r="FTD300"/>
      <c r="FTE300"/>
      <c r="FTF300"/>
      <c r="FTG300"/>
      <c r="FTH300"/>
      <c r="FTI300"/>
      <c r="FTJ300"/>
      <c r="FTK300"/>
      <c r="FTL300"/>
      <c r="FTM300"/>
      <c r="FTN300"/>
      <c r="FTO300"/>
      <c r="FTP300"/>
      <c r="FTQ300"/>
      <c r="FTR300"/>
      <c r="FTS300"/>
      <c r="FTT300"/>
      <c r="FTU300"/>
      <c r="FTV300"/>
      <c r="FTW300"/>
      <c r="FTX300"/>
      <c r="FTY300"/>
      <c r="FTZ300"/>
      <c r="FUA300"/>
      <c r="FUB300"/>
      <c r="FUC300"/>
      <c r="FUD300"/>
      <c r="FUE300"/>
      <c r="FUF300"/>
      <c r="FUG300"/>
      <c r="FUH300"/>
      <c r="FUI300"/>
      <c r="FUJ300"/>
      <c r="FUK300"/>
      <c r="FUL300"/>
      <c r="FUM300"/>
      <c r="FUN300"/>
      <c r="FUO300"/>
      <c r="FUP300"/>
      <c r="FUQ300"/>
      <c r="FUR300"/>
      <c r="FUS300"/>
      <c r="FUT300"/>
      <c r="FUU300"/>
      <c r="FUV300"/>
      <c r="FUW300"/>
      <c r="FUX300"/>
      <c r="FUY300"/>
      <c r="FUZ300"/>
      <c r="FVA300"/>
      <c r="FVB300"/>
      <c r="FVC300"/>
      <c r="FVD300"/>
      <c r="FVE300"/>
      <c r="FVF300"/>
      <c r="FVG300"/>
      <c r="FVH300"/>
      <c r="FVI300"/>
      <c r="FVJ300"/>
      <c r="FVK300"/>
      <c r="FVL300"/>
      <c r="FVM300"/>
      <c r="FVN300"/>
      <c r="FVO300"/>
      <c r="FVP300"/>
      <c r="FVQ300"/>
      <c r="FVR300"/>
      <c r="FVS300"/>
      <c r="FVT300"/>
      <c r="FVU300"/>
      <c r="FVV300"/>
      <c r="FVW300"/>
      <c r="FVX300"/>
      <c r="FVY300"/>
      <c r="FVZ300"/>
      <c r="FWA300"/>
      <c r="FWB300"/>
      <c r="FWC300"/>
      <c r="FWD300"/>
      <c r="FWE300"/>
      <c r="FWF300"/>
      <c r="FWG300"/>
      <c r="FWH300"/>
      <c r="FWI300"/>
      <c r="FWJ300"/>
      <c r="FWK300"/>
      <c r="FWL300"/>
      <c r="FWM300"/>
      <c r="FWN300"/>
      <c r="FWO300"/>
      <c r="FWP300"/>
      <c r="FWQ300"/>
      <c r="FWR300"/>
      <c r="FWS300"/>
      <c r="FWT300"/>
      <c r="FWU300"/>
      <c r="FWV300"/>
      <c r="FWW300"/>
      <c r="FWX300"/>
      <c r="FWY300"/>
      <c r="FWZ300"/>
      <c r="FXA300"/>
      <c r="FXB300"/>
      <c r="FXC300"/>
      <c r="FXD300"/>
      <c r="FXE300"/>
      <c r="FXF300"/>
      <c r="FXG300"/>
      <c r="FXH300"/>
      <c r="FXI300"/>
      <c r="FXJ300"/>
      <c r="FXK300"/>
      <c r="FXL300"/>
      <c r="FXM300"/>
      <c r="FXN300"/>
      <c r="FXO300"/>
      <c r="FXP300"/>
      <c r="FXQ300"/>
      <c r="FXR300"/>
      <c r="FXS300"/>
      <c r="FXT300"/>
      <c r="FXU300"/>
      <c r="FXV300"/>
      <c r="FXW300"/>
      <c r="FXX300"/>
      <c r="FXY300"/>
      <c r="FXZ300"/>
      <c r="FYA300"/>
      <c r="FYB300"/>
      <c r="FYC300"/>
      <c r="FYD300"/>
      <c r="FYE300"/>
      <c r="FYF300"/>
      <c r="FYG300"/>
      <c r="FYH300"/>
      <c r="FYI300"/>
      <c r="FYJ300"/>
      <c r="FYK300"/>
      <c r="FYL300"/>
      <c r="FYM300"/>
      <c r="FYN300"/>
      <c r="FYO300"/>
      <c r="FYP300"/>
      <c r="FYQ300"/>
      <c r="FYR300"/>
      <c r="FYS300"/>
      <c r="FYT300"/>
      <c r="FYU300"/>
      <c r="FYV300"/>
      <c r="FYW300"/>
      <c r="FYX300"/>
      <c r="FYY300"/>
      <c r="FYZ300"/>
      <c r="FZA300"/>
      <c r="FZB300"/>
      <c r="FZC300"/>
      <c r="FZD300"/>
      <c r="FZE300"/>
      <c r="FZF300"/>
      <c r="FZG300"/>
      <c r="FZH300"/>
      <c r="FZI300"/>
      <c r="FZJ300"/>
      <c r="FZK300"/>
      <c r="FZL300"/>
      <c r="FZM300"/>
      <c r="FZN300"/>
      <c r="FZO300"/>
      <c r="FZP300"/>
      <c r="FZQ300"/>
      <c r="FZR300"/>
      <c r="FZS300"/>
      <c r="FZT300"/>
      <c r="FZU300"/>
      <c r="FZV300"/>
      <c r="FZW300"/>
      <c r="FZX300"/>
      <c r="FZY300"/>
      <c r="FZZ300"/>
      <c r="GAA300"/>
      <c r="GAB300"/>
      <c r="GAC300"/>
      <c r="GAD300"/>
      <c r="GAE300"/>
      <c r="GAF300"/>
      <c r="GAG300"/>
      <c r="GAH300"/>
      <c r="GAI300"/>
      <c r="GAJ300"/>
      <c r="GAK300"/>
      <c r="GAL300"/>
      <c r="GAM300"/>
      <c r="GAN300"/>
      <c r="GAO300"/>
      <c r="GAP300"/>
      <c r="GAQ300"/>
      <c r="GAR300"/>
      <c r="GAS300"/>
      <c r="GAT300"/>
      <c r="GAU300"/>
      <c r="GAV300"/>
      <c r="GAW300"/>
      <c r="GAX300"/>
      <c r="GAY300"/>
      <c r="GAZ300"/>
      <c r="GBA300"/>
      <c r="GBB300"/>
      <c r="GBC300"/>
      <c r="GBD300"/>
      <c r="GBE300"/>
      <c r="GBF300"/>
      <c r="GBG300"/>
      <c r="GBH300"/>
      <c r="GBI300"/>
      <c r="GBJ300"/>
      <c r="GBK300"/>
      <c r="GBL300"/>
      <c r="GBM300"/>
      <c r="GBN300"/>
      <c r="GBO300"/>
      <c r="GBP300"/>
      <c r="GBQ300"/>
      <c r="GBR300"/>
      <c r="GBS300"/>
      <c r="GBT300"/>
      <c r="GBU300"/>
      <c r="GBV300"/>
      <c r="GBW300"/>
      <c r="GBX300"/>
      <c r="GBY300"/>
      <c r="GBZ300"/>
      <c r="GCA300"/>
      <c r="GCB300"/>
      <c r="GCC300"/>
      <c r="GCD300"/>
      <c r="GCE300"/>
      <c r="GCF300"/>
      <c r="GCG300"/>
      <c r="GCH300"/>
      <c r="GCI300"/>
      <c r="GCJ300"/>
      <c r="GCK300"/>
      <c r="GCL300"/>
      <c r="GCM300"/>
      <c r="GCN300"/>
      <c r="GCO300"/>
      <c r="GCP300"/>
      <c r="GCQ300"/>
      <c r="GCR300"/>
      <c r="GCS300"/>
      <c r="GCT300"/>
      <c r="GCU300"/>
      <c r="GCV300"/>
      <c r="GCW300"/>
      <c r="GCX300"/>
      <c r="GCY300"/>
      <c r="GCZ300"/>
      <c r="GDA300"/>
      <c r="GDB300"/>
      <c r="GDC300"/>
      <c r="GDD300"/>
      <c r="GDE300"/>
      <c r="GDF300"/>
      <c r="GDG300"/>
      <c r="GDH300"/>
      <c r="GDI300"/>
      <c r="GDJ300"/>
      <c r="GDK300"/>
      <c r="GDL300"/>
      <c r="GDM300"/>
      <c r="GDN300"/>
      <c r="GDO300"/>
      <c r="GDP300"/>
      <c r="GDQ300"/>
      <c r="GDR300"/>
      <c r="GDS300"/>
      <c r="GDT300"/>
      <c r="GDU300"/>
      <c r="GDV300"/>
      <c r="GDW300"/>
      <c r="GDX300"/>
      <c r="GDY300"/>
      <c r="GDZ300"/>
      <c r="GEA300"/>
      <c r="GEB300"/>
      <c r="GEC300"/>
      <c r="GED300"/>
      <c r="GEE300"/>
      <c r="GEF300"/>
      <c r="GEG300"/>
      <c r="GEH300"/>
      <c r="GEI300"/>
      <c r="GEJ300"/>
      <c r="GEK300"/>
      <c r="GEL300"/>
      <c r="GEM300"/>
      <c r="GEN300"/>
      <c r="GEO300"/>
      <c r="GEP300"/>
      <c r="GEQ300"/>
      <c r="GER300"/>
      <c r="GES300"/>
      <c r="GET300"/>
      <c r="GEU300"/>
      <c r="GEV300"/>
      <c r="GEW300"/>
      <c r="GEX300"/>
      <c r="GEY300"/>
      <c r="GEZ300"/>
      <c r="GFA300"/>
      <c r="GFB300"/>
      <c r="GFC300"/>
      <c r="GFD300"/>
      <c r="GFE300"/>
      <c r="GFF300"/>
      <c r="GFG300"/>
      <c r="GFH300"/>
      <c r="GFI300"/>
      <c r="GFJ300"/>
      <c r="GFK300"/>
      <c r="GFL300"/>
      <c r="GFM300"/>
      <c r="GFN300"/>
      <c r="GFO300"/>
      <c r="GFP300"/>
      <c r="GFQ300"/>
      <c r="GFR300"/>
      <c r="GFS300"/>
      <c r="GFT300"/>
      <c r="GFU300"/>
      <c r="GFV300"/>
      <c r="GFW300"/>
      <c r="GFX300"/>
      <c r="GFY300"/>
      <c r="GFZ300"/>
      <c r="GGA300"/>
      <c r="GGB300"/>
      <c r="GGC300"/>
      <c r="GGD300"/>
      <c r="GGE300"/>
      <c r="GGF300"/>
      <c r="GGG300"/>
      <c r="GGH300"/>
      <c r="GGI300"/>
      <c r="GGJ300"/>
      <c r="GGK300"/>
      <c r="GGL300"/>
      <c r="GGM300"/>
      <c r="GGN300"/>
      <c r="GGO300"/>
      <c r="GGP300"/>
      <c r="GGQ300"/>
      <c r="GGR300"/>
      <c r="GGS300"/>
      <c r="GGT300"/>
      <c r="GGU300"/>
      <c r="GGV300"/>
      <c r="GGW300"/>
      <c r="GGX300"/>
      <c r="GGY300"/>
      <c r="GGZ300"/>
      <c r="GHA300"/>
      <c r="GHB300"/>
      <c r="GHC300"/>
      <c r="GHD300"/>
      <c r="GHE300"/>
      <c r="GHF300"/>
      <c r="GHG300"/>
      <c r="GHH300"/>
      <c r="GHI300"/>
      <c r="GHJ300"/>
      <c r="GHK300"/>
      <c r="GHL300"/>
      <c r="GHM300"/>
      <c r="GHN300"/>
      <c r="GHO300"/>
      <c r="GHP300"/>
      <c r="GHQ300"/>
      <c r="GHR300"/>
      <c r="GHS300"/>
      <c r="GHT300"/>
      <c r="GHU300"/>
      <c r="GHV300"/>
      <c r="GHW300"/>
      <c r="GHX300"/>
      <c r="GHY300"/>
      <c r="GHZ300"/>
      <c r="GIA300"/>
      <c r="GIB300"/>
      <c r="GIC300"/>
      <c r="GID300"/>
      <c r="GIE300"/>
      <c r="GIF300"/>
      <c r="GIG300"/>
      <c r="GIH300"/>
      <c r="GII300"/>
      <c r="GIJ300"/>
      <c r="GIK300"/>
      <c r="GIL300"/>
      <c r="GIM300"/>
      <c r="GIN300"/>
      <c r="GIO300"/>
      <c r="GIP300"/>
      <c r="GIQ300"/>
      <c r="GIR300"/>
      <c r="GIS300"/>
      <c r="GIT300"/>
      <c r="GIU300"/>
      <c r="GIV300"/>
      <c r="GIW300"/>
      <c r="GIX300"/>
      <c r="GIY300"/>
      <c r="GIZ300"/>
      <c r="GJA300"/>
      <c r="GJB300"/>
      <c r="GJC300"/>
      <c r="GJD300"/>
      <c r="GJE300"/>
      <c r="GJF300"/>
      <c r="GJG300"/>
      <c r="GJH300"/>
      <c r="GJI300"/>
      <c r="GJJ300"/>
      <c r="GJK300"/>
      <c r="GJL300"/>
      <c r="GJM300"/>
      <c r="GJN300"/>
      <c r="GJO300"/>
      <c r="GJP300"/>
      <c r="GJQ300"/>
      <c r="GJR300"/>
      <c r="GJS300"/>
      <c r="GJT300"/>
      <c r="GJU300"/>
      <c r="GJV300"/>
      <c r="GJW300"/>
      <c r="GJX300"/>
      <c r="GJY300"/>
      <c r="GJZ300"/>
      <c r="GKA300"/>
      <c r="GKB300"/>
      <c r="GKC300"/>
      <c r="GKD300"/>
      <c r="GKE300"/>
      <c r="GKF300"/>
      <c r="GKG300"/>
      <c r="GKH300"/>
      <c r="GKI300"/>
      <c r="GKJ300"/>
      <c r="GKK300"/>
      <c r="GKL300"/>
      <c r="GKM300"/>
      <c r="GKN300"/>
      <c r="GKO300"/>
      <c r="GKP300"/>
      <c r="GKQ300"/>
      <c r="GKR300"/>
      <c r="GKS300"/>
      <c r="GKT300"/>
      <c r="GKU300"/>
      <c r="GKV300"/>
      <c r="GKW300"/>
      <c r="GKX300"/>
      <c r="GKY300"/>
      <c r="GKZ300"/>
      <c r="GLA300"/>
      <c r="GLB300"/>
      <c r="GLC300"/>
      <c r="GLD300"/>
      <c r="GLE300"/>
      <c r="GLF300"/>
      <c r="GLG300"/>
      <c r="GLH300"/>
      <c r="GLI300"/>
      <c r="GLJ300"/>
      <c r="GLK300"/>
      <c r="GLL300"/>
      <c r="GLM300"/>
      <c r="GLN300"/>
      <c r="GLO300"/>
      <c r="GLP300"/>
      <c r="GLQ300"/>
      <c r="GLR300"/>
      <c r="GLS300"/>
      <c r="GLT300"/>
      <c r="GLU300"/>
      <c r="GLV300"/>
      <c r="GLW300"/>
      <c r="GLX300"/>
      <c r="GLY300"/>
      <c r="GLZ300"/>
      <c r="GMA300"/>
      <c r="GMB300"/>
      <c r="GMC300"/>
      <c r="GMD300"/>
      <c r="GME300"/>
      <c r="GMF300"/>
      <c r="GMG300"/>
      <c r="GMH300"/>
      <c r="GMI300"/>
      <c r="GMJ300"/>
      <c r="GMK300"/>
      <c r="GML300"/>
      <c r="GMM300"/>
      <c r="GMN300"/>
      <c r="GMO300"/>
      <c r="GMP300"/>
      <c r="GMQ300"/>
      <c r="GMR300"/>
      <c r="GMS300"/>
      <c r="GMT300"/>
      <c r="GMU300"/>
      <c r="GMV300"/>
      <c r="GMW300"/>
      <c r="GMX300"/>
      <c r="GMY300"/>
      <c r="GMZ300"/>
      <c r="GNA300"/>
      <c r="GNB300"/>
      <c r="GNC300"/>
      <c r="GND300"/>
      <c r="GNE300"/>
      <c r="GNF300"/>
      <c r="GNG300"/>
      <c r="GNH300"/>
      <c r="GNI300"/>
      <c r="GNJ300"/>
      <c r="GNK300"/>
      <c r="GNL300"/>
      <c r="GNM300"/>
      <c r="GNN300"/>
      <c r="GNO300"/>
      <c r="GNP300"/>
      <c r="GNQ300"/>
      <c r="GNR300"/>
      <c r="GNS300"/>
      <c r="GNT300"/>
      <c r="GNU300"/>
      <c r="GNV300"/>
      <c r="GNW300"/>
      <c r="GNX300"/>
      <c r="GNY300"/>
      <c r="GNZ300"/>
      <c r="GOA300"/>
      <c r="GOB300"/>
      <c r="GOC300"/>
      <c r="GOD300"/>
      <c r="GOE300"/>
      <c r="GOF300"/>
      <c r="GOG300"/>
      <c r="GOH300"/>
      <c r="GOI300"/>
      <c r="GOJ300"/>
      <c r="GOK300"/>
      <c r="GOL300"/>
      <c r="GOM300"/>
      <c r="GON300"/>
      <c r="GOO300"/>
      <c r="GOP300"/>
      <c r="GOQ300"/>
      <c r="GOR300"/>
      <c r="GOS300"/>
      <c r="GOT300"/>
      <c r="GOU300"/>
      <c r="GOV300"/>
      <c r="GOW300"/>
      <c r="GOX300"/>
      <c r="GOY300"/>
      <c r="GOZ300"/>
      <c r="GPA300"/>
      <c r="GPB300"/>
      <c r="GPC300"/>
      <c r="GPD300"/>
      <c r="GPE300"/>
      <c r="GPF300"/>
      <c r="GPG300"/>
      <c r="GPH300"/>
      <c r="GPI300"/>
      <c r="GPJ300"/>
      <c r="GPK300"/>
      <c r="GPL300"/>
      <c r="GPM300"/>
      <c r="GPN300"/>
      <c r="GPO300"/>
      <c r="GPP300"/>
      <c r="GPQ300"/>
      <c r="GPR300"/>
      <c r="GPS300"/>
      <c r="GPT300"/>
      <c r="GPU300"/>
      <c r="GPV300"/>
      <c r="GPW300"/>
      <c r="GPX300"/>
      <c r="GPY300"/>
      <c r="GPZ300"/>
      <c r="GQA300"/>
      <c r="GQB300"/>
      <c r="GQC300"/>
      <c r="GQD300"/>
      <c r="GQE300"/>
      <c r="GQF300"/>
      <c r="GQG300"/>
      <c r="GQH300"/>
      <c r="GQI300"/>
      <c r="GQJ300"/>
      <c r="GQK300"/>
      <c r="GQL300"/>
      <c r="GQM300"/>
      <c r="GQN300"/>
      <c r="GQO300"/>
      <c r="GQP300"/>
      <c r="GQQ300"/>
      <c r="GQR300"/>
      <c r="GQS300"/>
      <c r="GQT300"/>
      <c r="GQU300"/>
      <c r="GQV300"/>
      <c r="GQW300"/>
      <c r="GQX300"/>
      <c r="GQY300"/>
      <c r="GQZ300"/>
      <c r="GRA300"/>
      <c r="GRB300"/>
      <c r="GRC300"/>
      <c r="GRD300"/>
      <c r="GRE300"/>
      <c r="GRF300"/>
      <c r="GRG300"/>
      <c r="GRH300"/>
      <c r="GRI300"/>
      <c r="GRJ300"/>
      <c r="GRK300"/>
      <c r="GRL300"/>
      <c r="GRM300"/>
      <c r="GRN300"/>
      <c r="GRO300"/>
      <c r="GRP300"/>
      <c r="GRQ300"/>
      <c r="GRR300"/>
      <c r="GRS300"/>
      <c r="GRT300"/>
      <c r="GRU300"/>
      <c r="GRV300"/>
      <c r="GRW300"/>
      <c r="GRX300"/>
      <c r="GRY300"/>
      <c r="GRZ300"/>
      <c r="GSA300"/>
      <c r="GSB300"/>
      <c r="GSC300"/>
      <c r="GSD300"/>
      <c r="GSE300"/>
      <c r="GSF300"/>
      <c r="GSG300"/>
      <c r="GSH300"/>
      <c r="GSI300"/>
      <c r="GSJ300"/>
      <c r="GSK300"/>
      <c r="GSL300"/>
      <c r="GSM300"/>
      <c r="GSN300"/>
      <c r="GSO300"/>
      <c r="GSP300"/>
      <c r="GSQ300"/>
      <c r="GSR300"/>
      <c r="GSS300"/>
      <c r="GST300"/>
      <c r="GSU300"/>
      <c r="GSV300"/>
      <c r="GSW300"/>
      <c r="GSX300"/>
      <c r="GSY300"/>
      <c r="GSZ300"/>
      <c r="GTA300"/>
      <c r="GTB300"/>
      <c r="GTC300"/>
      <c r="GTD300"/>
      <c r="GTE300"/>
      <c r="GTF300"/>
      <c r="GTG300"/>
      <c r="GTH300"/>
      <c r="GTI300"/>
      <c r="GTJ300"/>
      <c r="GTK300"/>
      <c r="GTL300"/>
      <c r="GTM300"/>
      <c r="GTN300"/>
      <c r="GTO300"/>
      <c r="GTP300"/>
      <c r="GTQ300"/>
      <c r="GTR300"/>
      <c r="GTS300"/>
      <c r="GTT300"/>
      <c r="GTU300"/>
      <c r="GTV300"/>
      <c r="GTW300"/>
      <c r="GTX300"/>
      <c r="GTY300"/>
      <c r="GTZ300"/>
      <c r="GUA300"/>
      <c r="GUB300"/>
      <c r="GUC300"/>
      <c r="GUD300"/>
      <c r="GUE300"/>
      <c r="GUF300"/>
      <c r="GUG300"/>
      <c r="GUH300"/>
      <c r="GUI300"/>
      <c r="GUJ300"/>
      <c r="GUK300"/>
      <c r="GUL300"/>
      <c r="GUM300"/>
      <c r="GUN300"/>
      <c r="GUO300"/>
      <c r="GUP300"/>
      <c r="GUQ300"/>
      <c r="GUR300"/>
      <c r="GUS300"/>
      <c r="GUT300"/>
      <c r="GUU300"/>
      <c r="GUV300"/>
      <c r="GUW300"/>
      <c r="GUX300"/>
      <c r="GUY300"/>
      <c r="GUZ300"/>
      <c r="GVA300"/>
      <c r="GVB300"/>
      <c r="GVC300"/>
      <c r="GVD300"/>
      <c r="GVE300"/>
      <c r="GVF300"/>
      <c r="GVG300"/>
      <c r="GVH300"/>
      <c r="GVI300"/>
      <c r="GVJ300"/>
      <c r="GVK300"/>
      <c r="GVL300"/>
      <c r="GVM300"/>
      <c r="GVN300"/>
      <c r="GVO300"/>
      <c r="GVP300"/>
      <c r="GVQ300"/>
      <c r="GVR300"/>
      <c r="GVS300"/>
      <c r="GVT300"/>
      <c r="GVU300"/>
      <c r="GVV300"/>
      <c r="GVW300"/>
      <c r="GVX300"/>
      <c r="GVY300"/>
      <c r="GVZ300"/>
      <c r="GWA300"/>
      <c r="GWB300"/>
      <c r="GWC300"/>
      <c r="GWD300"/>
      <c r="GWE300"/>
      <c r="GWF300"/>
      <c r="GWG300"/>
      <c r="GWH300"/>
      <c r="GWI300"/>
      <c r="GWJ300"/>
      <c r="GWK300"/>
      <c r="GWL300"/>
      <c r="GWM300"/>
      <c r="GWN300"/>
      <c r="GWO300"/>
      <c r="GWP300"/>
      <c r="GWQ300"/>
      <c r="GWR300"/>
      <c r="GWS300"/>
      <c r="GWT300"/>
      <c r="GWU300"/>
      <c r="GWV300"/>
      <c r="GWW300"/>
      <c r="GWX300"/>
      <c r="GWY300"/>
      <c r="GWZ300"/>
      <c r="GXA300"/>
      <c r="GXB300"/>
      <c r="GXC300"/>
      <c r="GXD300"/>
      <c r="GXE300"/>
      <c r="GXF300"/>
      <c r="GXG300"/>
      <c r="GXH300"/>
      <c r="GXI300"/>
      <c r="GXJ300"/>
      <c r="GXK300"/>
      <c r="GXL300"/>
      <c r="GXM300"/>
      <c r="GXN300"/>
      <c r="GXO300"/>
      <c r="GXP300"/>
      <c r="GXQ300"/>
      <c r="GXR300"/>
      <c r="GXS300"/>
      <c r="GXT300"/>
      <c r="GXU300"/>
      <c r="GXV300"/>
      <c r="GXW300"/>
      <c r="GXX300"/>
      <c r="GXY300"/>
      <c r="GXZ300"/>
      <c r="GYA300"/>
      <c r="GYB300"/>
      <c r="GYC300"/>
      <c r="GYD300"/>
      <c r="GYE300"/>
      <c r="GYF300"/>
      <c r="GYG300"/>
      <c r="GYH300"/>
      <c r="GYI300"/>
      <c r="GYJ300"/>
      <c r="GYK300"/>
      <c r="GYL300"/>
      <c r="GYM300"/>
      <c r="GYN300"/>
      <c r="GYO300"/>
      <c r="GYP300"/>
      <c r="GYQ300"/>
      <c r="GYR300"/>
      <c r="GYS300"/>
      <c r="GYT300"/>
      <c r="GYU300"/>
      <c r="GYV300"/>
      <c r="GYW300"/>
      <c r="GYX300"/>
      <c r="GYY300"/>
      <c r="GYZ300"/>
      <c r="GZA300"/>
      <c r="GZB300"/>
      <c r="GZC300"/>
      <c r="GZD300"/>
      <c r="GZE300"/>
      <c r="GZF300"/>
      <c r="GZG300"/>
      <c r="GZH300"/>
      <c r="GZI300"/>
      <c r="GZJ300"/>
      <c r="GZK300"/>
      <c r="GZL300"/>
      <c r="GZM300"/>
      <c r="GZN300"/>
      <c r="GZO300"/>
      <c r="GZP300"/>
      <c r="GZQ300"/>
      <c r="GZR300"/>
      <c r="GZS300"/>
      <c r="GZT300"/>
      <c r="GZU300"/>
      <c r="GZV300"/>
      <c r="GZW300"/>
      <c r="GZX300"/>
      <c r="GZY300"/>
      <c r="GZZ300"/>
      <c r="HAA300"/>
      <c r="HAB300"/>
      <c r="HAC300"/>
      <c r="HAD300"/>
      <c r="HAE300"/>
      <c r="HAF300"/>
      <c r="HAG300"/>
      <c r="HAH300"/>
      <c r="HAI300"/>
      <c r="HAJ300"/>
      <c r="HAK300"/>
      <c r="HAL300"/>
      <c r="HAM300"/>
      <c r="HAN300"/>
      <c r="HAO300"/>
      <c r="HAP300"/>
      <c r="HAQ300"/>
      <c r="HAR300"/>
      <c r="HAS300"/>
      <c r="HAT300"/>
      <c r="HAU300"/>
      <c r="HAV300"/>
      <c r="HAW300"/>
      <c r="HAX300"/>
      <c r="HAY300"/>
      <c r="HAZ300"/>
      <c r="HBA300"/>
      <c r="HBB300"/>
      <c r="HBC300"/>
      <c r="HBD300"/>
      <c r="HBE300"/>
      <c r="HBF300"/>
      <c r="HBG300"/>
      <c r="HBH300"/>
      <c r="HBI300"/>
      <c r="HBJ300"/>
      <c r="HBK300"/>
      <c r="HBL300"/>
      <c r="HBM300"/>
      <c r="HBN300"/>
      <c r="HBO300"/>
      <c r="HBP300"/>
      <c r="HBQ300"/>
      <c r="HBR300"/>
      <c r="HBS300"/>
      <c r="HBT300"/>
      <c r="HBU300"/>
      <c r="HBV300"/>
      <c r="HBW300"/>
      <c r="HBX300"/>
      <c r="HBY300"/>
      <c r="HBZ300"/>
      <c r="HCA300"/>
      <c r="HCB300"/>
      <c r="HCC300"/>
      <c r="HCD300"/>
      <c r="HCE300"/>
      <c r="HCF300"/>
      <c r="HCG300"/>
      <c r="HCH300"/>
      <c r="HCI300"/>
      <c r="HCJ300"/>
      <c r="HCK300"/>
      <c r="HCL300"/>
      <c r="HCM300"/>
      <c r="HCN300"/>
      <c r="HCO300"/>
      <c r="HCP300"/>
      <c r="HCQ300"/>
      <c r="HCR300"/>
      <c r="HCS300"/>
      <c r="HCT300"/>
      <c r="HCU300"/>
      <c r="HCV300"/>
      <c r="HCW300"/>
      <c r="HCX300"/>
      <c r="HCY300"/>
      <c r="HCZ300"/>
      <c r="HDA300"/>
      <c r="HDB300"/>
      <c r="HDC300"/>
      <c r="HDD300"/>
      <c r="HDE300"/>
      <c r="HDF300"/>
      <c r="HDG300"/>
      <c r="HDH300"/>
      <c r="HDI300"/>
      <c r="HDJ300"/>
      <c r="HDK300"/>
      <c r="HDL300"/>
      <c r="HDM300"/>
      <c r="HDN300"/>
      <c r="HDO300"/>
      <c r="HDP300"/>
      <c r="HDQ300"/>
      <c r="HDR300"/>
      <c r="HDS300"/>
      <c r="HDT300"/>
      <c r="HDU300"/>
      <c r="HDV300"/>
      <c r="HDW300"/>
      <c r="HDX300"/>
      <c r="HDY300"/>
      <c r="HDZ300"/>
      <c r="HEA300"/>
      <c r="HEB300"/>
      <c r="HEC300"/>
      <c r="HED300"/>
      <c r="HEE300"/>
      <c r="HEF300"/>
      <c r="HEG300"/>
      <c r="HEH300"/>
      <c r="HEI300"/>
      <c r="HEJ300"/>
      <c r="HEK300"/>
      <c r="HEL300"/>
      <c r="HEM300"/>
      <c r="HEN300"/>
      <c r="HEO300"/>
      <c r="HEP300"/>
      <c r="HEQ300"/>
      <c r="HER300"/>
      <c r="HES300"/>
      <c r="HET300"/>
      <c r="HEU300"/>
      <c r="HEV300"/>
      <c r="HEW300"/>
      <c r="HEX300"/>
      <c r="HEY300"/>
      <c r="HEZ300"/>
      <c r="HFA300"/>
      <c r="HFB300"/>
      <c r="HFC300"/>
      <c r="HFD300"/>
      <c r="HFE300"/>
      <c r="HFF300"/>
      <c r="HFG300"/>
      <c r="HFH300"/>
      <c r="HFI300"/>
      <c r="HFJ300"/>
      <c r="HFK300"/>
      <c r="HFL300"/>
      <c r="HFM300"/>
      <c r="HFN300"/>
      <c r="HFO300"/>
      <c r="HFP300"/>
      <c r="HFQ300"/>
      <c r="HFR300"/>
      <c r="HFS300"/>
      <c r="HFT300"/>
      <c r="HFU300"/>
      <c r="HFV300"/>
      <c r="HFW300"/>
      <c r="HFX300"/>
      <c r="HFY300"/>
      <c r="HFZ300"/>
      <c r="HGA300"/>
      <c r="HGB300"/>
      <c r="HGC300"/>
      <c r="HGD300"/>
      <c r="HGE300"/>
      <c r="HGF300"/>
      <c r="HGG300"/>
      <c r="HGH300"/>
      <c r="HGI300"/>
      <c r="HGJ300"/>
      <c r="HGK300"/>
      <c r="HGL300"/>
      <c r="HGM300"/>
      <c r="HGN300"/>
      <c r="HGO300"/>
      <c r="HGP300"/>
      <c r="HGQ300"/>
      <c r="HGR300"/>
      <c r="HGS300"/>
      <c r="HGT300"/>
      <c r="HGU300"/>
      <c r="HGV300"/>
      <c r="HGW300"/>
      <c r="HGX300"/>
      <c r="HGY300"/>
      <c r="HGZ300"/>
      <c r="HHA300"/>
      <c r="HHB300"/>
      <c r="HHC300"/>
      <c r="HHD300"/>
      <c r="HHE300"/>
      <c r="HHF300"/>
      <c r="HHG300"/>
      <c r="HHH300"/>
      <c r="HHI300"/>
      <c r="HHJ300"/>
      <c r="HHK300"/>
      <c r="HHL300"/>
      <c r="HHM300"/>
      <c r="HHN300"/>
      <c r="HHO300"/>
      <c r="HHP300"/>
      <c r="HHQ300"/>
      <c r="HHR300"/>
      <c r="HHS300"/>
      <c r="HHT300"/>
      <c r="HHU300"/>
      <c r="HHV300"/>
      <c r="HHW300"/>
      <c r="HHX300"/>
      <c r="HHY300"/>
      <c r="HHZ300"/>
      <c r="HIA300"/>
      <c r="HIB300"/>
      <c r="HIC300"/>
      <c r="HID300"/>
      <c r="HIE300"/>
      <c r="HIF300"/>
      <c r="HIG300"/>
      <c r="HIH300"/>
      <c r="HII300"/>
      <c r="HIJ300"/>
      <c r="HIK300"/>
      <c r="HIL300"/>
      <c r="HIM300"/>
      <c r="HIN300"/>
      <c r="HIO300"/>
      <c r="HIP300"/>
      <c r="HIQ300"/>
      <c r="HIR300"/>
      <c r="HIS300"/>
      <c r="HIT300"/>
      <c r="HIU300"/>
      <c r="HIV300"/>
      <c r="HIW300"/>
      <c r="HIX300"/>
      <c r="HIY300"/>
      <c r="HIZ300"/>
      <c r="HJA300"/>
      <c r="HJB300"/>
      <c r="HJC300"/>
      <c r="HJD300"/>
      <c r="HJE300"/>
      <c r="HJF300"/>
      <c r="HJG300"/>
      <c r="HJH300"/>
      <c r="HJI300"/>
      <c r="HJJ300"/>
      <c r="HJK300"/>
      <c r="HJL300"/>
      <c r="HJM300"/>
      <c r="HJN300"/>
      <c r="HJO300"/>
      <c r="HJP300"/>
      <c r="HJQ300"/>
      <c r="HJR300"/>
      <c r="HJS300"/>
      <c r="HJT300"/>
      <c r="HJU300"/>
      <c r="HJV300"/>
      <c r="HJW300"/>
      <c r="HJX300"/>
      <c r="HJY300"/>
      <c r="HJZ300"/>
      <c r="HKA300"/>
      <c r="HKB300"/>
      <c r="HKC300"/>
      <c r="HKD300"/>
      <c r="HKE300"/>
      <c r="HKF300"/>
      <c r="HKG300"/>
      <c r="HKH300"/>
      <c r="HKI300"/>
      <c r="HKJ300"/>
      <c r="HKK300"/>
      <c r="HKL300"/>
      <c r="HKM300"/>
      <c r="HKN300"/>
      <c r="HKO300"/>
      <c r="HKP300"/>
      <c r="HKQ300"/>
      <c r="HKR300"/>
      <c r="HKS300"/>
      <c r="HKT300"/>
      <c r="HKU300"/>
      <c r="HKV300"/>
      <c r="HKW300"/>
      <c r="HKX300"/>
      <c r="HKY300"/>
      <c r="HKZ300"/>
      <c r="HLA300"/>
      <c r="HLB300"/>
      <c r="HLC300"/>
      <c r="HLD300"/>
      <c r="HLE300"/>
      <c r="HLF300"/>
      <c r="HLG300"/>
      <c r="HLH300"/>
      <c r="HLI300"/>
      <c r="HLJ300"/>
      <c r="HLK300"/>
      <c r="HLL300"/>
      <c r="HLM300"/>
      <c r="HLN300"/>
      <c r="HLO300"/>
      <c r="HLP300"/>
      <c r="HLQ300"/>
      <c r="HLR300"/>
      <c r="HLS300"/>
      <c r="HLT300"/>
      <c r="HLU300"/>
      <c r="HLV300"/>
      <c r="HLW300"/>
      <c r="HLX300"/>
      <c r="HLY300"/>
      <c r="HLZ300"/>
      <c r="HMA300"/>
      <c r="HMB300"/>
      <c r="HMC300"/>
      <c r="HMD300"/>
      <c r="HME300"/>
      <c r="HMF300"/>
      <c r="HMG300"/>
      <c r="HMH300"/>
      <c r="HMI300"/>
      <c r="HMJ300"/>
      <c r="HMK300"/>
      <c r="HML300"/>
      <c r="HMM300"/>
      <c r="HMN300"/>
      <c r="HMO300"/>
      <c r="HMP300"/>
      <c r="HMQ300"/>
      <c r="HMR300"/>
      <c r="HMS300"/>
      <c r="HMT300"/>
      <c r="HMU300"/>
      <c r="HMV300"/>
      <c r="HMW300"/>
      <c r="HMX300"/>
      <c r="HMY300"/>
      <c r="HMZ300"/>
      <c r="HNA300"/>
      <c r="HNB300"/>
      <c r="HNC300"/>
      <c r="HND300"/>
      <c r="HNE300"/>
      <c r="HNF300"/>
      <c r="HNG300"/>
      <c r="HNH300"/>
      <c r="HNI300"/>
      <c r="HNJ300"/>
      <c r="HNK300"/>
      <c r="HNL300"/>
      <c r="HNM300"/>
      <c r="HNN300"/>
      <c r="HNO300"/>
      <c r="HNP300"/>
      <c r="HNQ300"/>
      <c r="HNR300"/>
      <c r="HNS300"/>
      <c r="HNT300"/>
      <c r="HNU300"/>
      <c r="HNV300"/>
      <c r="HNW300"/>
      <c r="HNX300"/>
      <c r="HNY300"/>
      <c r="HNZ300"/>
      <c r="HOA300"/>
      <c r="HOB300"/>
      <c r="HOC300"/>
      <c r="HOD300"/>
      <c r="HOE300"/>
      <c r="HOF300"/>
      <c r="HOG300"/>
      <c r="HOH300"/>
      <c r="HOI300"/>
      <c r="HOJ300"/>
      <c r="HOK300"/>
      <c r="HOL300"/>
      <c r="HOM300"/>
      <c r="HON300"/>
      <c r="HOO300"/>
      <c r="HOP300"/>
      <c r="HOQ300"/>
      <c r="HOR300"/>
      <c r="HOS300"/>
      <c r="HOT300"/>
      <c r="HOU300"/>
      <c r="HOV300"/>
      <c r="HOW300"/>
      <c r="HOX300"/>
      <c r="HOY300"/>
      <c r="HOZ300"/>
      <c r="HPA300"/>
      <c r="HPB300"/>
      <c r="HPC300"/>
      <c r="HPD300"/>
      <c r="HPE300"/>
      <c r="HPF300"/>
      <c r="HPG300"/>
      <c r="HPH300"/>
      <c r="HPI300"/>
      <c r="HPJ300"/>
      <c r="HPK300"/>
      <c r="HPL300"/>
      <c r="HPM300"/>
      <c r="HPN300"/>
      <c r="HPO300"/>
      <c r="HPP300"/>
      <c r="HPQ300"/>
      <c r="HPR300"/>
      <c r="HPS300"/>
      <c r="HPT300"/>
      <c r="HPU300"/>
      <c r="HPV300"/>
      <c r="HPW300"/>
      <c r="HPX300"/>
      <c r="HPY300"/>
      <c r="HPZ300"/>
      <c r="HQA300"/>
      <c r="HQB300"/>
      <c r="HQC300"/>
      <c r="HQD300"/>
      <c r="HQE300"/>
      <c r="HQF300"/>
      <c r="HQG300"/>
      <c r="HQH300"/>
      <c r="HQI300"/>
      <c r="HQJ300"/>
      <c r="HQK300"/>
      <c r="HQL300"/>
      <c r="HQM300"/>
      <c r="HQN300"/>
      <c r="HQO300"/>
      <c r="HQP300"/>
      <c r="HQQ300"/>
      <c r="HQR300"/>
      <c r="HQS300"/>
      <c r="HQT300"/>
      <c r="HQU300"/>
      <c r="HQV300"/>
      <c r="HQW300"/>
      <c r="HQX300"/>
      <c r="HQY300"/>
      <c r="HQZ300"/>
      <c r="HRA300"/>
      <c r="HRB300"/>
      <c r="HRC300"/>
      <c r="HRD300"/>
      <c r="HRE300"/>
      <c r="HRF300"/>
      <c r="HRG300"/>
      <c r="HRH300"/>
      <c r="HRI300"/>
      <c r="HRJ300"/>
      <c r="HRK300"/>
      <c r="HRL300"/>
      <c r="HRM300"/>
      <c r="HRN300"/>
      <c r="HRO300"/>
      <c r="HRP300"/>
      <c r="HRQ300"/>
      <c r="HRR300"/>
      <c r="HRS300"/>
      <c r="HRT300"/>
      <c r="HRU300"/>
      <c r="HRV300"/>
      <c r="HRW300"/>
      <c r="HRX300"/>
      <c r="HRY300"/>
      <c r="HRZ300"/>
      <c r="HSA300"/>
      <c r="HSB300"/>
      <c r="HSC300"/>
      <c r="HSD300"/>
      <c r="HSE300"/>
      <c r="HSF300"/>
      <c r="HSG300"/>
      <c r="HSH300"/>
      <c r="HSI300"/>
      <c r="HSJ300"/>
      <c r="HSK300"/>
      <c r="HSL300"/>
      <c r="HSM300"/>
      <c r="HSN300"/>
      <c r="HSO300"/>
      <c r="HSP300"/>
      <c r="HSQ300"/>
      <c r="HSR300"/>
      <c r="HSS300"/>
      <c r="HST300"/>
      <c r="HSU300"/>
      <c r="HSV300"/>
      <c r="HSW300"/>
      <c r="HSX300"/>
      <c r="HSY300"/>
      <c r="HSZ300"/>
      <c r="HTA300"/>
      <c r="HTB300"/>
      <c r="HTC300"/>
      <c r="HTD300"/>
      <c r="HTE300"/>
      <c r="HTF300"/>
      <c r="HTG300"/>
      <c r="HTH300"/>
      <c r="HTI300"/>
      <c r="HTJ300"/>
      <c r="HTK300"/>
      <c r="HTL300"/>
      <c r="HTM300"/>
      <c r="HTN300"/>
      <c r="HTO300"/>
      <c r="HTP300"/>
      <c r="HTQ300"/>
      <c r="HTR300"/>
      <c r="HTS300"/>
      <c r="HTT300"/>
      <c r="HTU300"/>
      <c r="HTV300"/>
      <c r="HTW300"/>
      <c r="HTX300"/>
      <c r="HTY300"/>
      <c r="HTZ300"/>
      <c r="HUA300"/>
      <c r="HUB300"/>
      <c r="HUC300"/>
      <c r="HUD300"/>
      <c r="HUE300"/>
      <c r="HUF300"/>
      <c r="HUG300"/>
      <c r="HUH300"/>
      <c r="HUI300"/>
      <c r="HUJ300"/>
      <c r="HUK300"/>
      <c r="HUL300"/>
      <c r="HUM300"/>
      <c r="HUN300"/>
      <c r="HUO300"/>
      <c r="HUP300"/>
      <c r="HUQ300"/>
      <c r="HUR300"/>
      <c r="HUS300"/>
      <c r="HUT300"/>
      <c r="HUU300"/>
      <c r="HUV300"/>
      <c r="HUW300"/>
      <c r="HUX300"/>
      <c r="HUY300"/>
      <c r="HUZ300"/>
      <c r="HVA300"/>
      <c r="HVB300"/>
      <c r="HVC300"/>
      <c r="HVD300"/>
      <c r="HVE300"/>
      <c r="HVF300"/>
      <c r="HVG300"/>
      <c r="HVH300"/>
      <c r="HVI300"/>
      <c r="HVJ300"/>
      <c r="HVK300"/>
      <c r="HVL300"/>
      <c r="HVM300"/>
      <c r="HVN300"/>
      <c r="HVO300"/>
      <c r="HVP300"/>
      <c r="HVQ300"/>
      <c r="HVR300"/>
      <c r="HVS300"/>
      <c r="HVT300"/>
      <c r="HVU300"/>
      <c r="HVV300"/>
      <c r="HVW300"/>
      <c r="HVX300"/>
      <c r="HVY300"/>
      <c r="HVZ300"/>
      <c r="HWA300"/>
      <c r="HWB300"/>
      <c r="HWC300"/>
      <c r="HWD300"/>
      <c r="HWE300"/>
      <c r="HWF300"/>
      <c r="HWG300"/>
      <c r="HWH300"/>
      <c r="HWI300"/>
      <c r="HWJ300"/>
      <c r="HWK300"/>
      <c r="HWL300"/>
      <c r="HWM300"/>
      <c r="HWN300"/>
      <c r="HWO300"/>
      <c r="HWP300"/>
      <c r="HWQ300"/>
      <c r="HWR300"/>
      <c r="HWS300"/>
      <c r="HWT300"/>
      <c r="HWU300"/>
      <c r="HWV300"/>
      <c r="HWW300"/>
      <c r="HWX300"/>
      <c r="HWY300"/>
      <c r="HWZ300"/>
      <c r="HXA300"/>
      <c r="HXB300"/>
      <c r="HXC300"/>
      <c r="HXD300"/>
      <c r="HXE300"/>
      <c r="HXF300"/>
      <c r="HXG300"/>
      <c r="HXH300"/>
      <c r="HXI300"/>
      <c r="HXJ300"/>
      <c r="HXK300"/>
      <c r="HXL300"/>
      <c r="HXM300"/>
      <c r="HXN300"/>
      <c r="HXO300"/>
      <c r="HXP300"/>
      <c r="HXQ300"/>
      <c r="HXR300"/>
      <c r="HXS300"/>
      <c r="HXT300"/>
      <c r="HXU300"/>
      <c r="HXV300"/>
      <c r="HXW300"/>
      <c r="HXX300"/>
      <c r="HXY300"/>
      <c r="HXZ300"/>
      <c r="HYA300"/>
      <c r="HYB300"/>
      <c r="HYC300"/>
      <c r="HYD300"/>
      <c r="HYE300"/>
      <c r="HYF300"/>
      <c r="HYG300"/>
      <c r="HYH300"/>
      <c r="HYI300"/>
      <c r="HYJ300"/>
      <c r="HYK300"/>
      <c r="HYL300"/>
      <c r="HYM300"/>
      <c r="HYN300"/>
      <c r="HYO300"/>
      <c r="HYP300"/>
      <c r="HYQ300"/>
      <c r="HYR300"/>
      <c r="HYS300"/>
      <c r="HYT300"/>
      <c r="HYU300"/>
      <c r="HYV300"/>
      <c r="HYW300"/>
      <c r="HYX300"/>
      <c r="HYY300"/>
      <c r="HYZ300"/>
      <c r="HZA300"/>
      <c r="HZB300"/>
      <c r="HZC300"/>
      <c r="HZD300"/>
      <c r="HZE300"/>
      <c r="HZF300"/>
      <c r="HZG300"/>
      <c r="HZH300"/>
      <c r="HZI300"/>
      <c r="HZJ300"/>
      <c r="HZK300"/>
      <c r="HZL300"/>
      <c r="HZM300"/>
      <c r="HZN300"/>
      <c r="HZO300"/>
      <c r="HZP300"/>
      <c r="HZQ300"/>
      <c r="HZR300"/>
      <c r="HZS300"/>
      <c r="HZT300"/>
      <c r="HZU300"/>
      <c r="HZV300"/>
      <c r="HZW300"/>
      <c r="HZX300"/>
      <c r="HZY300"/>
      <c r="HZZ300"/>
      <c r="IAA300"/>
      <c r="IAB300"/>
      <c r="IAC300"/>
      <c r="IAD300"/>
      <c r="IAE300"/>
      <c r="IAF300"/>
      <c r="IAG300"/>
      <c r="IAH300"/>
      <c r="IAI300"/>
      <c r="IAJ300"/>
      <c r="IAK300"/>
      <c r="IAL300"/>
      <c r="IAM300"/>
      <c r="IAN300"/>
      <c r="IAO300"/>
      <c r="IAP300"/>
      <c r="IAQ300"/>
      <c r="IAR300"/>
      <c r="IAS300"/>
      <c r="IAT300"/>
      <c r="IAU300"/>
      <c r="IAV300"/>
      <c r="IAW300"/>
      <c r="IAX300"/>
      <c r="IAY300"/>
      <c r="IAZ300"/>
      <c r="IBA300"/>
      <c r="IBB300"/>
      <c r="IBC300"/>
      <c r="IBD300"/>
      <c r="IBE300"/>
      <c r="IBF300"/>
      <c r="IBG300"/>
      <c r="IBH300"/>
      <c r="IBI300"/>
      <c r="IBJ300"/>
      <c r="IBK300"/>
      <c r="IBL300"/>
      <c r="IBM300"/>
      <c r="IBN300"/>
      <c r="IBO300"/>
      <c r="IBP300"/>
      <c r="IBQ300"/>
      <c r="IBR300"/>
      <c r="IBS300"/>
      <c r="IBT300"/>
      <c r="IBU300"/>
      <c r="IBV300"/>
      <c r="IBW300"/>
      <c r="IBX300"/>
      <c r="IBY300"/>
      <c r="IBZ300"/>
      <c r="ICA300"/>
      <c r="ICB300"/>
      <c r="ICC300"/>
      <c r="ICD300"/>
      <c r="ICE300"/>
      <c r="ICF300"/>
      <c r="ICG300"/>
      <c r="ICH300"/>
      <c r="ICI300"/>
      <c r="ICJ300"/>
      <c r="ICK300"/>
      <c r="ICL300"/>
      <c r="ICM300"/>
      <c r="ICN300"/>
      <c r="ICO300"/>
      <c r="ICP300"/>
      <c r="ICQ300"/>
      <c r="ICR300"/>
      <c r="ICS300"/>
      <c r="ICT300"/>
      <c r="ICU300"/>
      <c r="ICV300"/>
      <c r="ICW300"/>
      <c r="ICX300"/>
      <c r="ICY300"/>
      <c r="ICZ300"/>
      <c r="IDA300"/>
      <c r="IDB300"/>
      <c r="IDC300"/>
      <c r="IDD300"/>
      <c r="IDE300"/>
      <c r="IDF300"/>
      <c r="IDG300"/>
      <c r="IDH300"/>
      <c r="IDI300"/>
      <c r="IDJ300"/>
      <c r="IDK300"/>
      <c r="IDL300"/>
      <c r="IDM300"/>
      <c r="IDN300"/>
      <c r="IDO300"/>
      <c r="IDP300"/>
      <c r="IDQ300"/>
      <c r="IDR300"/>
      <c r="IDS300"/>
      <c r="IDT300"/>
      <c r="IDU300"/>
      <c r="IDV300"/>
      <c r="IDW300"/>
      <c r="IDX300"/>
      <c r="IDY300"/>
      <c r="IDZ300"/>
      <c r="IEA300"/>
      <c r="IEB300"/>
      <c r="IEC300"/>
      <c r="IED300"/>
      <c r="IEE300"/>
      <c r="IEF300"/>
      <c r="IEG300"/>
      <c r="IEH300"/>
      <c r="IEI300"/>
      <c r="IEJ300"/>
      <c r="IEK300"/>
      <c r="IEL300"/>
      <c r="IEM300"/>
      <c r="IEN300"/>
      <c r="IEO300"/>
      <c r="IEP300"/>
      <c r="IEQ300"/>
      <c r="IER300"/>
      <c r="IES300"/>
      <c r="IET300"/>
      <c r="IEU300"/>
      <c r="IEV300"/>
      <c r="IEW300"/>
      <c r="IEX300"/>
      <c r="IEY300"/>
      <c r="IEZ300"/>
      <c r="IFA300"/>
      <c r="IFB300"/>
      <c r="IFC300"/>
      <c r="IFD300"/>
      <c r="IFE300"/>
      <c r="IFF300"/>
      <c r="IFG300"/>
      <c r="IFH300"/>
      <c r="IFI300"/>
      <c r="IFJ300"/>
      <c r="IFK300"/>
      <c r="IFL300"/>
      <c r="IFM300"/>
      <c r="IFN300"/>
      <c r="IFO300"/>
      <c r="IFP300"/>
      <c r="IFQ300"/>
      <c r="IFR300"/>
      <c r="IFS300"/>
      <c r="IFT300"/>
      <c r="IFU300"/>
      <c r="IFV300"/>
      <c r="IFW300"/>
      <c r="IFX300"/>
      <c r="IFY300"/>
      <c r="IFZ300"/>
      <c r="IGA300"/>
      <c r="IGB300"/>
      <c r="IGC300"/>
      <c r="IGD300"/>
      <c r="IGE300"/>
      <c r="IGF300"/>
      <c r="IGG300"/>
      <c r="IGH300"/>
      <c r="IGI300"/>
      <c r="IGJ300"/>
      <c r="IGK300"/>
      <c r="IGL300"/>
      <c r="IGM300"/>
      <c r="IGN300"/>
      <c r="IGO300"/>
      <c r="IGP300"/>
      <c r="IGQ300"/>
      <c r="IGR300"/>
      <c r="IGS300"/>
      <c r="IGT300"/>
      <c r="IGU300"/>
      <c r="IGV300"/>
      <c r="IGW300"/>
      <c r="IGX300"/>
      <c r="IGY300"/>
      <c r="IGZ300"/>
      <c r="IHA300"/>
      <c r="IHB300"/>
      <c r="IHC300"/>
      <c r="IHD300"/>
      <c r="IHE300"/>
      <c r="IHF300"/>
      <c r="IHG300"/>
      <c r="IHH300"/>
      <c r="IHI300"/>
      <c r="IHJ300"/>
      <c r="IHK300"/>
      <c r="IHL300"/>
      <c r="IHM300"/>
      <c r="IHN300"/>
      <c r="IHO300"/>
      <c r="IHP300"/>
      <c r="IHQ300"/>
      <c r="IHR300"/>
      <c r="IHS300"/>
      <c r="IHT300"/>
      <c r="IHU300"/>
      <c r="IHV300"/>
      <c r="IHW300"/>
      <c r="IHX300"/>
      <c r="IHY300"/>
      <c r="IHZ300"/>
      <c r="IIA300"/>
      <c r="IIB300"/>
      <c r="IIC300"/>
      <c r="IID300"/>
      <c r="IIE300"/>
      <c r="IIF300"/>
      <c r="IIG300"/>
      <c r="IIH300"/>
      <c r="III300"/>
      <c r="IIJ300"/>
      <c r="IIK300"/>
      <c r="IIL300"/>
      <c r="IIM300"/>
      <c r="IIN300"/>
      <c r="IIO300"/>
      <c r="IIP300"/>
      <c r="IIQ300"/>
      <c r="IIR300"/>
      <c r="IIS300"/>
      <c r="IIT300"/>
      <c r="IIU300"/>
      <c r="IIV300"/>
      <c r="IIW300"/>
      <c r="IIX300"/>
      <c r="IIY300"/>
      <c r="IIZ300"/>
      <c r="IJA300"/>
      <c r="IJB300"/>
      <c r="IJC300"/>
      <c r="IJD300"/>
      <c r="IJE300"/>
      <c r="IJF300"/>
      <c r="IJG300"/>
      <c r="IJH300"/>
      <c r="IJI300"/>
      <c r="IJJ300"/>
      <c r="IJK300"/>
      <c r="IJL300"/>
      <c r="IJM300"/>
      <c r="IJN300"/>
      <c r="IJO300"/>
      <c r="IJP300"/>
      <c r="IJQ300"/>
      <c r="IJR300"/>
      <c r="IJS300"/>
      <c r="IJT300"/>
      <c r="IJU300"/>
      <c r="IJV300"/>
      <c r="IJW300"/>
      <c r="IJX300"/>
      <c r="IJY300"/>
      <c r="IJZ300"/>
      <c r="IKA300"/>
      <c r="IKB300"/>
      <c r="IKC300"/>
      <c r="IKD300"/>
      <c r="IKE300"/>
      <c r="IKF300"/>
      <c r="IKG300"/>
      <c r="IKH300"/>
      <c r="IKI300"/>
      <c r="IKJ300"/>
      <c r="IKK300"/>
      <c r="IKL300"/>
      <c r="IKM300"/>
      <c r="IKN300"/>
      <c r="IKO300"/>
      <c r="IKP300"/>
      <c r="IKQ300"/>
      <c r="IKR300"/>
      <c r="IKS300"/>
      <c r="IKT300"/>
      <c r="IKU300"/>
      <c r="IKV300"/>
      <c r="IKW300"/>
      <c r="IKX300"/>
      <c r="IKY300"/>
      <c r="IKZ300"/>
      <c r="ILA300"/>
      <c r="ILB300"/>
      <c r="ILC300"/>
      <c r="ILD300"/>
      <c r="ILE300"/>
      <c r="ILF300"/>
      <c r="ILG300"/>
      <c r="ILH300"/>
      <c r="ILI300"/>
      <c r="ILJ300"/>
      <c r="ILK300"/>
      <c r="ILL300"/>
      <c r="ILM300"/>
      <c r="ILN300"/>
      <c r="ILO300"/>
      <c r="ILP300"/>
      <c r="ILQ300"/>
      <c r="ILR300"/>
      <c r="ILS300"/>
      <c r="ILT300"/>
      <c r="ILU300"/>
      <c r="ILV300"/>
      <c r="ILW300"/>
      <c r="ILX300"/>
      <c r="ILY300"/>
      <c r="ILZ300"/>
      <c r="IMA300"/>
      <c r="IMB300"/>
      <c r="IMC300"/>
      <c r="IMD300"/>
      <c r="IME300"/>
      <c r="IMF300"/>
      <c r="IMG300"/>
      <c r="IMH300"/>
      <c r="IMI300"/>
      <c r="IMJ300"/>
      <c r="IMK300"/>
      <c r="IML300"/>
      <c r="IMM300"/>
      <c r="IMN300"/>
      <c r="IMO300"/>
      <c r="IMP300"/>
      <c r="IMQ300"/>
      <c r="IMR300"/>
      <c r="IMS300"/>
      <c r="IMT300"/>
      <c r="IMU300"/>
      <c r="IMV300"/>
      <c r="IMW300"/>
      <c r="IMX300"/>
      <c r="IMY300"/>
      <c r="IMZ300"/>
      <c r="INA300"/>
      <c r="INB300"/>
      <c r="INC300"/>
      <c r="IND300"/>
      <c r="INE300"/>
      <c r="INF300"/>
      <c r="ING300"/>
      <c r="INH300"/>
      <c r="INI300"/>
      <c r="INJ300"/>
      <c r="INK300"/>
      <c r="INL300"/>
      <c r="INM300"/>
      <c r="INN300"/>
      <c r="INO300"/>
      <c r="INP300"/>
      <c r="INQ300"/>
      <c r="INR300"/>
      <c r="INS300"/>
      <c r="INT300"/>
      <c r="INU300"/>
      <c r="INV300"/>
      <c r="INW300"/>
      <c r="INX300"/>
      <c r="INY300"/>
      <c r="INZ300"/>
      <c r="IOA300"/>
      <c r="IOB300"/>
      <c r="IOC300"/>
      <c r="IOD300"/>
      <c r="IOE300"/>
      <c r="IOF300"/>
      <c r="IOG300"/>
      <c r="IOH300"/>
      <c r="IOI300"/>
      <c r="IOJ300"/>
      <c r="IOK300"/>
      <c r="IOL300"/>
      <c r="IOM300"/>
      <c r="ION300"/>
      <c r="IOO300"/>
      <c r="IOP300"/>
      <c r="IOQ300"/>
      <c r="IOR300"/>
      <c r="IOS300"/>
      <c r="IOT300"/>
      <c r="IOU300"/>
      <c r="IOV300"/>
      <c r="IOW300"/>
      <c r="IOX300"/>
      <c r="IOY300"/>
      <c r="IOZ300"/>
      <c r="IPA300"/>
      <c r="IPB300"/>
      <c r="IPC300"/>
      <c r="IPD300"/>
      <c r="IPE300"/>
      <c r="IPF300"/>
      <c r="IPG300"/>
      <c r="IPH300"/>
      <c r="IPI300"/>
      <c r="IPJ300"/>
      <c r="IPK300"/>
      <c r="IPL300"/>
      <c r="IPM300"/>
      <c r="IPN300"/>
      <c r="IPO300"/>
      <c r="IPP300"/>
      <c r="IPQ300"/>
      <c r="IPR300"/>
      <c r="IPS300"/>
      <c r="IPT300"/>
      <c r="IPU300"/>
      <c r="IPV300"/>
      <c r="IPW300"/>
      <c r="IPX300"/>
      <c r="IPY300"/>
      <c r="IPZ300"/>
      <c r="IQA300"/>
      <c r="IQB300"/>
      <c r="IQC300"/>
      <c r="IQD300"/>
      <c r="IQE300"/>
      <c r="IQF300"/>
      <c r="IQG300"/>
      <c r="IQH300"/>
      <c r="IQI300"/>
      <c r="IQJ300"/>
      <c r="IQK300"/>
      <c r="IQL300"/>
      <c r="IQM300"/>
      <c r="IQN300"/>
      <c r="IQO300"/>
      <c r="IQP300"/>
      <c r="IQQ300"/>
      <c r="IQR300"/>
      <c r="IQS300"/>
      <c r="IQT300"/>
      <c r="IQU300"/>
      <c r="IQV300"/>
      <c r="IQW300"/>
      <c r="IQX300"/>
      <c r="IQY300"/>
      <c r="IQZ300"/>
      <c r="IRA300"/>
      <c r="IRB300"/>
      <c r="IRC300"/>
      <c r="IRD300"/>
      <c r="IRE300"/>
      <c r="IRF300"/>
      <c r="IRG300"/>
      <c r="IRH300"/>
      <c r="IRI300"/>
      <c r="IRJ300"/>
      <c r="IRK300"/>
      <c r="IRL300"/>
      <c r="IRM300"/>
      <c r="IRN300"/>
      <c r="IRO300"/>
      <c r="IRP300"/>
      <c r="IRQ300"/>
      <c r="IRR300"/>
      <c r="IRS300"/>
      <c r="IRT300"/>
      <c r="IRU300"/>
      <c r="IRV300"/>
      <c r="IRW300"/>
      <c r="IRX300"/>
      <c r="IRY300"/>
      <c r="IRZ300"/>
      <c r="ISA300"/>
      <c r="ISB300"/>
      <c r="ISC300"/>
      <c r="ISD300"/>
      <c r="ISE300"/>
      <c r="ISF300"/>
      <c r="ISG300"/>
      <c r="ISH300"/>
      <c r="ISI300"/>
      <c r="ISJ300"/>
      <c r="ISK300"/>
      <c r="ISL300"/>
      <c r="ISM300"/>
      <c r="ISN300"/>
      <c r="ISO300"/>
      <c r="ISP300"/>
      <c r="ISQ300"/>
      <c r="ISR300"/>
      <c r="ISS300"/>
      <c r="IST300"/>
      <c r="ISU300"/>
      <c r="ISV300"/>
      <c r="ISW300"/>
      <c r="ISX300"/>
      <c r="ISY300"/>
      <c r="ISZ300"/>
      <c r="ITA300"/>
      <c r="ITB300"/>
      <c r="ITC300"/>
      <c r="ITD300"/>
      <c r="ITE300"/>
      <c r="ITF300"/>
      <c r="ITG300"/>
      <c r="ITH300"/>
      <c r="ITI300"/>
      <c r="ITJ300"/>
      <c r="ITK300"/>
      <c r="ITL300"/>
      <c r="ITM300"/>
      <c r="ITN300"/>
      <c r="ITO300"/>
      <c r="ITP300"/>
      <c r="ITQ300"/>
      <c r="ITR300"/>
      <c r="ITS300"/>
      <c r="ITT300"/>
      <c r="ITU300"/>
      <c r="ITV300"/>
      <c r="ITW300"/>
      <c r="ITX300"/>
      <c r="ITY300"/>
      <c r="ITZ300"/>
      <c r="IUA300"/>
      <c r="IUB300"/>
      <c r="IUC300"/>
      <c r="IUD300"/>
      <c r="IUE300"/>
      <c r="IUF300"/>
      <c r="IUG300"/>
      <c r="IUH300"/>
      <c r="IUI300"/>
      <c r="IUJ300"/>
      <c r="IUK300"/>
      <c r="IUL300"/>
      <c r="IUM300"/>
      <c r="IUN300"/>
      <c r="IUO300"/>
      <c r="IUP300"/>
      <c r="IUQ300"/>
      <c r="IUR300"/>
      <c r="IUS300"/>
      <c r="IUT300"/>
      <c r="IUU300"/>
      <c r="IUV300"/>
      <c r="IUW300"/>
      <c r="IUX300"/>
      <c r="IUY300"/>
      <c r="IUZ300"/>
      <c r="IVA300"/>
      <c r="IVB300"/>
      <c r="IVC300"/>
      <c r="IVD300"/>
      <c r="IVE300"/>
      <c r="IVF300"/>
      <c r="IVG300"/>
      <c r="IVH300"/>
      <c r="IVI300"/>
      <c r="IVJ300"/>
      <c r="IVK300"/>
      <c r="IVL300"/>
      <c r="IVM300"/>
      <c r="IVN300"/>
      <c r="IVO300"/>
      <c r="IVP300"/>
      <c r="IVQ300"/>
      <c r="IVR300"/>
      <c r="IVS300"/>
      <c r="IVT300"/>
      <c r="IVU300"/>
      <c r="IVV300"/>
      <c r="IVW300"/>
      <c r="IVX300"/>
      <c r="IVY300"/>
      <c r="IVZ300"/>
      <c r="IWA300"/>
      <c r="IWB300"/>
      <c r="IWC300"/>
      <c r="IWD300"/>
      <c r="IWE300"/>
      <c r="IWF300"/>
      <c r="IWG300"/>
      <c r="IWH300"/>
      <c r="IWI300"/>
      <c r="IWJ300"/>
      <c r="IWK300"/>
      <c r="IWL300"/>
      <c r="IWM300"/>
      <c r="IWN300"/>
      <c r="IWO300"/>
      <c r="IWP300"/>
      <c r="IWQ300"/>
      <c r="IWR300"/>
      <c r="IWS300"/>
      <c r="IWT300"/>
      <c r="IWU300"/>
      <c r="IWV300"/>
      <c r="IWW300"/>
      <c r="IWX300"/>
      <c r="IWY300"/>
      <c r="IWZ300"/>
      <c r="IXA300"/>
      <c r="IXB300"/>
      <c r="IXC300"/>
      <c r="IXD300"/>
      <c r="IXE300"/>
      <c r="IXF300"/>
      <c r="IXG300"/>
      <c r="IXH300"/>
      <c r="IXI300"/>
      <c r="IXJ300"/>
      <c r="IXK300"/>
      <c r="IXL300"/>
      <c r="IXM300"/>
      <c r="IXN300"/>
      <c r="IXO300"/>
      <c r="IXP300"/>
      <c r="IXQ300"/>
      <c r="IXR300"/>
      <c r="IXS300"/>
      <c r="IXT300"/>
      <c r="IXU300"/>
      <c r="IXV300"/>
      <c r="IXW300"/>
      <c r="IXX300"/>
      <c r="IXY300"/>
      <c r="IXZ300"/>
      <c r="IYA300"/>
      <c r="IYB300"/>
      <c r="IYC300"/>
      <c r="IYD300"/>
      <c r="IYE300"/>
      <c r="IYF300"/>
      <c r="IYG300"/>
      <c r="IYH300"/>
      <c r="IYI300"/>
      <c r="IYJ300"/>
      <c r="IYK300"/>
      <c r="IYL300"/>
      <c r="IYM300"/>
      <c r="IYN300"/>
      <c r="IYO300"/>
      <c r="IYP300"/>
      <c r="IYQ300"/>
      <c r="IYR300"/>
      <c r="IYS300"/>
      <c r="IYT300"/>
      <c r="IYU300"/>
      <c r="IYV300"/>
      <c r="IYW300"/>
      <c r="IYX300"/>
      <c r="IYY300"/>
      <c r="IYZ300"/>
      <c r="IZA300"/>
      <c r="IZB300"/>
      <c r="IZC300"/>
      <c r="IZD300"/>
      <c r="IZE300"/>
      <c r="IZF300"/>
      <c r="IZG300"/>
      <c r="IZH300"/>
      <c r="IZI300"/>
      <c r="IZJ300"/>
      <c r="IZK300"/>
      <c r="IZL300"/>
      <c r="IZM300"/>
      <c r="IZN300"/>
      <c r="IZO300"/>
      <c r="IZP300"/>
      <c r="IZQ300"/>
      <c r="IZR300"/>
      <c r="IZS300"/>
      <c r="IZT300"/>
      <c r="IZU300"/>
      <c r="IZV300"/>
      <c r="IZW300"/>
      <c r="IZX300"/>
      <c r="IZY300"/>
      <c r="IZZ300"/>
      <c r="JAA300"/>
      <c r="JAB300"/>
      <c r="JAC300"/>
      <c r="JAD300"/>
      <c r="JAE300"/>
      <c r="JAF300"/>
      <c r="JAG300"/>
      <c r="JAH300"/>
      <c r="JAI300"/>
      <c r="JAJ300"/>
      <c r="JAK300"/>
      <c r="JAL300"/>
      <c r="JAM300"/>
      <c r="JAN300"/>
      <c r="JAO300"/>
      <c r="JAP300"/>
      <c r="JAQ300"/>
      <c r="JAR300"/>
      <c r="JAS300"/>
      <c r="JAT300"/>
      <c r="JAU300"/>
      <c r="JAV300"/>
      <c r="JAW300"/>
      <c r="JAX300"/>
      <c r="JAY300"/>
      <c r="JAZ300"/>
      <c r="JBA300"/>
      <c r="JBB300"/>
      <c r="JBC300"/>
      <c r="JBD300"/>
      <c r="JBE300"/>
      <c r="JBF300"/>
      <c r="JBG300"/>
      <c r="JBH300"/>
      <c r="JBI300"/>
      <c r="JBJ300"/>
      <c r="JBK300"/>
      <c r="JBL300"/>
      <c r="JBM300"/>
      <c r="JBN300"/>
      <c r="JBO300"/>
      <c r="JBP300"/>
      <c r="JBQ300"/>
      <c r="JBR300"/>
      <c r="JBS300"/>
      <c r="JBT300"/>
      <c r="JBU300"/>
      <c r="JBV300"/>
      <c r="JBW300"/>
      <c r="JBX300"/>
      <c r="JBY300"/>
      <c r="JBZ300"/>
      <c r="JCA300"/>
      <c r="JCB300"/>
      <c r="JCC300"/>
      <c r="JCD300"/>
      <c r="JCE300"/>
      <c r="JCF300"/>
      <c r="JCG300"/>
      <c r="JCH300"/>
      <c r="JCI300"/>
      <c r="JCJ300"/>
      <c r="JCK300"/>
      <c r="JCL300"/>
      <c r="JCM300"/>
      <c r="JCN300"/>
      <c r="JCO300"/>
      <c r="JCP300"/>
      <c r="JCQ300"/>
      <c r="JCR300"/>
      <c r="JCS300"/>
      <c r="JCT300"/>
      <c r="JCU300"/>
      <c r="JCV300"/>
      <c r="JCW300"/>
      <c r="JCX300"/>
      <c r="JCY300"/>
      <c r="JCZ300"/>
      <c r="JDA300"/>
      <c r="JDB300"/>
      <c r="JDC300"/>
      <c r="JDD300"/>
      <c r="JDE300"/>
      <c r="JDF300"/>
      <c r="JDG300"/>
      <c r="JDH300"/>
      <c r="JDI300"/>
      <c r="JDJ300"/>
      <c r="JDK300"/>
      <c r="JDL300"/>
      <c r="JDM300"/>
      <c r="JDN300"/>
      <c r="JDO300"/>
      <c r="JDP300"/>
      <c r="JDQ300"/>
      <c r="JDR300"/>
      <c r="JDS300"/>
      <c r="JDT300"/>
      <c r="JDU300"/>
      <c r="JDV300"/>
      <c r="JDW300"/>
      <c r="JDX300"/>
      <c r="JDY300"/>
      <c r="JDZ300"/>
      <c r="JEA300"/>
      <c r="JEB300"/>
      <c r="JEC300"/>
      <c r="JED300"/>
      <c r="JEE300"/>
      <c r="JEF300"/>
      <c r="JEG300"/>
      <c r="JEH300"/>
      <c r="JEI300"/>
      <c r="JEJ300"/>
      <c r="JEK300"/>
      <c r="JEL300"/>
      <c r="JEM300"/>
      <c r="JEN300"/>
      <c r="JEO300"/>
      <c r="JEP300"/>
      <c r="JEQ300"/>
      <c r="JER300"/>
      <c r="JES300"/>
      <c r="JET300"/>
      <c r="JEU300"/>
      <c r="JEV300"/>
      <c r="JEW300"/>
      <c r="JEX300"/>
      <c r="JEY300"/>
      <c r="JEZ300"/>
      <c r="JFA300"/>
      <c r="JFB300"/>
      <c r="JFC300"/>
      <c r="JFD300"/>
      <c r="JFE300"/>
      <c r="JFF300"/>
      <c r="JFG300"/>
      <c r="JFH300"/>
      <c r="JFI300"/>
      <c r="JFJ300"/>
      <c r="JFK300"/>
      <c r="JFL300"/>
      <c r="JFM300"/>
      <c r="JFN300"/>
      <c r="JFO300"/>
      <c r="JFP300"/>
      <c r="JFQ300"/>
      <c r="JFR300"/>
      <c r="JFS300"/>
      <c r="JFT300"/>
      <c r="JFU300"/>
      <c r="JFV300"/>
      <c r="JFW300"/>
      <c r="JFX300"/>
      <c r="JFY300"/>
      <c r="JFZ300"/>
      <c r="JGA300"/>
      <c r="JGB300"/>
      <c r="JGC300"/>
      <c r="JGD300"/>
      <c r="JGE300"/>
      <c r="JGF300"/>
      <c r="JGG300"/>
      <c r="JGH300"/>
      <c r="JGI300"/>
      <c r="JGJ300"/>
      <c r="JGK300"/>
      <c r="JGL300"/>
      <c r="JGM300"/>
      <c r="JGN300"/>
      <c r="JGO300"/>
      <c r="JGP300"/>
      <c r="JGQ300"/>
      <c r="JGR300"/>
      <c r="JGS300"/>
      <c r="JGT300"/>
      <c r="JGU300"/>
      <c r="JGV300"/>
      <c r="JGW300"/>
      <c r="JGX300"/>
      <c r="JGY300"/>
      <c r="JGZ300"/>
      <c r="JHA300"/>
      <c r="JHB300"/>
      <c r="JHC300"/>
      <c r="JHD300"/>
      <c r="JHE300"/>
      <c r="JHF300"/>
      <c r="JHG300"/>
      <c r="JHH300"/>
      <c r="JHI300"/>
      <c r="JHJ300"/>
      <c r="JHK300"/>
      <c r="JHL300"/>
      <c r="JHM300"/>
      <c r="JHN300"/>
      <c r="JHO300"/>
      <c r="JHP300"/>
      <c r="JHQ300"/>
      <c r="JHR300"/>
      <c r="JHS300"/>
      <c r="JHT300"/>
      <c r="JHU300"/>
      <c r="JHV300"/>
      <c r="JHW300"/>
      <c r="JHX300"/>
      <c r="JHY300"/>
      <c r="JHZ300"/>
      <c r="JIA300"/>
      <c r="JIB300"/>
      <c r="JIC300"/>
      <c r="JID300"/>
      <c r="JIE300"/>
      <c r="JIF300"/>
      <c r="JIG300"/>
      <c r="JIH300"/>
      <c r="JII300"/>
      <c r="JIJ300"/>
      <c r="JIK300"/>
      <c r="JIL300"/>
      <c r="JIM300"/>
      <c r="JIN300"/>
      <c r="JIO300"/>
      <c r="JIP300"/>
      <c r="JIQ300"/>
      <c r="JIR300"/>
      <c r="JIS300"/>
      <c r="JIT300"/>
      <c r="JIU300"/>
      <c r="JIV300"/>
      <c r="JIW300"/>
      <c r="JIX300"/>
      <c r="JIY300"/>
      <c r="JIZ300"/>
      <c r="JJA300"/>
      <c r="JJB300"/>
      <c r="JJC300"/>
      <c r="JJD300"/>
      <c r="JJE300"/>
      <c r="JJF300"/>
      <c r="JJG300"/>
      <c r="JJH300"/>
      <c r="JJI300"/>
      <c r="JJJ300"/>
      <c r="JJK300"/>
      <c r="JJL300"/>
      <c r="JJM300"/>
      <c r="JJN300"/>
      <c r="JJO300"/>
      <c r="JJP300"/>
      <c r="JJQ300"/>
      <c r="JJR300"/>
      <c r="JJS300"/>
      <c r="JJT300"/>
      <c r="JJU300"/>
      <c r="JJV300"/>
      <c r="JJW300"/>
      <c r="JJX300"/>
      <c r="JJY300"/>
      <c r="JJZ300"/>
      <c r="JKA300"/>
      <c r="JKB300"/>
      <c r="JKC300"/>
      <c r="JKD300"/>
      <c r="JKE300"/>
      <c r="JKF300"/>
      <c r="JKG300"/>
      <c r="JKH300"/>
      <c r="JKI300"/>
      <c r="JKJ300"/>
      <c r="JKK300"/>
      <c r="JKL300"/>
      <c r="JKM300"/>
      <c r="JKN300"/>
      <c r="JKO300"/>
      <c r="JKP300"/>
      <c r="JKQ300"/>
      <c r="JKR300"/>
      <c r="JKS300"/>
      <c r="JKT300"/>
      <c r="JKU300"/>
      <c r="JKV300"/>
      <c r="JKW300"/>
      <c r="JKX300"/>
      <c r="JKY300"/>
      <c r="JKZ300"/>
      <c r="JLA300"/>
      <c r="JLB300"/>
      <c r="JLC300"/>
      <c r="JLD300"/>
      <c r="JLE300"/>
      <c r="JLF300"/>
      <c r="JLG300"/>
      <c r="JLH300"/>
      <c r="JLI300"/>
      <c r="JLJ300"/>
      <c r="JLK300"/>
      <c r="JLL300"/>
      <c r="JLM300"/>
      <c r="JLN300"/>
      <c r="JLO300"/>
      <c r="JLP300"/>
      <c r="JLQ300"/>
      <c r="JLR300"/>
      <c r="JLS300"/>
      <c r="JLT300"/>
      <c r="JLU300"/>
      <c r="JLV300"/>
      <c r="JLW300"/>
      <c r="JLX300"/>
      <c r="JLY300"/>
      <c r="JLZ300"/>
      <c r="JMA300"/>
      <c r="JMB300"/>
      <c r="JMC300"/>
      <c r="JMD300"/>
      <c r="JME300"/>
      <c r="JMF300"/>
      <c r="JMG300"/>
      <c r="JMH300"/>
      <c r="JMI300"/>
      <c r="JMJ300"/>
      <c r="JMK300"/>
      <c r="JML300"/>
      <c r="JMM300"/>
      <c r="JMN300"/>
      <c r="JMO300"/>
      <c r="JMP300"/>
      <c r="JMQ300"/>
      <c r="JMR300"/>
      <c r="JMS300"/>
      <c r="JMT300"/>
      <c r="JMU300"/>
      <c r="JMV300"/>
      <c r="JMW300"/>
      <c r="JMX300"/>
      <c r="JMY300"/>
      <c r="JMZ300"/>
      <c r="JNA300"/>
      <c r="JNB300"/>
      <c r="JNC300"/>
      <c r="JND300"/>
      <c r="JNE300"/>
      <c r="JNF300"/>
      <c r="JNG300"/>
      <c r="JNH300"/>
      <c r="JNI300"/>
      <c r="JNJ300"/>
      <c r="JNK300"/>
      <c r="JNL300"/>
      <c r="JNM300"/>
      <c r="JNN300"/>
      <c r="JNO300"/>
      <c r="JNP300"/>
      <c r="JNQ300"/>
      <c r="JNR300"/>
      <c r="JNS300"/>
      <c r="JNT300"/>
      <c r="JNU300"/>
      <c r="JNV300"/>
      <c r="JNW300"/>
      <c r="JNX300"/>
      <c r="JNY300"/>
      <c r="JNZ300"/>
      <c r="JOA300"/>
      <c r="JOB300"/>
      <c r="JOC300"/>
      <c r="JOD300"/>
      <c r="JOE300"/>
      <c r="JOF300"/>
      <c r="JOG300"/>
      <c r="JOH300"/>
      <c r="JOI300"/>
      <c r="JOJ300"/>
      <c r="JOK300"/>
      <c r="JOL300"/>
      <c r="JOM300"/>
      <c r="JON300"/>
      <c r="JOO300"/>
      <c r="JOP300"/>
      <c r="JOQ300"/>
      <c r="JOR300"/>
      <c r="JOS300"/>
      <c r="JOT300"/>
      <c r="JOU300"/>
      <c r="JOV300"/>
      <c r="JOW300"/>
      <c r="JOX300"/>
      <c r="JOY300"/>
      <c r="JOZ300"/>
      <c r="JPA300"/>
      <c r="JPB300"/>
      <c r="JPC300"/>
      <c r="JPD300"/>
      <c r="JPE300"/>
      <c r="JPF300"/>
      <c r="JPG300"/>
      <c r="JPH300"/>
      <c r="JPI300"/>
      <c r="JPJ300"/>
      <c r="JPK300"/>
      <c r="JPL300"/>
      <c r="JPM300"/>
      <c r="JPN300"/>
      <c r="JPO300"/>
      <c r="JPP300"/>
      <c r="JPQ300"/>
      <c r="JPR300"/>
      <c r="JPS300"/>
      <c r="JPT300"/>
      <c r="JPU300"/>
      <c r="JPV300"/>
      <c r="JPW300"/>
      <c r="JPX300"/>
      <c r="JPY300"/>
      <c r="JPZ300"/>
      <c r="JQA300"/>
      <c r="JQB300"/>
      <c r="JQC300"/>
      <c r="JQD300"/>
      <c r="JQE300"/>
      <c r="JQF300"/>
      <c r="JQG300"/>
      <c r="JQH300"/>
      <c r="JQI300"/>
      <c r="JQJ300"/>
      <c r="JQK300"/>
      <c r="JQL300"/>
      <c r="JQM300"/>
      <c r="JQN300"/>
      <c r="JQO300"/>
      <c r="JQP300"/>
      <c r="JQQ300"/>
      <c r="JQR300"/>
      <c r="JQS300"/>
      <c r="JQT300"/>
      <c r="JQU300"/>
      <c r="JQV300"/>
      <c r="JQW300"/>
      <c r="JQX300"/>
      <c r="JQY300"/>
      <c r="JQZ300"/>
      <c r="JRA300"/>
      <c r="JRB300"/>
      <c r="JRC300"/>
      <c r="JRD300"/>
      <c r="JRE300"/>
      <c r="JRF300"/>
      <c r="JRG300"/>
      <c r="JRH300"/>
      <c r="JRI300"/>
      <c r="JRJ300"/>
      <c r="JRK300"/>
      <c r="JRL300"/>
      <c r="JRM300"/>
      <c r="JRN300"/>
      <c r="JRO300"/>
      <c r="JRP300"/>
      <c r="JRQ300"/>
      <c r="JRR300"/>
      <c r="JRS300"/>
      <c r="JRT300"/>
      <c r="JRU300"/>
      <c r="JRV300"/>
      <c r="JRW300"/>
      <c r="JRX300"/>
      <c r="JRY300"/>
      <c r="JRZ300"/>
      <c r="JSA300"/>
      <c r="JSB300"/>
      <c r="JSC300"/>
      <c r="JSD300"/>
      <c r="JSE300"/>
      <c r="JSF300"/>
      <c r="JSG300"/>
      <c r="JSH300"/>
      <c r="JSI300"/>
      <c r="JSJ300"/>
      <c r="JSK300"/>
      <c r="JSL300"/>
      <c r="JSM300"/>
      <c r="JSN300"/>
      <c r="JSO300"/>
      <c r="JSP300"/>
      <c r="JSQ300"/>
      <c r="JSR300"/>
      <c r="JSS300"/>
      <c r="JST300"/>
      <c r="JSU300"/>
      <c r="JSV300"/>
      <c r="JSW300"/>
      <c r="JSX300"/>
      <c r="JSY300"/>
      <c r="JSZ300"/>
      <c r="JTA300"/>
      <c r="JTB300"/>
      <c r="JTC300"/>
      <c r="JTD300"/>
      <c r="JTE300"/>
      <c r="JTF300"/>
      <c r="JTG300"/>
      <c r="JTH300"/>
      <c r="JTI300"/>
      <c r="JTJ300"/>
      <c r="JTK300"/>
      <c r="JTL300"/>
      <c r="JTM300"/>
      <c r="JTN300"/>
      <c r="JTO300"/>
      <c r="JTP300"/>
      <c r="JTQ300"/>
      <c r="JTR300"/>
      <c r="JTS300"/>
      <c r="JTT300"/>
      <c r="JTU300"/>
      <c r="JTV300"/>
      <c r="JTW300"/>
      <c r="JTX300"/>
      <c r="JTY300"/>
      <c r="JTZ300"/>
      <c r="JUA300"/>
      <c r="JUB300"/>
      <c r="JUC300"/>
      <c r="JUD300"/>
      <c r="JUE300"/>
      <c r="JUF300"/>
      <c r="JUG300"/>
      <c r="JUH300"/>
      <c r="JUI300"/>
      <c r="JUJ300"/>
      <c r="JUK300"/>
      <c r="JUL300"/>
      <c r="JUM300"/>
      <c r="JUN300"/>
      <c r="JUO300"/>
      <c r="JUP300"/>
      <c r="JUQ300"/>
      <c r="JUR300"/>
      <c r="JUS300"/>
      <c r="JUT300"/>
      <c r="JUU300"/>
      <c r="JUV300"/>
      <c r="JUW300"/>
      <c r="JUX300"/>
      <c r="JUY300"/>
      <c r="JUZ300"/>
      <c r="JVA300"/>
      <c r="JVB300"/>
      <c r="JVC300"/>
      <c r="JVD300"/>
      <c r="JVE300"/>
      <c r="JVF300"/>
      <c r="JVG300"/>
      <c r="JVH300"/>
      <c r="JVI300"/>
      <c r="JVJ300"/>
      <c r="JVK300"/>
      <c r="JVL300"/>
      <c r="JVM300"/>
      <c r="JVN300"/>
      <c r="JVO300"/>
      <c r="JVP300"/>
      <c r="JVQ300"/>
      <c r="JVR300"/>
      <c r="JVS300"/>
      <c r="JVT300"/>
      <c r="JVU300"/>
      <c r="JVV300"/>
      <c r="JVW300"/>
      <c r="JVX300"/>
      <c r="JVY300"/>
      <c r="JVZ300"/>
      <c r="JWA300"/>
      <c r="JWB300"/>
      <c r="JWC300"/>
      <c r="JWD300"/>
      <c r="JWE300"/>
      <c r="JWF300"/>
      <c r="JWG300"/>
      <c r="JWH300"/>
      <c r="JWI300"/>
      <c r="JWJ300"/>
      <c r="JWK300"/>
      <c r="JWL300"/>
      <c r="JWM300"/>
      <c r="JWN300"/>
      <c r="JWO300"/>
      <c r="JWP300"/>
      <c r="JWQ300"/>
      <c r="JWR300"/>
      <c r="JWS300"/>
      <c r="JWT300"/>
      <c r="JWU300"/>
      <c r="JWV300"/>
      <c r="JWW300"/>
      <c r="JWX300"/>
      <c r="JWY300"/>
      <c r="JWZ300"/>
      <c r="JXA300"/>
      <c r="JXB300"/>
      <c r="JXC300"/>
      <c r="JXD300"/>
      <c r="JXE300"/>
      <c r="JXF300"/>
      <c r="JXG300"/>
      <c r="JXH300"/>
      <c r="JXI300"/>
      <c r="JXJ300"/>
      <c r="JXK300"/>
      <c r="JXL300"/>
      <c r="JXM300"/>
      <c r="JXN300"/>
      <c r="JXO300"/>
      <c r="JXP300"/>
      <c r="JXQ300"/>
      <c r="JXR300"/>
      <c r="JXS300"/>
      <c r="JXT300"/>
      <c r="JXU300"/>
      <c r="JXV300"/>
      <c r="JXW300"/>
      <c r="JXX300"/>
      <c r="JXY300"/>
      <c r="JXZ300"/>
      <c r="JYA300"/>
      <c r="JYB300"/>
      <c r="JYC300"/>
      <c r="JYD300"/>
      <c r="JYE300"/>
      <c r="JYF300"/>
      <c r="JYG300"/>
      <c r="JYH300"/>
      <c r="JYI300"/>
      <c r="JYJ300"/>
      <c r="JYK300"/>
      <c r="JYL300"/>
      <c r="JYM300"/>
      <c r="JYN300"/>
      <c r="JYO300"/>
      <c r="JYP300"/>
      <c r="JYQ300"/>
      <c r="JYR300"/>
      <c r="JYS300"/>
      <c r="JYT300"/>
      <c r="JYU300"/>
      <c r="JYV300"/>
      <c r="JYW300"/>
      <c r="JYX300"/>
      <c r="JYY300"/>
      <c r="JYZ300"/>
      <c r="JZA300"/>
      <c r="JZB300"/>
      <c r="JZC300"/>
      <c r="JZD300"/>
      <c r="JZE300"/>
      <c r="JZF300"/>
      <c r="JZG300"/>
      <c r="JZH300"/>
      <c r="JZI300"/>
      <c r="JZJ300"/>
      <c r="JZK300"/>
      <c r="JZL300"/>
      <c r="JZM300"/>
      <c r="JZN300"/>
      <c r="JZO300"/>
      <c r="JZP300"/>
      <c r="JZQ300"/>
      <c r="JZR300"/>
      <c r="JZS300"/>
      <c r="JZT300"/>
      <c r="JZU300"/>
      <c r="JZV300"/>
      <c r="JZW300"/>
      <c r="JZX300"/>
      <c r="JZY300"/>
      <c r="JZZ300"/>
      <c r="KAA300"/>
      <c r="KAB300"/>
      <c r="KAC300"/>
      <c r="KAD300"/>
      <c r="KAE300"/>
      <c r="KAF300"/>
      <c r="KAG300"/>
      <c r="KAH300"/>
      <c r="KAI300"/>
      <c r="KAJ300"/>
      <c r="KAK300"/>
      <c r="KAL300"/>
      <c r="KAM300"/>
      <c r="KAN300"/>
      <c r="KAO300"/>
      <c r="KAP300"/>
      <c r="KAQ300"/>
      <c r="KAR300"/>
      <c r="KAS300"/>
      <c r="KAT300"/>
      <c r="KAU300"/>
      <c r="KAV300"/>
      <c r="KAW300"/>
      <c r="KAX300"/>
      <c r="KAY300"/>
      <c r="KAZ300"/>
      <c r="KBA300"/>
      <c r="KBB300"/>
      <c r="KBC300"/>
      <c r="KBD300"/>
      <c r="KBE300"/>
      <c r="KBF300"/>
      <c r="KBG300"/>
      <c r="KBH300"/>
      <c r="KBI300"/>
      <c r="KBJ300"/>
      <c r="KBK300"/>
      <c r="KBL300"/>
      <c r="KBM300"/>
      <c r="KBN300"/>
      <c r="KBO300"/>
      <c r="KBP300"/>
      <c r="KBQ300"/>
      <c r="KBR300"/>
      <c r="KBS300"/>
      <c r="KBT300"/>
      <c r="KBU300"/>
      <c r="KBV300"/>
      <c r="KBW300"/>
      <c r="KBX300"/>
      <c r="KBY300"/>
      <c r="KBZ300"/>
      <c r="KCA300"/>
      <c r="KCB300"/>
      <c r="KCC300"/>
      <c r="KCD300"/>
      <c r="KCE300"/>
      <c r="KCF300"/>
      <c r="KCG300"/>
      <c r="KCH300"/>
      <c r="KCI300"/>
      <c r="KCJ300"/>
      <c r="KCK300"/>
      <c r="KCL300"/>
      <c r="KCM300"/>
      <c r="KCN300"/>
      <c r="KCO300"/>
      <c r="KCP300"/>
      <c r="KCQ300"/>
      <c r="KCR300"/>
      <c r="KCS300"/>
      <c r="KCT300"/>
      <c r="KCU300"/>
      <c r="KCV300"/>
      <c r="KCW300"/>
      <c r="KCX300"/>
      <c r="KCY300"/>
      <c r="KCZ300"/>
      <c r="KDA300"/>
      <c r="KDB300"/>
      <c r="KDC300"/>
      <c r="KDD300"/>
      <c r="KDE300"/>
      <c r="KDF300"/>
      <c r="KDG300"/>
      <c r="KDH300"/>
      <c r="KDI300"/>
      <c r="KDJ300"/>
      <c r="KDK300"/>
      <c r="KDL300"/>
      <c r="KDM300"/>
      <c r="KDN300"/>
      <c r="KDO300"/>
      <c r="KDP300"/>
      <c r="KDQ300"/>
      <c r="KDR300"/>
      <c r="KDS300"/>
      <c r="KDT300"/>
      <c r="KDU300"/>
      <c r="KDV300"/>
      <c r="KDW300"/>
      <c r="KDX300"/>
      <c r="KDY300"/>
      <c r="KDZ300"/>
      <c r="KEA300"/>
      <c r="KEB300"/>
      <c r="KEC300"/>
      <c r="KED300"/>
      <c r="KEE300"/>
      <c r="KEF300"/>
      <c r="KEG300"/>
      <c r="KEH300"/>
      <c r="KEI300"/>
      <c r="KEJ300"/>
      <c r="KEK300"/>
      <c r="KEL300"/>
      <c r="KEM300"/>
      <c r="KEN300"/>
      <c r="KEO300"/>
      <c r="KEP300"/>
      <c r="KEQ300"/>
      <c r="KER300"/>
      <c r="KES300"/>
      <c r="KET300"/>
      <c r="KEU300"/>
      <c r="KEV300"/>
      <c r="KEW300"/>
      <c r="KEX300"/>
      <c r="KEY300"/>
      <c r="KEZ300"/>
      <c r="KFA300"/>
      <c r="KFB300"/>
      <c r="KFC300"/>
      <c r="KFD300"/>
      <c r="KFE300"/>
      <c r="KFF300"/>
      <c r="KFG300"/>
      <c r="KFH300"/>
      <c r="KFI300"/>
      <c r="KFJ300"/>
      <c r="KFK300"/>
      <c r="KFL300"/>
      <c r="KFM300"/>
      <c r="KFN300"/>
      <c r="KFO300"/>
      <c r="KFP300"/>
      <c r="KFQ300"/>
      <c r="KFR300"/>
      <c r="KFS300"/>
      <c r="KFT300"/>
      <c r="KFU300"/>
      <c r="KFV300"/>
      <c r="KFW300"/>
      <c r="KFX300"/>
      <c r="KFY300"/>
      <c r="KFZ300"/>
      <c r="KGA300"/>
      <c r="KGB300"/>
      <c r="KGC300"/>
      <c r="KGD300"/>
      <c r="KGE300"/>
      <c r="KGF300"/>
      <c r="KGG300"/>
      <c r="KGH300"/>
      <c r="KGI300"/>
      <c r="KGJ300"/>
      <c r="KGK300"/>
      <c r="KGL300"/>
      <c r="KGM300"/>
      <c r="KGN300"/>
      <c r="KGO300"/>
      <c r="KGP300"/>
      <c r="KGQ300"/>
      <c r="KGR300"/>
      <c r="KGS300"/>
      <c r="KGT300"/>
      <c r="KGU300"/>
      <c r="KGV300"/>
      <c r="KGW300"/>
      <c r="KGX300"/>
      <c r="KGY300"/>
      <c r="KGZ300"/>
      <c r="KHA300"/>
      <c r="KHB300"/>
      <c r="KHC300"/>
      <c r="KHD300"/>
      <c r="KHE300"/>
      <c r="KHF300"/>
      <c r="KHG300"/>
      <c r="KHH300"/>
      <c r="KHI300"/>
      <c r="KHJ300"/>
      <c r="KHK300"/>
      <c r="KHL300"/>
      <c r="KHM300"/>
      <c r="KHN300"/>
      <c r="KHO300"/>
      <c r="KHP300"/>
      <c r="KHQ300"/>
      <c r="KHR300"/>
      <c r="KHS300"/>
      <c r="KHT300"/>
      <c r="KHU300"/>
      <c r="KHV300"/>
      <c r="KHW300"/>
      <c r="KHX300"/>
      <c r="KHY300"/>
      <c r="KHZ300"/>
      <c r="KIA300"/>
      <c r="KIB300"/>
      <c r="KIC300"/>
      <c r="KID300"/>
      <c r="KIE300"/>
      <c r="KIF300"/>
      <c r="KIG300"/>
      <c r="KIH300"/>
      <c r="KII300"/>
      <c r="KIJ300"/>
      <c r="KIK300"/>
      <c r="KIL300"/>
      <c r="KIM300"/>
      <c r="KIN300"/>
      <c r="KIO300"/>
      <c r="KIP300"/>
      <c r="KIQ300"/>
      <c r="KIR300"/>
      <c r="KIS300"/>
      <c r="KIT300"/>
      <c r="KIU300"/>
      <c r="KIV300"/>
      <c r="KIW300"/>
      <c r="KIX300"/>
      <c r="KIY300"/>
      <c r="KIZ300"/>
      <c r="KJA300"/>
      <c r="KJB300"/>
      <c r="KJC300"/>
      <c r="KJD300"/>
      <c r="KJE300"/>
      <c r="KJF300"/>
      <c r="KJG300"/>
      <c r="KJH300"/>
      <c r="KJI300"/>
      <c r="KJJ300"/>
      <c r="KJK300"/>
      <c r="KJL300"/>
      <c r="KJM300"/>
      <c r="KJN300"/>
      <c r="KJO300"/>
      <c r="KJP300"/>
      <c r="KJQ300"/>
      <c r="KJR300"/>
      <c r="KJS300"/>
      <c r="KJT300"/>
      <c r="KJU300"/>
      <c r="KJV300"/>
      <c r="KJW300"/>
      <c r="KJX300"/>
      <c r="KJY300"/>
      <c r="KJZ300"/>
      <c r="KKA300"/>
      <c r="KKB300"/>
      <c r="KKC300"/>
      <c r="KKD300"/>
      <c r="KKE300"/>
      <c r="KKF300"/>
      <c r="KKG300"/>
      <c r="KKH300"/>
      <c r="KKI300"/>
      <c r="KKJ300"/>
      <c r="KKK300"/>
      <c r="KKL300"/>
      <c r="KKM300"/>
      <c r="KKN300"/>
      <c r="KKO300"/>
      <c r="KKP300"/>
      <c r="KKQ300"/>
      <c r="KKR300"/>
      <c r="KKS300"/>
      <c r="KKT300"/>
      <c r="KKU300"/>
      <c r="KKV300"/>
      <c r="KKW300"/>
      <c r="KKX300"/>
      <c r="KKY300"/>
      <c r="KKZ300"/>
      <c r="KLA300"/>
      <c r="KLB300"/>
      <c r="KLC300"/>
      <c r="KLD300"/>
      <c r="KLE300"/>
      <c r="KLF300"/>
      <c r="KLG300"/>
      <c r="KLH300"/>
      <c r="KLI300"/>
      <c r="KLJ300"/>
      <c r="KLK300"/>
      <c r="KLL300"/>
      <c r="KLM300"/>
      <c r="KLN300"/>
      <c r="KLO300"/>
      <c r="KLP300"/>
      <c r="KLQ300"/>
      <c r="KLR300"/>
      <c r="KLS300"/>
      <c r="KLT300"/>
      <c r="KLU300"/>
      <c r="KLV300"/>
      <c r="KLW300"/>
      <c r="KLX300"/>
      <c r="KLY300"/>
      <c r="KLZ300"/>
      <c r="KMA300"/>
      <c r="KMB300"/>
      <c r="KMC300"/>
      <c r="KMD300"/>
      <c r="KME300"/>
      <c r="KMF300"/>
      <c r="KMG300"/>
      <c r="KMH300"/>
      <c r="KMI300"/>
      <c r="KMJ300"/>
      <c r="KMK300"/>
      <c r="KML300"/>
      <c r="KMM300"/>
      <c r="KMN300"/>
      <c r="KMO300"/>
      <c r="KMP300"/>
      <c r="KMQ300"/>
      <c r="KMR300"/>
      <c r="KMS300"/>
      <c r="KMT300"/>
      <c r="KMU300"/>
      <c r="KMV300"/>
      <c r="KMW300"/>
      <c r="KMX300"/>
      <c r="KMY300"/>
      <c r="KMZ300"/>
      <c r="KNA300"/>
      <c r="KNB300"/>
      <c r="KNC300"/>
      <c r="KND300"/>
      <c r="KNE300"/>
      <c r="KNF300"/>
      <c r="KNG300"/>
      <c r="KNH300"/>
      <c r="KNI300"/>
      <c r="KNJ300"/>
      <c r="KNK300"/>
      <c r="KNL300"/>
      <c r="KNM300"/>
      <c r="KNN300"/>
      <c r="KNO300"/>
      <c r="KNP300"/>
      <c r="KNQ300"/>
      <c r="KNR300"/>
      <c r="KNS300"/>
      <c r="KNT300"/>
      <c r="KNU300"/>
      <c r="KNV300"/>
      <c r="KNW300"/>
      <c r="KNX300"/>
      <c r="KNY300"/>
      <c r="KNZ300"/>
      <c r="KOA300"/>
      <c r="KOB300"/>
      <c r="KOC300"/>
      <c r="KOD300"/>
      <c r="KOE300"/>
      <c r="KOF300"/>
      <c r="KOG300"/>
      <c r="KOH300"/>
      <c r="KOI300"/>
      <c r="KOJ300"/>
      <c r="KOK300"/>
      <c r="KOL300"/>
      <c r="KOM300"/>
      <c r="KON300"/>
      <c r="KOO300"/>
      <c r="KOP300"/>
      <c r="KOQ300"/>
      <c r="KOR300"/>
      <c r="KOS300"/>
      <c r="KOT300"/>
      <c r="KOU300"/>
      <c r="KOV300"/>
      <c r="KOW300"/>
      <c r="KOX300"/>
      <c r="KOY300"/>
      <c r="KOZ300"/>
      <c r="KPA300"/>
      <c r="KPB300"/>
      <c r="KPC300"/>
      <c r="KPD300"/>
      <c r="KPE300"/>
      <c r="KPF300"/>
      <c r="KPG300"/>
      <c r="KPH300"/>
      <c r="KPI300"/>
      <c r="KPJ300"/>
      <c r="KPK300"/>
      <c r="KPL300"/>
      <c r="KPM300"/>
      <c r="KPN300"/>
      <c r="KPO300"/>
      <c r="KPP300"/>
      <c r="KPQ300"/>
      <c r="KPR300"/>
      <c r="KPS300"/>
      <c r="KPT300"/>
      <c r="KPU300"/>
      <c r="KPV300"/>
      <c r="KPW300"/>
      <c r="KPX300"/>
      <c r="KPY300"/>
      <c r="KPZ300"/>
      <c r="KQA300"/>
      <c r="KQB300"/>
      <c r="KQC300"/>
      <c r="KQD300"/>
      <c r="KQE300"/>
      <c r="KQF300"/>
      <c r="KQG300"/>
      <c r="KQH300"/>
      <c r="KQI300"/>
      <c r="KQJ300"/>
      <c r="KQK300"/>
      <c r="KQL300"/>
      <c r="KQM300"/>
      <c r="KQN300"/>
      <c r="KQO300"/>
      <c r="KQP300"/>
      <c r="KQQ300"/>
      <c r="KQR300"/>
      <c r="KQS300"/>
      <c r="KQT300"/>
      <c r="KQU300"/>
      <c r="KQV300"/>
      <c r="KQW300"/>
      <c r="KQX300"/>
      <c r="KQY300"/>
      <c r="KQZ300"/>
      <c r="KRA300"/>
      <c r="KRB300"/>
      <c r="KRC300"/>
      <c r="KRD300"/>
      <c r="KRE300"/>
      <c r="KRF300"/>
      <c r="KRG300"/>
      <c r="KRH300"/>
      <c r="KRI300"/>
      <c r="KRJ300"/>
      <c r="KRK300"/>
      <c r="KRL300"/>
      <c r="KRM300"/>
      <c r="KRN300"/>
      <c r="KRO300"/>
      <c r="KRP300"/>
      <c r="KRQ300"/>
      <c r="KRR300"/>
      <c r="KRS300"/>
      <c r="KRT300"/>
      <c r="KRU300"/>
      <c r="KRV300"/>
      <c r="KRW300"/>
      <c r="KRX300"/>
      <c r="KRY300"/>
      <c r="KRZ300"/>
      <c r="KSA300"/>
      <c r="KSB300"/>
      <c r="KSC300"/>
      <c r="KSD300"/>
      <c r="KSE300"/>
      <c r="KSF300"/>
      <c r="KSG300"/>
      <c r="KSH300"/>
      <c r="KSI300"/>
      <c r="KSJ300"/>
      <c r="KSK300"/>
      <c r="KSL300"/>
      <c r="KSM300"/>
      <c r="KSN300"/>
      <c r="KSO300"/>
      <c r="KSP300"/>
      <c r="KSQ300"/>
      <c r="KSR300"/>
      <c r="KSS300"/>
      <c r="KST300"/>
      <c r="KSU300"/>
      <c r="KSV300"/>
      <c r="KSW300"/>
      <c r="KSX300"/>
      <c r="KSY300"/>
      <c r="KSZ300"/>
      <c r="KTA300"/>
      <c r="KTB300"/>
      <c r="KTC300"/>
      <c r="KTD300"/>
      <c r="KTE300"/>
      <c r="KTF300"/>
      <c r="KTG300"/>
      <c r="KTH300"/>
      <c r="KTI300"/>
      <c r="KTJ300"/>
      <c r="KTK300"/>
      <c r="KTL300"/>
      <c r="KTM300"/>
      <c r="KTN300"/>
      <c r="KTO300"/>
      <c r="KTP300"/>
      <c r="KTQ300"/>
      <c r="KTR300"/>
      <c r="KTS300"/>
      <c r="KTT300"/>
      <c r="KTU300"/>
      <c r="KTV300"/>
      <c r="KTW300"/>
      <c r="KTX300"/>
      <c r="KTY300"/>
      <c r="KTZ300"/>
      <c r="KUA300"/>
      <c r="KUB300"/>
      <c r="KUC300"/>
      <c r="KUD300"/>
      <c r="KUE300"/>
      <c r="KUF300"/>
      <c r="KUG300"/>
      <c r="KUH300"/>
      <c r="KUI300"/>
      <c r="KUJ300"/>
      <c r="KUK300"/>
      <c r="KUL300"/>
      <c r="KUM300"/>
      <c r="KUN300"/>
      <c r="KUO300"/>
      <c r="KUP300"/>
      <c r="KUQ300"/>
      <c r="KUR300"/>
      <c r="KUS300"/>
      <c r="KUT300"/>
      <c r="KUU300"/>
      <c r="KUV300"/>
      <c r="KUW300"/>
      <c r="KUX300"/>
      <c r="KUY300"/>
      <c r="KUZ300"/>
      <c r="KVA300"/>
      <c r="KVB300"/>
      <c r="KVC300"/>
      <c r="KVD300"/>
      <c r="KVE300"/>
      <c r="KVF300"/>
      <c r="KVG300"/>
      <c r="KVH300"/>
      <c r="KVI300"/>
      <c r="KVJ300"/>
      <c r="KVK300"/>
      <c r="KVL300"/>
      <c r="KVM300"/>
      <c r="KVN300"/>
      <c r="KVO300"/>
      <c r="KVP300"/>
      <c r="KVQ300"/>
      <c r="KVR300"/>
      <c r="KVS300"/>
      <c r="KVT300"/>
      <c r="KVU300"/>
      <c r="KVV300"/>
      <c r="KVW300"/>
      <c r="KVX300"/>
      <c r="KVY300"/>
      <c r="KVZ300"/>
      <c r="KWA300"/>
      <c r="KWB300"/>
      <c r="KWC300"/>
      <c r="KWD300"/>
      <c r="KWE300"/>
      <c r="KWF300"/>
      <c r="KWG300"/>
      <c r="KWH300"/>
      <c r="KWI300"/>
      <c r="KWJ300"/>
      <c r="KWK300"/>
      <c r="KWL300"/>
      <c r="KWM300"/>
      <c r="KWN300"/>
      <c r="KWO300"/>
      <c r="KWP300"/>
      <c r="KWQ300"/>
      <c r="KWR300"/>
      <c r="KWS300"/>
      <c r="KWT300"/>
      <c r="KWU300"/>
      <c r="KWV300"/>
      <c r="KWW300"/>
      <c r="KWX300"/>
      <c r="KWY300"/>
      <c r="KWZ300"/>
      <c r="KXA300"/>
      <c r="KXB300"/>
      <c r="KXC300"/>
      <c r="KXD300"/>
      <c r="KXE300"/>
      <c r="KXF300"/>
      <c r="KXG300"/>
      <c r="KXH300"/>
      <c r="KXI300"/>
      <c r="KXJ300"/>
      <c r="KXK300"/>
      <c r="KXL300"/>
      <c r="KXM300"/>
      <c r="KXN300"/>
      <c r="KXO300"/>
      <c r="KXP300"/>
      <c r="KXQ300"/>
      <c r="KXR300"/>
      <c r="KXS300"/>
      <c r="KXT300"/>
      <c r="KXU300"/>
      <c r="KXV300"/>
      <c r="KXW300"/>
      <c r="KXX300"/>
      <c r="KXY300"/>
      <c r="KXZ300"/>
      <c r="KYA300"/>
      <c r="KYB300"/>
      <c r="KYC300"/>
      <c r="KYD300"/>
      <c r="KYE300"/>
      <c r="KYF300"/>
      <c r="KYG300"/>
      <c r="KYH300"/>
      <c r="KYI300"/>
      <c r="KYJ300"/>
      <c r="KYK300"/>
      <c r="KYL300"/>
      <c r="KYM300"/>
      <c r="KYN300"/>
      <c r="KYO300"/>
      <c r="KYP300"/>
      <c r="KYQ300"/>
      <c r="KYR300"/>
      <c r="KYS300"/>
      <c r="KYT300"/>
      <c r="KYU300"/>
      <c r="KYV300"/>
      <c r="KYW300"/>
      <c r="KYX300"/>
      <c r="KYY300"/>
      <c r="KYZ300"/>
      <c r="KZA300"/>
      <c r="KZB300"/>
      <c r="KZC300"/>
      <c r="KZD300"/>
      <c r="KZE300"/>
      <c r="KZF300"/>
      <c r="KZG300"/>
      <c r="KZH300"/>
      <c r="KZI300"/>
      <c r="KZJ300"/>
      <c r="KZK300"/>
      <c r="KZL300"/>
      <c r="KZM300"/>
      <c r="KZN300"/>
      <c r="KZO300"/>
      <c r="KZP300"/>
      <c r="KZQ300"/>
      <c r="KZR300"/>
      <c r="KZS300"/>
      <c r="KZT300"/>
      <c r="KZU300"/>
      <c r="KZV300"/>
      <c r="KZW300"/>
      <c r="KZX300"/>
      <c r="KZY300"/>
      <c r="KZZ300"/>
      <c r="LAA300"/>
      <c r="LAB300"/>
      <c r="LAC300"/>
      <c r="LAD300"/>
      <c r="LAE300"/>
      <c r="LAF300"/>
      <c r="LAG300"/>
      <c r="LAH300"/>
      <c r="LAI300"/>
      <c r="LAJ300"/>
      <c r="LAK300"/>
      <c r="LAL300"/>
      <c r="LAM300"/>
      <c r="LAN300"/>
      <c r="LAO300"/>
      <c r="LAP300"/>
      <c r="LAQ300"/>
      <c r="LAR300"/>
      <c r="LAS300"/>
      <c r="LAT300"/>
      <c r="LAU300"/>
      <c r="LAV300"/>
      <c r="LAW300"/>
      <c r="LAX300"/>
      <c r="LAY300"/>
      <c r="LAZ300"/>
      <c r="LBA300"/>
      <c r="LBB300"/>
      <c r="LBC300"/>
      <c r="LBD300"/>
      <c r="LBE300"/>
      <c r="LBF300"/>
      <c r="LBG300"/>
      <c r="LBH300"/>
      <c r="LBI300"/>
      <c r="LBJ300"/>
      <c r="LBK300"/>
      <c r="LBL300"/>
      <c r="LBM300"/>
      <c r="LBN300"/>
      <c r="LBO300"/>
      <c r="LBP300"/>
      <c r="LBQ300"/>
      <c r="LBR300"/>
      <c r="LBS300"/>
      <c r="LBT300"/>
      <c r="LBU300"/>
      <c r="LBV300"/>
      <c r="LBW300"/>
      <c r="LBX300"/>
      <c r="LBY300"/>
      <c r="LBZ300"/>
      <c r="LCA300"/>
      <c r="LCB300"/>
      <c r="LCC300"/>
      <c r="LCD300"/>
      <c r="LCE300"/>
      <c r="LCF300"/>
      <c r="LCG300"/>
      <c r="LCH300"/>
      <c r="LCI300"/>
      <c r="LCJ300"/>
      <c r="LCK300"/>
      <c r="LCL300"/>
      <c r="LCM300"/>
      <c r="LCN300"/>
      <c r="LCO300"/>
      <c r="LCP300"/>
      <c r="LCQ300"/>
      <c r="LCR300"/>
      <c r="LCS300"/>
      <c r="LCT300"/>
      <c r="LCU300"/>
      <c r="LCV300"/>
      <c r="LCW300"/>
      <c r="LCX300"/>
      <c r="LCY300"/>
      <c r="LCZ300"/>
      <c r="LDA300"/>
      <c r="LDB300"/>
      <c r="LDC300"/>
      <c r="LDD300"/>
      <c r="LDE300"/>
      <c r="LDF300"/>
      <c r="LDG300"/>
      <c r="LDH300"/>
      <c r="LDI300"/>
      <c r="LDJ300"/>
      <c r="LDK300"/>
      <c r="LDL300"/>
      <c r="LDM300"/>
      <c r="LDN300"/>
      <c r="LDO300"/>
      <c r="LDP300"/>
      <c r="LDQ300"/>
      <c r="LDR300"/>
      <c r="LDS300"/>
      <c r="LDT300"/>
      <c r="LDU300"/>
      <c r="LDV300"/>
      <c r="LDW300"/>
      <c r="LDX300"/>
      <c r="LDY300"/>
      <c r="LDZ300"/>
      <c r="LEA300"/>
      <c r="LEB300"/>
      <c r="LEC300"/>
      <c r="LED300"/>
      <c r="LEE300"/>
      <c r="LEF300"/>
      <c r="LEG300"/>
      <c r="LEH300"/>
      <c r="LEI300"/>
      <c r="LEJ300"/>
      <c r="LEK300"/>
      <c r="LEL300"/>
      <c r="LEM300"/>
      <c r="LEN300"/>
      <c r="LEO300"/>
      <c r="LEP300"/>
      <c r="LEQ300"/>
      <c r="LER300"/>
      <c r="LES300"/>
      <c r="LET300"/>
      <c r="LEU300"/>
      <c r="LEV300"/>
      <c r="LEW300"/>
      <c r="LEX300"/>
      <c r="LEY300"/>
      <c r="LEZ300"/>
      <c r="LFA300"/>
      <c r="LFB300"/>
      <c r="LFC300"/>
      <c r="LFD300"/>
      <c r="LFE300"/>
      <c r="LFF300"/>
      <c r="LFG300"/>
      <c r="LFH300"/>
      <c r="LFI300"/>
      <c r="LFJ300"/>
      <c r="LFK300"/>
      <c r="LFL300"/>
      <c r="LFM300"/>
      <c r="LFN300"/>
      <c r="LFO300"/>
      <c r="LFP300"/>
      <c r="LFQ300"/>
      <c r="LFR300"/>
      <c r="LFS300"/>
      <c r="LFT300"/>
      <c r="LFU300"/>
      <c r="LFV300"/>
      <c r="LFW300"/>
      <c r="LFX300"/>
      <c r="LFY300"/>
      <c r="LFZ300"/>
      <c r="LGA300"/>
      <c r="LGB300"/>
      <c r="LGC300"/>
      <c r="LGD300"/>
      <c r="LGE300"/>
      <c r="LGF300"/>
      <c r="LGG300"/>
      <c r="LGH300"/>
      <c r="LGI300"/>
      <c r="LGJ300"/>
      <c r="LGK300"/>
      <c r="LGL300"/>
      <c r="LGM300"/>
      <c r="LGN300"/>
      <c r="LGO300"/>
      <c r="LGP300"/>
      <c r="LGQ300"/>
      <c r="LGR300"/>
      <c r="LGS300"/>
      <c r="LGT300"/>
      <c r="LGU300"/>
      <c r="LGV300"/>
      <c r="LGW300"/>
      <c r="LGX300"/>
      <c r="LGY300"/>
      <c r="LGZ300"/>
      <c r="LHA300"/>
      <c r="LHB300"/>
      <c r="LHC300"/>
      <c r="LHD300"/>
      <c r="LHE300"/>
      <c r="LHF300"/>
      <c r="LHG300"/>
      <c r="LHH300"/>
      <c r="LHI300"/>
      <c r="LHJ300"/>
      <c r="LHK300"/>
      <c r="LHL300"/>
      <c r="LHM300"/>
      <c r="LHN300"/>
      <c r="LHO300"/>
      <c r="LHP300"/>
      <c r="LHQ300"/>
      <c r="LHR300"/>
      <c r="LHS300"/>
      <c r="LHT300"/>
      <c r="LHU300"/>
      <c r="LHV300"/>
      <c r="LHW300"/>
      <c r="LHX300"/>
      <c r="LHY300"/>
      <c r="LHZ300"/>
      <c r="LIA300"/>
      <c r="LIB300"/>
      <c r="LIC300"/>
      <c r="LID300"/>
      <c r="LIE300"/>
      <c r="LIF300"/>
      <c r="LIG300"/>
      <c r="LIH300"/>
      <c r="LII300"/>
      <c r="LIJ300"/>
      <c r="LIK300"/>
      <c r="LIL300"/>
      <c r="LIM300"/>
      <c r="LIN300"/>
      <c r="LIO300"/>
      <c r="LIP300"/>
      <c r="LIQ300"/>
      <c r="LIR300"/>
      <c r="LIS300"/>
      <c r="LIT300"/>
      <c r="LIU300"/>
      <c r="LIV300"/>
      <c r="LIW300"/>
      <c r="LIX300"/>
      <c r="LIY300"/>
      <c r="LIZ300"/>
      <c r="LJA300"/>
      <c r="LJB300"/>
      <c r="LJC300"/>
      <c r="LJD300"/>
      <c r="LJE300"/>
      <c r="LJF300"/>
      <c r="LJG300"/>
      <c r="LJH300"/>
      <c r="LJI300"/>
      <c r="LJJ300"/>
      <c r="LJK300"/>
      <c r="LJL300"/>
      <c r="LJM300"/>
      <c r="LJN300"/>
      <c r="LJO300"/>
      <c r="LJP300"/>
      <c r="LJQ300"/>
      <c r="LJR300"/>
      <c r="LJS300"/>
      <c r="LJT300"/>
      <c r="LJU300"/>
      <c r="LJV300"/>
      <c r="LJW300"/>
      <c r="LJX300"/>
      <c r="LJY300"/>
      <c r="LJZ300"/>
      <c r="LKA300"/>
      <c r="LKB300"/>
      <c r="LKC300"/>
      <c r="LKD300"/>
      <c r="LKE300"/>
      <c r="LKF300"/>
      <c r="LKG300"/>
      <c r="LKH300"/>
      <c r="LKI300"/>
      <c r="LKJ300"/>
      <c r="LKK300"/>
      <c r="LKL300"/>
      <c r="LKM300"/>
      <c r="LKN300"/>
      <c r="LKO300"/>
      <c r="LKP300"/>
      <c r="LKQ300"/>
      <c r="LKR300"/>
      <c r="LKS300"/>
      <c r="LKT300"/>
      <c r="LKU300"/>
      <c r="LKV300"/>
      <c r="LKW300"/>
      <c r="LKX300"/>
      <c r="LKY300"/>
      <c r="LKZ300"/>
      <c r="LLA300"/>
      <c r="LLB300"/>
      <c r="LLC300"/>
      <c r="LLD300"/>
      <c r="LLE300"/>
      <c r="LLF300"/>
      <c r="LLG300"/>
      <c r="LLH300"/>
      <c r="LLI300"/>
      <c r="LLJ300"/>
      <c r="LLK300"/>
      <c r="LLL300"/>
      <c r="LLM300"/>
      <c r="LLN300"/>
      <c r="LLO300"/>
      <c r="LLP300"/>
      <c r="LLQ300"/>
      <c r="LLR300"/>
      <c r="LLS300"/>
      <c r="LLT300"/>
      <c r="LLU300"/>
      <c r="LLV300"/>
      <c r="LLW300"/>
      <c r="LLX300"/>
      <c r="LLY300"/>
      <c r="LLZ300"/>
      <c r="LMA300"/>
      <c r="LMB300"/>
      <c r="LMC300"/>
      <c r="LMD300"/>
      <c r="LME300"/>
      <c r="LMF300"/>
      <c r="LMG300"/>
      <c r="LMH300"/>
      <c r="LMI300"/>
      <c r="LMJ300"/>
      <c r="LMK300"/>
      <c r="LML300"/>
      <c r="LMM300"/>
      <c r="LMN300"/>
      <c r="LMO300"/>
      <c r="LMP300"/>
      <c r="LMQ300"/>
      <c r="LMR300"/>
      <c r="LMS300"/>
      <c r="LMT300"/>
      <c r="LMU300"/>
      <c r="LMV300"/>
      <c r="LMW300"/>
      <c r="LMX300"/>
      <c r="LMY300"/>
      <c r="LMZ300"/>
      <c r="LNA300"/>
      <c r="LNB300"/>
      <c r="LNC300"/>
      <c r="LND300"/>
      <c r="LNE300"/>
      <c r="LNF300"/>
      <c r="LNG300"/>
      <c r="LNH300"/>
      <c r="LNI300"/>
      <c r="LNJ300"/>
      <c r="LNK300"/>
      <c r="LNL300"/>
      <c r="LNM300"/>
      <c r="LNN300"/>
      <c r="LNO300"/>
      <c r="LNP300"/>
      <c r="LNQ300"/>
      <c r="LNR300"/>
      <c r="LNS300"/>
      <c r="LNT300"/>
      <c r="LNU300"/>
      <c r="LNV300"/>
      <c r="LNW300"/>
      <c r="LNX300"/>
      <c r="LNY300"/>
      <c r="LNZ300"/>
      <c r="LOA300"/>
      <c r="LOB300"/>
      <c r="LOC300"/>
      <c r="LOD300"/>
      <c r="LOE300"/>
      <c r="LOF300"/>
      <c r="LOG300"/>
      <c r="LOH300"/>
      <c r="LOI300"/>
      <c r="LOJ300"/>
      <c r="LOK300"/>
      <c r="LOL300"/>
      <c r="LOM300"/>
      <c r="LON300"/>
      <c r="LOO300"/>
      <c r="LOP300"/>
      <c r="LOQ300"/>
      <c r="LOR300"/>
      <c r="LOS300"/>
      <c r="LOT300"/>
      <c r="LOU300"/>
      <c r="LOV300"/>
      <c r="LOW300"/>
      <c r="LOX300"/>
      <c r="LOY300"/>
      <c r="LOZ300"/>
      <c r="LPA300"/>
      <c r="LPB300"/>
      <c r="LPC300"/>
      <c r="LPD300"/>
      <c r="LPE300"/>
      <c r="LPF300"/>
      <c r="LPG300"/>
      <c r="LPH300"/>
      <c r="LPI300"/>
      <c r="LPJ300"/>
      <c r="LPK300"/>
      <c r="LPL300"/>
      <c r="LPM300"/>
      <c r="LPN300"/>
      <c r="LPO300"/>
      <c r="LPP300"/>
      <c r="LPQ300"/>
      <c r="LPR300"/>
      <c r="LPS300"/>
      <c r="LPT300"/>
      <c r="LPU300"/>
      <c r="LPV300"/>
      <c r="LPW300"/>
      <c r="LPX300"/>
      <c r="LPY300"/>
      <c r="LPZ300"/>
      <c r="LQA300"/>
      <c r="LQB300"/>
      <c r="LQC300"/>
      <c r="LQD300"/>
      <c r="LQE300"/>
      <c r="LQF300"/>
      <c r="LQG300"/>
      <c r="LQH300"/>
      <c r="LQI300"/>
      <c r="LQJ300"/>
      <c r="LQK300"/>
      <c r="LQL300"/>
      <c r="LQM300"/>
      <c r="LQN300"/>
      <c r="LQO300"/>
      <c r="LQP300"/>
      <c r="LQQ300"/>
      <c r="LQR300"/>
      <c r="LQS300"/>
      <c r="LQT300"/>
      <c r="LQU300"/>
      <c r="LQV300"/>
      <c r="LQW300"/>
      <c r="LQX300"/>
      <c r="LQY300"/>
      <c r="LQZ300"/>
      <c r="LRA300"/>
      <c r="LRB300"/>
      <c r="LRC300"/>
      <c r="LRD300"/>
      <c r="LRE300"/>
      <c r="LRF300"/>
      <c r="LRG300"/>
      <c r="LRH300"/>
      <c r="LRI300"/>
      <c r="LRJ300"/>
      <c r="LRK300"/>
      <c r="LRL300"/>
      <c r="LRM300"/>
      <c r="LRN300"/>
      <c r="LRO300"/>
      <c r="LRP300"/>
      <c r="LRQ300"/>
      <c r="LRR300"/>
      <c r="LRS300"/>
      <c r="LRT300"/>
      <c r="LRU300"/>
      <c r="LRV300"/>
      <c r="LRW300"/>
      <c r="LRX300"/>
      <c r="LRY300"/>
      <c r="LRZ300"/>
      <c r="LSA300"/>
      <c r="LSB300"/>
      <c r="LSC300"/>
      <c r="LSD300"/>
      <c r="LSE300"/>
      <c r="LSF300"/>
      <c r="LSG300"/>
      <c r="LSH300"/>
      <c r="LSI300"/>
      <c r="LSJ300"/>
      <c r="LSK300"/>
      <c r="LSL300"/>
      <c r="LSM300"/>
      <c r="LSN300"/>
      <c r="LSO300"/>
      <c r="LSP300"/>
      <c r="LSQ300"/>
      <c r="LSR300"/>
      <c r="LSS300"/>
      <c r="LST300"/>
      <c r="LSU300"/>
      <c r="LSV300"/>
      <c r="LSW300"/>
      <c r="LSX300"/>
      <c r="LSY300"/>
      <c r="LSZ300"/>
      <c r="LTA300"/>
      <c r="LTB300"/>
      <c r="LTC300"/>
      <c r="LTD300"/>
      <c r="LTE300"/>
      <c r="LTF300"/>
      <c r="LTG300"/>
      <c r="LTH300"/>
      <c r="LTI300"/>
      <c r="LTJ300"/>
      <c r="LTK300"/>
      <c r="LTL300"/>
      <c r="LTM300"/>
      <c r="LTN300"/>
      <c r="LTO300"/>
      <c r="LTP300"/>
      <c r="LTQ300"/>
      <c r="LTR300"/>
      <c r="LTS300"/>
      <c r="LTT300"/>
      <c r="LTU300"/>
      <c r="LTV300"/>
      <c r="LTW300"/>
      <c r="LTX300"/>
      <c r="LTY300"/>
      <c r="LTZ300"/>
      <c r="LUA300"/>
      <c r="LUB300"/>
      <c r="LUC300"/>
      <c r="LUD300"/>
      <c r="LUE300"/>
      <c r="LUF300"/>
      <c r="LUG300"/>
      <c r="LUH300"/>
      <c r="LUI300"/>
      <c r="LUJ300"/>
      <c r="LUK300"/>
      <c r="LUL300"/>
      <c r="LUM300"/>
      <c r="LUN300"/>
      <c r="LUO300"/>
      <c r="LUP300"/>
      <c r="LUQ300"/>
      <c r="LUR300"/>
      <c r="LUS300"/>
      <c r="LUT300"/>
      <c r="LUU300"/>
      <c r="LUV300"/>
      <c r="LUW300"/>
      <c r="LUX300"/>
      <c r="LUY300"/>
      <c r="LUZ300"/>
      <c r="LVA300"/>
      <c r="LVB300"/>
      <c r="LVC300"/>
      <c r="LVD300"/>
      <c r="LVE300"/>
      <c r="LVF300"/>
      <c r="LVG300"/>
      <c r="LVH300"/>
      <c r="LVI300"/>
      <c r="LVJ300"/>
      <c r="LVK300"/>
      <c r="LVL300"/>
      <c r="LVM300"/>
      <c r="LVN300"/>
      <c r="LVO300"/>
      <c r="LVP300"/>
      <c r="LVQ300"/>
      <c r="LVR300"/>
      <c r="LVS300"/>
      <c r="LVT300"/>
      <c r="LVU300"/>
      <c r="LVV300"/>
      <c r="LVW300"/>
      <c r="LVX300"/>
      <c r="LVY300"/>
      <c r="LVZ300"/>
      <c r="LWA300"/>
      <c r="LWB300"/>
      <c r="LWC300"/>
      <c r="LWD300"/>
      <c r="LWE300"/>
      <c r="LWF300"/>
      <c r="LWG300"/>
      <c r="LWH300"/>
      <c r="LWI300"/>
      <c r="LWJ300"/>
      <c r="LWK300"/>
      <c r="LWL300"/>
      <c r="LWM300"/>
      <c r="LWN300"/>
      <c r="LWO300"/>
      <c r="LWP300"/>
      <c r="LWQ300"/>
      <c r="LWR300"/>
      <c r="LWS300"/>
      <c r="LWT300"/>
      <c r="LWU300"/>
      <c r="LWV300"/>
      <c r="LWW300"/>
      <c r="LWX300"/>
      <c r="LWY300"/>
      <c r="LWZ300"/>
      <c r="LXA300"/>
      <c r="LXB300"/>
      <c r="LXC300"/>
      <c r="LXD300"/>
      <c r="LXE300"/>
      <c r="LXF300"/>
      <c r="LXG300"/>
      <c r="LXH300"/>
      <c r="LXI300"/>
      <c r="LXJ300"/>
      <c r="LXK300"/>
      <c r="LXL300"/>
      <c r="LXM300"/>
      <c r="LXN300"/>
      <c r="LXO300"/>
      <c r="LXP300"/>
      <c r="LXQ300"/>
      <c r="LXR300"/>
      <c r="LXS300"/>
      <c r="LXT300"/>
      <c r="LXU300"/>
      <c r="LXV300"/>
      <c r="LXW300"/>
      <c r="LXX300"/>
      <c r="LXY300"/>
      <c r="LXZ300"/>
      <c r="LYA300"/>
      <c r="LYB300"/>
      <c r="LYC300"/>
      <c r="LYD300"/>
      <c r="LYE300"/>
      <c r="LYF300"/>
      <c r="LYG300"/>
      <c r="LYH300"/>
      <c r="LYI300"/>
      <c r="LYJ300"/>
      <c r="LYK300"/>
      <c r="LYL300"/>
      <c r="LYM300"/>
      <c r="LYN300"/>
      <c r="LYO300"/>
      <c r="LYP300"/>
      <c r="LYQ300"/>
      <c r="LYR300"/>
      <c r="LYS300"/>
      <c r="LYT300"/>
      <c r="LYU300"/>
      <c r="LYV300"/>
      <c r="LYW300"/>
      <c r="LYX300"/>
      <c r="LYY300"/>
      <c r="LYZ300"/>
      <c r="LZA300"/>
      <c r="LZB300"/>
      <c r="LZC300"/>
      <c r="LZD300"/>
      <c r="LZE300"/>
      <c r="LZF300"/>
      <c r="LZG300"/>
      <c r="LZH300"/>
      <c r="LZI300"/>
      <c r="LZJ300"/>
      <c r="LZK300"/>
      <c r="LZL300"/>
      <c r="LZM300"/>
      <c r="LZN300"/>
      <c r="LZO300"/>
      <c r="LZP300"/>
      <c r="LZQ300"/>
      <c r="LZR300"/>
      <c r="LZS300"/>
      <c r="LZT300"/>
      <c r="LZU300"/>
      <c r="LZV300"/>
      <c r="LZW300"/>
      <c r="LZX300"/>
      <c r="LZY300"/>
      <c r="LZZ300"/>
      <c r="MAA300"/>
      <c r="MAB300"/>
      <c r="MAC300"/>
      <c r="MAD300"/>
      <c r="MAE300"/>
      <c r="MAF300"/>
      <c r="MAG300"/>
      <c r="MAH300"/>
      <c r="MAI300"/>
      <c r="MAJ300"/>
      <c r="MAK300"/>
      <c r="MAL300"/>
      <c r="MAM300"/>
      <c r="MAN300"/>
      <c r="MAO300"/>
      <c r="MAP300"/>
      <c r="MAQ300"/>
      <c r="MAR300"/>
      <c r="MAS300"/>
      <c r="MAT300"/>
      <c r="MAU300"/>
      <c r="MAV300"/>
      <c r="MAW300"/>
      <c r="MAX300"/>
      <c r="MAY300"/>
      <c r="MAZ300"/>
      <c r="MBA300"/>
      <c r="MBB300"/>
      <c r="MBC300"/>
      <c r="MBD300"/>
      <c r="MBE300"/>
      <c r="MBF300"/>
      <c r="MBG300"/>
      <c r="MBH300"/>
      <c r="MBI300"/>
      <c r="MBJ300"/>
      <c r="MBK300"/>
      <c r="MBL300"/>
      <c r="MBM300"/>
      <c r="MBN300"/>
      <c r="MBO300"/>
      <c r="MBP300"/>
      <c r="MBQ300"/>
      <c r="MBR300"/>
      <c r="MBS300"/>
      <c r="MBT300"/>
      <c r="MBU300"/>
      <c r="MBV300"/>
      <c r="MBW300"/>
      <c r="MBX300"/>
      <c r="MBY300"/>
      <c r="MBZ300"/>
      <c r="MCA300"/>
      <c r="MCB300"/>
      <c r="MCC300"/>
      <c r="MCD300"/>
      <c r="MCE300"/>
      <c r="MCF300"/>
      <c r="MCG300"/>
      <c r="MCH300"/>
      <c r="MCI300"/>
      <c r="MCJ300"/>
      <c r="MCK300"/>
      <c r="MCL300"/>
      <c r="MCM300"/>
      <c r="MCN300"/>
      <c r="MCO300"/>
      <c r="MCP300"/>
      <c r="MCQ300"/>
      <c r="MCR300"/>
      <c r="MCS300"/>
      <c r="MCT300"/>
      <c r="MCU300"/>
      <c r="MCV300"/>
      <c r="MCW300"/>
      <c r="MCX300"/>
      <c r="MCY300"/>
      <c r="MCZ300"/>
      <c r="MDA300"/>
      <c r="MDB300"/>
      <c r="MDC300"/>
      <c r="MDD300"/>
      <c r="MDE300"/>
      <c r="MDF300"/>
      <c r="MDG300"/>
      <c r="MDH300"/>
      <c r="MDI300"/>
      <c r="MDJ300"/>
      <c r="MDK300"/>
      <c r="MDL300"/>
      <c r="MDM300"/>
      <c r="MDN300"/>
      <c r="MDO300"/>
      <c r="MDP300"/>
      <c r="MDQ300"/>
      <c r="MDR300"/>
      <c r="MDS300"/>
      <c r="MDT300"/>
      <c r="MDU300"/>
      <c r="MDV300"/>
      <c r="MDW300"/>
      <c r="MDX300"/>
      <c r="MDY300"/>
      <c r="MDZ300"/>
      <c r="MEA300"/>
      <c r="MEB300"/>
      <c r="MEC300"/>
      <c r="MED300"/>
      <c r="MEE300"/>
      <c r="MEF300"/>
      <c r="MEG300"/>
      <c r="MEH300"/>
      <c r="MEI300"/>
      <c r="MEJ300"/>
      <c r="MEK300"/>
      <c r="MEL300"/>
      <c r="MEM300"/>
      <c r="MEN300"/>
      <c r="MEO300"/>
      <c r="MEP300"/>
      <c r="MEQ300"/>
      <c r="MER300"/>
      <c r="MES300"/>
      <c r="MET300"/>
      <c r="MEU300"/>
      <c r="MEV300"/>
      <c r="MEW300"/>
      <c r="MEX300"/>
      <c r="MEY300"/>
      <c r="MEZ300"/>
      <c r="MFA300"/>
      <c r="MFB300"/>
      <c r="MFC300"/>
      <c r="MFD300"/>
      <c r="MFE300"/>
      <c r="MFF300"/>
      <c r="MFG300"/>
      <c r="MFH300"/>
      <c r="MFI300"/>
      <c r="MFJ300"/>
      <c r="MFK300"/>
      <c r="MFL300"/>
      <c r="MFM300"/>
      <c r="MFN300"/>
      <c r="MFO300"/>
      <c r="MFP300"/>
      <c r="MFQ300"/>
      <c r="MFR300"/>
      <c r="MFS300"/>
      <c r="MFT300"/>
      <c r="MFU300"/>
      <c r="MFV300"/>
      <c r="MFW300"/>
      <c r="MFX300"/>
      <c r="MFY300"/>
      <c r="MFZ300"/>
      <c r="MGA300"/>
      <c r="MGB300"/>
      <c r="MGC300"/>
      <c r="MGD300"/>
      <c r="MGE300"/>
      <c r="MGF300"/>
      <c r="MGG300"/>
      <c r="MGH300"/>
      <c r="MGI300"/>
      <c r="MGJ300"/>
      <c r="MGK300"/>
      <c r="MGL300"/>
      <c r="MGM300"/>
      <c r="MGN300"/>
      <c r="MGO300"/>
      <c r="MGP300"/>
      <c r="MGQ300"/>
      <c r="MGR300"/>
      <c r="MGS300"/>
      <c r="MGT300"/>
      <c r="MGU300"/>
      <c r="MGV300"/>
      <c r="MGW300"/>
      <c r="MGX300"/>
      <c r="MGY300"/>
      <c r="MGZ300"/>
      <c r="MHA300"/>
      <c r="MHB300"/>
      <c r="MHC300"/>
      <c r="MHD300"/>
      <c r="MHE300"/>
      <c r="MHF300"/>
      <c r="MHG300"/>
      <c r="MHH300"/>
      <c r="MHI300"/>
      <c r="MHJ300"/>
      <c r="MHK300"/>
      <c r="MHL300"/>
      <c r="MHM300"/>
      <c r="MHN300"/>
      <c r="MHO300"/>
      <c r="MHP300"/>
      <c r="MHQ300"/>
      <c r="MHR300"/>
      <c r="MHS300"/>
      <c r="MHT300"/>
      <c r="MHU300"/>
      <c r="MHV300"/>
      <c r="MHW300"/>
      <c r="MHX300"/>
      <c r="MHY300"/>
      <c r="MHZ300"/>
      <c r="MIA300"/>
      <c r="MIB300"/>
      <c r="MIC300"/>
      <c r="MID300"/>
      <c r="MIE300"/>
      <c r="MIF300"/>
      <c r="MIG300"/>
      <c r="MIH300"/>
      <c r="MII300"/>
      <c r="MIJ300"/>
      <c r="MIK300"/>
      <c r="MIL300"/>
      <c r="MIM300"/>
      <c r="MIN300"/>
      <c r="MIO300"/>
      <c r="MIP300"/>
      <c r="MIQ300"/>
      <c r="MIR300"/>
      <c r="MIS300"/>
      <c r="MIT300"/>
      <c r="MIU300"/>
      <c r="MIV300"/>
      <c r="MIW300"/>
      <c r="MIX300"/>
      <c r="MIY300"/>
      <c r="MIZ300"/>
      <c r="MJA300"/>
      <c r="MJB300"/>
      <c r="MJC300"/>
      <c r="MJD300"/>
      <c r="MJE300"/>
      <c r="MJF300"/>
      <c r="MJG300"/>
      <c r="MJH300"/>
      <c r="MJI300"/>
      <c r="MJJ300"/>
      <c r="MJK300"/>
      <c r="MJL300"/>
      <c r="MJM300"/>
      <c r="MJN300"/>
      <c r="MJO300"/>
      <c r="MJP300"/>
      <c r="MJQ300"/>
      <c r="MJR300"/>
      <c r="MJS300"/>
      <c r="MJT300"/>
      <c r="MJU300"/>
      <c r="MJV300"/>
      <c r="MJW300"/>
      <c r="MJX300"/>
      <c r="MJY300"/>
      <c r="MJZ300"/>
      <c r="MKA300"/>
      <c r="MKB300"/>
      <c r="MKC300"/>
      <c r="MKD300"/>
      <c r="MKE300"/>
      <c r="MKF300"/>
      <c r="MKG300"/>
      <c r="MKH300"/>
      <c r="MKI300"/>
      <c r="MKJ300"/>
      <c r="MKK300"/>
      <c r="MKL300"/>
      <c r="MKM300"/>
      <c r="MKN300"/>
      <c r="MKO300"/>
      <c r="MKP300"/>
      <c r="MKQ300"/>
      <c r="MKR300"/>
      <c r="MKS300"/>
      <c r="MKT300"/>
      <c r="MKU300"/>
      <c r="MKV300"/>
      <c r="MKW300"/>
      <c r="MKX300"/>
      <c r="MKY300"/>
      <c r="MKZ300"/>
      <c r="MLA300"/>
      <c r="MLB300"/>
      <c r="MLC300"/>
      <c r="MLD300"/>
      <c r="MLE300"/>
      <c r="MLF300"/>
      <c r="MLG300"/>
      <c r="MLH300"/>
      <c r="MLI300"/>
      <c r="MLJ300"/>
      <c r="MLK300"/>
      <c r="MLL300"/>
      <c r="MLM300"/>
      <c r="MLN300"/>
      <c r="MLO300"/>
      <c r="MLP300"/>
      <c r="MLQ300"/>
      <c r="MLR300"/>
      <c r="MLS300"/>
      <c r="MLT300"/>
      <c r="MLU300"/>
      <c r="MLV300"/>
      <c r="MLW300"/>
      <c r="MLX300"/>
      <c r="MLY300"/>
      <c r="MLZ300"/>
      <c r="MMA300"/>
      <c r="MMB300"/>
      <c r="MMC300"/>
      <c r="MMD300"/>
      <c r="MME300"/>
      <c r="MMF300"/>
      <c r="MMG300"/>
      <c r="MMH300"/>
      <c r="MMI300"/>
      <c r="MMJ300"/>
      <c r="MMK300"/>
      <c r="MML300"/>
      <c r="MMM300"/>
      <c r="MMN300"/>
      <c r="MMO300"/>
      <c r="MMP300"/>
      <c r="MMQ300"/>
      <c r="MMR300"/>
      <c r="MMS300"/>
      <c r="MMT300"/>
      <c r="MMU300"/>
      <c r="MMV300"/>
      <c r="MMW300"/>
      <c r="MMX300"/>
      <c r="MMY300"/>
      <c r="MMZ300"/>
      <c r="MNA300"/>
      <c r="MNB300"/>
      <c r="MNC300"/>
      <c r="MND300"/>
      <c r="MNE300"/>
      <c r="MNF300"/>
      <c r="MNG300"/>
      <c r="MNH300"/>
      <c r="MNI300"/>
      <c r="MNJ300"/>
      <c r="MNK300"/>
      <c r="MNL300"/>
      <c r="MNM300"/>
      <c r="MNN300"/>
      <c r="MNO300"/>
      <c r="MNP300"/>
      <c r="MNQ300"/>
      <c r="MNR300"/>
      <c r="MNS300"/>
      <c r="MNT300"/>
      <c r="MNU300"/>
      <c r="MNV300"/>
      <c r="MNW300"/>
      <c r="MNX300"/>
      <c r="MNY300"/>
      <c r="MNZ300"/>
      <c r="MOA300"/>
      <c r="MOB300"/>
      <c r="MOC300"/>
      <c r="MOD300"/>
      <c r="MOE300"/>
      <c r="MOF300"/>
      <c r="MOG300"/>
      <c r="MOH300"/>
      <c r="MOI300"/>
      <c r="MOJ300"/>
      <c r="MOK300"/>
      <c r="MOL300"/>
      <c r="MOM300"/>
      <c r="MON300"/>
      <c r="MOO300"/>
      <c r="MOP300"/>
      <c r="MOQ300"/>
      <c r="MOR300"/>
      <c r="MOS300"/>
      <c r="MOT300"/>
      <c r="MOU300"/>
      <c r="MOV300"/>
      <c r="MOW300"/>
      <c r="MOX300"/>
      <c r="MOY300"/>
      <c r="MOZ300"/>
      <c r="MPA300"/>
      <c r="MPB300"/>
      <c r="MPC300"/>
      <c r="MPD300"/>
      <c r="MPE300"/>
      <c r="MPF300"/>
      <c r="MPG300"/>
      <c r="MPH300"/>
      <c r="MPI300"/>
      <c r="MPJ300"/>
      <c r="MPK300"/>
      <c r="MPL300"/>
      <c r="MPM300"/>
      <c r="MPN300"/>
      <c r="MPO300"/>
      <c r="MPP300"/>
      <c r="MPQ300"/>
      <c r="MPR300"/>
      <c r="MPS300"/>
      <c r="MPT300"/>
      <c r="MPU300"/>
      <c r="MPV300"/>
      <c r="MPW300"/>
      <c r="MPX300"/>
      <c r="MPY300"/>
      <c r="MPZ300"/>
      <c r="MQA300"/>
      <c r="MQB300"/>
      <c r="MQC300"/>
      <c r="MQD300"/>
      <c r="MQE300"/>
      <c r="MQF300"/>
      <c r="MQG300"/>
      <c r="MQH300"/>
      <c r="MQI300"/>
      <c r="MQJ300"/>
      <c r="MQK300"/>
      <c r="MQL300"/>
      <c r="MQM300"/>
      <c r="MQN300"/>
      <c r="MQO300"/>
      <c r="MQP300"/>
      <c r="MQQ300"/>
      <c r="MQR300"/>
      <c r="MQS300"/>
      <c r="MQT300"/>
      <c r="MQU300"/>
      <c r="MQV300"/>
      <c r="MQW300"/>
      <c r="MQX300"/>
      <c r="MQY300"/>
      <c r="MQZ300"/>
      <c r="MRA300"/>
      <c r="MRB300"/>
      <c r="MRC300"/>
      <c r="MRD300"/>
      <c r="MRE300"/>
      <c r="MRF300"/>
      <c r="MRG300"/>
      <c r="MRH300"/>
      <c r="MRI300"/>
      <c r="MRJ300"/>
      <c r="MRK300"/>
      <c r="MRL300"/>
      <c r="MRM300"/>
      <c r="MRN300"/>
      <c r="MRO300"/>
      <c r="MRP300"/>
      <c r="MRQ300"/>
      <c r="MRR300"/>
      <c r="MRS300"/>
      <c r="MRT300"/>
      <c r="MRU300"/>
      <c r="MRV300"/>
      <c r="MRW300"/>
      <c r="MRX300"/>
      <c r="MRY300"/>
      <c r="MRZ300"/>
      <c r="MSA300"/>
      <c r="MSB300"/>
      <c r="MSC300"/>
      <c r="MSD300"/>
      <c r="MSE300"/>
      <c r="MSF300"/>
      <c r="MSG300"/>
      <c r="MSH300"/>
      <c r="MSI300"/>
      <c r="MSJ300"/>
      <c r="MSK300"/>
      <c r="MSL300"/>
      <c r="MSM300"/>
      <c r="MSN300"/>
      <c r="MSO300"/>
      <c r="MSP300"/>
      <c r="MSQ300"/>
      <c r="MSR300"/>
      <c r="MSS300"/>
      <c r="MST300"/>
      <c r="MSU300"/>
      <c r="MSV300"/>
      <c r="MSW300"/>
      <c r="MSX300"/>
      <c r="MSY300"/>
      <c r="MSZ300"/>
      <c r="MTA300"/>
      <c r="MTB300"/>
      <c r="MTC300"/>
      <c r="MTD300"/>
      <c r="MTE300"/>
      <c r="MTF300"/>
      <c r="MTG300"/>
      <c r="MTH300"/>
      <c r="MTI300"/>
      <c r="MTJ300"/>
      <c r="MTK300"/>
      <c r="MTL300"/>
      <c r="MTM300"/>
      <c r="MTN300"/>
      <c r="MTO300"/>
      <c r="MTP300"/>
      <c r="MTQ300"/>
      <c r="MTR300"/>
      <c r="MTS300"/>
      <c r="MTT300"/>
      <c r="MTU300"/>
      <c r="MTV300"/>
      <c r="MTW300"/>
      <c r="MTX300"/>
      <c r="MTY300"/>
      <c r="MTZ300"/>
      <c r="MUA300"/>
      <c r="MUB300"/>
      <c r="MUC300"/>
      <c r="MUD300"/>
      <c r="MUE300"/>
      <c r="MUF300"/>
      <c r="MUG300"/>
      <c r="MUH300"/>
      <c r="MUI300"/>
      <c r="MUJ300"/>
      <c r="MUK300"/>
      <c r="MUL300"/>
      <c r="MUM300"/>
      <c r="MUN300"/>
      <c r="MUO300"/>
      <c r="MUP300"/>
      <c r="MUQ300"/>
      <c r="MUR300"/>
      <c r="MUS300"/>
      <c r="MUT300"/>
      <c r="MUU300"/>
      <c r="MUV300"/>
      <c r="MUW300"/>
      <c r="MUX300"/>
      <c r="MUY300"/>
      <c r="MUZ300"/>
      <c r="MVA300"/>
      <c r="MVB300"/>
      <c r="MVC300"/>
      <c r="MVD300"/>
      <c r="MVE300"/>
      <c r="MVF300"/>
      <c r="MVG300"/>
      <c r="MVH300"/>
      <c r="MVI300"/>
      <c r="MVJ300"/>
      <c r="MVK300"/>
      <c r="MVL300"/>
      <c r="MVM300"/>
      <c r="MVN300"/>
      <c r="MVO300"/>
      <c r="MVP300"/>
      <c r="MVQ300"/>
      <c r="MVR300"/>
      <c r="MVS300"/>
      <c r="MVT300"/>
      <c r="MVU300"/>
      <c r="MVV300"/>
      <c r="MVW300"/>
      <c r="MVX300"/>
      <c r="MVY300"/>
      <c r="MVZ300"/>
      <c r="MWA300"/>
      <c r="MWB300"/>
      <c r="MWC300"/>
      <c r="MWD300"/>
      <c r="MWE300"/>
      <c r="MWF300"/>
      <c r="MWG300"/>
      <c r="MWH300"/>
      <c r="MWI300"/>
      <c r="MWJ300"/>
      <c r="MWK300"/>
      <c r="MWL300"/>
      <c r="MWM300"/>
      <c r="MWN300"/>
      <c r="MWO300"/>
      <c r="MWP300"/>
      <c r="MWQ300"/>
      <c r="MWR300"/>
      <c r="MWS300"/>
      <c r="MWT300"/>
      <c r="MWU300"/>
      <c r="MWV300"/>
      <c r="MWW300"/>
      <c r="MWX300"/>
      <c r="MWY300"/>
      <c r="MWZ300"/>
      <c r="MXA300"/>
      <c r="MXB300"/>
      <c r="MXC300"/>
      <c r="MXD300"/>
      <c r="MXE300"/>
      <c r="MXF300"/>
      <c r="MXG300"/>
      <c r="MXH300"/>
      <c r="MXI300"/>
      <c r="MXJ300"/>
      <c r="MXK300"/>
      <c r="MXL300"/>
      <c r="MXM300"/>
      <c r="MXN300"/>
      <c r="MXO300"/>
      <c r="MXP300"/>
      <c r="MXQ300"/>
      <c r="MXR300"/>
      <c r="MXS300"/>
      <c r="MXT300"/>
      <c r="MXU300"/>
      <c r="MXV300"/>
      <c r="MXW300"/>
      <c r="MXX300"/>
      <c r="MXY300"/>
      <c r="MXZ300"/>
      <c r="MYA300"/>
      <c r="MYB300"/>
      <c r="MYC300"/>
      <c r="MYD300"/>
      <c r="MYE300"/>
      <c r="MYF300"/>
      <c r="MYG300"/>
      <c r="MYH300"/>
      <c r="MYI300"/>
      <c r="MYJ300"/>
      <c r="MYK300"/>
      <c r="MYL300"/>
      <c r="MYM300"/>
      <c r="MYN300"/>
      <c r="MYO300"/>
      <c r="MYP300"/>
      <c r="MYQ300"/>
      <c r="MYR300"/>
      <c r="MYS300"/>
      <c r="MYT300"/>
      <c r="MYU300"/>
      <c r="MYV300"/>
      <c r="MYW300"/>
      <c r="MYX300"/>
      <c r="MYY300"/>
      <c r="MYZ300"/>
      <c r="MZA300"/>
      <c r="MZB300"/>
      <c r="MZC300"/>
      <c r="MZD300"/>
      <c r="MZE300"/>
      <c r="MZF300"/>
      <c r="MZG300"/>
      <c r="MZH300"/>
      <c r="MZI300"/>
      <c r="MZJ300"/>
      <c r="MZK300"/>
      <c r="MZL300"/>
      <c r="MZM300"/>
      <c r="MZN300"/>
      <c r="MZO300"/>
      <c r="MZP300"/>
      <c r="MZQ300"/>
      <c r="MZR300"/>
      <c r="MZS300"/>
      <c r="MZT300"/>
      <c r="MZU300"/>
      <c r="MZV300"/>
      <c r="MZW300"/>
      <c r="MZX300"/>
      <c r="MZY300"/>
      <c r="MZZ300"/>
      <c r="NAA300"/>
      <c r="NAB300"/>
      <c r="NAC300"/>
      <c r="NAD300"/>
      <c r="NAE300"/>
      <c r="NAF300"/>
      <c r="NAG300"/>
      <c r="NAH300"/>
      <c r="NAI300"/>
      <c r="NAJ300"/>
      <c r="NAK300"/>
      <c r="NAL300"/>
      <c r="NAM300"/>
      <c r="NAN300"/>
      <c r="NAO300"/>
      <c r="NAP300"/>
      <c r="NAQ300"/>
      <c r="NAR300"/>
      <c r="NAS300"/>
      <c r="NAT300"/>
      <c r="NAU300"/>
      <c r="NAV300"/>
      <c r="NAW300"/>
      <c r="NAX300"/>
      <c r="NAY300"/>
      <c r="NAZ300"/>
      <c r="NBA300"/>
      <c r="NBB300"/>
      <c r="NBC300"/>
      <c r="NBD300"/>
      <c r="NBE300"/>
      <c r="NBF300"/>
      <c r="NBG300"/>
      <c r="NBH300"/>
      <c r="NBI300"/>
      <c r="NBJ300"/>
      <c r="NBK300"/>
      <c r="NBL300"/>
      <c r="NBM300"/>
      <c r="NBN300"/>
      <c r="NBO300"/>
      <c r="NBP300"/>
      <c r="NBQ300"/>
      <c r="NBR300"/>
      <c r="NBS300"/>
      <c r="NBT300"/>
      <c r="NBU300"/>
      <c r="NBV300"/>
      <c r="NBW300"/>
      <c r="NBX300"/>
      <c r="NBY300"/>
      <c r="NBZ300"/>
      <c r="NCA300"/>
      <c r="NCB300"/>
      <c r="NCC300"/>
      <c r="NCD300"/>
      <c r="NCE300"/>
      <c r="NCF300"/>
      <c r="NCG300"/>
      <c r="NCH300"/>
      <c r="NCI300"/>
      <c r="NCJ300"/>
      <c r="NCK300"/>
      <c r="NCL300"/>
      <c r="NCM300"/>
      <c r="NCN300"/>
      <c r="NCO300"/>
      <c r="NCP300"/>
      <c r="NCQ300"/>
      <c r="NCR300"/>
      <c r="NCS300"/>
      <c r="NCT300"/>
      <c r="NCU300"/>
      <c r="NCV300"/>
      <c r="NCW300"/>
      <c r="NCX300"/>
      <c r="NCY300"/>
      <c r="NCZ300"/>
      <c r="NDA300"/>
      <c r="NDB300"/>
      <c r="NDC300"/>
      <c r="NDD300"/>
      <c r="NDE300"/>
      <c r="NDF300"/>
      <c r="NDG300"/>
      <c r="NDH300"/>
      <c r="NDI300"/>
      <c r="NDJ300"/>
      <c r="NDK300"/>
      <c r="NDL300"/>
      <c r="NDM300"/>
      <c r="NDN300"/>
      <c r="NDO300"/>
      <c r="NDP300"/>
      <c r="NDQ300"/>
      <c r="NDR300"/>
      <c r="NDS300"/>
      <c r="NDT300"/>
      <c r="NDU300"/>
      <c r="NDV300"/>
      <c r="NDW300"/>
      <c r="NDX300"/>
      <c r="NDY300"/>
      <c r="NDZ300"/>
      <c r="NEA300"/>
      <c r="NEB300"/>
      <c r="NEC300"/>
      <c r="NED300"/>
      <c r="NEE300"/>
      <c r="NEF300"/>
      <c r="NEG300"/>
      <c r="NEH300"/>
      <c r="NEI300"/>
      <c r="NEJ300"/>
      <c r="NEK300"/>
      <c r="NEL300"/>
      <c r="NEM300"/>
      <c r="NEN300"/>
      <c r="NEO300"/>
      <c r="NEP300"/>
      <c r="NEQ300"/>
      <c r="NER300"/>
      <c r="NES300"/>
      <c r="NET300"/>
      <c r="NEU300"/>
      <c r="NEV300"/>
      <c r="NEW300"/>
      <c r="NEX300"/>
      <c r="NEY300"/>
      <c r="NEZ300"/>
      <c r="NFA300"/>
      <c r="NFB300"/>
      <c r="NFC300"/>
      <c r="NFD300"/>
      <c r="NFE300"/>
      <c r="NFF300"/>
      <c r="NFG300"/>
      <c r="NFH300"/>
      <c r="NFI300"/>
      <c r="NFJ300"/>
      <c r="NFK300"/>
      <c r="NFL300"/>
      <c r="NFM300"/>
      <c r="NFN300"/>
      <c r="NFO300"/>
      <c r="NFP300"/>
      <c r="NFQ300"/>
      <c r="NFR300"/>
      <c r="NFS300"/>
      <c r="NFT300"/>
      <c r="NFU300"/>
      <c r="NFV300"/>
      <c r="NFW300"/>
      <c r="NFX300"/>
      <c r="NFY300"/>
      <c r="NFZ300"/>
      <c r="NGA300"/>
      <c r="NGB300"/>
      <c r="NGC300"/>
      <c r="NGD300"/>
      <c r="NGE300"/>
      <c r="NGF300"/>
      <c r="NGG300"/>
      <c r="NGH300"/>
      <c r="NGI300"/>
      <c r="NGJ300"/>
      <c r="NGK300"/>
      <c r="NGL300"/>
      <c r="NGM300"/>
      <c r="NGN300"/>
      <c r="NGO300"/>
      <c r="NGP300"/>
      <c r="NGQ300"/>
      <c r="NGR300"/>
      <c r="NGS300"/>
      <c r="NGT300"/>
      <c r="NGU300"/>
      <c r="NGV300"/>
      <c r="NGW300"/>
      <c r="NGX300"/>
      <c r="NGY300"/>
      <c r="NGZ300"/>
      <c r="NHA300"/>
      <c r="NHB300"/>
      <c r="NHC300"/>
      <c r="NHD300"/>
      <c r="NHE300"/>
      <c r="NHF300"/>
      <c r="NHG300"/>
      <c r="NHH300"/>
      <c r="NHI300"/>
      <c r="NHJ300"/>
      <c r="NHK300"/>
      <c r="NHL300"/>
      <c r="NHM300"/>
      <c r="NHN300"/>
      <c r="NHO300"/>
      <c r="NHP300"/>
      <c r="NHQ300"/>
      <c r="NHR300"/>
      <c r="NHS300"/>
      <c r="NHT300"/>
      <c r="NHU300"/>
      <c r="NHV300"/>
      <c r="NHW300"/>
      <c r="NHX300"/>
      <c r="NHY300"/>
      <c r="NHZ300"/>
      <c r="NIA300"/>
      <c r="NIB300"/>
      <c r="NIC300"/>
      <c r="NID300"/>
      <c r="NIE300"/>
      <c r="NIF300"/>
      <c r="NIG300"/>
      <c r="NIH300"/>
      <c r="NII300"/>
      <c r="NIJ300"/>
      <c r="NIK300"/>
      <c r="NIL300"/>
      <c r="NIM300"/>
      <c r="NIN300"/>
      <c r="NIO300"/>
      <c r="NIP300"/>
      <c r="NIQ300"/>
      <c r="NIR300"/>
      <c r="NIS300"/>
      <c r="NIT300"/>
      <c r="NIU300"/>
      <c r="NIV300"/>
      <c r="NIW300"/>
      <c r="NIX300"/>
      <c r="NIY300"/>
      <c r="NIZ300"/>
      <c r="NJA300"/>
      <c r="NJB300"/>
      <c r="NJC300"/>
      <c r="NJD300"/>
      <c r="NJE300"/>
      <c r="NJF300"/>
      <c r="NJG300"/>
      <c r="NJH300"/>
      <c r="NJI300"/>
      <c r="NJJ300"/>
      <c r="NJK300"/>
      <c r="NJL300"/>
      <c r="NJM300"/>
      <c r="NJN300"/>
      <c r="NJO300"/>
      <c r="NJP300"/>
      <c r="NJQ300"/>
      <c r="NJR300"/>
      <c r="NJS300"/>
      <c r="NJT300"/>
      <c r="NJU300"/>
      <c r="NJV300"/>
      <c r="NJW300"/>
      <c r="NJX300"/>
      <c r="NJY300"/>
      <c r="NJZ300"/>
      <c r="NKA300"/>
      <c r="NKB300"/>
      <c r="NKC300"/>
      <c r="NKD300"/>
      <c r="NKE300"/>
      <c r="NKF300"/>
      <c r="NKG300"/>
      <c r="NKH300"/>
      <c r="NKI300"/>
      <c r="NKJ300"/>
      <c r="NKK300"/>
      <c r="NKL300"/>
      <c r="NKM300"/>
      <c r="NKN300"/>
      <c r="NKO300"/>
      <c r="NKP300"/>
      <c r="NKQ300"/>
      <c r="NKR300"/>
      <c r="NKS300"/>
      <c r="NKT300"/>
      <c r="NKU300"/>
      <c r="NKV300"/>
      <c r="NKW300"/>
      <c r="NKX300"/>
      <c r="NKY300"/>
      <c r="NKZ300"/>
      <c r="NLA300"/>
      <c r="NLB300"/>
      <c r="NLC300"/>
      <c r="NLD300"/>
      <c r="NLE300"/>
      <c r="NLF300"/>
      <c r="NLG300"/>
      <c r="NLH300"/>
      <c r="NLI300"/>
      <c r="NLJ300"/>
      <c r="NLK300"/>
      <c r="NLL300"/>
      <c r="NLM300"/>
      <c r="NLN300"/>
      <c r="NLO300"/>
      <c r="NLP300"/>
      <c r="NLQ300"/>
      <c r="NLR300"/>
      <c r="NLS300"/>
      <c r="NLT300"/>
      <c r="NLU300"/>
      <c r="NLV300"/>
      <c r="NLW300"/>
      <c r="NLX300"/>
      <c r="NLY300"/>
      <c r="NLZ300"/>
      <c r="NMA300"/>
      <c r="NMB300"/>
      <c r="NMC300"/>
      <c r="NMD300"/>
      <c r="NME300"/>
      <c r="NMF300"/>
      <c r="NMG300"/>
      <c r="NMH300"/>
      <c r="NMI300"/>
      <c r="NMJ300"/>
      <c r="NMK300"/>
      <c r="NML300"/>
      <c r="NMM300"/>
      <c r="NMN300"/>
      <c r="NMO300"/>
      <c r="NMP300"/>
      <c r="NMQ300"/>
      <c r="NMR300"/>
      <c r="NMS300"/>
      <c r="NMT300"/>
      <c r="NMU300"/>
      <c r="NMV300"/>
      <c r="NMW300"/>
      <c r="NMX300"/>
      <c r="NMY300"/>
      <c r="NMZ300"/>
      <c r="NNA300"/>
      <c r="NNB300"/>
      <c r="NNC300"/>
      <c r="NND300"/>
      <c r="NNE300"/>
      <c r="NNF300"/>
      <c r="NNG300"/>
      <c r="NNH300"/>
      <c r="NNI300"/>
      <c r="NNJ300"/>
      <c r="NNK300"/>
      <c r="NNL300"/>
      <c r="NNM300"/>
      <c r="NNN300"/>
      <c r="NNO300"/>
      <c r="NNP300"/>
      <c r="NNQ300"/>
      <c r="NNR300"/>
      <c r="NNS300"/>
      <c r="NNT300"/>
      <c r="NNU300"/>
      <c r="NNV300"/>
      <c r="NNW300"/>
      <c r="NNX300"/>
      <c r="NNY300"/>
      <c r="NNZ300"/>
      <c r="NOA300"/>
      <c r="NOB300"/>
      <c r="NOC300"/>
      <c r="NOD300"/>
      <c r="NOE300"/>
      <c r="NOF300"/>
      <c r="NOG300"/>
      <c r="NOH300"/>
      <c r="NOI300"/>
      <c r="NOJ300"/>
      <c r="NOK300"/>
      <c r="NOL300"/>
      <c r="NOM300"/>
      <c r="NON300"/>
      <c r="NOO300"/>
      <c r="NOP300"/>
      <c r="NOQ300"/>
      <c r="NOR300"/>
      <c r="NOS300"/>
      <c r="NOT300"/>
      <c r="NOU300"/>
      <c r="NOV300"/>
      <c r="NOW300"/>
      <c r="NOX300"/>
      <c r="NOY300"/>
      <c r="NOZ300"/>
      <c r="NPA300"/>
      <c r="NPB300"/>
      <c r="NPC300"/>
      <c r="NPD300"/>
      <c r="NPE300"/>
      <c r="NPF300"/>
      <c r="NPG300"/>
      <c r="NPH300"/>
      <c r="NPI300"/>
      <c r="NPJ300"/>
      <c r="NPK300"/>
      <c r="NPL300"/>
      <c r="NPM300"/>
      <c r="NPN300"/>
      <c r="NPO300"/>
      <c r="NPP300"/>
      <c r="NPQ300"/>
      <c r="NPR300"/>
      <c r="NPS300"/>
      <c r="NPT300"/>
      <c r="NPU300"/>
      <c r="NPV300"/>
      <c r="NPW300"/>
      <c r="NPX300"/>
      <c r="NPY300"/>
      <c r="NPZ300"/>
      <c r="NQA300"/>
      <c r="NQB300"/>
      <c r="NQC300"/>
      <c r="NQD300"/>
      <c r="NQE300"/>
      <c r="NQF300"/>
      <c r="NQG300"/>
      <c r="NQH300"/>
      <c r="NQI300"/>
      <c r="NQJ300"/>
      <c r="NQK300"/>
      <c r="NQL300"/>
      <c r="NQM300"/>
      <c r="NQN300"/>
      <c r="NQO300"/>
      <c r="NQP300"/>
      <c r="NQQ300"/>
      <c r="NQR300"/>
      <c r="NQS300"/>
      <c r="NQT300"/>
      <c r="NQU300"/>
      <c r="NQV300"/>
      <c r="NQW300"/>
      <c r="NQX300"/>
      <c r="NQY300"/>
      <c r="NQZ300"/>
      <c r="NRA300"/>
      <c r="NRB300"/>
      <c r="NRC300"/>
      <c r="NRD300"/>
      <c r="NRE300"/>
      <c r="NRF300"/>
      <c r="NRG300"/>
      <c r="NRH300"/>
      <c r="NRI300"/>
      <c r="NRJ300"/>
      <c r="NRK300"/>
      <c r="NRL300"/>
      <c r="NRM300"/>
      <c r="NRN300"/>
      <c r="NRO300"/>
      <c r="NRP300"/>
      <c r="NRQ300"/>
      <c r="NRR300"/>
      <c r="NRS300"/>
      <c r="NRT300"/>
      <c r="NRU300"/>
      <c r="NRV300"/>
      <c r="NRW300"/>
      <c r="NRX300"/>
      <c r="NRY300"/>
      <c r="NRZ300"/>
      <c r="NSA300"/>
      <c r="NSB300"/>
      <c r="NSC300"/>
      <c r="NSD300"/>
      <c r="NSE300"/>
      <c r="NSF300"/>
      <c r="NSG300"/>
      <c r="NSH300"/>
      <c r="NSI300"/>
      <c r="NSJ300"/>
      <c r="NSK300"/>
      <c r="NSL300"/>
      <c r="NSM300"/>
      <c r="NSN300"/>
      <c r="NSO300"/>
      <c r="NSP300"/>
      <c r="NSQ300"/>
      <c r="NSR300"/>
      <c r="NSS300"/>
      <c r="NST300"/>
      <c r="NSU300"/>
      <c r="NSV300"/>
      <c r="NSW300"/>
      <c r="NSX300"/>
      <c r="NSY300"/>
      <c r="NSZ300"/>
      <c r="NTA300"/>
      <c r="NTB300"/>
      <c r="NTC300"/>
      <c r="NTD300"/>
      <c r="NTE300"/>
      <c r="NTF300"/>
      <c r="NTG300"/>
      <c r="NTH300"/>
      <c r="NTI300"/>
      <c r="NTJ300"/>
      <c r="NTK300"/>
      <c r="NTL300"/>
      <c r="NTM300"/>
      <c r="NTN300"/>
      <c r="NTO300"/>
      <c r="NTP300"/>
      <c r="NTQ300"/>
      <c r="NTR300"/>
      <c r="NTS300"/>
      <c r="NTT300"/>
      <c r="NTU300"/>
      <c r="NTV300"/>
      <c r="NTW300"/>
      <c r="NTX300"/>
      <c r="NTY300"/>
      <c r="NTZ300"/>
      <c r="NUA300"/>
      <c r="NUB300"/>
      <c r="NUC300"/>
      <c r="NUD300"/>
      <c r="NUE300"/>
      <c r="NUF300"/>
      <c r="NUG300"/>
      <c r="NUH300"/>
      <c r="NUI300"/>
      <c r="NUJ300"/>
      <c r="NUK300"/>
      <c r="NUL300"/>
      <c r="NUM300"/>
      <c r="NUN300"/>
      <c r="NUO300"/>
      <c r="NUP300"/>
      <c r="NUQ300"/>
      <c r="NUR300"/>
      <c r="NUS300"/>
      <c r="NUT300"/>
      <c r="NUU300"/>
      <c r="NUV300"/>
      <c r="NUW300"/>
      <c r="NUX300"/>
      <c r="NUY300"/>
      <c r="NUZ300"/>
      <c r="NVA300"/>
      <c r="NVB300"/>
      <c r="NVC300"/>
      <c r="NVD300"/>
      <c r="NVE300"/>
      <c r="NVF300"/>
      <c r="NVG300"/>
      <c r="NVH300"/>
      <c r="NVI300"/>
      <c r="NVJ300"/>
      <c r="NVK300"/>
      <c r="NVL300"/>
      <c r="NVM300"/>
      <c r="NVN300"/>
      <c r="NVO300"/>
      <c r="NVP300"/>
      <c r="NVQ300"/>
      <c r="NVR300"/>
      <c r="NVS300"/>
      <c r="NVT300"/>
      <c r="NVU300"/>
      <c r="NVV300"/>
      <c r="NVW300"/>
      <c r="NVX300"/>
      <c r="NVY300"/>
      <c r="NVZ300"/>
      <c r="NWA300"/>
      <c r="NWB300"/>
      <c r="NWC300"/>
      <c r="NWD300"/>
      <c r="NWE300"/>
      <c r="NWF300"/>
      <c r="NWG300"/>
      <c r="NWH300"/>
      <c r="NWI300"/>
      <c r="NWJ300"/>
      <c r="NWK300"/>
      <c r="NWL300"/>
      <c r="NWM300"/>
      <c r="NWN300"/>
      <c r="NWO300"/>
      <c r="NWP300"/>
      <c r="NWQ300"/>
      <c r="NWR300"/>
      <c r="NWS300"/>
      <c r="NWT300"/>
      <c r="NWU300"/>
      <c r="NWV300"/>
      <c r="NWW300"/>
      <c r="NWX300"/>
      <c r="NWY300"/>
      <c r="NWZ300"/>
      <c r="NXA300"/>
      <c r="NXB300"/>
      <c r="NXC300"/>
      <c r="NXD300"/>
      <c r="NXE300"/>
      <c r="NXF300"/>
      <c r="NXG300"/>
      <c r="NXH300"/>
      <c r="NXI300"/>
      <c r="NXJ300"/>
      <c r="NXK300"/>
      <c r="NXL300"/>
      <c r="NXM300"/>
      <c r="NXN300"/>
      <c r="NXO300"/>
      <c r="NXP300"/>
      <c r="NXQ300"/>
      <c r="NXR300"/>
      <c r="NXS300"/>
      <c r="NXT300"/>
      <c r="NXU300"/>
      <c r="NXV300"/>
      <c r="NXW300"/>
      <c r="NXX300"/>
      <c r="NXY300"/>
      <c r="NXZ300"/>
      <c r="NYA300"/>
      <c r="NYB300"/>
      <c r="NYC300"/>
      <c r="NYD300"/>
      <c r="NYE300"/>
      <c r="NYF300"/>
      <c r="NYG300"/>
      <c r="NYH300"/>
      <c r="NYI300"/>
      <c r="NYJ300"/>
      <c r="NYK300"/>
      <c r="NYL300"/>
      <c r="NYM300"/>
      <c r="NYN300"/>
      <c r="NYO300"/>
      <c r="NYP300"/>
      <c r="NYQ300"/>
      <c r="NYR300"/>
      <c r="NYS300"/>
      <c r="NYT300"/>
      <c r="NYU300"/>
      <c r="NYV300"/>
      <c r="NYW300"/>
      <c r="NYX300"/>
      <c r="NYY300"/>
      <c r="NYZ300"/>
      <c r="NZA300"/>
      <c r="NZB300"/>
      <c r="NZC300"/>
      <c r="NZD300"/>
      <c r="NZE300"/>
      <c r="NZF300"/>
      <c r="NZG300"/>
      <c r="NZH300"/>
      <c r="NZI300"/>
      <c r="NZJ300"/>
      <c r="NZK300"/>
      <c r="NZL300"/>
      <c r="NZM300"/>
      <c r="NZN300"/>
      <c r="NZO300"/>
      <c r="NZP300"/>
      <c r="NZQ300"/>
      <c r="NZR300"/>
      <c r="NZS300"/>
      <c r="NZT300"/>
      <c r="NZU300"/>
      <c r="NZV300"/>
      <c r="NZW300"/>
      <c r="NZX300"/>
      <c r="NZY300"/>
      <c r="NZZ300"/>
      <c r="OAA300"/>
      <c r="OAB300"/>
      <c r="OAC300"/>
      <c r="OAD300"/>
      <c r="OAE300"/>
      <c r="OAF300"/>
      <c r="OAG300"/>
      <c r="OAH300"/>
      <c r="OAI300"/>
      <c r="OAJ300"/>
      <c r="OAK300"/>
      <c r="OAL300"/>
      <c r="OAM300"/>
      <c r="OAN300"/>
      <c r="OAO300"/>
      <c r="OAP300"/>
      <c r="OAQ300"/>
      <c r="OAR300"/>
      <c r="OAS300"/>
      <c r="OAT300"/>
      <c r="OAU300"/>
      <c r="OAV300"/>
      <c r="OAW300"/>
      <c r="OAX300"/>
      <c r="OAY300"/>
      <c r="OAZ300"/>
      <c r="OBA300"/>
      <c r="OBB300"/>
      <c r="OBC300"/>
      <c r="OBD300"/>
      <c r="OBE300"/>
      <c r="OBF300"/>
      <c r="OBG300"/>
      <c r="OBH300"/>
      <c r="OBI300"/>
      <c r="OBJ300"/>
      <c r="OBK300"/>
      <c r="OBL300"/>
      <c r="OBM300"/>
      <c r="OBN300"/>
      <c r="OBO300"/>
      <c r="OBP300"/>
      <c r="OBQ300"/>
      <c r="OBR300"/>
      <c r="OBS300"/>
      <c r="OBT300"/>
      <c r="OBU300"/>
      <c r="OBV300"/>
      <c r="OBW300"/>
      <c r="OBX300"/>
      <c r="OBY300"/>
      <c r="OBZ300"/>
      <c r="OCA300"/>
      <c r="OCB300"/>
      <c r="OCC300"/>
      <c r="OCD300"/>
      <c r="OCE300"/>
      <c r="OCF300"/>
      <c r="OCG300"/>
      <c r="OCH300"/>
      <c r="OCI300"/>
      <c r="OCJ300"/>
      <c r="OCK300"/>
      <c r="OCL300"/>
      <c r="OCM300"/>
      <c r="OCN300"/>
      <c r="OCO300"/>
      <c r="OCP300"/>
      <c r="OCQ300"/>
      <c r="OCR300"/>
      <c r="OCS300"/>
      <c r="OCT300"/>
      <c r="OCU300"/>
      <c r="OCV300"/>
      <c r="OCW300"/>
      <c r="OCX300"/>
      <c r="OCY300"/>
      <c r="OCZ300"/>
      <c r="ODA300"/>
      <c r="ODB300"/>
      <c r="ODC300"/>
      <c r="ODD300"/>
      <c r="ODE300"/>
      <c r="ODF300"/>
      <c r="ODG300"/>
      <c r="ODH300"/>
      <c r="ODI300"/>
      <c r="ODJ300"/>
      <c r="ODK300"/>
      <c r="ODL300"/>
      <c r="ODM300"/>
      <c r="ODN300"/>
      <c r="ODO300"/>
      <c r="ODP300"/>
      <c r="ODQ300"/>
      <c r="ODR300"/>
      <c r="ODS300"/>
      <c r="ODT300"/>
      <c r="ODU300"/>
      <c r="ODV300"/>
      <c r="ODW300"/>
      <c r="ODX300"/>
      <c r="ODY300"/>
      <c r="ODZ300"/>
      <c r="OEA300"/>
      <c r="OEB300"/>
      <c r="OEC300"/>
      <c r="OED300"/>
      <c r="OEE300"/>
      <c r="OEF300"/>
      <c r="OEG300"/>
      <c r="OEH300"/>
      <c r="OEI300"/>
      <c r="OEJ300"/>
      <c r="OEK300"/>
      <c r="OEL300"/>
      <c r="OEM300"/>
      <c r="OEN300"/>
      <c r="OEO300"/>
      <c r="OEP300"/>
      <c r="OEQ300"/>
      <c r="OER300"/>
      <c r="OES300"/>
      <c r="OET300"/>
      <c r="OEU300"/>
      <c r="OEV300"/>
      <c r="OEW300"/>
      <c r="OEX300"/>
      <c r="OEY300"/>
      <c r="OEZ300"/>
      <c r="OFA300"/>
      <c r="OFB300"/>
      <c r="OFC300"/>
      <c r="OFD300"/>
      <c r="OFE300"/>
      <c r="OFF300"/>
      <c r="OFG300"/>
      <c r="OFH300"/>
      <c r="OFI300"/>
      <c r="OFJ300"/>
      <c r="OFK300"/>
      <c r="OFL300"/>
      <c r="OFM300"/>
      <c r="OFN300"/>
      <c r="OFO300"/>
      <c r="OFP300"/>
      <c r="OFQ300"/>
      <c r="OFR300"/>
      <c r="OFS300"/>
      <c r="OFT300"/>
      <c r="OFU300"/>
      <c r="OFV300"/>
      <c r="OFW300"/>
      <c r="OFX300"/>
      <c r="OFY300"/>
      <c r="OFZ300"/>
      <c r="OGA300"/>
      <c r="OGB300"/>
      <c r="OGC300"/>
      <c r="OGD300"/>
      <c r="OGE300"/>
      <c r="OGF300"/>
      <c r="OGG300"/>
      <c r="OGH300"/>
      <c r="OGI300"/>
      <c r="OGJ300"/>
      <c r="OGK300"/>
      <c r="OGL300"/>
      <c r="OGM300"/>
      <c r="OGN300"/>
      <c r="OGO300"/>
      <c r="OGP300"/>
      <c r="OGQ300"/>
      <c r="OGR300"/>
      <c r="OGS300"/>
      <c r="OGT300"/>
      <c r="OGU300"/>
      <c r="OGV300"/>
      <c r="OGW300"/>
      <c r="OGX300"/>
      <c r="OGY300"/>
      <c r="OGZ300"/>
      <c r="OHA300"/>
      <c r="OHB300"/>
      <c r="OHC300"/>
      <c r="OHD300"/>
      <c r="OHE300"/>
      <c r="OHF300"/>
      <c r="OHG300"/>
      <c r="OHH300"/>
      <c r="OHI300"/>
      <c r="OHJ300"/>
      <c r="OHK300"/>
      <c r="OHL300"/>
      <c r="OHM300"/>
      <c r="OHN300"/>
      <c r="OHO300"/>
      <c r="OHP300"/>
      <c r="OHQ300"/>
      <c r="OHR300"/>
      <c r="OHS300"/>
      <c r="OHT300"/>
      <c r="OHU300"/>
      <c r="OHV300"/>
      <c r="OHW300"/>
      <c r="OHX300"/>
      <c r="OHY300"/>
      <c r="OHZ300"/>
      <c r="OIA300"/>
      <c r="OIB300"/>
      <c r="OIC300"/>
      <c r="OID300"/>
      <c r="OIE300"/>
      <c r="OIF300"/>
      <c r="OIG300"/>
      <c r="OIH300"/>
      <c r="OII300"/>
      <c r="OIJ300"/>
      <c r="OIK300"/>
      <c r="OIL300"/>
      <c r="OIM300"/>
      <c r="OIN300"/>
      <c r="OIO300"/>
      <c r="OIP300"/>
      <c r="OIQ300"/>
      <c r="OIR300"/>
      <c r="OIS300"/>
      <c r="OIT300"/>
      <c r="OIU300"/>
      <c r="OIV300"/>
      <c r="OIW300"/>
      <c r="OIX300"/>
      <c r="OIY300"/>
      <c r="OIZ300"/>
      <c r="OJA300"/>
      <c r="OJB300"/>
      <c r="OJC300"/>
      <c r="OJD300"/>
      <c r="OJE300"/>
      <c r="OJF300"/>
      <c r="OJG300"/>
      <c r="OJH300"/>
      <c r="OJI300"/>
      <c r="OJJ300"/>
      <c r="OJK300"/>
      <c r="OJL300"/>
      <c r="OJM300"/>
      <c r="OJN300"/>
      <c r="OJO300"/>
      <c r="OJP300"/>
      <c r="OJQ300"/>
      <c r="OJR300"/>
      <c r="OJS300"/>
      <c r="OJT300"/>
      <c r="OJU300"/>
      <c r="OJV300"/>
      <c r="OJW300"/>
      <c r="OJX300"/>
      <c r="OJY300"/>
      <c r="OJZ300"/>
      <c r="OKA300"/>
      <c r="OKB300"/>
      <c r="OKC300"/>
      <c r="OKD300"/>
      <c r="OKE300"/>
      <c r="OKF300"/>
      <c r="OKG300"/>
      <c r="OKH300"/>
      <c r="OKI300"/>
      <c r="OKJ300"/>
      <c r="OKK300"/>
      <c r="OKL300"/>
      <c r="OKM300"/>
      <c r="OKN300"/>
      <c r="OKO300"/>
      <c r="OKP300"/>
      <c r="OKQ300"/>
      <c r="OKR300"/>
      <c r="OKS300"/>
      <c r="OKT300"/>
      <c r="OKU300"/>
      <c r="OKV300"/>
      <c r="OKW300"/>
      <c r="OKX300"/>
      <c r="OKY300"/>
      <c r="OKZ300"/>
      <c r="OLA300"/>
      <c r="OLB300"/>
      <c r="OLC300"/>
      <c r="OLD300"/>
      <c r="OLE300"/>
      <c r="OLF300"/>
      <c r="OLG300"/>
      <c r="OLH300"/>
      <c r="OLI300"/>
      <c r="OLJ300"/>
      <c r="OLK300"/>
      <c r="OLL300"/>
      <c r="OLM300"/>
      <c r="OLN300"/>
      <c r="OLO300"/>
      <c r="OLP300"/>
      <c r="OLQ300"/>
      <c r="OLR300"/>
      <c r="OLS300"/>
      <c r="OLT300"/>
      <c r="OLU300"/>
      <c r="OLV300"/>
      <c r="OLW300"/>
      <c r="OLX300"/>
      <c r="OLY300"/>
      <c r="OLZ300"/>
      <c r="OMA300"/>
      <c r="OMB300"/>
      <c r="OMC300"/>
      <c r="OMD300"/>
      <c r="OME300"/>
      <c r="OMF300"/>
      <c r="OMG300"/>
      <c r="OMH300"/>
      <c r="OMI300"/>
      <c r="OMJ300"/>
      <c r="OMK300"/>
      <c r="OML300"/>
      <c r="OMM300"/>
      <c r="OMN300"/>
      <c r="OMO300"/>
      <c r="OMP300"/>
      <c r="OMQ300"/>
      <c r="OMR300"/>
      <c r="OMS300"/>
      <c r="OMT300"/>
      <c r="OMU300"/>
      <c r="OMV300"/>
      <c r="OMW300"/>
      <c r="OMX300"/>
      <c r="OMY300"/>
      <c r="OMZ300"/>
      <c r="ONA300"/>
      <c r="ONB300"/>
      <c r="ONC300"/>
      <c r="OND300"/>
      <c r="ONE300"/>
      <c r="ONF300"/>
      <c r="ONG300"/>
      <c r="ONH300"/>
      <c r="ONI300"/>
      <c r="ONJ300"/>
      <c r="ONK300"/>
      <c r="ONL300"/>
      <c r="ONM300"/>
      <c r="ONN300"/>
      <c r="ONO300"/>
      <c r="ONP300"/>
      <c r="ONQ300"/>
      <c r="ONR300"/>
      <c r="ONS300"/>
      <c r="ONT300"/>
      <c r="ONU300"/>
      <c r="ONV300"/>
      <c r="ONW300"/>
      <c r="ONX300"/>
      <c r="ONY300"/>
      <c r="ONZ300"/>
      <c r="OOA300"/>
      <c r="OOB300"/>
      <c r="OOC300"/>
      <c r="OOD300"/>
      <c r="OOE300"/>
      <c r="OOF300"/>
      <c r="OOG300"/>
      <c r="OOH300"/>
      <c r="OOI300"/>
      <c r="OOJ300"/>
      <c r="OOK300"/>
      <c r="OOL300"/>
      <c r="OOM300"/>
      <c r="OON300"/>
      <c r="OOO300"/>
      <c r="OOP300"/>
      <c r="OOQ300"/>
      <c r="OOR300"/>
      <c r="OOS300"/>
      <c r="OOT300"/>
      <c r="OOU300"/>
      <c r="OOV300"/>
      <c r="OOW300"/>
      <c r="OOX300"/>
      <c r="OOY300"/>
      <c r="OOZ300"/>
      <c r="OPA300"/>
      <c r="OPB300"/>
      <c r="OPC300"/>
      <c r="OPD300"/>
      <c r="OPE300"/>
      <c r="OPF300"/>
      <c r="OPG300"/>
      <c r="OPH300"/>
      <c r="OPI300"/>
      <c r="OPJ300"/>
      <c r="OPK300"/>
      <c r="OPL300"/>
      <c r="OPM300"/>
      <c r="OPN300"/>
      <c r="OPO300"/>
      <c r="OPP300"/>
      <c r="OPQ300"/>
      <c r="OPR300"/>
      <c r="OPS300"/>
      <c r="OPT300"/>
      <c r="OPU300"/>
      <c r="OPV300"/>
      <c r="OPW300"/>
      <c r="OPX300"/>
      <c r="OPY300"/>
      <c r="OPZ300"/>
      <c r="OQA300"/>
      <c r="OQB300"/>
      <c r="OQC300"/>
      <c r="OQD300"/>
      <c r="OQE300"/>
      <c r="OQF300"/>
      <c r="OQG300"/>
      <c r="OQH300"/>
      <c r="OQI300"/>
      <c r="OQJ300"/>
      <c r="OQK300"/>
      <c r="OQL300"/>
      <c r="OQM300"/>
      <c r="OQN300"/>
      <c r="OQO300"/>
      <c r="OQP300"/>
      <c r="OQQ300"/>
      <c r="OQR300"/>
      <c r="OQS300"/>
      <c r="OQT300"/>
      <c r="OQU300"/>
      <c r="OQV300"/>
      <c r="OQW300"/>
      <c r="OQX300"/>
      <c r="OQY300"/>
      <c r="OQZ300"/>
      <c r="ORA300"/>
      <c r="ORB300"/>
      <c r="ORC300"/>
      <c r="ORD300"/>
      <c r="ORE300"/>
      <c r="ORF300"/>
      <c r="ORG300"/>
      <c r="ORH300"/>
      <c r="ORI300"/>
      <c r="ORJ300"/>
      <c r="ORK300"/>
      <c r="ORL300"/>
      <c r="ORM300"/>
      <c r="ORN300"/>
      <c r="ORO300"/>
      <c r="ORP300"/>
      <c r="ORQ300"/>
      <c r="ORR300"/>
      <c r="ORS300"/>
      <c r="ORT300"/>
      <c r="ORU300"/>
      <c r="ORV300"/>
      <c r="ORW300"/>
      <c r="ORX300"/>
      <c r="ORY300"/>
      <c r="ORZ300"/>
      <c r="OSA300"/>
      <c r="OSB300"/>
      <c r="OSC300"/>
      <c r="OSD300"/>
      <c r="OSE300"/>
      <c r="OSF300"/>
      <c r="OSG300"/>
      <c r="OSH300"/>
      <c r="OSI300"/>
      <c r="OSJ300"/>
      <c r="OSK300"/>
      <c r="OSL300"/>
      <c r="OSM300"/>
      <c r="OSN300"/>
      <c r="OSO300"/>
      <c r="OSP300"/>
      <c r="OSQ300"/>
      <c r="OSR300"/>
      <c r="OSS300"/>
      <c r="OST300"/>
      <c r="OSU300"/>
      <c r="OSV300"/>
      <c r="OSW300"/>
      <c r="OSX300"/>
      <c r="OSY300"/>
      <c r="OSZ300"/>
      <c r="OTA300"/>
      <c r="OTB300"/>
      <c r="OTC300"/>
      <c r="OTD300"/>
      <c r="OTE300"/>
      <c r="OTF300"/>
      <c r="OTG300"/>
      <c r="OTH300"/>
      <c r="OTI300"/>
      <c r="OTJ300"/>
      <c r="OTK300"/>
      <c r="OTL300"/>
      <c r="OTM300"/>
      <c r="OTN300"/>
      <c r="OTO300"/>
      <c r="OTP300"/>
      <c r="OTQ300"/>
      <c r="OTR300"/>
      <c r="OTS300"/>
      <c r="OTT300"/>
      <c r="OTU300"/>
      <c r="OTV300"/>
      <c r="OTW300"/>
      <c r="OTX300"/>
      <c r="OTY300"/>
      <c r="OTZ300"/>
      <c r="OUA300"/>
      <c r="OUB300"/>
      <c r="OUC300"/>
      <c r="OUD300"/>
      <c r="OUE300"/>
      <c r="OUF300"/>
      <c r="OUG300"/>
      <c r="OUH300"/>
      <c r="OUI300"/>
      <c r="OUJ300"/>
      <c r="OUK300"/>
      <c r="OUL300"/>
      <c r="OUM300"/>
      <c r="OUN300"/>
      <c r="OUO300"/>
      <c r="OUP300"/>
      <c r="OUQ300"/>
      <c r="OUR300"/>
      <c r="OUS300"/>
      <c r="OUT300"/>
      <c r="OUU300"/>
      <c r="OUV300"/>
      <c r="OUW300"/>
      <c r="OUX300"/>
      <c r="OUY300"/>
      <c r="OUZ300"/>
      <c r="OVA300"/>
      <c r="OVB300"/>
      <c r="OVC300"/>
      <c r="OVD300"/>
      <c r="OVE300"/>
      <c r="OVF300"/>
      <c r="OVG300"/>
      <c r="OVH300"/>
      <c r="OVI300"/>
      <c r="OVJ300"/>
      <c r="OVK300"/>
      <c r="OVL300"/>
      <c r="OVM300"/>
      <c r="OVN300"/>
      <c r="OVO300"/>
      <c r="OVP300"/>
      <c r="OVQ300"/>
      <c r="OVR300"/>
      <c r="OVS300"/>
      <c r="OVT300"/>
      <c r="OVU300"/>
      <c r="OVV300"/>
      <c r="OVW300"/>
      <c r="OVX300"/>
      <c r="OVY300"/>
      <c r="OVZ300"/>
      <c r="OWA300"/>
      <c r="OWB300"/>
      <c r="OWC300"/>
      <c r="OWD300"/>
      <c r="OWE300"/>
      <c r="OWF300"/>
      <c r="OWG300"/>
      <c r="OWH300"/>
      <c r="OWI300"/>
      <c r="OWJ300"/>
      <c r="OWK300"/>
      <c r="OWL300"/>
      <c r="OWM300"/>
      <c r="OWN300"/>
      <c r="OWO300"/>
      <c r="OWP300"/>
      <c r="OWQ300"/>
      <c r="OWR300"/>
      <c r="OWS300"/>
      <c r="OWT300"/>
      <c r="OWU300"/>
      <c r="OWV300"/>
      <c r="OWW300"/>
      <c r="OWX300"/>
      <c r="OWY300"/>
      <c r="OWZ300"/>
      <c r="OXA300"/>
      <c r="OXB300"/>
      <c r="OXC300"/>
      <c r="OXD300"/>
      <c r="OXE300"/>
      <c r="OXF300"/>
      <c r="OXG300"/>
      <c r="OXH300"/>
      <c r="OXI300"/>
      <c r="OXJ300"/>
      <c r="OXK300"/>
      <c r="OXL300"/>
      <c r="OXM300"/>
      <c r="OXN300"/>
      <c r="OXO300"/>
      <c r="OXP300"/>
      <c r="OXQ300"/>
      <c r="OXR300"/>
      <c r="OXS300"/>
      <c r="OXT300"/>
      <c r="OXU300"/>
      <c r="OXV300"/>
      <c r="OXW300"/>
      <c r="OXX300"/>
      <c r="OXY300"/>
      <c r="OXZ300"/>
      <c r="OYA300"/>
      <c r="OYB300"/>
      <c r="OYC300"/>
      <c r="OYD300"/>
      <c r="OYE300"/>
      <c r="OYF300"/>
      <c r="OYG300"/>
      <c r="OYH300"/>
      <c r="OYI300"/>
      <c r="OYJ300"/>
      <c r="OYK300"/>
      <c r="OYL300"/>
      <c r="OYM300"/>
      <c r="OYN300"/>
      <c r="OYO300"/>
      <c r="OYP300"/>
      <c r="OYQ300"/>
      <c r="OYR300"/>
      <c r="OYS300"/>
      <c r="OYT300"/>
      <c r="OYU300"/>
      <c r="OYV300"/>
      <c r="OYW300"/>
      <c r="OYX300"/>
      <c r="OYY300"/>
      <c r="OYZ300"/>
      <c r="OZA300"/>
      <c r="OZB300"/>
      <c r="OZC300"/>
      <c r="OZD300"/>
      <c r="OZE300"/>
      <c r="OZF300"/>
      <c r="OZG300"/>
      <c r="OZH300"/>
      <c r="OZI300"/>
      <c r="OZJ300"/>
      <c r="OZK300"/>
      <c r="OZL300"/>
      <c r="OZM300"/>
      <c r="OZN300"/>
      <c r="OZO300"/>
      <c r="OZP300"/>
      <c r="OZQ300"/>
      <c r="OZR300"/>
      <c r="OZS300"/>
      <c r="OZT300"/>
      <c r="OZU300"/>
      <c r="OZV300"/>
      <c r="OZW300"/>
      <c r="OZX300"/>
      <c r="OZY300"/>
      <c r="OZZ300"/>
      <c r="PAA300"/>
      <c r="PAB300"/>
      <c r="PAC300"/>
      <c r="PAD300"/>
      <c r="PAE300"/>
      <c r="PAF300"/>
      <c r="PAG300"/>
      <c r="PAH300"/>
      <c r="PAI300"/>
      <c r="PAJ300"/>
      <c r="PAK300"/>
      <c r="PAL300"/>
      <c r="PAM300"/>
      <c r="PAN300"/>
      <c r="PAO300"/>
      <c r="PAP300"/>
      <c r="PAQ300"/>
      <c r="PAR300"/>
      <c r="PAS300"/>
      <c r="PAT300"/>
      <c r="PAU300"/>
      <c r="PAV300"/>
      <c r="PAW300"/>
      <c r="PAX300"/>
      <c r="PAY300"/>
      <c r="PAZ300"/>
      <c r="PBA300"/>
      <c r="PBB300"/>
      <c r="PBC300"/>
      <c r="PBD300"/>
      <c r="PBE300"/>
      <c r="PBF300"/>
      <c r="PBG300"/>
      <c r="PBH300"/>
      <c r="PBI300"/>
      <c r="PBJ300"/>
      <c r="PBK300"/>
      <c r="PBL300"/>
      <c r="PBM300"/>
      <c r="PBN300"/>
      <c r="PBO300"/>
      <c r="PBP300"/>
      <c r="PBQ300"/>
      <c r="PBR300"/>
      <c r="PBS300"/>
      <c r="PBT300"/>
      <c r="PBU300"/>
      <c r="PBV300"/>
      <c r="PBW300"/>
      <c r="PBX300"/>
      <c r="PBY300"/>
      <c r="PBZ300"/>
      <c r="PCA300"/>
      <c r="PCB300"/>
      <c r="PCC300"/>
      <c r="PCD300"/>
      <c r="PCE300"/>
      <c r="PCF300"/>
      <c r="PCG300"/>
      <c r="PCH300"/>
      <c r="PCI300"/>
      <c r="PCJ300"/>
      <c r="PCK300"/>
      <c r="PCL300"/>
      <c r="PCM300"/>
      <c r="PCN300"/>
      <c r="PCO300"/>
      <c r="PCP300"/>
      <c r="PCQ300"/>
      <c r="PCR300"/>
      <c r="PCS300"/>
      <c r="PCT300"/>
      <c r="PCU300"/>
      <c r="PCV300"/>
      <c r="PCW300"/>
      <c r="PCX300"/>
      <c r="PCY300"/>
      <c r="PCZ300"/>
      <c r="PDA300"/>
      <c r="PDB300"/>
      <c r="PDC300"/>
      <c r="PDD300"/>
      <c r="PDE300"/>
      <c r="PDF300"/>
      <c r="PDG300"/>
      <c r="PDH300"/>
      <c r="PDI300"/>
      <c r="PDJ300"/>
      <c r="PDK300"/>
      <c r="PDL300"/>
      <c r="PDM300"/>
      <c r="PDN300"/>
      <c r="PDO300"/>
      <c r="PDP300"/>
      <c r="PDQ300"/>
      <c r="PDR300"/>
      <c r="PDS300"/>
      <c r="PDT300"/>
      <c r="PDU300"/>
      <c r="PDV300"/>
      <c r="PDW300"/>
      <c r="PDX300"/>
      <c r="PDY300"/>
      <c r="PDZ300"/>
      <c r="PEA300"/>
      <c r="PEB300"/>
      <c r="PEC300"/>
      <c r="PED300"/>
      <c r="PEE300"/>
      <c r="PEF300"/>
      <c r="PEG300"/>
      <c r="PEH300"/>
      <c r="PEI300"/>
      <c r="PEJ300"/>
      <c r="PEK300"/>
      <c r="PEL300"/>
      <c r="PEM300"/>
      <c r="PEN300"/>
      <c r="PEO300"/>
      <c r="PEP300"/>
      <c r="PEQ300"/>
      <c r="PER300"/>
      <c r="PES300"/>
      <c r="PET300"/>
      <c r="PEU300"/>
      <c r="PEV300"/>
      <c r="PEW300"/>
      <c r="PEX300"/>
      <c r="PEY300"/>
      <c r="PEZ300"/>
      <c r="PFA300"/>
      <c r="PFB300"/>
      <c r="PFC300"/>
      <c r="PFD300"/>
      <c r="PFE300"/>
      <c r="PFF300"/>
      <c r="PFG300"/>
      <c r="PFH300"/>
      <c r="PFI300"/>
      <c r="PFJ300"/>
      <c r="PFK300"/>
      <c r="PFL300"/>
      <c r="PFM300"/>
      <c r="PFN300"/>
      <c r="PFO300"/>
      <c r="PFP300"/>
      <c r="PFQ300"/>
      <c r="PFR300"/>
      <c r="PFS300"/>
      <c r="PFT300"/>
      <c r="PFU300"/>
      <c r="PFV300"/>
      <c r="PFW300"/>
      <c r="PFX300"/>
      <c r="PFY300"/>
      <c r="PFZ300"/>
      <c r="PGA300"/>
      <c r="PGB300"/>
      <c r="PGC300"/>
      <c r="PGD300"/>
      <c r="PGE300"/>
      <c r="PGF300"/>
      <c r="PGG300"/>
      <c r="PGH300"/>
      <c r="PGI300"/>
      <c r="PGJ300"/>
      <c r="PGK300"/>
      <c r="PGL300"/>
      <c r="PGM300"/>
      <c r="PGN300"/>
      <c r="PGO300"/>
      <c r="PGP300"/>
      <c r="PGQ300"/>
      <c r="PGR300"/>
      <c r="PGS300"/>
      <c r="PGT300"/>
      <c r="PGU300"/>
      <c r="PGV300"/>
      <c r="PGW300"/>
      <c r="PGX300"/>
      <c r="PGY300"/>
      <c r="PGZ300"/>
      <c r="PHA300"/>
      <c r="PHB300"/>
      <c r="PHC300"/>
      <c r="PHD300"/>
      <c r="PHE300"/>
      <c r="PHF300"/>
      <c r="PHG300"/>
      <c r="PHH300"/>
      <c r="PHI300"/>
      <c r="PHJ300"/>
      <c r="PHK300"/>
      <c r="PHL300"/>
      <c r="PHM300"/>
      <c r="PHN300"/>
      <c r="PHO300"/>
      <c r="PHP300"/>
      <c r="PHQ300"/>
      <c r="PHR300"/>
      <c r="PHS300"/>
      <c r="PHT300"/>
      <c r="PHU300"/>
      <c r="PHV300"/>
      <c r="PHW300"/>
      <c r="PHX300"/>
      <c r="PHY300"/>
      <c r="PHZ300"/>
      <c r="PIA300"/>
      <c r="PIB300"/>
      <c r="PIC300"/>
      <c r="PID300"/>
      <c r="PIE300"/>
      <c r="PIF300"/>
      <c r="PIG300"/>
      <c r="PIH300"/>
      <c r="PII300"/>
      <c r="PIJ300"/>
      <c r="PIK300"/>
      <c r="PIL300"/>
      <c r="PIM300"/>
      <c r="PIN300"/>
      <c r="PIO300"/>
      <c r="PIP300"/>
      <c r="PIQ300"/>
      <c r="PIR300"/>
      <c r="PIS300"/>
      <c r="PIT300"/>
      <c r="PIU300"/>
      <c r="PIV300"/>
      <c r="PIW300"/>
      <c r="PIX300"/>
      <c r="PIY300"/>
      <c r="PIZ300"/>
      <c r="PJA300"/>
      <c r="PJB300"/>
      <c r="PJC300"/>
      <c r="PJD300"/>
      <c r="PJE300"/>
      <c r="PJF300"/>
      <c r="PJG300"/>
      <c r="PJH300"/>
      <c r="PJI300"/>
      <c r="PJJ300"/>
      <c r="PJK300"/>
      <c r="PJL300"/>
      <c r="PJM300"/>
      <c r="PJN300"/>
      <c r="PJO300"/>
      <c r="PJP300"/>
      <c r="PJQ300"/>
      <c r="PJR300"/>
      <c r="PJS300"/>
      <c r="PJT300"/>
      <c r="PJU300"/>
      <c r="PJV300"/>
      <c r="PJW300"/>
      <c r="PJX300"/>
      <c r="PJY300"/>
      <c r="PJZ300"/>
      <c r="PKA300"/>
      <c r="PKB300"/>
      <c r="PKC300"/>
      <c r="PKD300"/>
      <c r="PKE300"/>
      <c r="PKF300"/>
      <c r="PKG300"/>
      <c r="PKH300"/>
      <c r="PKI300"/>
      <c r="PKJ300"/>
      <c r="PKK300"/>
      <c r="PKL300"/>
      <c r="PKM300"/>
      <c r="PKN300"/>
      <c r="PKO300"/>
      <c r="PKP300"/>
      <c r="PKQ300"/>
      <c r="PKR300"/>
      <c r="PKS300"/>
      <c r="PKT300"/>
      <c r="PKU300"/>
      <c r="PKV300"/>
      <c r="PKW300"/>
      <c r="PKX300"/>
      <c r="PKY300"/>
      <c r="PKZ300"/>
      <c r="PLA300"/>
      <c r="PLB300"/>
      <c r="PLC300"/>
      <c r="PLD300"/>
      <c r="PLE300"/>
      <c r="PLF300"/>
      <c r="PLG300"/>
      <c r="PLH300"/>
      <c r="PLI300"/>
      <c r="PLJ300"/>
      <c r="PLK300"/>
      <c r="PLL300"/>
      <c r="PLM300"/>
      <c r="PLN300"/>
      <c r="PLO300"/>
      <c r="PLP300"/>
      <c r="PLQ300"/>
      <c r="PLR300"/>
      <c r="PLS300"/>
      <c r="PLT300"/>
      <c r="PLU300"/>
      <c r="PLV300"/>
      <c r="PLW300"/>
      <c r="PLX300"/>
      <c r="PLY300"/>
      <c r="PLZ300"/>
      <c r="PMA300"/>
      <c r="PMB300"/>
      <c r="PMC300"/>
      <c r="PMD300"/>
      <c r="PME300"/>
      <c r="PMF300"/>
      <c r="PMG300"/>
      <c r="PMH300"/>
      <c r="PMI300"/>
      <c r="PMJ300"/>
      <c r="PMK300"/>
      <c r="PML300"/>
      <c r="PMM300"/>
      <c r="PMN300"/>
      <c r="PMO300"/>
      <c r="PMP300"/>
      <c r="PMQ300"/>
      <c r="PMR300"/>
      <c r="PMS300"/>
      <c r="PMT300"/>
      <c r="PMU300"/>
      <c r="PMV300"/>
      <c r="PMW300"/>
      <c r="PMX300"/>
      <c r="PMY300"/>
      <c r="PMZ300"/>
      <c r="PNA300"/>
      <c r="PNB300"/>
      <c r="PNC300"/>
      <c r="PND300"/>
      <c r="PNE300"/>
      <c r="PNF300"/>
      <c r="PNG300"/>
      <c r="PNH300"/>
      <c r="PNI300"/>
      <c r="PNJ300"/>
      <c r="PNK300"/>
      <c r="PNL300"/>
      <c r="PNM300"/>
      <c r="PNN300"/>
      <c r="PNO300"/>
      <c r="PNP300"/>
      <c r="PNQ300"/>
      <c r="PNR300"/>
      <c r="PNS300"/>
      <c r="PNT300"/>
      <c r="PNU300"/>
      <c r="PNV300"/>
      <c r="PNW300"/>
      <c r="PNX300"/>
      <c r="PNY300"/>
      <c r="PNZ300"/>
      <c r="POA300"/>
      <c r="POB300"/>
      <c r="POC300"/>
      <c r="POD300"/>
      <c r="POE300"/>
      <c r="POF300"/>
      <c r="POG300"/>
      <c r="POH300"/>
      <c r="POI300"/>
      <c r="POJ300"/>
      <c r="POK300"/>
      <c r="POL300"/>
      <c r="POM300"/>
      <c r="PON300"/>
      <c r="POO300"/>
      <c r="POP300"/>
      <c r="POQ300"/>
      <c r="POR300"/>
      <c r="POS300"/>
      <c r="POT300"/>
      <c r="POU300"/>
      <c r="POV300"/>
      <c r="POW300"/>
      <c r="POX300"/>
      <c r="POY300"/>
      <c r="POZ300"/>
      <c r="PPA300"/>
      <c r="PPB300"/>
      <c r="PPC300"/>
      <c r="PPD300"/>
      <c r="PPE300"/>
      <c r="PPF300"/>
      <c r="PPG300"/>
      <c r="PPH300"/>
      <c r="PPI300"/>
      <c r="PPJ300"/>
      <c r="PPK300"/>
      <c r="PPL300"/>
      <c r="PPM300"/>
      <c r="PPN300"/>
      <c r="PPO300"/>
      <c r="PPP300"/>
      <c r="PPQ300"/>
      <c r="PPR300"/>
      <c r="PPS300"/>
      <c r="PPT300"/>
      <c r="PPU300"/>
      <c r="PPV300"/>
      <c r="PPW300"/>
      <c r="PPX300"/>
      <c r="PPY300"/>
      <c r="PPZ300"/>
      <c r="PQA300"/>
      <c r="PQB300"/>
      <c r="PQC300"/>
      <c r="PQD300"/>
      <c r="PQE300"/>
      <c r="PQF300"/>
      <c r="PQG300"/>
      <c r="PQH300"/>
      <c r="PQI300"/>
      <c r="PQJ300"/>
      <c r="PQK300"/>
      <c r="PQL300"/>
      <c r="PQM300"/>
      <c r="PQN300"/>
      <c r="PQO300"/>
      <c r="PQP300"/>
      <c r="PQQ300"/>
      <c r="PQR300"/>
      <c r="PQS300"/>
      <c r="PQT300"/>
      <c r="PQU300"/>
      <c r="PQV300"/>
      <c r="PQW300"/>
      <c r="PQX300"/>
      <c r="PQY300"/>
      <c r="PQZ300"/>
      <c r="PRA300"/>
      <c r="PRB300"/>
      <c r="PRC300"/>
      <c r="PRD300"/>
      <c r="PRE300"/>
      <c r="PRF300"/>
      <c r="PRG300"/>
      <c r="PRH300"/>
      <c r="PRI300"/>
      <c r="PRJ300"/>
      <c r="PRK300"/>
      <c r="PRL300"/>
      <c r="PRM300"/>
      <c r="PRN300"/>
      <c r="PRO300"/>
      <c r="PRP300"/>
      <c r="PRQ300"/>
      <c r="PRR300"/>
      <c r="PRS300"/>
      <c r="PRT300"/>
      <c r="PRU300"/>
      <c r="PRV300"/>
      <c r="PRW300"/>
      <c r="PRX300"/>
      <c r="PRY300"/>
      <c r="PRZ300"/>
      <c r="PSA300"/>
      <c r="PSB300"/>
      <c r="PSC300"/>
      <c r="PSD300"/>
      <c r="PSE300"/>
      <c r="PSF300"/>
      <c r="PSG300"/>
      <c r="PSH300"/>
      <c r="PSI300"/>
      <c r="PSJ300"/>
      <c r="PSK300"/>
      <c r="PSL300"/>
      <c r="PSM300"/>
      <c r="PSN300"/>
      <c r="PSO300"/>
      <c r="PSP300"/>
      <c r="PSQ300"/>
      <c r="PSR300"/>
      <c r="PSS300"/>
      <c r="PST300"/>
      <c r="PSU300"/>
      <c r="PSV300"/>
      <c r="PSW300"/>
      <c r="PSX300"/>
      <c r="PSY300"/>
      <c r="PSZ300"/>
      <c r="PTA300"/>
      <c r="PTB300"/>
      <c r="PTC300"/>
      <c r="PTD300"/>
      <c r="PTE300"/>
      <c r="PTF300"/>
      <c r="PTG300"/>
      <c r="PTH300"/>
      <c r="PTI300"/>
      <c r="PTJ300"/>
      <c r="PTK300"/>
      <c r="PTL300"/>
      <c r="PTM300"/>
      <c r="PTN300"/>
      <c r="PTO300"/>
      <c r="PTP300"/>
      <c r="PTQ300"/>
      <c r="PTR300"/>
      <c r="PTS300"/>
      <c r="PTT300"/>
      <c r="PTU300"/>
      <c r="PTV300"/>
      <c r="PTW300"/>
      <c r="PTX300"/>
      <c r="PTY300"/>
      <c r="PTZ300"/>
      <c r="PUA300"/>
      <c r="PUB300"/>
      <c r="PUC300"/>
      <c r="PUD300"/>
      <c r="PUE300"/>
      <c r="PUF300"/>
      <c r="PUG300"/>
      <c r="PUH300"/>
      <c r="PUI300"/>
      <c r="PUJ300"/>
      <c r="PUK300"/>
      <c r="PUL300"/>
      <c r="PUM300"/>
      <c r="PUN300"/>
      <c r="PUO300"/>
      <c r="PUP300"/>
      <c r="PUQ300"/>
      <c r="PUR300"/>
      <c r="PUS300"/>
      <c r="PUT300"/>
      <c r="PUU300"/>
      <c r="PUV300"/>
      <c r="PUW300"/>
      <c r="PUX300"/>
      <c r="PUY300"/>
      <c r="PUZ300"/>
      <c r="PVA300"/>
      <c r="PVB300"/>
      <c r="PVC300"/>
      <c r="PVD300"/>
      <c r="PVE300"/>
      <c r="PVF300"/>
      <c r="PVG300"/>
      <c r="PVH300"/>
      <c r="PVI300"/>
      <c r="PVJ300"/>
      <c r="PVK300"/>
      <c r="PVL300"/>
      <c r="PVM300"/>
      <c r="PVN300"/>
      <c r="PVO300"/>
      <c r="PVP300"/>
      <c r="PVQ300"/>
      <c r="PVR300"/>
      <c r="PVS300"/>
      <c r="PVT300"/>
      <c r="PVU300"/>
      <c r="PVV300"/>
      <c r="PVW300"/>
      <c r="PVX300"/>
      <c r="PVY300"/>
      <c r="PVZ300"/>
      <c r="PWA300"/>
      <c r="PWB300"/>
      <c r="PWC300"/>
      <c r="PWD300"/>
      <c r="PWE300"/>
      <c r="PWF300"/>
      <c r="PWG300"/>
      <c r="PWH300"/>
      <c r="PWI300"/>
      <c r="PWJ300"/>
      <c r="PWK300"/>
      <c r="PWL300"/>
      <c r="PWM300"/>
      <c r="PWN300"/>
      <c r="PWO300"/>
      <c r="PWP300"/>
      <c r="PWQ300"/>
      <c r="PWR300"/>
      <c r="PWS300"/>
      <c r="PWT300"/>
      <c r="PWU300"/>
      <c r="PWV300"/>
      <c r="PWW300"/>
      <c r="PWX300"/>
      <c r="PWY300"/>
      <c r="PWZ300"/>
      <c r="PXA300"/>
      <c r="PXB300"/>
      <c r="PXC300"/>
      <c r="PXD300"/>
      <c r="PXE300"/>
      <c r="PXF300"/>
      <c r="PXG300"/>
      <c r="PXH300"/>
      <c r="PXI300"/>
      <c r="PXJ300"/>
      <c r="PXK300"/>
      <c r="PXL300"/>
      <c r="PXM300"/>
      <c r="PXN300"/>
      <c r="PXO300"/>
      <c r="PXP300"/>
      <c r="PXQ300"/>
      <c r="PXR300"/>
      <c r="PXS300"/>
      <c r="PXT300"/>
      <c r="PXU300"/>
      <c r="PXV300"/>
      <c r="PXW300"/>
      <c r="PXX300"/>
      <c r="PXY300"/>
      <c r="PXZ300"/>
      <c r="PYA300"/>
      <c r="PYB300"/>
      <c r="PYC300"/>
      <c r="PYD300"/>
      <c r="PYE300"/>
      <c r="PYF300"/>
      <c r="PYG300"/>
      <c r="PYH300"/>
      <c r="PYI300"/>
      <c r="PYJ300"/>
      <c r="PYK300"/>
      <c r="PYL300"/>
      <c r="PYM300"/>
      <c r="PYN300"/>
      <c r="PYO300"/>
      <c r="PYP300"/>
      <c r="PYQ300"/>
      <c r="PYR300"/>
      <c r="PYS300"/>
      <c r="PYT300"/>
      <c r="PYU300"/>
      <c r="PYV300"/>
      <c r="PYW300"/>
      <c r="PYX300"/>
      <c r="PYY300"/>
      <c r="PYZ300"/>
      <c r="PZA300"/>
      <c r="PZB300"/>
      <c r="PZC300"/>
      <c r="PZD300"/>
      <c r="PZE300"/>
      <c r="PZF300"/>
      <c r="PZG300"/>
      <c r="PZH300"/>
      <c r="PZI300"/>
      <c r="PZJ300"/>
      <c r="PZK300"/>
      <c r="PZL300"/>
      <c r="PZM300"/>
      <c r="PZN300"/>
      <c r="PZO300"/>
      <c r="PZP300"/>
      <c r="PZQ300"/>
      <c r="PZR300"/>
      <c r="PZS300"/>
      <c r="PZT300"/>
      <c r="PZU300"/>
      <c r="PZV300"/>
      <c r="PZW300"/>
      <c r="PZX300"/>
      <c r="PZY300"/>
      <c r="PZZ300"/>
      <c r="QAA300"/>
      <c r="QAB300"/>
      <c r="QAC300"/>
      <c r="QAD300"/>
      <c r="QAE300"/>
      <c r="QAF300"/>
      <c r="QAG300"/>
      <c r="QAH300"/>
      <c r="QAI300"/>
      <c r="QAJ300"/>
      <c r="QAK300"/>
      <c r="QAL300"/>
      <c r="QAM300"/>
      <c r="QAN300"/>
      <c r="QAO300"/>
      <c r="QAP300"/>
      <c r="QAQ300"/>
      <c r="QAR300"/>
      <c r="QAS300"/>
      <c r="QAT300"/>
      <c r="QAU300"/>
      <c r="QAV300"/>
      <c r="QAW300"/>
      <c r="QAX300"/>
      <c r="QAY300"/>
      <c r="QAZ300"/>
      <c r="QBA300"/>
      <c r="QBB300"/>
      <c r="QBC300"/>
      <c r="QBD300"/>
      <c r="QBE300"/>
      <c r="QBF300"/>
      <c r="QBG300"/>
      <c r="QBH300"/>
      <c r="QBI300"/>
      <c r="QBJ300"/>
      <c r="QBK300"/>
      <c r="QBL300"/>
      <c r="QBM300"/>
      <c r="QBN300"/>
      <c r="QBO300"/>
      <c r="QBP300"/>
      <c r="QBQ300"/>
      <c r="QBR300"/>
      <c r="QBS300"/>
      <c r="QBT300"/>
      <c r="QBU300"/>
      <c r="QBV300"/>
      <c r="QBW300"/>
      <c r="QBX300"/>
      <c r="QBY300"/>
      <c r="QBZ300"/>
      <c r="QCA300"/>
      <c r="QCB300"/>
      <c r="QCC300"/>
      <c r="QCD300"/>
      <c r="QCE300"/>
      <c r="QCF300"/>
      <c r="QCG300"/>
      <c r="QCH300"/>
      <c r="QCI300"/>
      <c r="QCJ300"/>
      <c r="QCK300"/>
      <c r="QCL300"/>
      <c r="QCM300"/>
      <c r="QCN300"/>
      <c r="QCO300"/>
      <c r="QCP300"/>
      <c r="QCQ300"/>
      <c r="QCR300"/>
      <c r="QCS300"/>
      <c r="QCT300"/>
      <c r="QCU300"/>
      <c r="QCV300"/>
      <c r="QCW300"/>
      <c r="QCX300"/>
      <c r="QCY300"/>
      <c r="QCZ300"/>
      <c r="QDA300"/>
      <c r="QDB300"/>
      <c r="QDC300"/>
      <c r="QDD300"/>
      <c r="QDE300"/>
      <c r="QDF300"/>
      <c r="QDG300"/>
      <c r="QDH300"/>
      <c r="QDI300"/>
      <c r="QDJ300"/>
      <c r="QDK300"/>
      <c r="QDL300"/>
      <c r="QDM300"/>
      <c r="QDN300"/>
      <c r="QDO300"/>
      <c r="QDP300"/>
      <c r="QDQ300"/>
      <c r="QDR300"/>
      <c r="QDS300"/>
      <c r="QDT300"/>
      <c r="QDU300"/>
      <c r="QDV300"/>
      <c r="QDW300"/>
      <c r="QDX300"/>
      <c r="QDY300"/>
      <c r="QDZ300"/>
      <c r="QEA300"/>
      <c r="QEB300"/>
      <c r="QEC300"/>
      <c r="QED300"/>
      <c r="QEE300"/>
      <c r="QEF300"/>
      <c r="QEG300"/>
      <c r="QEH300"/>
      <c r="QEI300"/>
      <c r="QEJ300"/>
      <c r="QEK300"/>
      <c r="QEL300"/>
      <c r="QEM300"/>
      <c r="QEN300"/>
      <c r="QEO300"/>
      <c r="QEP300"/>
      <c r="QEQ300"/>
      <c r="QER300"/>
      <c r="QES300"/>
      <c r="QET300"/>
      <c r="QEU300"/>
      <c r="QEV300"/>
      <c r="QEW300"/>
      <c r="QEX300"/>
      <c r="QEY300"/>
      <c r="QEZ300"/>
      <c r="QFA300"/>
      <c r="QFB300"/>
      <c r="QFC300"/>
      <c r="QFD300"/>
      <c r="QFE300"/>
      <c r="QFF300"/>
      <c r="QFG300"/>
      <c r="QFH300"/>
      <c r="QFI300"/>
      <c r="QFJ300"/>
      <c r="QFK300"/>
      <c r="QFL300"/>
      <c r="QFM300"/>
      <c r="QFN300"/>
      <c r="QFO300"/>
      <c r="QFP300"/>
      <c r="QFQ300"/>
      <c r="QFR300"/>
      <c r="QFS300"/>
      <c r="QFT300"/>
      <c r="QFU300"/>
      <c r="QFV300"/>
      <c r="QFW300"/>
      <c r="QFX300"/>
      <c r="QFY300"/>
      <c r="QFZ300"/>
      <c r="QGA300"/>
      <c r="QGB300"/>
      <c r="QGC300"/>
      <c r="QGD300"/>
      <c r="QGE300"/>
      <c r="QGF300"/>
      <c r="QGG300"/>
      <c r="QGH300"/>
      <c r="QGI300"/>
      <c r="QGJ300"/>
      <c r="QGK300"/>
      <c r="QGL300"/>
      <c r="QGM300"/>
      <c r="QGN300"/>
      <c r="QGO300"/>
      <c r="QGP300"/>
      <c r="QGQ300"/>
      <c r="QGR300"/>
      <c r="QGS300"/>
      <c r="QGT300"/>
      <c r="QGU300"/>
      <c r="QGV300"/>
      <c r="QGW300"/>
      <c r="QGX300"/>
      <c r="QGY300"/>
      <c r="QGZ300"/>
      <c r="QHA300"/>
      <c r="QHB300"/>
      <c r="QHC300"/>
      <c r="QHD300"/>
      <c r="QHE300"/>
      <c r="QHF300"/>
      <c r="QHG300"/>
      <c r="QHH300"/>
      <c r="QHI300"/>
      <c r="QHJ300"/>
      <c r="QHK300"/>
      <c r="QHL300"/>
      <c r="QHM300"/>
      <c r="QHN300"/>
      <c r="QHO300"/>
      <c r="QHP300"/>
      <c r="QHQ300"/>
      <c r="QHR300"/>
      <c r="QHS300"/>
      <c r="QHT300"/>
      <c r="QHU300"/>
      <c r="QHV300"/>
      <c r="QHW300"/>
      <c r="QHX300"/>
      <c r="QHY300"/>
      <c r="QHZ300"/>
      <c r="QIA300"/>
      <c r="QIB300"/>
      <c r="QIC300"/>
      <c r="QID300"/>
      <c r="QIE300"/>
      <c r="QIF300"/>
      <c r="QIG300"/>
      <c r="QIH300"/>
      <c r="QII300"/>
      <c r="QIJ300"/>
      <c r="QIK300"/>
      <c r="QIL300"/>
      <c r="QIM300"/>
      <c r="QIN300"/>
      <c r="QIO300"/>
      <c r="QIP300"/>
      <c r="QIQ300"/>
      <c r="QIR300"/>
      <c r="QIS300"/>
      <c r="QIT300"/>
      <c r="QIU300"/>
      <c r="QIV300"/>
      <c r="QIW300"/>
      <c r="QIX300"/>
      <c r="QIY300"/>
      <c r="QIZ300"/>
      <c r="QJA300"/>
      <c r="QJB300"/>
      <c r="QJC300"/>
      <c r="QJD300"/>
      <c r="QJE300"/>
      <c r="QJF300"/>
      <c r="QJG300"/>
      <c r="QJH300"/>
      <c r="QJI300"/>
      <c r="QJJ300"/>
      <c r="QJK300"/>
      <c r="QJL300"/>
      <c r="QJM300"/>
      <c r="QJN300"/>
      <c r="QJO300"/>
      <c r="QJP300"/>
      <c r="QJQ300"/>
      <c r="QJR300"/>
      <c r="QJS300"/>
      <c r="QJT300"/>
      <c r="QJU300"/>
      <c r="QJV300"/>
      <c r="QJW300"/>
      <c r="QJX300"/>
      <c r="QJY300"/>
      <c r="QJZ300"/>
      <c r="QKA300"/>
      <c r="QKB300"/>
      <c r="QKC300"/>
      <c r="QKD300"/>
      <c r="QKE300"/>
      <c r="QKF300"/>
      <c r="QKG300"/>
      <c r="QKH300"/>
      <c r="QKI300"/>
      <c r="QKJ300"/>
      <c r="QKK300"/>
      <c r="QKL300"/>
      <c r="QKM300"/>
      <c r="QKN300"/>
      <c r="QKO300"/>
      <c r="QKP300"/>
      <c r="QKQ300"/>
      <c r="QKR300"/>
      <c r="QKS300"/>
      <c r="QKT300"/>
      <c r="QKU300"/>
      <c r="QKV300"/>
      <c r="QKW300"/>
      <c r="QKX300"/>
      <c r="QKY300"/>
      <c r="QKZ300"/>
      <c r="QLA300"/>
      <c r="QLB300"/>
      <c r="QLC300"/>
      <c r="QLD300"/>
      <c r="QLE300"/>
      <c r="QLF300"/>
      <c r="QLG300"/>
      <c r="QLH300"/>
      <c r="QLI300"/>
      <c r="QLJ300"/>
      <c r="QLK300"/>
      <c r="QLL300"/>
      <c r="QLM300"/>
      <c r="QLN300"/>
      <c r="QLO300"/>
      <c r="QLP300"/>
      <c r="QLQ300"/>
      <c r="QLR300"/>
      <c r="QLS300"/>
      <c r="QLT300"/>
      <c r="QLU300"/>
      <c r="QLV300"/>
      <c r="QLW300"/>
      <c r="QLX300"/>
      <c r="QLY300"/>
      <c r="QLZ300"/>
      <c r="QMA300"/>
      <c r="QMB300"/>
      <c r="QMC300"/>
      <c r="QMD300"/>
      <c r="QME300"/>
      <c r="QMF300"/>
      <c r="QMG300"/>
      <c r="QMH300"/>
      <c r="QMI300"/>
      <c r="QMJ300"/>
      <c r="QMK300"/>
      <c r="QML300"/>
      <c r="QMM300"/>
      <c r="QMN300"/>
      <c r="QMO300"/>
      <c r="QMP300"/>
      <c r="QMQ300"/>
      <c r="QMR300"/>
      <c r="QMS300"/>
      <c r="QMT300"/>
      <c r="QMU300"/>
      <c r="QMV300"/>
      <c r="QMW300"/>
      <c r="QMX300"/>
      <c r="QMY300"/>
      <c r="QMZ300"/>
      <c r="QNA300"/>
      <c r="QNB300"/>
      <c r="QNC300"/>
      <c r="QND300"/>
      <c r="QNE300"/>
      <c r="QNF300"/>
      <c r="QNG300"/>
      <c r="QNH300"/>
      <c r="QNI300"/>
      <c r="QNJ300"/>
      <c r="QNK300"/>
      <c r="QNL300"/>
      <c r="QNM300"/>
      <c r="QNN300"/>
      <c r="QNO300"/>
      <c r="QNP300"/>
      <c r="QNQ300"/>
      <c r="QNR300"/>
      <c r="QNS300"/>
      <c r="QNT300"/>
      <c r="QNU300"/>
      <c r="QNV300"/>
      <c r="QNW300"/>
      <c r="QNX300"/>
      <c r="QNY300"/>
      <c r="QNZ300"/>
      <c r="QOA300"/>
      <c r="QOB300"/>
      <c r="QOC300"/>
      <c r="QOD300"/>
      <c r="QOE300"/>
      <c r="QOF300"/>
      <c r="QOG300"/>
      <c r="QOH300"/>
      <c r="QOI300"/>
      <c r="QOJ300"/>
      <c r="QOK300"/>
      <c r="QOL300"/>
      <c r="QOM300"/>
      <c r="QON300"/>
      <c r="QOO300"/>
      <c r="QOP300"/>
      <c r="QOQ300"/>
      <c r="QOR300"/>
      <c r="QOS300"/>
      <c r="QOT300"/>
      <c r="QOU300"/>
      <c r="QOV300"/>
      <c r="QOW300"/>
      <c r="QOX300"/>
      <c r="QOY300"/>
      <c r="QOZ300"/>
      <c r="QPA300"/>
      <c r="QPB300"/>
      <c r="QPC300"/>
      <c r="QPD300"/>
      <c r="QPE300"/>
      <c r="QPF300"/>
      <c r="QPG300"/>
      <c r="QPH300"/>
      <c r="QPI300"/>
      <c r="QPJ300"/>
      <c r="QPK300"/>
      <c r="QPL300"/>
      <c r="QPM300"/>
      <c r="QPN300"/>
      <c r="QPO300"/>
      <c r="QPP300"/>
      <c r="QPQ300"/>
      <c r="QPR300"/>
      <c r="QPS300"/>
      <c r="QPT300"/>
      <c r="QPU300"/>
      <c r="QPV300"/>
      <c r="QPW300"/>
      <c r="QPX300"/>
      <c r="QPY300"/>
      <c r="QPZ300"/>
      <c r="QQA300"/>
      <c r="QQB300"/>
      <c r="QQC300"/>
      <c r="QQD300"/>
      <c r="QQE300"/>
      <c r="QQF300"/>
      <c r="QQG300"/>
      <c r="QQH300"/>
      <c r="QQI300"/>
      <c r="QQJ300"/>
      <c r="QQK300"/>
      <c r="QQL300"/>
      <c r="QQM300"/>
      <c r="QQN300"/>
      <c r="QQO300"/>
      <c r="QQP300"/>
      <c r="QQQ300"/>
      <c r="QQR300"/>
      <c r="QQS300"/>
      <c r="QQT300"/>
      <c r="QQU300"/>
      <c r="QQV300"/>
      <c r="QQW300"/>
      <c r="QQX300"/>
      <c r="QQY300"/>
      <c r="QQZ300"/>
      <c r="QRA300"/>
      <c r="QRB300"/>
      <c r="QRC300"/>
      <c r="QRD300"/>
      <c r="QRE300"/>
      <c r="QRF300"/>
      <c r="QRG300"/>
      <c r="QRH300"/>
      <c r="QRI300"/>
      <c r="QRJ300"/>
      <c r="QRK300"/>
      <c r="QRL300"/>
      <c r="QRM300"/>
      <c r="QRN300"/>
      <c r="QRO300"/>
      <c r="QRP300"/>
      <c r="QRQ300"/>
      <c r="QRR300"/>
      <c r="QRS300"/>
      <c r="QRT300"/>
      <c r="QRU300"/>
      <c r="QRV300"/>
      <c r="QRW300"/>
      <c r="QRX300"/>
      <c r="QRY300"/>
      <c r="QRZ300"/>
      <c r="QSA300"/>
      <c r="QSB300"/>
      <c r="QSC300"/>
      <c r="QSD300"/>
      <c r="QSE300"/>
      <c r="QSF300"/>
      <c r="QSG300"/>
      <c r="QSH300"/>
      <c r="QSI300"/>
      <c r="QSJ300"/>
      <c r="QSK300"/>
      <c r="QSL300"/>
      <c r="QSM300"/>
      <c r="QSN300"/>
      <c r="QSO300"/>
      <c r="QSP300"/>
      <c r="QSQ300"/>
      <c r="QSR300"/>
      <c r="QSS300"/>
      <c r="QST300"/>
      <c r="QSU300"/>
      <c r="QSV300"/>
      <c r="QSW300"/>
      <c r="QSX300"/>
      <c r="QSY300"/>
      <c r="QSZ300"/>
      <c r="QTA300"/>
      <c r="QTB300"/>
      <c r="QTC300"/>
      <c r="QTD300"/>
      <c r="QTE300"/>
      <c r="QTF300"/>
      <c r="QTG300"/>
      <c r="QTH300"/>
      <c r="QTI300"/>
      <c r="QTJ300"/>
      <c r="QTK300"/>
      <c r="QTL300"/>
      <c r="QTM300"/>
      <c r="QTN300"/>
      <c r="QTO300"/>
      <c r="QTP300"/>
      <c r="QTQ300"/>
      <c r="QTR300"/>
      <c r="QTS300"/>
      <c r="QTT300"/>
      <c r="QTU300"/>
      <c r="QTV300"/>
      <c r="QTW300"/>
      <c r="QTX300"/>
      <c r="QTY300"/>
      <c r="QTZ300"/>
      <c r="QUA300"/>
      <c r="QUB300"/>
      <c r="QUC300"/>
      <c r="QUD300"/>
      <c r="QUE300"/>
      <c r="QUF300"/>
      <c r="QUG300"/>
      <c r="QUH300"/>
      <c r="QUI300"/>
      <c r="QUJ300"/>
      <c r="QUK300"/>
      <c r="QUL300"/>
      <c r="QUM300"/>
      <c r="QUN300"/>
      <c r="QUO300"/>
      <c r="QUP300"/>
      <c r="QUQ300"/>
      <c r="QUR300"/>
      <c r="QUS300"/>
      <c r="QUT300"/>
      <c r="QUU300"/>
      <c r="QUV300"/>
      <c r="QUW300"/>
      <c r="QUX300"/>
      <c r="QUY300"/>
      <c r="QUZ300"/>
      <c r="QVA300"/>
      <c r="QVB300"/>
      <c r="QVC300"/>
      <c r="QVD300"/>
      <c r="QVE300"/>
      <c r="QVF300"/>
      <c r="QVG300"/>
      <c r="QVH300"/>
      <c r="QVI300"/>
      <c r="QVJ300"/>
      <c r="QVK300"/>
      <c r="QVL300"/>
      <c r="QVM300"/>
      <c r="QVN300"/>
      <c r="QVO300"/>
      <c r="QVP300"/>
      <c r="QVQ300"/>
      <c r="QVR300"/>
      <c r="QVS300"/>
      <c r="QVT300"/>
      <c r="QVU300"/>
      <c r="QVV300"/>
      <c r="QVW300"/>
      <c r="QVX300"/>
      <c r="QVY300"/>
      <c r="QVZ300"/>
      <c r="QWA300"/>
      <c r="QWB300"/>
      <c r="QWC300"/>
      <c r="QWD300"/>
      <c r="QWE300"/>
      <c r="QWF300"/>
      <c r="QWG300"/>
      <c r="QWH300"/>
      <c r="QWI300"/>
      <c r="QWJ300"/>
      <c r="QWK300"/>
      <c r="QWL300"/>
      <c r="QWM300"/>
      <c r="QWN300"/>
      <c r="QWO300"/>
      <c r="QWP300"/>
      <c r="QWQ300"/>
      <c r="QWR300"/>
      <c r="QWS300"/>
      <c r="QWT300"/>
      <c r="QWU300"/>
      <c r="QWV300"/>
      <c r="QWW300"/>
      <c r="QWX300"/>
      <c r="QWY300"/>
      <c r="QWZ300"/>
      <c r="QXA300"/>
      <c r="QXB300"/>
      <c r="QXC300"/>
      <c r="QXD300"/>
      <c r="QXE300"/>
      <c r="QXF300"/>
      <c r="QXG300"/>
      <c r="QXH300"/>
      <c r="QXI300"/>
      <c r="QXJ300"/>
      <c r="QXK300"/>
      <c r="QXL300"/>
      <c r="QXM300"/>
      <c r="QXN300"/>
      <c r="QXO300"/>
      <c r="QXP300"/>
      <c r="QXQ300"/>
      <c r="QXR300"/>
      <c r="QXS300"/>
      <c r="QXT300"/>
      <c r="QXU300"/>
      <c r="QXV300"/>
      <c r="QXW300"/>
      <c r="QXX300"/>
      <c r="QXY300"/>
      <c r="QXZ300"/>
      <c r="QYA300"/>
      <c r="QYB300"/>
      <c r="QYC300"/>
      <c r="QYD300"/>
      <c r="QYE300"/>
      <c r="QYF300"/>
      <c r="QYG300"/>
      <c r="QYH300"/>
      <c r="QYI300"/>
      <c r="QYJ300"/>
      <c r="QYK300"/>
      <c r="QYL300"/>
      <c r="QYM300"/>
      <c r="QYN300"/>
      <c r="QYO300"/>
      <c r="QYP300"/>
      <c r="QYQ300"/>
      <c r="QYR300"/>
      <c r="QYS300"/>
      <c r="QYT300"/>
      <c r="QYU300"/>
      <c r="QYV300"/>
      <c r="QYW300"/>
      <c r="QYX300"/>
      <c r="QYY300"/>
      <c r="QYZ300"/>
      <c r="QZA300"/>
      <c r="QZB300"/>
      <c r="QZC300"/>
      <c r="QZD300"/>
      <c r="QZE300"/>
      <c r="QZF300"/>
      <c r="QZG300"/>
      <c r="QZH300"/>
      <c r="QZI300"/>
      <c r="QZJ300"/>
      <c r="QZK300"/>
      <c r="QZL300"/>
      <c r="QZM300"/>
      <c r="QZN300"/>
      <c r="QZO300"/>
      <c r="QZP300"/>
      <c r="QZQ300"/>
      <c r="QZR300"/>
      <c r="QZS300"/>
      <c r="QZT300"/>
      <c r="QZU300"/>
      <c r="QZV300"/>
      <c r="QZW300"/>
      <c r="QZX300"/>
      <c r="QZY300"/>
      <c r="QZZ300"/>
      <c r="RAA300"/>
      <c r="RAB300"/>
      <c r="RAC300"/>
      <c r="RAD300"/>
      <c r="RAE300"/>
      <c r="RAF300"/>
      <c r="RAG300"/>
      <c r="RAH300"/>
      <c r="RAI300"/>
      <c r="RAJ300"/>
      <c r="RAK300"/>
      <c r="RAL300"/>
      <c r="RAM300"/>
      <c r="RAN300"/>
      <c r="RAO300"/>
      <c r="RAP300"/>
      <c r="RAQ300"/>
      <c r="RAR300"/>
      <c r="RAS300"/>
      <c r="RAT300"/>
      <c r="RAU300"/>
      <c r="RAV300"/>
      <c r="RAW300"/>
      <c r="RAX300"/>
      <c r="RAY300"/>
      <c r="RAZ300"/>
      <c r="RBA300"/>
      <c r="RBB300"/>
      <c r="RBC300"/>
      <c r="RBD300"/>
      <c r="RBE300"/>
      <c r="RBF300"/>
      <c r="RBG300"/>
      <c r="RBH300"/>
      <c r="RBI300"/>
      <c r="RBJ300"/>
      <c r="RBK300"/>
      <c r="RBL300"/>
      <c r="RBM300"/>
      <c r="RBN300"/>
      <c r="RBO300"/>
      <c r="RBP300"/>
      <c r="RBQ300"/>
      <c r="RBR300"/>
      <c r="RBS300"/>
      <c r="RBT300"/>
      <c r="RBU300"/>
      <c r="RBV300"/>
      <c r="RBW300"/>
      <c r="RBX300"/>
      <c r="RBY300"/>
      <c r="RBZ300"/>
      <c r="RCA300"/>
      <c r="RCB300"/>
      <c r="RCC300"/>
      <c r="RCD300"/>
      <c r="RCE300"/>
      <c r="RCF300"/>
      <c r="RCG300"/>
      <c r="RCH300"/>
      <c r="RCI300"/>
      <c r="RCJ300"/>
      <c r="RCK300"/>
      <c r="RCL300"/>
      <c r="RCM300"/>
      <c r="RCN300"/>
      <c r="RCO300"/>
      <c r="RCP300"/>
      <c r="RCQ300"/>
      <c r="RCR300"/>
      <c r="RCS300"/>
      <c r="RCT300"/>
      <c r="RCU300"/>
      <c r="RCV300"/>
      <c r="RCW300"/>
      <c r="RCX300"/>
      <c r="RCY300"/>
      <c r="RCZ300"/>
      <c r="RDA300"/>
      <c r="RDB300"/>
      <c r="RDC300"/>
      <c r="RDD300"/>
      <c r="RDE300"/>
      <c r="RDF300"/>
      <c r="RDG300"/>
      <c r="RDH300"/>
      <c r="RDI300"/>
      <c r="RDJ300"/>
      <c r="RDK300"/>
      <c r="RDL300"/>
      <c r="RDM300"/>
      <c r="RDN300"/>
      <c r="RDO300"/>
      <c r="RDP300"/>
      <c r="RDQ300"/>
      <c r="RDR300"/>
      <c r="RDS300"/>
      <c r="RDT300"/>
      <c r="RDU300"/>
      <c r="RDV300"/>
      <c r="RDW300"/>
      <c r="RDX300"/>
      <c r="RDY300"/>
      <c r="RDZ300"/>
      <c r="REA300"/>
      <c r="REB300"/>
      <c r="REC300"/>
      <c r="RED300"/>
      <c r="REE300"/>
      <c r="REF300"/>
      <c r="REG300"/>
      <c r="REH300"/>
      <c r="REI300"/>
      <c r="REJ300"/>
      <c r="REK300"/>
      <c r="REL300"/>
      <c r="REM300"/>
      <c r="REN300"/>
      <c r="REO300"/>
      <c r="REP300"/>
      <c r="REQ300"/>
      <c r="RER300"/>
      <c r="RES300"/>
      <c r="RET300"/>
      <c r="REU300"/>
      <c r="REV300"/>
      <c r="REW300"/>
      <c r="REX300"/>
      <c r="REY300"/>
      <c r="REZ300"/>
      <c r="RFA300"/>
      <c r="RFB300"/>
      <c r="RFC300"/>
      <c r="RFD300"/>
      <c r="RFE300"/>
      <c r="RFF300"/>
      <c r="RFG300"/>
      <c r="RFH300"/>
      <c r="RFI300"/>
      <c r="RFJ300"/>
      <c r="RFK300"/>
      <c r="RFL300"/>
      <c r="RFM300"/>
      <c r="RFN300"/>
      <c r="RFO300"/>
      <c r="RFP300"/>
      <c r="RFQ300"/>
      <c r="RFR300"/>
      <c r="RFS300"/>
      <c r="RFT300"/>
      <c r="RFU300"/>
      <c r="RFV300"/>
      <c r="RFW300"/>
      <c r="RFX300"/>
      <c r="RFY300"/>
      <c r="RFZ300"/>
      <c r="RGA300"/>
      <c r="RGB300"/>
      <c r="RGC300"/>
      <c r="RGD300"/>
      <c r="RGE300"/>
      <c r="RGF300"/>
      <c r="RGG300"/>
      <c r="RGH300"/>
      <c r="RGI300"/>
      <c r="RGJ300"/>
      <c r="RGK300"/>
      <c r="RGL300"/>
      <c r="RGM300"/>
      <c r="RGN300"/>
      <c r="RGO300"/>
      <c r="RGP300"/>
      <c r="RGQ300"/>
      <c r="RGR300"/>
      <c r="RGS300"/>
      <c r="RGT300"/>
      <c r="RGU300"/>
      <c r="RGV300"/>
      <c r="RGW300"/>
      <c r="RGX300"/>
      <c r="RGY300"/>
      <c r="RGZ300"/>
      <c r="RHA300"/>
      <c r="RHB300"/>
      <c r="RHC300"/>
      <c r="RHD300"/>
      <c r="RHE300"/>
      <c r="RHF300"/>
      <c r="RHG300"/>
      <c r="RHH300"/>
      <c r="RHI300"/>
      <c r="RHJ300"/>
      <c r="RHK300"/>
      <c r="RHL300"/>
      <c r="RHM300"/>
      <c r="RHN300"/>
      <c r="RHO300"/>
      <c r="RHP300"/>
      <c r="RHQ300"/>
      <c r="RHR300"/>
      <c r="RHS300"/>
      <c r="RHT300"/>
      <c r="RHU300"/>
      <c r="RHV300"/>
      <c r="RHW300"/>
      <c r="RHX300"/>
      <c r="RHY300"/>
      <c r="RHZ300"/>
      <c r="RIA300"/>
      <c r="RIB300"/>
      <c r="RIC300"/>
      <c r="RID300"/>
      <c r="RIE300"/>
      <c r="RIF300"/>
      <c r="RIG300"/>
      <c r="RIH300"/>
      <c r="RII300"/>
      <c r="RIJ300"/>
      <c r="RIK300"/>
      <c r="RIL300"/>
      <c r="RIM300"/>
      <c r="RIN300"/>
      <c r="RIO300"/>
      <c r="RIP300"/>
      <c r="RIQ300"/>
      <c r="RIR300"/>
      <c r="RIS300"/>
      <c r="RIT300"/>
      <c r="RIU300"/>
      <c r="RIV300"/>
      <c r="RIW300"/>
      <c r="RIX300"/>
      <c r="RIY300"/>
      <c r="RIZ300"/>
      <c r="RJA300"/>
      <c r="RJB300"/>
      <c r="RJC300"/>
      <c r="RJD300"/>
      <c r="RJE300"/>
      <c r="RJF300"/>
      <c r="RJG300"/>
      <c r="RJH300"/>
      <c r="RJI300"/>
      <c r="RJJ300"/>
      <c r="RJK300"/>
      <c r="RJL300"/>
      <c r="RJM300"/>
      <c r="RJN300"/>
      <c r="RJO300"/>
      <c r="RJP300"/>
      <c r="RJQ300"/>
      <c r="RJR300"/>
      <c r="RJS300"/>
      <c r="RJT300"/>
      <c r="RJU300"/>
      <c r="RJV300"/>
      <c r="RJW300"/>
      <c r="RJX300"/>
      <c r="RJY300"/>
      <c r="RJZ300"/>
      <c r="RKA300"/>
      <c r="RKB300"/>
      <c r="RKC300"/>
      <c r="RKD300"/>
      <c r="RKE300"/>
      <c r="RKF300"/>
      <c r="RKG300"/>
      <c r="RKH300"/>
      <c r="RKI300"/>
      <c r="RKJ300"/>
      <c r="RKK300"/>
      <c r="RKL300"/>
      <c r="RKM300"/>
      <c r="RKN300"/>
      <c r="RKO300"/>
      <c r="RKP300"/>
      <c r="RKQ300"/>
      <c r="RKR300"/>
      <c r="RKS300"/>
      <c r="RKT300"/>
      <c r="RKU300"/>
      <c r="RKV300"/>
      <c r="RKW300"/>
      <c r="RKX300"/>
      <c r="RKY300"/>
      <c r="RKZ300"/>
      <c r="RLA300"/>
      <c r="RLB300"/>
      <c r="RLC300"/>
      <c r="RLD300"/>
      <c r="RLE300"/>
      <c r="RLF300"/>
      <c r="RLG300"/>
      <c r="RLH300"/>
      <c r="RLI300"/>
      <c r="RLJ300"/>
      <c r="RLK300"/>
      <c r="RLL300"/>
      <c r="RLM300"/>
      <c r="RLN300"/>
      <c r="RLO300"/>
      <c r="RLP300"/>
      <c r="RLQ300"/>
      <c r="RLR300"/>
      <c r="RLS300"/>
      <c r="RLT300"/>
      <c r="RLU300"/>
      <c r="RLV300"/>
      <c r="RLW300"/>
      <c r="RLX300"/>
      <c r="RLY300"/>
      <c r="RLZ300"/>
      <c r="RMA300"/>
      <c r="RMB300"/>
      <c r="RMC300"/>
      <c r="RMD300"/>
      <c r="RME300"/>
      <c r="RMF300"/>
      <c r="RMG300"/>
      <c r="RMH300"/>
      <c r="RMI300"/>
      <c r="RMJ300"/>
      <c r="RMK300"/>
      <c r="RML300"/>
      <c r="RMM300"/>
      <c r="RMN300"/>
      <c r="RMO300"/>
      <c r="RMP300"/>
      <c r="RMQ300"/>
      <c r="RMR300"/>
      <c r="RMS300"/>
      <c r="RMT300"/>
      <c r="RMU300"/>
      <c r="RMV300"/>
      <c r="RMW300"/>
      <c r="RMX300"/>
      <c r="RMY300"/>
      <c r="RMZ300"/>
      <c r="RNA300"/>
      <c r="RNB300"/>
      <c r="RNC300"/>
      <c r="RND300"/>
      <c r="RNE300"/>
      <c r="RNF300"/>
      <c r="RNG300"/>
      <c r="RNH300"/>
      <c r="RNI300"/>
      <c r="RNJ300"/>
      <c r="RNK300"/>
      <c r="RNL300"/>
      <c r="RNM300"/>
      <c r="RNN300"/>
      <c r="RNO300"/>
      <c r="RNP300"/>
      <c r="RNQ300"/>
      <c r="RNR300"/>
      <c r="RNS300"/>
      <c r="RNT300"/>
      <c r="RNU300"/>
      <c r="RNV300"/>
      <c r="RNW300"/>
      <c r="RNX300"/>
      <c r="RNY300"/>
      <c r="RNZ300"/>
      <c r="ROA300"/>
      <c r="ROB300"/>
      <c r="ROC300"/>
      <c r="ROD300"/>
      <c r="ROE300"/>
      <c r="ROF300"/>
      <c r="ROG300"/>
      <c r="ROH300"/>
      <c r="ROI300"/>
      <c r="ROJ300"/>
      <c r="ROK300"/>
      <c r="ROL300"/>
      <c r="ROM300"/>
      <c r="RON300"/>
      <c r="ROO300"/>
      <c r="ROP300"/>
      <c r="ROQ300"/>
      <c r="ROR300"/>
      <c r="ROS300"/>
      <c r="ROT300"/>
      <c r="ROU300"/>
      <c r="ROV300"/>
      <c r="ROW300"/>
      <c r="ROX300"/>
      <c r="ROY300"/>
      <c r="ROZ300"/>
      <c r="RPA300"/>
      <c r="RPB300"/>
      <c r="RPC300"/>
      <c r="RPD300"/>
      <c r="RPE300"/>
      <c r="RPF300"/>
      <c r="RPG300"/>
      <c r="RPH300"/>
      <c r="RPI300"/>
      <c r="RPJ300"/>
      <c r="RPK300"/>
      <c r="RPL300"/>
      <c r="RPM300"/>
      <c r="RPN300"/>
      <c r="RPO300"/>
      <c r="RPP300"/>
      <c r="RPQ300"/>
      <c r="RPR300"/>
      <c r="RPS300"/>
      <c r="RPT300"/>
      <c r="RPU300"/>
      <c r="RPV300"/>
      <c r="RPW300"/>
      <c r="RPX300"/>
      <c r="RPY300"/>
      <c r="RPZ300"/>
      <c r="RQA300"/>
      <c r="RQB300"/>
      <c r="RQC300"/>
      <c r="RQD300"/>
      <c r="RQE300"/>
      <c r="RQF300"/>
      <c r="RQG300"/>
      <c r="RQH300"/>
      <c r="RQI300"/>
      <c r="RQJ300"/>
      <c r="RQK300"/>
      <c r="RQL300"/>
      <c r="RQM300"/>
      <c r="RQN300"/>
      <c r="RQO300"/>
      <c r="RQP300"/>
      <c r="RQQ300"/>
      <c r="RQR300"/>
      <c r="RQS300"/>
      <c r="RQT300"/>
      <c r="RQU300"/>
      <c r="RQV300"/>
      <c r="RQW300"/>
      <c r="RQX300"/>
      <c r="RQY300"/>
      <c r="RQZ300"/>
      <c r="RRA300"/>
      <c r="RRB300"/>
      <c r="RRC300"/>
      <c r="RRD300"/>
      <c r="RRE300"/>
      <c r="RRF300"/>
      <c r="RRG300"/>
      <c r="RRH300"/>
      <c r="RRI300"/>
      <c r="RRJ300"/>
      <c r="RRK300"/>
      <c r="RRL300"/>
      <c r="RRM300"/>
      <c r="RRN300"/>
      <c r="RRO300"/>
      <c r="RRP300"/>
      <c r="RRQ300"/>
      <c r="RRR300"/>
      <c r="RRS300"/>
      <c r="RRT300"/>
      <c r="RRU300"/>
      <c r="RRV300"/>
      <c r="RRW300"/>
      <c r="RRX300"/>
      <c r="RRY300"/>
      <c r="RRZ300"/>
      <c r="RSA300"/>
      <c r="RSB300"/>
      <c r="RSC300"/>
      <c r="RSD300"/>
      <c r="RSE300"/>
      <c r="RSF300"/>
      <c r="RSG300"/>
      <c r="RSH300"/>
      <c r="RSI300"/>
      <c r="RSJ300"/>
      <c r="RSK300"/>
      <c r="RSL300"/>
      <c r="RSM300"/>
      <c r="RSN300"/>
      <c r="RSO300"/>
      <c r="RSP300"/>
      <c r="RSQ300"/>
      <c r="RSR300"/>
      <c r="RSS300"/>
      <c r="RST300"/>
      <c r="RSU300"/>
      <c r="RSV300"/>
      <c r="RSW300"/>
      <c r="RSX300"/>
      <c r="RSY300"/>
      <c r="RSZ300"/>
      <c r="RTA300"/>
      <c r="RTB300"/>
      <c r="RTC300"/>
      <c r="RTD300"/>
      <c r="RTE300"/>
      <c r="RTF300"/>
      <c r="RTG300"/>
      <c r="RTH300"/>
      <c r="RTI300"/>
      <c r="RTJ300"/>
      <c r="RTK300"/>
      <c r="RTL300"/>
      <c r="RTM300"/>
      <c r="RTN300"/>
      <c r="RTO300"/>
      <c r="RTP300"/>
      <c r="RTQ300"/>
      <c r="RTR300"/>
      <c r="RTS300"/>
      <c r="RTT300"/>
      <c r="RTU300"/>
      <c r="RTV300"/>
      <c r="RTW300"/>
      <c r="RTX300"/>
      <c r="RTY300"/>
      <c r="RTZ300"/>
      <c r="RUA300"/>
      <c r="RUB300"/>
      <c r="RUC300"/>
      <c r="RUD300"/>
      <c r="RUE300"/>
      <c r="RUF300"/>
      <c r="RUG300"/>
      <c r="RUH300"/>
      <c r="RUI300"/>
      <c r="RUJ300"/>
      <c r="RUK300"/>
      <c r="RUL300"/>
      <c r="RUM300"/>
      <c r="RUN300"/>
      <c r="RUO300"/>
      <c r="RUP300"/>
      <c r="RUQ300"/>
      <c r="RUR300"/>
      <c r="RUS300"/>
      <c r="RUT300"/>
      <c r="RUU300"/>
      <c r="RUV300"/>
      <c r="RUW300"/>
      <c r="RUX300"/>
      <c r="RUY300"/>
      <c r="RUZ300"/>
      <c r="RVA300"/>
      <c r="RVB300"/>
      <c r="RVC300"/>
      <c r="RVD300"/>
      <c r="RVE300"/>
      <c r="RVF300"/>
      <c r="RVG300"/>
      <c r="RVH300"/>
      <c r="RVI300"/>
      <c r="RVJ300"/>
      <c r="RVK300"/>
      <c r="RVL300"/>
      <c r="RVM300"/>
      <c r="RVN300"/>
      <c r="RVO300"/>
      <c r="RVP300"/>
      <c r="RVQ300"/>
      <c r="RVR300"/>
      <c r="RVS300"/>
      <c r="RVT300"/>
      <c r="RVU300"/>
      <c r="RVV300"/>
      <c r="RVW300"/>
      <c r="RVX300"/>
      <c r="RVY300"/>
      <c r="RVZ300"/>
      <c r="RWA300"/>
      <c r="RWB300"/>
      <c r="RWC300"/>
      <c r="RWD300"/>
      <c r="RWE300"/>
      <c r="RWF300"/>
      <c r="RWG300"/>
      <c r="RWH300"/>
      <c r="RWI300"/>
      <c r="RWJ300"/>
      <c r="RWK300"/>
      <c r="RWL300"/>
      <c r="RWM300"/>
      <c r="RWN300"/>
      <c r="RWO300"/>
      <c r="RWP300"/>
      <c r="RWQ300"/>
      <c r="RWR300"/>
      <c r="RWS300"/>
      <c r="RWT300"/>
      <c r="RWU300"/>
      <c r="RWV300"/>
      <c r="RWW300"/>
      <c r="RWX300"/>
      <c r="RWY300"/>
      <c r="RWZ300"/>
      <c r="RXA300"/>
      <c r="RXB300"/>
      <c r="RXC300"/>
      <c r="RXD300"/>
      <c r="RXE300"/>
      <c r="RXF300"/>
      <c r="RXG300"/>
      <c r="RXH300"/>
      <c r="RXI300"/>
      <c r="RXJ300"/>
      <c r="RXK300"/>
      <c r="RXL300"/>
      <c r="RXM300"/>
      <c r="RXN300"/>
      <c r="RXO300"/>
      <c r="RXP300"/>
      <c r="RXQ300"/>
      <c r="RXR300"/>
      <c r="RXS300"/>
      <c r="RXT300"/>
      <c r="RXU300"/>
      <c r="RXV300"/>
      <c r="RXW300"/>
      <c r="RXX300"/>
      <c r="RXY300"/>
      <c r="RXZ300"/>
      <c r="RYA300"/>
      <c r="RYB300"/>
      <c r="RYC300"/>
      <c r="RYD300"/>
      <c r="RYE300"/>
      <c r="RYF300"/>
      <c r="RYG300"/>
      <c r="RYH300"/>
      <c r="RYI300"/>
      <c r="RYJ300"/>
      <c r="RYK300"/>
      <c r="RYL300"/>
      <c r="RYM300"/>
      <c r="RYN300"/>
      <c r="RYO300"/>
      <c r="RYP300"/>
      <c r="RYQ300"/>
      <c r="RYR300"/>
      <c r="RYS300"/>
      <c r="RYT300"/>
      <c r="RYU300"/>
      <c r="RYV300"/>
      <c r="RYW300"/>
      <c r="RYX300"/>
      <c r="RYY300"/>
      <c r="RYZ300"/>
      <c r="RZA300"/>
      <c r="RZB300"/>
      <c r="RZC300"/>
      <c r="RZD300"/>
      <c r="RZE300"/>
      <c r="RZF300"/>
      <c r="RZG300"/>
      <c r="RZH300"/>
      <c r="RZI300"/>
      <c r="RZJ300"/>
      <c r="RZK300"/>
      <c r="RZL300"/>
      <c r="RZM300"/>
      <c r="RZN300"/>
      <c r="RZO300"/>
      <c r="RZP300"/>
      <c r="RZQ300"/>
      <c r="RZR300"/>
      <c r="RZS300"/>
      <c r="RZT300"/>
      <c r="RZU300"/>
      <c r="RZV300"/>
      <c r="RZW300"/>
      <c r="RZX300"/>
      <c r="RZY300"/>
      <c r="RZZ300"/>
      <c r="SAA300"/>
      <c r="SAB300"/>
      <c r="SAC300"/>
      <c r="SAD300"/>
      <c r="SAE300"/>
      <c r="SAF300"/>
      <c r="SAG300"/>
      <c r="SAH300"/>
      <c r="SAI300"/>
      <c r="SAJ300"/>
      <c r="SAK300"/>
      <c r="SAL300"/>
      <c r="SAM300"/>
      <c r="SAN300"/>
      <c r="SAO300"/>
      <c r="SAP300"/>
      <c r="SAQ300"/>
      <c r="SAR300"/>
      <c r="SAS300"/>
      <c r="SAT300"/>
      <c r="SAU300"/>
      <c r="SAV300"/>
      <c r="SAW300"/>
      <c r="SAX300"/>
      <c r="SAY300"/>
      <c r="SAZ300"/>
      <c r="SBA300"/>
      <c r="SBB300"/>
      <c r="SBC300"/>
      <c r="SBD300"/>
      <c r="SBE300"/>
      <c r="SBF300"/>
      <c r="SBG300"/>
      <c r="SBH300"/>
      <c r="SBI300"/>
      <c r="SBJ300"/>
      <c r="SBK300"/>
      <c r="SBL300"/>
      <c r="SBM300"/>
      <c r="SBN300"/>
      <c r="SBO300"/>
      <c r="SBP300"/>
      <c r="SBQ300"/>
      <c r="SBR300"/>
      <c r="SBS300"/>
      <c r="SBT300"/>
      <c r="SBU300"/>
      <c r="SBV300"/>
      <c r="SBW300"/>
      <c r="SBX300"/>
      <c r="SBY300"/>
      <c r="SBZ300"/>
      <c r="SCA300"/>
      <c r="SCB300"/>
      <c r="SCC300"/>
      <c r="SCD300"/>
      <c r="SCE300"/>
      <c r="SCF300"/>
      <c r="SCG300"/>
      <c r="SCH300"/>
      <c r="SCI300"/>
      <c r="SCJ300"/>
      <c r="SCK300"/>
      <c r="SCL300"/>
      <c r="SCM300"/>
      <c r="SCN300"/>
      <c r="SCO300"/>
      <c r="SCP300"/>
      <c r="SCQ300"/>
      <c r="SCR300"/>
      <c r="SCS300"/>
      <c r="SCT300"/>
      <c r="SCU300"/>
      <c r="SCV300"/>
      <c r="SCW300"/>
      <c r="SCX300"/>
      <c r="SCY300"/>
      <c r="SCZ300"/>
      <c r="SDA300"/>
      <c r="SDB300"/>
      <c r="SDC300"/>
      <c r="SDD300"/>
      <c r="SDE300"/>
      <c r="SDF300"/>
      <c r="SDG300"/>
      <c r="SDH300"/>
      <c r="SDI300"/>
      <c r="SDJ300"/>
      <c r="SDK300"/>
      <c r="SDL300"/>
      <c r="SDM300"/>
      <c r="SDN300"/>
      <c r="SDO300"/>
      <c r="SDP300"/>
      <c r="SDQ300"/>
      <c r="SDR300"/>
      <c r="SDS300"/>
      <c r="SDT300"/>
      <c r="SDU300"/>
      <c r="SDV300"/>
      <c r="SDW300"/>
      <c r="SDX300"/>
      <c r="SDY300"/>
      <c r="SDZ300"/>
      <c r="SEA300"/>
      <c r="SEB300"/>
      <c r="SEC300"/>
      <c r="SED300"/>
      <c r="SEE300"/>
      <c r="SEF300"/>
      <c r="SEG300"/>
      <c r="SEH300"/>
      <c r="SEI300"/>
      <c r="SEJ300"/>
      <c r="SEK300"/>
      <c r="SEL300"/>
      <c r="SEM300"/>
      <c r="SEN300"/>
      <c r="SEO300"/>
      <c r="SEP300"/>
      <c r="SEQ300"/>
      <c r="SER300"/>
      <c r="SES300"/>
      <c r="SET300"/>
      <c r="SEU300"/>
      <c r="SEV300"/>
      <c r="SEW300"/>
      <c r="SEX300"/>
      <c r="SEY300"/>
      <c r="SEZ300"/>
      <c r="SFA300"/>
      <c r="SFB300"/>
      <c r="SFC300"/>
      <c r="SFD300"/>
      <c r="SFE300"/>
      <c r="SFF300"/>
      <c r="SFG300"/>
      <c r="SFH300"/>
      <c r="SFI300"/>
      <c r="SFJ300"/>
      <c r="SFK300"/>
      <c r="SFL300"/>
      <c r="SFM300"/>
      <c r="SFN300"/>
      <c r="SFO300"/>
      <c r="SFP300"/>
      <c r="SFQ300"/>
      <c r="SFR300"/>
      <c r="SFS300"/>
      <c r="SFT300"/>
      <c r="SFU300"/>
      <c r="SFV300"/>
      <c r="SFW300"/>
      <c r="SFX300"/>
      <c r="SFY300"/>
      <c r="SFZ300"/>
      <c r="SGA300"/>
      <c r="SGB300"/>
      <c r="SGC300"/>
      <c r="SGD300"/>
      <c r="SGE300"/>
      <c r="SGF300"/>
      <c r="SGG300"/>
      <c r="SGH300"/>
      <c r="SGI300"/>
      <c r="SGJ300"/>
      <c r="SGK300"/>
      <c r="SGL300"/>
      <c r="SGM300"/>
      <c r="SGN300"/>
      <c r="SGO300"/>
      <c r="SGP300"/>
      <c r="SGQ300"/>
      <c r="SGR300"/>
      <c r="SGS300"/>
      <c r="SGT300"/>
      <c r="SGU300"/>
      <c r="SGV300"/>
      <c r="SGW300"/>
      <c r="SGX300"/>
      <c r="SGY300"/>
      <c r="SGZ300"/>
      <c r="SHA300"/>
      <c r="SHB300"/>
      <c r="SHC300"/>
      <c r="SHD300"/>
      <c r="SHE300"/>
      <c r="SHF300"/>
      <c r="SHG300"/>
      <c r="SHH300"/>
      <c r="SHI300"/>
      <c r="SHJ300"/>
      <c r="SHK300"/>
      <c r="SHL300"/>
      <c r="SHM300"/>
      <c r="SHN300"/>
      <c r="SHO300"/>
      <c r="SHP300"/>
      <c r="SHQ300"/>
      <c r="SHR300"/>
      <c r="SHS300"/>
      <c r="SHT300"/>
      <c r="SHU300"/>
      <c r="SHV300"/>
      <c r="SHW300"/>
      <c r="SHX300"/>
      <c r="SHY300"/>
      <c r="SHZ300"/>
      <c r="SIA300"/>
      <c r="SIB300"/>
      <c r="SIC300"/>
      <c r="SID300"/>
      <c r="SIE300"/>
      <c r="SIF300"/>
      <c r="SIG300"/>
      <c r="SIH300"/>
      <c r="SII300"/>
      <c r="SIJ300"/>
      <c r="SIK300"/>
      <c r="SIL300"/>
      <c r="SIM300"/>
      <c r="SIN300"/>
      <c r="SIO300"/>
      <c r="SIP300"/>
      <c r="SIQ300"/>
      <c r="SIR300"/>
      <c r="SIS300"/>
      <c r="SIT300"/>
      <c r="SIU300"/>
      <c r="SIV300"/>
      <c r="SIW300"/>
      <c r="SIX300"/>
      <c r="SIY300"/>
      <c r="SIZ300"/>
      <c r="SJA300"/>
      <c r="SJB300"/>
      <c r="SJC300"/>
      <c r="SJD300"/>
      <c r="SJE300"/>
      <c r="SJF300"/>
      <c r="SJG300"/>
      <c r="SJH300"/>
      <c r="SJI300"/>
      <c r="SJJ300"/>
      <c r="SJK300"/>
      <c r="SJL300"/>
      <c r="SJM300"/>
      <c r="SJN300"/>
      <c r="SJO300"/>
      <c r="SJP300"/>
      <c r="SJQ300"/>
      <c r="SJR300"/>
      <c r="SJS300"/>
      <c r="SJT300"/>
      <c r="SJU300"/>
      <c r="SJV300"/>
      <c r="SJW300"/>
      <c r="SJX300"/>
      <c r="SJY300"/>
      <c r="SJZ300"/>
      <c r="SKA300"/>
      <c r="SKB300"/>
      <c r="SKC300"/>
      <c r="SKD300"/>
      <c r="SKE300"/>
      <c r="SKF300"/>
      <c r="SKG300"/>
      <c r="SKH300"/>
      <c r="SKI300"/>
      <c r="SKJ300"/>
      <c r="SKK300"/>
      <c r="SKL300"/>
      <c r="SKM300"/>
      <c r="SKN300"/>
      <c r="SKO300"/>
      <c r="SKP300"/>
      <c r="SKQ300"/>
      <c r="SKR300"/>
      <c r="SKS300"/>
      <c r="SKT300"/>
      <c r="SKU300"/>
      <c r="SKV300"/>
      <c r="SKW300"/>
      <c r="SKX300"/>
      <c r="SKY300"/>
      <c r="SKZ300"/>
      <c r="SLA300"/>
      <c r="SLB300"/>
      <c r="SLC300"/>
      <c r="SLD300"/>
      <c r="SLE300"/>
      <c r="SLF300"/>
      <c r="SLG300"/>
      <c r="SLH300"/>
      <c r="SLI300"/>
      <c r="SLJ300"/>
      <c r="SLK300"/>
      <c r="SLL300"/>
      <c r="SLM300"/>
      <c r="SLN300"/>
      <c r="SLO300"/>
      <c r="SLP300"/>
      <c r="SLQ300"/>
      <c r="SLR300"/>
      <c r="SLS300"/>
      <c r="SLT300"/>
      <c r="SLU300"/>
      <c r="SLV300"/>
      <c r="SLW300"/>
      <c r="SLX300"/>
      <c r="SLY300"/>
      <c r="SLZ300"/>
      <c r="SMA300"/>
      <c r="SMB300"/>
      <c r="SMC300"/>
      <c r="SMD300"/>
      <c r="SME300"/>
      <c r="SMF300"/>
      <c r="SMG300"/>
      <c r="SMH300"/>
      <c r="SMI300"/>
      <c r="SMJ300"/>
      <c r="SMK300"/>
      <c r="SML300"/>
      <c r="SMM300"/>
      <c r="SMN300"/>
      <c r="SMO300"/>
      <c r="SMP300"/>
      <c r="SMQ300"/>
      <c r="SMR300"/>
      <c r="SMS300"/>
      <c r="SMT300"/>
      <c r="SMU300"/>
      <c r="SMV300"/>
      <c r="SMW300"/>
      <c r="SMX300"/>
      <c r="SMY300"/>
      <c r="SMZ300"/>
      <c r="SNA300"/>
      <c r="SNB300"/>
      <c r="SNC300"/>
      <c r="SND300"/>
      <c r="SNE300"/>
      <c r="SNF300"/>
      <c r="SNG300"/>
      <c r="SNH300"/>
      <c r="SNI300"/>
      <c r="SNJ300"/>
      <c r="SNK300"/>
      <c r="SNL300"/>
      <c r="SNM300"/>
      <c r="SNN300"/>
      <c r="SNO300"/>
      <c r="SNP300"/>
      <c r="SNQ300"/>
      <c r="SNR300"/>
      <c r="SNS300"/>
      <c r="SNT300"/>
      <c r="SNU300"/>
      <c r="SNV300"/>
      <c r="SNW300"/>
      <c r="SNX300"/>
      <c r="SNY300"/>
      <c r="SNZ300"/>
      <c r="SOA300"/>
      <c r="SOB300"/>
      <c r="SOC300"/>
      <c r="SOD300"/>
      <c r="SOE300"/>
      <c r="SOF300"/>
      <c r="SOG300"/>
      <c r="SOH300"/>
      <c r="SOI300"/>
      <c r="SOJ300"/>
      <c r="SOK300"/>
      <c r="SOL300"/>
      <c r="SOM300"/>
      <c r="SON300"/>
      <c r="SOO300"/>
      <c r="SOP300"/>
      <c r="SOQ300"/>
      <c r="SOR300"/>
      <c r="SOS300"/>
      <c r="SOT300"/>
      <c r="SOU300"/>
      <c r="SOV300"/>
      <c r="SOW300"/>
      <c r="SOX300"/>
      <c r="SOY300"/>
      <c r="SOZ300"/>
      <c r="SPA300"/>
      <c r="SPB300"/>
      <c r="SPC300"/>
      <c r="SPD300"/>
      <c r="SPE300"/>
      <c r="SPF300"/>
      <c r="SPG300"/>
      <c r="SPH300"/>
      <c r="SPI300"/>
      <c r="SPJ300"/>
      <c r="SPK300"/>
      <c r="SPL300"/>
      <c r="SPM300"/>
      <c r="SPN300"/>
      <c r="SPO300"/>
      <c r="SPP300"/>
      <c r="SPQ300"/>
      <c r="SPR300"/>
      <c r="SPS300"/>
      <c r="SPT300"/>
      <c r="SPU300"/>
      <c r="SPV300"/>
      <c r="SPW300"/>
      <c r="SPX300"/>
      <c r="SPY300"/>
      <c r="SPZ300"/>
      <c r="SQA300"/>
      <c r="SQB300"/>
      <c r="SQC300"/>
      <c r="SQD300"/>
      <c r="SQE300"/>
      <c r="SQF300"/>
      <c r="SQG300"/>
      <c r="SQH300"/>
      <c r="SQI300"/>
      <c r="SQJ300"/>
      <c r="SQK300"/>
      <c r="SQL300"/>
      <c r="SQM300"/>
      <c r="SQN300"/>
      <c r="SQO300"/>
      <c r="SQP300"/>
      <c r="SQQ300"/>
      <c r="SQR300"/>
      <c r="SQS300"/>
      <c r="SQT300"/>
      <c r="SQU300"/>
      <c r="SQV300"/>
      <c r="SQW300"/>
      <c r="SQX300"/>
      <c r="SQY300"/>
      <c r="SQZ300"/>
      <c r="SRA300"/>
      <c r="SRB300"/>
      <c r="SRC300"/>
      <c r="SRD300"/>
      <c r="SRE300"/>
      <c r="SRF300"/>
      <c r="SRG300"/>
      <c r="SRH300"/>
      <c r="SRI300"/>
      <c r="SRJ300"/>
      <c r="SRK300"/>
      <c r="SRL300"/>
      <c r="SRM300"/>
      <c r="SRN300"/>
      <c r="SRO300"/>
      <c r="SRP300"/>
      <c r="SRQ300"/>
      <c r="SRR300"/>
      <c r="SRS300"/>
      <c r="SRT300"/>
      <c r="SRU300"/>
      <c r="SRV300"/>
      <c r="SRW300"/>
      <c r="SRX300"/>
      <c r="SRY300"/>
      <c r="SRZ300"/>
      <c r="SSA300"/>
      <c r="SSB300"/>
      <c r="SSC300"/>
      <c r="SSD300"/>
      <c r="SSE300"/>
      <c r="SSF300"/>
      <c r="SSG300"/>
      <c r="SSH300"/>
      <c r="SSI300"/>
      <c r="SSJ300"/>
      <c r="SSK300"/>
      <c r="SSL300"/>
      <c r="SSM300"/>
      <c r="SSN300"/>
      <c r="SSO300"/>
      <c r="SSP300"/>
      <c r="SSQ300"/>
      <c r="SSR300"/>
      <c r="SSS300"/>
      <c r="SST300"/>
      <c r="SSU300"/>
      <c r="SSV300"/>
      <c r="SSW300"/>
      <c r="SSX300"/>
      <c r="SSY300"/>
      <c r="SSZ300"/>
      <c r="STA300"/>
      <c r="STB300"/>
      <c r="STC300"/>
      <c r="STD300"/>
      <c r="STE300"/>
      <c r="STF300"/>
      <c r="STG300"/>
      <c r="STH300"/>
      <c r="STI300"/>
      <c r="STJ300"/>
      <c r="STK300"/>
      <c r="STL300"/>
      <c r="STM300"/>
      <c r="STN300"/>
      <c r="STO300"/>
      <c r="STP300"/>
      <c r="STQ300"/>
      <c r="STR300"/>
      <c r="STS300"/>
      <c r="STT300"/>
      <c r="STU300"/>
      <c r="STV300"/>
      <c r="STW300"/>
      <c r="STX300"/>
      <c r="STY300"/>
      <c r="STZ300"/>
      <c r="SUA300"/>
      <c r="SUB300"/>
      <c r="SUC300"/>
      <c r="SUD300"/>
      <c r="SUE300"/>
      <c r="SUF300"/>
      <c r="SUG300"/>
      <c r="SUH300"/>
      <c r="SUI300"/>
      <c r="SUJ300"/>
      <c r="SUK300"/>
      <c r="SUL300"/>
      <c r="SUM300"/>
      <c r="SUN300"/>
      <c r="SUO300"/>
      <c r="SUP300"/>
      <c r="SUQ300"/>
      <c r="SUR300"/>
      <c r="SUS300"/>
      <c r="SUT300"/>
      <c r="SUU300"/>
      <c r="SUV300"/>
      <c r="SUW300"/>
      <c r="SUX300"/>
      <c r="SUY300"/>
      <c r="SUZ300"/>
      <c r="SVA300"/>
      <c r="SVB300"/>
      <c r="SVC300"/>
      <c r="SVD300"/>
      <c r="SVE300"/>
      <c r="SVF300"/>
      <c r="SVG300"/>
      <c r="SVH300"/>
      <c r="SVI300"/>
      <c r="SVJ300"/>
      <c r="SVK300"/>
      <c r="SVL300"/>
      <c r="SVM300"/>
      <c r="SVN300"/>
      <c r="SVO300"/>
      <c r="SVP300"/>
      <c r="SVQ300"/>
      <c r="SVR300"/>
      <c r="SVS300"/>
      <c r="SVT300"/>
      <c r="SVU300"/>
      <c r="SVV300"/>
      <c r="SVW300"/>
      <c r="SVX300"/>
      <c r="SVY300"/>
      <c r="SVZ300"/>
      <c r="SWA300"/>
      <c r="SWB300"/>
      <c r="SWC300"/>
      <c r="SWD300"/>
      <c r="SWE300"/>
      <c r="SWF300"/>
      <c r="SWG300"/>
      <c r="SWH300"/>
      <c r="SWI300"/>
      <c r="SWJ300"/>
      <c r="SWK300"/>
      <c r="SWL300"/>
      <c r="SWM300"/>
      <c r="SWN300"/>
      <c r="SWO300"/>
      <c r="SWP300"/>
      <c r="SWQ300"/>
      <c r="SWR300"/>
      <c r="SWS300"/>
      <c r="SWT300"/>
      <c r="SWU300"/>
      <c r="SWV300"/>
      <c r="SWW300"/>
      <c r="SWX300"/>
      <c r="SWY300"/>
      <c r="SWZ300"/>
      <c r="SXA300"/>
      <c r="SXB300"/>
      <c r="SXC300"/>
      <c r="SXD300"/>
      <c r="SXE300"/>
      <c r="SXF300"/>
      <c r="SXG300"/>
      <c r="SXH300"/>
      <c r="SXI300"/>
      <c r="SXJ300"/>
      <c r="SXK300"/>
      <c r="SXL300"/>
      <c r="SXM300"/>
      <c r="SXN300"/>
      <c r="SXO300"/>
      <c r="SXP300"/>
      <c r="SXQ300"/>
      <c r="SXR300"/>
      <c r="SXS300"/>
      <c r="SXT300"/>
      <c r="SXU300"/>
      <c r="SXV300"/>
      <c r="SXW300"/>
      <c r="SXX300"/>
      <c r="SXY300"/>
      <c r="SXZ300"/>
      <c r="SYA300"/>
      <c r="SYB300"/>
      <c r="SYC300"/>
      <c r="SYD300"/>
      <c r="SYE300"/>
      <c r="SYF300"/>
      <c r="SYG300"/>
      <c r="SYH300"/>
      <c r="SYI300"/>
      <c r="SYJ300"/>
      <c r="SYK300"/>
      <c r="SYL300"/>
      <c r="SYM300"/>
      <c r="SYN300"/>
      <c r="SYO300"/>
      <c r="SYP300"/>
      <c r="SYQ300"/>
      <c r="SYR300"/>
      <c r="SYS300"/>
      <c r="SYT300"/>
      <c r="SYU300"/>
      <c r="SYV300"/>
      <c r="SYW300"/>
      <c r="SYX300"/>
      <c r="SYY300"/>
      <c r="SYZ300"/>
      <c r="SZA300"/>
      <c r="SZB300"/>
      <c r="SZC300"/>
      <c r="SZD300"/>
      <c r="SZE300"/>
      <c r="SZF300"/>
      <c r="SZG300"/>
      <c r="SZH300"/>
      <c r="SZI300"/>
      <c r="SZJ300"/>
      <c r="SZK300"/>
      <c r="SZL300"/>
      <c r="SZM300"/>
      <c r="SZN300"/>
      <c r="SZO300"/>
      <c r="SZP300"/>
      <c r="SZQ300"/>
      <c r="SZR300"/>
      <c r="SZS300"/>
      <c r="SZT300"/>
      <c r="SZU300"/>
      <c r="SZV300"/>
      <c r="SZW300"/>
      <c r="SZX300"/>
      <c r="SZY300"/>
      <c r="SZZ300"/>
      <c r="TAA300"/>
      <c r="TAB300"/>
      <c r="TAC300"/>
      <c r="TAD300"/>
      <c r="TAE300"/>
      <c r="TAF300"/>
      <c r="TAG300"/>
      <c r="TAH300"/>
      <c r="TAI300"/>
      <c r="TAJ300"/>
      <c r="TAK300"/>
      <c r="TAL300"/>
      <c r="TAM300"/>
      <c r="TAN300"/>
      <c r="TAO300"/>
      <c r="TAP300"/>
      <c r="TAQ300"/>
      <c r="TAR300"/>
      <c r="TAS300"/>
      <c r="TAT300"/>
      <c r="TAU300"/>
      <c r="TAV300"/>
      <c r="TAW300"/>
      <c r="TAX300"/>
      <c r="TAY300"/>
      <c r="TAZ300"/>
      <c r="TBA300"/>
      <c r="TBB300"/>
      <c r="TBC300"/>
      <c r="TBD300"/>
      <c r="TBE300"/>
      <c r="TBF300"/>
      <c r="TBG300"/>
      <c r="TBH300"/>
      <c r="TBI300"/>
      <c r="TBJ300"/>
      <c r="TBK300"/>
      <c r="TBL300"/>
      <c r="TBM300"/>
      <c r="TBN300"/>
      <c r="TBO300"/>
      <c r="TBP300"/>
      <c r="TBQ300"/>
      <c r="TBR300"/>
      <c r="TBS300"/>
      <c r="TBT300"/>
      <c r="TBU300"/>
      <c r="TBV300"/>
      <c r="TBW300"/>
      <c r="TBX300"/>
      <c r="TBY300"/>
      <c r="TBZ300"/>
      <c r="TCA300"/>
      <c r="TCB300"/>
      <c r="TCC300"/>
      <c r="TCD300"/>
      <c r="TCE300"/>
      <c r="TCF300"/>
      <c r="TCG300"/>
      <c r="TCH300"/>
      <c r="TCI300"/>
      <c r="TCJ300"/>
      <c r="TCK300"/>
      <c r="TCL300"/>
      <c r="TCM300"/>
      <c r="TCN300"/>
      <c r="TCO300"/>
      <c r="TCP300"/>
      <c r="TCQ300"/>
      <c r="TCR300"/>
      <c r="TCS300"/>
      <c r="TCT300"/>
      <c r="TCU300"/>
      <c r="TCV300"/>
      <c r="TCW300"/>
      <c r="TCX300"/>
      <c r="TCY300"/>
      <c r="TCZ300"/>
      <c r="TDA300"/>
      <c r="TDB300"/>
      <c r="TDC300"/>
      <c r="TDD300"/>
      <c r="TDE300"/>
      <c r="TDF300"/>
      <c r="TDG300"/>
      <c r="TDH300"/>
      <c r="TDI300"/>
      <c r="TDJ300"/>
      <c r="TDK300"/>
      <c r="TDL300"/>
      <c r="TDM300"/>
      <c r="TDN300"/>
      <c r="TDO300"/>
      <c r="TDP300"/>
      <c r="TDQ300"/>
      <c r="TDR300"/>
      <c r="TDS300"/>
      <c r="TDT300"/>
      <c r="TDU300"/>
      <c r="TDV300"/>
      <c r="TDW300"/>
      <c r="TDX300"/>
      <c r="TDY300"/>
      <c r="TDZ300"/>
      <c r="TEA300"/>
      <c r="TEB300"/>
      <c r="TEC300"/>
      <c r="TED300"/>
      <c r="TEE300"/>
      <c r="TEF300"/>
      <c r="TEG300"/>
      <c r="TEH300"/>
      <c r="TEI300"/>
      <c r="TEJ300"/>
      <c r="TEK300"/>
      <c r="TEL300"/>
      <c r="TEM300"/>
      <c r="TEN300"/>
      <c r="TEO300"/>
      <c r="TEP300"/>
      <c r="TEQ300"/>
      <c r="TER300"/>
      <c r="TES300"/>
      <c r="TET300"/>
      <c r="TEU300"/>
      <c r="TEV300"/>
      <c r="TEW300"/>
      <c r="TEX300"/>
      <c r="TEY300"/>
      <c r="TEZ300"/>
      <c r="TFA300"/>
      <c r="TFB300"/>
      <c r="TFC300"/>
      <c r="TFD300"/>
      <c r="TFE300"/>
      <c r="TFF300"/>
      <c r="TFG300"/>
      <c r="TFH300"/>
      <c r="TFI300"/>
      <c r="TFJ300"/>
      <c r="TFK300"/>
      <c r="TFL300"/>
      <c r="TFM300"/>
      <c r="TFN300"/>
      <c r="TFO300"/>
      <c r="TFP300"/>
      <c r="TFQ300"/>
      <c r="TFR300"/>
      <c r="TFS300"/>
      <c r="TFT300"/>
      <c r="TFU300"/>
      <c r="TFV300"/>
      <c r="TFW300"/>
      <c r="TFX300"/>
      <c r="TFY300"/>
      <c r="TFZ300"/>
      <c r="TGA300"/>
      <c r="TGB300"/>
      <c r="TGC300"/>
      <c r="TGD300"/>
      <c r="TGE300"/>
      <c r="TGF300"/>
      <c r="TGG300"/>
      <c r="TGH300"/>
      <c r="TGI300"/>
      <c r="TGJ300"/>
      <c r="TGK300"/>
      <c r="TGL300"/>
      <c r="TGM300"/>
      <c r="TGN300"/>
      <c r="TGO300"/>
      <c r="TGP300"/>
      <c r="TGQ300"/>
      <c r="TGR300"/>
      <c r="TGS300"/>
      <c r="TGT300"/>
      <c r="TGU300"/>
      <c r="TGV300"/>
      <c r="TGW300"/>
      <c r="TGX300"/>
      <c r="TGY300"/>
      <c r="TGZ300"/>
      <c r="THA300"/>
      <c r="THB300"/>
      <c r="THC300"/>
      <c r="THD300"/>
      <c r="THE300"/>
      <c r="THF300"/>
      <c r="THG300"/>
      <c r="THH300"/>
      <c r="THI300"/>
      <c r="THJ300"/>
      <c r="THK300"/>
      <c r="THL300"/>
      <c r="THM300"/>
      <c r="THN300"/>
      <c r="THO300"/>
      <c r="THP300"/>
      <c r="THQ300"/>
      <c r="THR300"/>
      <c r="THS300"/>
      <c r="THT300"/>
      <c r="THU300"/>
      <c r="THV300"/>
      <c r="THW300"/>
      <c r="THX300"/>
      <c r="THY300"/>
      <c r="THZ300"/>
      <c r="TIA300"/>
      <c r="TIB300"/>
      <c r="TIC300"/>
      <c r="TID300"/>
      <c r="TIE300"/>
      <c r="TIF300"/>
      <c r="TIG300"/>
      <c r="TIH300"/>
      <c r="TII300"/>
      <c r="TIJ300"/>
      <c r="TIK300"/>
      <c r="TIL300"/>
      <c r="TIM300"/>
      <c r="TIN300"/>
      <c r="TIO300"/>
      <c r="TIP300"/>
      <c r="TIQ300"/>
      <c r="TIR300"/>
      <c r="TIS300"/>
      <c r="TIT300"/>
      <c r="TIU300"/>
      <c r="TIV300"/>
      <c r="TIW300"/>
      <c r="TIX300"/>
      <c r="TIY300"/>
      <c r="TIZ300"/>
      <c r="TJA300"/>
      <c r="TJB300"/>
      <c r="TJC300"/>
      <c r="TJD300"/>
      <c r="TJE300"/>
      <c r="TJF300"/>
      <c r="TJG300"/>
      <c r="TJH300"/>
      <c r="TJI300"/>
      <c r="TJJ300"/>
      <c r="TJK300"/>
      <c r="TJL300"/>
      <c r="TJM300"/>
      <c r="TJN300"/>
      <c r="TJO300"/>
      <c r="TJP300"/>
      <c r="TJQ300"/>
      <c r="TJR300"/>
      <c r="TJS300"/>
      <c r="TJT300"/>
      <c r="TJU300"/>
      <c r="TJV300"/>
      <c r="TJW300"/>
      <c r="TJX300"/>
      <c r="TJY300"/>
      <c r="TJZ300"/>
      <c r="TKA300"/>
      <c r="TKB300"/>
      <c r="TKC300"/>
      <c r="TKD300"/>
      <c r="TKE300"/>
      <c r="TKF300"/>
      <c r="TKG300"/>
      <c r="TKH300"/>
      <c r="TKI300"/>
      <c r="TKJ300"/>
      <c r="TKK300"/>
      <c r="TKL300"/>
      <c r="TKM300"/>
      <c r="TKN300"/>
      <c r="TKO300"/>
      <c r="TKP300"/>
      <c r="TKQ300"/>
      <c r="TKR300"/>
      <c r="TKS300"/>
      <c r="TKT300"/>
      <c r="TKU300"/>
      <c r="TKV300"/>
      <c r="TKW300"/>
      <c r="TKX300"/>
      <c r="TKY300"/>
      <c r="TKZ300"/>
      <c r="TLA300"/>
      <c r="TLB300"/>
      <c r="TLC300"/>
      <c r="TLD300"/>
      <c r="TLE300"/>
      <c r="TLF300"/>
      <c r="TLG300"/>
      <c r="TLH300"/>
      <c r="TLI300"/>
      <c r="TLJ300"/>
      <c r="TLK300"/>
      <c r="TLL300"/>
      <c r="TLM300"/>
      <c r="TLN300"/>
      <c r="TLO300"/>
      <c r="TLP300"/>
      <c r="TLQ300"/>
      <c r="TLR300"/>
      <c r="TLS300"/>
      <c r="TLT300"/>
      <c r="TLU300"/>
      <c r="TLV300"/>
      <c r="TLW300"/>
      <c r="TLX300"/>
      <c r="TLY300"/>
      <c r="TLZ300"/>
      <c r="TMA300"/>
      <c r="TMB300"/>
      <c r="TMC300"/>
      <c r="TMD300"/>
      <c r="TME300"/>
      <c r="TMF300"/>
      <c r="TMG300"/>
      <c r="TMH300"/>
      <c r="TMI300"/>
      <c r="TMJ300"/>
      <c r="TMK300"/>
      <c r="TML300"/>
      <c r="TMM300"/>
      <c r="TMN300"/>
      <c r="TMO300"/>
      <c r="TMP300"/>
      <c r="TMQ300"/>
      <c r="TMR300"/>
      <c r="TMS300"/>
      <c r="TMT300"/>
      <c r="TMU300"/>
      <c r="TMV300"/>
      <c r="TMW300"/>
      <c r="TMX300"/>
      <c r="TMY300"/>
      <c r="TMZ300"/>
      <c r="TNA300"/>
      <c r="TNB300"/>
      <c r="TNC300"/>
      <c r="TND300"/>
      <c r="TNE300"/>
      <c r="TNF300"/>
      <c r="TNG300"/>
      <c r="TNH300"/>
      <c r="TNI300"/>
      <c r="TNJ300"/>
      <c r="TNK300"/>
      <c r="TNL300"/>
      <c r="TNM300"/>
      <c r="TNN300"/>
      <c r="TNO300"/>
      <c r="TNP300"/>
      <c r="TNQ300"/>
      <c r="TNR300"/>
      <c r="TNS300"/>
      <c r="TNT300"/>
      <c r="TNU300"/>
      <c r="TNV300"/>
      <c r="TNW300"/>
      <c r="TNX300"/>
      <c r="TNY300"/>
      <c r="TNZ300"/>
      <c r="TOA300"/>
      <c r="TOB300"/>
      <c r="TOC300"/>
      <c r="TOD300"/>
      <c r="TOE300"/>
      <c r="TOF300"/>
      <c r="TOG300"/>
      <c r="TOH300"/>
      <c r="TOI300"/>
      <c r="TOJ300"/>
      <c r="TOK300"/>
      <c r="TOL300"/>
      <c r="TOM300"/>
      <c r="TON300"/>
      <c r="TOO300"/>
      <c r="TOP300"/>
      <c r="TOQ300"/>
      <c r="TOR300"/>
      <c r="TOS300"/>
      <c r="TOT300"/>
      <c r="TOU300"/>
      <c r="TOV300"/>
      <c r="TOW300"/>
      <c r="TOX300"/>
      <c r="TOY300"/>
      <c r="TOZ300"/>
      <c r="TPA300"/>
      <c r="TPB300"/>
      <c r="TPC300"/>
      <c r="TPD300"/>
      <c r="TPE300"/>
      <c r="TPF300"/>
      <c r="TPG300"/>
      <c r="TPH300"/>
      <c r="TPI300"/>
      <c r="TPJ300"/>
      <c r="TPK300"/>
      <c r="TPL300"/>
      <c r="TPM300"/>
      <c r="TPN300"/>
      <c r="TPO300"/>
      <c r="TPP300"/>
      <c r="TPQ300"/>
      <c r="TPR300"/>
      <c r="TPS300"/>
      <c r="TPT300"/>
      <c r="TPU300"/>
      <c r="TPV300"/>
      <c r="TPW300"/>
      <c r="TPX300"/>
      <c r="TPY300"/>
      <c r="TPZ300"/>
      <c r="TQA300"/>
      <c r="TQB300"/>
      <c r="TQC300"/>
      <c r="TQD300"/>
      <c r="TQE300"/>
      <c r="TQF300"/>
      <c r="TQG300"/>
      <c r="TQH300"/>
      <c r="TQI300"/>
      <c r="TQJ300"/>
      <c r="TQK300"/>
      <c r="TQL300"/>
      <c r="TQM300"/>
      <c r="TQN300"/>
      <c r="TQO300"/>
      <c r="TQP300"/>
      <c r="TQQ300"/>
      <c r="TQR300"/>
      <c r="TQS300"/>
      <c r="TQT300"/>
      <c r="TQU300"/>
      <c r="TQV300"/>
      <c r="TQW300"/>
      <c r="TQX300"/>
      <c r="TQY300"/>
      <c r="TQZ300"/>
      <c r="TRA300"/>
      <c r="TRB300"/>
      <c r="TRC300"/>
      <c r="TRD300"/>
      <c r="TRE300"/>
      <c r="TRF300"/>
      <c r="TRG300"/>
      <c r="TRH300"/>
      <c r="TRI300"/>
      <c r="TRJ300"/>
      <c r="TRK300"/>
      <c r="TRL300"/>
      <c r="TRM300"/>
      <c r="TRN300"/>
      <c r="TRO300"/>
      <c r="TRP300"/>
      <c r="TRQ300"/>
      <c r="TRR300"/>
      <c r="TRS300"/>
      <c r="TRT300"/>
      <c r="TRU300"/>
      <c r="TRV300"/>
      <c r="TRW300"/>
      <c r="TRX300"/>
      <c r="TRY300"/>
      <c r="TRZ300"/>
      <c r="TSA300"/>
      <c r="TSB300"/>
      <c r="TSC300"/>
      <c r="TSD300"/>
      <c r="TSE300"/>
      <c r="TSF300"/>
      <c r="TSG300"/>
      <c r="TSH300"/>
      <c r="TSI300"/>
      <c r="TSJ300"/>
      <c r="TSK300"/>
      <c r="TSL300"/>
      <c r="TSM300"/>
      <c r="TSN300"/>
      <c r="TSO300"/>
      <c r="TSP300"/>
      <c r="TSQ300"/>
      <c r="TSR300"/>
      <c r="TSS300"/>
      <c r="TST300"/>
      <c r="TSU300"/>
      <c r="TSV300"/>
      <c r="TSW300"/>
      <c r="TSX300"/>
      <c r="TSY300"/>
      <c r="TSZ300"/>
      <c r="TTA300"/>
      <c r="TTB300"/>
      <c r="TTC300"/>
      <c r="TTD300"/>
      <c r="TTE300"/>
      <c r="TTF300"/>
      <c r="TTG300"/>
      <c r="TTH300"/>
      <c r="TTI300"/>
      <c r="TTJ300"/>
      <c r="TTK300"/>
      <c r="TTL300"/>
      <c r="TTM300"/>
      <c r="TTN300"/>
      <c r="TTO300"/>
      <c r="TTP300"/>
      <c r="TTQ300"/>
      <c r="TTR300"/>
      <c r="TTS300"/>
      <c r="TTT300"/>
      <c r="TTU300"/>
      <c r="TTV300"/>
      <c r="TTW300"/>
      <c r="TTX300"/>
      <c r="TTY300"/>
      <c r="TTZ300"/>
      <c r="TUA300"/>
      <c r="TUB300"/>
      <c r="TUC300"/>
      <c r="TUD300"/>
      <c r="TUE300"/>
      <c r="TUF300"/>
      <c r="TUG300"/>
      <c r="TUH300"/>
      <c r="TUI300"/>
      <c r="TUJ300"/>
      <c r="TUK300"/>
      <c r="TUL300"/>
      <c r="TUM300"/>
      <c r="TUN300"/>
      <c r="TUO300"/>
      <c r="TUP300"/>
      <c r="TUQ300"/>
      <c r="TUR300"/>
      <c r="TUS300"/>
      <c r="TUT300"/>
      <c r="TUU300"/>
      <c r="TUV300"/>
      <c r="TUW300"/>
      <c r="TUX300"/>
      <c r="TUY300"/>
      <c r="TUZ300"/>
      <c r="TVA300"/>
      <c r="TVB300"/>
      <c r="TVC300"/>
      <c r="TVD300"/>
      <c r="TVE300"/>
      <c r="TVF300"/>
      <c r="TVG300"/>
      <c r="TVH300"/>
      <c r="TVI300"/>
      <c r="TVJ300"/>
      <c r="TVK300"/>
      <c r="TVL300"/>
      <c r="TVM300"/>
      <c r="TVN300"/>
      <c r="TVO300"/>
      <c r="TVP300"/>
      <c r="TVQ300"/>
      <c r="TVR300"/>
      <c r="TVS300"/>
      <c r="TVT300"/>
      <c r="TVU300"/>
      <c r="TVV300"/>
      <c r="TVW300"/>
      <c r="TVX300"/>
      <c r="TVY300"/>
      <c r="TVZ300"/>
      <c r="TWA300"/>
      <c r="TWB300"/>
      <c r="TWC300"/>
      <c r="TWD300"/>
      <c r="TWE300"/>
      <c r="TWF300"/>
      <c r="TWG300"/>
      <c r="TWH300"/>
      <c r="TWI300"/>
      <c r="TWJ300"/>
      <c r="TWK300"/>
      <c r="TWL300"/>
      <c r="TWM300"/>
      <c r="TWN300"/>
      <c r="TWO300"/>
      <c r="TWP300"/>
      <c r="TWQ300"/>
      <c r="TWR300"/>
      <c r="TWS300"/>
      <c r="TWT300"/>
      <c r="TWU300"/>
      <c r="TWV300"/>
      <c r="TWW300"/>
      <c r="TWX300"/>
      <c r="TWY300"/>
      <c r="TWZ300"/>
      <c r="TXA300"/>
      <c r="TXB300"/>
      <c r="TXC300"/>
      <c r="TXD300"/>
      <c r="TXE300"/>
      <c r="TXF300"/>
      <c r="TXG300"/>
      <c r="TXH300"/>
      <c r="TXI300"/>
      <c r="TXJ300"/>
      <c r="TXK300"/>
      <c r="TXL300"/>
      <c r="TXM300"/>
      <c r="TXN300"/>
      <c r="TXO300"/>
      <c r="TXP300"/>
      <c r="TXQ300"/>
      <c r="TXR300"/>
      <c r="TXS300"/>
      <c r="TXT300"/>
      <c r="TXU300"/>
      <c r="TXV300"/>
      <c r="TXW300"/>
      <c r="TXX300"/>
      <c r="TXY300"/>
      <c r="TXZ300"/>
      <c r="TYA300"/>
      <c r="TYB300"/>
      <c r="TYC300"/>
      <c r="TYD300"/>
      <c r="TYE300"/>
      <c r="TYF300"/>
      <c r="TYG300"/>
      <c r="TYH300"/>
      <c r="TYI300"/>
      <c r="TYJ300"/>
      <c r="TYK300"/>
      <c r="TYL300"/>
      <c r="TYM300"/>
      <c r="TYN300"/>
      <c r="TYO300"/>
      <c r="TYP300"/>
      <c r="TYQ300"/>
      <c r="TYR300"/>
      <c r="TYS300"/>
      <c r="TYT300"/>
      <c r="TYU300"/>
      <c r="TYV300"/>
      <c r="TYW300"/>
      <c r="TYX300"/>
      <c r="TYY300"/>
      <c r="TYZ300"/>
      <c r="TZA300"/>
      <c r="TZB300"/>
      <c r="TZC300"/>
      <c r="TZD300"/>
      <c r="TZE300"/>
      <c r="TZF300"/>
      <c r="TZG300"/>
      <c r="TZH300"/>
      <c r="TZI300"/>
      <c r="TZJ300"/>
      <c r="TZK300"/>
      <c r="TZL300"/>
      <c r="TZM300"/>
      <c r="TZN300"/>
      <c r="TZO300"/>
      <c r="TZP300"/>
      <c r="TZQ300"/>
      <c r="TZR300"/>
      <c r="TZS300"/>
      <c r="TZT300"/>
      <c r="TZU300"/>
      <c r="TZV300"/>
      <c r="TZW300"/>
      <c r="TZX300"/>
      <c r="TZY300"/>
      <c r="TZZ300"/>
      <c r="UAA300"/>
      <c r="UAB300"/>
      <c r="UAC300"/>
      <c r="UAD300"/>
      <c r="UAE300"/>
      <c r="UAF300"/>
      <c r="UAG300"/>
      <c r="UAH300"/>
      <c r="UAI300"/>
      <c r="UAJ300"/>
      <c r="UAK300"/>
      <c r="UAL300"/>
      <c r="UAM300"/>
      <c r="UAN300"/>
      <c r="UAO300"/>
      <c r="UAP300"/>
      <c r="UAQ300"/>
      <c r="UAR300"/>
      <c r="UAS300"/>
      <c r="UAT300"/>
      <c r="UAU300"/>
      <c r="UAV300"/>
      <c r="UAW300"/>
      <c r="UAX300"/>
      <c r="UAY300"/>
      <c r="UAZ300"/>
      <c r="UBA300"/>
      <c r="UBB300"/>
      <c r="UBC300"/>
      <c r="UBD300"/>
      <c r="UBE300"/>
      <c r="UBF300"/>
      <c r="UBG300"/>
      <c r="UBH300"/>
      <c r="UBI300"/>
      <c r="UBJ300"/>
      <c r="UBK300"/>
      <c r="UBL300"/>
      <c r="UBM300"/>
      <c r="UBN300"/>
      <c r="UBO300"/>
      <c r="UBP300"/>
      <c r="UBQ300"/>
      <c r="UBR300"/>
      <c r="UBS300"/>
      <c r="UBT300"/>
      <c r="UBU300"/>
      <c r="UBV300"/>
      <c r="UBW300"/>
      <c r="UBX300"/>
      <c r="UBY300"/>
      <c r="UBZ300"/>
      <c r="UCA300"/>
      <c r="UCB300"/>
      <c r="UCC300"/>
      <c r="UCD300"/>
      <c r="UCE300"/>
      <c r="UCF300"/>
      <c r="UCG300"/>
      <c r="UCH300"/>
      <c r="UCI300"/>
      <c r="UCJ300"/>
      <c r="UCK300"/>
      <c r="UCL300"/>
      <c r="UCM300"/>
      <c r="UCN300"/>
      <c r="UCO300"/>
      <c r="UCP300"/>
      <c r="UCQ300"/>
      <c r="UCR300"/>
      <c r="UCS300"/>
      <c r="UCT300"/>
      <c r="UCU300"/>
      <c r="UCV300"/>
      <c r="UCW300"/>
      <c r="UCX300"/>
      <c r="UCY300"/>
      <c r="UCZ300"/>
      <c r="UDA300"/>
      <c r="UDB300"/>
      <c r="UDC300"/>
      <c r="UDD300"/>
      <c r="UDE300"/>
      <c r="UDF300"/>
      <c r="UDG300"/>
      <c r="UDH300"/>
      <c r="UDI300"/>
      <c r="UDJ300"/>
      <c r="UDK300"/>
      <c r="UDL300"/>
      <c r="UDM300"/>
      <c r="UDN300"/>
      <c r="UDO300"/>
      <c r="UDP300"/>
      <c r="UDQ300"/>
      <c r="UDR300"/>
      <c r="UDS300"/>
      <c r="UDT300"/>
      <c r="UDU300"/>
      <c r="UDV300"/>
      <c r="UDW300"/>
      <c r="UDX300"/>
      <c r="UDY300"/>
      <c r="UDZ300"/>
      <c r="UEA300"/>
      <c r="UEB300"/>
      <c r="UEC300"/>
      <c r="UED300"/>
      <c r="UEE300"/>
      <c r="UEF300"/>
      <c r="UEG300"/>
      <c r="UEH300"/>
      <c r="UEI300"/>
      <c r="UEJ300"/>
      <c r="UEK300"/>
      <c r="UEL300"/>
      <c r="UEM300"/>
      <c r="UEN300"/>
      <c r="UEO300"/>
      <c r="UEP300"/>
      <c r="UEQ300"/>
      <c r="UER300"/>
      <c r="UES300"/>
      <c r="UET300"/>
      <c r="UEU300"/>
      <c r="UEV300"/>
      <c r="UEW300"/>
      <c r="UEX300"/>
      <c r="UEY300"/>
      <c r="UEZ300"/>
      <c r="UFA300"/>
      <c r="UFB300"/>
      <c r="UFC300"/>
      <c r="UFD300"/>
      <c r="UFE300"/>
      <c r="UFF300"/>
      <c r="UFG300"/>
      <c r="UFH300"/>
      <c r="UFI300"/>
      <c r="UFJ300"/>
      <c r="UFK300"/>
      <c r="UFL300"/>
      <c r="UFM300"/>
      <c r="UFN300"/>
      <c r="UFO300"/>
      <c r="UFP300"/>
      <c r="UFQ300"/>
      <c r="UFR300"/>
      <c r="UFS300"/>
      <c r="UFT300"/>
      <c r="UFU300"/>
      <c r="UFV300"/>
      <c r="UFW300"/>
      <c r="UFX300"/>
      <c r="UFY300"/>
      <c r="UFZ300"/>
      <c r="UGA300"/>
      <c r="UGB300"/>
      <c r="UGC300"/>
      <c r="UGD300"/>
      <c r="UGE300"/>
      <c r="UGF300"/>
      <c r="UGG300"/>
      <c r="UGH300"/>
      <c r="UGI300"/>
      <c r="UGJ300"/>
      <c r="UGK300"/>
      <c r="UGL300"/>
      <c r="UGM300"/>
      <c r="UGN300"/>
      <c r="UGO300"/>
      <c r="UGP300"/>
      <c r="UGQ300"/>
      <c r="UGR300"/>
      <c r="UGS300"/>
      <c r="UGT300"/>
      <c r="UGU300"/>
      <c r="UGV300"/>
      <c r="UGW300"/>
      <c r="UGX300"/>
      <c r="UGY300"/>
      <c r="UGZ300"/>
      <c r="UHA300"/>
      <c r="UHB300"/>
      <c r="UHC300"/>
      <c r="UHD300"/>
      <c r="UHE300"/>
      <c r="UHF300"/>
      <c r="UHG300"/>
      <c r="UHH300"/>
      <c r="UHI300"/>
      <c r="UHJ300"/>
      <c r="UHK300"/>
      <c r="UHL300"/>
      <c r="UHM300"/>
      <c r="UHN300"/>
      <c r="UHO300"/>
      <c r="UHP300"/>
      <c r="UHQ300"/>
      <c r="UHR300"/>
      <c r="UHS300"/>
      <c r="UHT300"/>
      <c r="UHU300"/>
      <c r="UHV300"/>
      <c r="UHW300"/>
      <c r="UHX300"/>
      <c r="UHY300"/>
      <c r="UHZ300"/>
      <c r="UIA300"/>
      <c r="UIB300"/>
      <c r="UIC300"/>
      <c r="UID300"/>
      <c r="UIE300"/>
      <c r="UIF300"/>
      <c r="UIG300"/>
      <c r="UIH300"/>
      <c r="UII300"/>
      <c r="UIJ300"/>
      <c r="UIK300"/>
      <c r="UIL300"/>
      <c r="UIM300"/>
      <c r="UIN300"/>
      <c r="UIO300"/>
      <c r="UIP300"/>
      <c r="UIQ300"/>
      <c r="UIR300"/>
      <c r="UIS300"/>
      <c r="UIT300"/>
      <c r="UIU300"/>
      <c r="UIV300"/>
      <c r="UIW300"/>
      <c r="UIX300"/>
      <c r="UIY300"/>
      <c r="UIZ300"/>
      <c r="UJA300"/>
      <c r="UJB300"/>
      <c r="UJC300"/>
      <c r="UJD300"/>
      <c r="UJE300"/>
      <c r="UJF300"/>
      <c r="UJG300"/>
      <c r="UJH300"/>
      <c r="UJI300"/>
      <c r="UJJ300"/>
      <c r="UJK300"/>
      <c r="UJL300"/>
      <c r="UJM300"/>
      <c r="UJN300"/>
      <c r="UJO300"/>
      <c r="UJP300"/>
      <c r="UJQ300"/>
      <c r="UJR300"/>
      <c r="UJS300"/>
      <c r="UJT300"/>
      <c r="UJU300"/>
      <c r="UJV300"/>
      <c r="UJW300"/>
      <c r="UJX300"/>
      <c r="UJY300"/>
      <c r="UJZ300"/>
      <c r="UKA300"/>
      <c r="UKB300"/>
      <c r="UKC300"/>
      <c r="UKD300"/>
      <c r="UKE300"/>
      <c r="UKF300"/>
      <c r="UKG300"/>
      <c r="UKH300"/>
      <c r="UKI300"/>
      <c r="UKJ300"/>
      <c r="UKK300"/>
      <c r="UKL300"/>
      <c r="UKM300"/>
      <c r="UKN300"/>
      <c r="UKO300"/>
      <c r="UKP300"/>
      <c r="UKQ300"/>
      <c r="UKR300"/>
      <c r="UKS300"/>
      <c r="UKT300"/>
      <c r="UKU300"/>
      <c r="UKV300"/>
      <c r="UKW300"/>
      <c r="UKX300"/>
      <c r="UKY300"/>
      <c r="UKZ300"/>
      <c r="ULA300"/>
      <c r="ULB300"/>
      <c r="ULC300"/>
      <c r="ULD300"/>
      <c r="ULE300"/>
      <c r="ULF300"/>
      <c r="ULG300"/>
      <c r="ULH300"/>
      <c r="ULI300"/>
      <c r="ULJ300"/>
      <c r="ULK300"/>
      <c r="ULL300"/>
      <c r="ULM300"/>
      <c r="ULN300"/>
      <c r="ULO300"/>
      <c r="ULP300"/>
      <c r="ULQ300"/>
      <c r="ULR300"/>
      <c r="ULS300"/>
      <c r="ULT300"/>
      <c r="ULU300"/>
      <c r="ULV300"/>
      <c r="ULW300"/>
      <c r="ULX300"/>
      <c r="ULY300"/>
      <c r="ULZ300"/>
      <c r="UMA300"/>
      <c r="UMB300"/>
      <c r="UMC300"/>
      <c r="UMD300"/>
      <c r="UME300"/>
      <c r="UMF300"/>
      <c r="UMG300"/>
      <c r="UMH300"/>
      <c r="UMI300"/>
      <c r="UMJ300"/>
      <c r="UMK300"/>
      <c r="UML300"/>
      <c r="UMM300"/>
      <c r="UMN300"/>
      <c r="UMO300"/>
      <c r="UMP300"/>
      <c r="UMQ300"/>
      <c r="UMR300"/>
      <c r="UMS300"/>
      <c r="UMT300"/>
      <c r="UMU300"/>
      <c r="UMV300"/>
      <c r="UMW300"/>
      <c r="UMX300"/>
      <c r="UMY300"/>
      <c r="UMZ300"/>
      <c r="UNA300"/>
      <c r="UNB300"/>
      <c r="UNC300"/>
      <c r="UND300"/>
      <c r="UNE300"/>
      <c r="UNF300"/>
      <c r="UNG300"/>
      <c r="UNH300"/>
      <c r="UNI300"/>
      <c r="UNJ300"/>
      <c r="UNK300"/>
      <c r="UNL300"/>
      <c r="UNM300"/>
      <c r="UNN300"/>
      <c r="UNO300"/>
      <c r="UNP300"/>
      <c r="UNQ300"/>
      <c r="UNR300"/>
      <c r="UNS300"/>
      <c r="UNT300"/>
      <c r="UNU300"/>
      <c r="UNV300"/>
      <c r="UNW300"/>
      <c r="UNX300"/>
      <c r="UNY300"/>
      <c r="UNZ300"/>
      <c r="UOA300"/>
      <c r="UOB300"/>
      <c r="UOC300"/>
      <c r="UOD300"/>
      <c r="UOE300"/>
      <c r="UOF300"/>
      <c r="UOG300"/>
      <c r="UOH300"/>
      <c r="UOI300"/>
      <c r="UOJ300"/>
      <c r="UOK300"/>
      <c r="UOL300"/>
      <c r="UOM300"/>
      <c r="UON300"/>
      <c r="UOO300"/>
      <c r="UOP300"/>
      <c r="UOQ300"/>
      <c r="UOR300"/>
      <c r="UOS300"/>
      <c r="UOT300"/>
      <c r="UOU300"/>
      <c r="UOV300"/>
      <c r="UOW300"/>
      <c r="UOX300"/>
      <c r="UOY300"/>
      <c r="UOZ300"/>
      <c r="UPA300"/>
      <c r="UPB300"/>
      <c r="UPC300"/>
      <c r="UPD300"/>
      <c r="UPE300"/>
      <c r="UPF300"/>
      <c r="UPG300"/>
      <c r="UPH300"/>
      <c r="UPI300"/>
      <c r="UPJ300"/>
      <c r="UPK300"/>
      <c r="UPL300"/>
      <c r="UPM300"/>
      <c r="UPN300"/>
      <c r="UPO300"/>
      <c r="UPP300"/>
      <c r="UPQ300"/>
      <c r="UPR300"/>
      <c r="UPS300"/>
      <c r="UPT300"/>
      <c r="UPU300"/>
      <c r="UPV300"/>
      <c r="UPW300"/>
      <c r="UPX300"/>
      <c r="UPY300"/>
      <c r="UPZ300"/>
      <c r="UQA300"/>
      <c r="UQB300"/>
      <c r="UQC300"/>
      <c r="UQD300"/>
      <c r="UQE300"/>
      <c r="UQF300"/>
      <c r="UQG300"/>
      <c r="UQH300"/>
      <c r="UQI300"/>
      <c r="UQJ300"/>
      <c r="UQK300"/>
      <c r="UQL300"/>
      <c r="UQM300"/>
      <c r="UQN300"/>
      <c r="UQO300"/>
      <c r="UQP300"/>
      <c r="UQQ300"/>
      <c r="UQR300"/>
      <c r="UQS300"/>
      <c r="UQT300"/>
      <c r="UQU300"/>
      <c r="UQV300"/>
      <c r="UQW300"/>
      <c r="UQX300"/>
      <c r="UQY300"/>
      <c r="UQZ300"/>
      <c r="URA300"/>
      <c r="URB300"/>
      <c r="URC300"/>
      <c r="URD300"/>
      <c r="URE300"/>
      <c r="URF300"/>
      <c r="URG300"/>
      <c r="URH300"/>
      <c r="URI300"/>
      <c r="URJ300"/>
      <c r="URK300"/>
      <c r="URL300"/>
      <c r="URM300"/>
      <c r="URN300"/>
      <c r="URO300"/>
      <c r="URP300"/>
      <c r="URQ300"/>
      <c r="URR300"/>
      <c r="URS300"/>
      <c r="URT300"/>
      <c r="URU300"/>
      <c r="URV300"/>
      <c r="URW300"/>
      <c r="URX300"/>
      <c r="URY300"/>
      <c r="URZ300"/>
      <c r="USA300"/>
      <c r="USB300"/>
      <c r="USC300"/>
      <c r="USD300"/>
      <c r="USE300"/>
      <c r="USF300"/>
      <c r="USG300"/>
      <c r="USH300"/>
      <c r="USI300"/>
      <c r="USJ300"/>
      <c r="USK300"/>
      <c r="USL300"/>
      <c r="USM300"/>
      <c r="USN300"/>
      <c r="USO300"/>
      <c r="USP300"/>
      <c r="USQ300"/>
      <c r="USR300"/>
      <c r="USS300"/>
      <c r="UST300"/>
      <c r="USU300"/>
      <c r="USV300"/>
      <c r="USW300"/>
      <c r="USX300"/>
      <c r="USY300"/>
      <c r="USZ300"/>
      <c r="UTA300"/>
      <c r="UTB300"/>
      <c r="UTC300"/>
      <c r="UTD300"/>
      <c r="UTE300"/>
      <c r="UTF300"/>
      <c r="UTG300"/>
      <c r="UTH300"/>
      <c r="UTI300"/>
      <c r="UTJ300"/>
      <c r="UTK300"/>
      <c r="UTL300"/>
      <c r="UTM300"/>
      <c r="UTN300"/>
      <c r="UTO300"/>
      <c r="UTP300"/>
      <c r="UTQ300"/>
      <c r="UTR300"/>
      <c r="UTS300"/>
      <c r="UTT300"/>
      <c r="UTU300"/>
      <c r="UTV300"/>
      <c r="UTW300"/>
      <c r="UTX300"/>
      <c r="UTY300"/>
      <c r="UTZ300"/>
      <c r="UUA300"/>
      <c r="UUB300"/>
      <c r="UUC300"/>
      <c r="UUD300"/>
      <c r="UUE300"/>
      <c r="UUF300"/>
      <c r="UUG300"/>
      <c r="UUH300"/>
      <c r="UUI300"/>
      <c r="UUJ300"/>
      <c r="UUK300"/>
      <c r="UUL300"/>
      <c r="UUM300"/>
      <c r="UUN300"/>
      <c r="UUO300"/>
      <c r="UUP300"/>
      <c r="UUQ300"/>
      <c r="UUR300"/>
      <c r="UUS300"/>
      <c r="UUT300"/>
      <c r="UUU300"/>
      <c r="UUV300"/>
      <c r="UUW300"/>
      <c r="UUX300"/>
      <c r="UUY300"/>
      <c r="UUZ300"/>
      <c r="UVA300"/>
      <c r="UVB300"/>
      <c r="UVC300"/>
      <c r="UVD300"/>
      <c r="UVE300"/>
      <c r="UVF300"/>
      <c r="UVG300"/>
      <c r="UVH300"/>
      <c r="UVI300"/>
      <c r="UVJ300"/>
      <c r="UVK300"/>
      <c r="UVL300"/>
      <c r="UVM300"/>
      <c r="UVN300"/>
      <c r="UVO300"/>
      <c r="UVP300"/>
      <c r="UVQ300"/>
      <c r="UVR300"/>
      <c r="UVS300"/>
      <c r="UVT300"/>
      <c r="UVU300"/>
      <c r="UVV300"/>
      <c r="UVW300"/>
      <c r="UVX300"/>
      <c r="UVY300"/>
      <c r="UVZ300"/>
      <c r="UWA300"/>
      <c r="UWB300"/>
      <c r="UWC300"/>
      <c r="UWD300"/>
      <c r="UWE300"/>
      <c r="UWF300"/>
      <c r="UWG300"/>
      <c r="UWH300"/>
      <c r="UWI300"/>
      <c r="UWJ300"/>
      <c r="UWK300"/>
      <c r="UWL300"/>
      <c r="UWM300"/>
      <c r="UWN300"/>
      <c r="UWO300"/>
      <c r="UWP300"/>
      <c r="UWQ300"/>
      <c r="UWR300"/>
      <c r="UWS300"/>
      <c r="UWT300"/>
      <c r="UWU300"/>
      <c r="UWV300"/>
      <c r="UWW300"/>
      <c r="UWX300"/>
      <c r="UWY300"/>
      <c r="UWZ300"/>
      <c r="UXA300"/>
      <c r="UXB300"/>
      <c r="UXC300"/>
      <c r="UXD300"/>
      <c r="UXE300"/>
      <c r="UXF300"/>
      <c r="UXG300"/>
      <c r="UXH300"/>
      <c r="UXI300"/>
      <c r="UXJ300"/>
      <c r="UXK300"/>
      <c r="UXL300"/>
      <c r="UXM300"/>
      <c r="UXN300"/>
      <c r="UXO300"/>
      <c r="UXP300"/>
      <c r="UXQ300"/>
      <c r="UXR300"/>
      <c r="UXS300"/>
      <c r="UXT300"/>
      <c r="UXU300"/>
      <c r="UXV300"/>
      <c r="UXW300"/>
      <c r="UXX300"/>
      <c r="UXY300"/>
      <c r="UXZ300"/>
      <c r="UYA300"/>
      <c r="UYB300"/>
      <c r="UYC300"/>
      <c r="UYD300"/>
      <c r="UYE300"/>
      <c r="UYF300"/>
      <c r="UYG300"/>
      <c r="UYH300"/>
      <c r="UYI300"/>
      <c r="UYJ300"/>
      <c r="UYK300"/>
      <c r="UYL300"/>
      <c r="UYM300"/>
      <c r="UYN300"/>
      <c r="UYO300"/>
      <c r="UYP300"/>
      <c r="UYQ300"/>
      <c r="UYR300"/>
      <c r="UYS300"/>
      <c r="UYT300"/>
      <c r="UYU300"/>
      <c r="UYV300"/>
      <c r="UYW300"/>
      <c r="UYX300"/>
      <c r="UYY300"/>
      <c r="UYZ300"/>
      <c r="UZA300"/>
      <c r="UZB300"/>
      <c r="UZC300"/>
      <c r="UZD300"/>
      <c r="UZE300"/>
      <c r="UZF300"/>
      <c r="UZG300"/>
      <c r="UZH300"/>
      <c r="UZI300"/>
      <c r="UZJ300"/>
      <c r="UZK300"/>
      <c r="UZL300"/>
      <c r="UZM300"/>
      <c r="UZN300"/>
      <c r="UZO300"/>
      <c r="UZP300"/>
      <c r="UZQ300"/>
      <c r="UZR300"/>
      <c r="UZS300"/>
      <c r="UZT300"/>
      <c r="UZU300"/>
      <c r="UZV300"/>
      <c r="UZW300"/>
      <c r="UZX300"/>
      <c r="UZY300"/>
      <c r="UZZ300"/>
      <c r="VAA300"/>
      <c r="VAB300"/>
      <c r="VAC300"/>
      <c r="VAD300"/>
      <c r="VAE300"/>
      <c r="VAF300"/>
      <c r="VAG300"/>
      <c r="VAH300"/>
      <c r="VAI300"/>
      <c r="VAJ300"/>
      <c r="VAK300"/>
      <c r="VAL300"/>
      <c r="VAM300"/>
      <c r="VAN300"/>
      <c r="VAO300"/>
      <c r="VAP300"/>
      <c r="VAQ300"/>
      <c r="VAR300"/>
      <c r="VAS300"/>
      <c r="VAT300"/>
      <c r="VAU300"/>
      <c r="VAV300"/>
      <c r="VAW300"/>
      <c r="VAX300"/>
      <c r="VAY300"/>
      <c r="VAZ300"/>
      <c r="VBA300"/>
      <c r="VBB300"/>
      <c r="VBC300"/>
      <c r="VBD300"/>
      <c r="VBE300"/>
      <c r="VBF300"/>
      <c r="VBG300"/>
      <c r="VBH300"/>
      <c r="VBI300"/>
      <c r="VBJ300"/>
      <c r="VBK300"/>
      <c r="VBL300"/>
      <c r="VBM300"/>
      <c r="VBN300"/>
      <c r="VBO300"/>
      <c r="VBP300"/>
      <c r="VBQ300"/>
      <c r="VBR300"/>
      <c r="VBS300"/>
      <c r="VBT300"/>
      <c r="VBU300"/>
      <c r="VBV300"/>
      <c r="VBW300"/>
      <c r="VBX300"/>
      <c r="VBY300"/>
      <c r="VBZ300"/>
      <c r="VCA300"/>
      <c r="VCB300"/>
      <c r="VCC300"/>
      <c r="VCD300"/>
      <c r="VCE300"/>
      <c r="VCF300"/>
      <c r="VCG300"/>
      <c r="VCH300"/>
      <c r="VCI300"/>
      <c r="VCJ300"/>
      <c r="VCK300"/>
      <c r="VCL300"/>
      <c r="VCM300"/>
      <c r="VCN300"/>
      <c r="VCO300"/>
      <c r="VCP300"/>
      <c r="VCQ300"/>
      <c r="VCR300"/>
      <c r="VCS300"/>
      <c r="VCT300"/>
      <c r="VCU300"/>
      <c r="VCV300"/>
      <c r="VCW300"/>
      <c r="VCX300"/>
      <c r="VCY300"/>
      <c r="VCZ300"/>
      <c r="VDA300"/>
      <c r="VDB300"/>
      <c r="VDC300"/>
      <c r="VDD300"/>
      <c r="VDE300"/>
      <c r="VDF300"/>
      <c r="VDG300"/>
      <c r="VDH300"/>
      <c r="VDI300"/>
      <c r="VDJ300"/>
      <c r="VDK300"/>
      <c r="VDL300"/>
      <c r="VDM300"/>
      <c r="VDN300"/>
      <c r="VDO300"/>
      <c r="VDP300"/>
      <c r="VDQ300"/>
      <c r="VDR300"/>
      <c r="VDS300"/>
      <c r="VDT300"/>
      <c r="VDU300"/>
      <c r="VDV300"/>
      <c r="VDW300"/>
      <c r="VDX300"/>
      <c r="VDY300"/>
      <c r="VDZ300"/>
      <c r="VEA300"/>
      <c r="VEB300"/>
      <c r="VEC300"/>
      <c r="VED300"/>
      <c r="VEE300"/>
      <c r="VEF300"/>
      <c r="VEG300"/>
      <c r="VEH300"/>
      <c r="VEI300"/>
      <c r="VEJ300"/>
      <c r="VEK300"/>
      <c r="VEL300"/>
      <c r="VEM300"/>
      <c r="VEN300"/>
      <c r="VEO300"/>
      <c r="VEP300"/>
      <c r="VEQ300"/>
      <c r="VER300"/>
      <c r="VES300"/>
      <c r="VET300"/>
      <c r="VEU300"/>
      <c r="VEV300"/>
      <c r="VEW300"/>
      <c r="VEX300"/>
      <c r="VEY300"/>
      <c r="VEZ300"/>
      <c r="VFA300"/>
      <c r="VFB300"/>
      <c r="VFC300"/>
      <c r="VFD300"/>
      <c r="VFE300"/>
      <c r="VFF300"/>
      <c r="VFG300"/>
      <c r="VFH300"/>
      <c r="VFI300"/>
      <c r="VFJ300"/>
      <c r="VFK300"/>
      <c r="VFL300"/>
      <c r="VFM300"/>
      <c r="VFN300"/>
      <c r="VFO300"/>
      <c r="VFP300"/>
      <c r="VFQ300"/>
      <c r="VFR300"/>
      <c r="VFS300"/>
      <c r="VFT300"/>
      <c r="VFU300"/>
      <c r="VFV300"/>
      <c r="VFW300"/>
      <c r="VFX300"/>
      <c r="VFY300"/>
      <c r="VFZ300"/>
      <c r="VGA300"/>
      <c r="VGB300"/>
      <c r="VGC300"/>
      <c r="VGD300"/>
      <c r="VGE300"/>
      <c r="VGF300"/>
      <c r="VGG300"/>
      <c r="VGH300"/>
      <c r="VGI300"/>
      <c r="VGJ300"/>
      <c r="VGK300"/>
      <c r="VGL300"/>
      <c r="VGM300"/>
      <c r="VGN300"/>
      <c r="VGO300"/>
      <c r="VGP300"/>
      <c r="VGQ300"/>
      <c r="VGR300"/>
      <c r="VGS300"/>
      <c r="VGT300"/>
      <c r="VGU300"/>
      <c r="VGV300"/>
      <c r="VGW300"/>
      <c r="VGX300"/>
      <c r="VGY300"/>
      <c r="VGZ300"/>
      <c r="VHA300"/>
      <c r="VHB300"/>
      <c r="VHC300"/>
      <c r="VHD300"/>
      <c r="VHE300"/>
      <c r="VHF300"/>
      <c r="VHG300"/>
      <c r="VHH300"/>
      <c r="VHI300"/>
      <c r="VHJ300"/>
      <c r="VHK300"/>
      <c r="VHL300"/>
      <c r="VHM300"/>
      <c r="VHN300"/>
      <c r="VHO300"/>
      <c r="VHP300"/>
      <c r="VHQ300"/>
      <c r="VHR300"/>
      <c r="VHS300"/>
      <c r="VHT300"/>
      <c r="VHU300"/>
      <c r="VHV300"/>
      <c r="VHW300"/>
      <c r="VHX300"/>
      <c r="VHY300"/>
      <c r="VHZ300"/>
      <c r="VIA300"/>
      <c r="VIB300"/>
      <c r="VIC300"/>
      <c r="VID300"/>
      <c r="VIE300"/>
      <c r="VIF300"/>
      <c r="VIG300"/>
      <c r="VIH300"/>
      <c r="VII300"/>
      <c r="VIJ300"/>
      <c r="VIK300"/>
      <c r="VIL300"/>
      <c r="VIM300"/>
      <c r="VIN300"/>
      <c r="VIO300"/>
      <c r="VIP300"/>
      <c r="VIQ300"/>
      <c r="VIR300"/>
      <c r="VIS300"/>
      <c r="VIT300"/>
      <c r="VIU300"/>
      <c r="VIV300"/>
      <c r="VIW300"/>
      <c r="VIX300"/>
      <c r="VIY300"/>
      <c r="VIZ300"/>
      <c r="VJA300"/>
      <c r="VJB300"/>
      <c r="VJC300"/>
      <c r="VJD300"/>
      <c r="VJE300"/>
      <c r="VJF300"/>
      <c r="VJG300"/>
      <c r="VJH300"/>
      <c r="VJI300"/>
      <c r="VJJ300"/>
      <c r="VJK300"/>
      <c r="VJL300"/>
      <c r="VJM300"/>
      <c r="VJN300"/>
      <c r="VJO300"/>
      <c r="VJP300"/>
      <c r="VJQ300"/>
      <c r="VJR300"/>
      <c r="VJS300"/>
      <c r="VJT300"/>
      <c r="VJU300"/>
      <c r="VJV300"/>
      <c r="VJW300"/>
      <c r="VJX300"/>
      <c r="VJY300"/>
      <c r="VJZ300"/>
      <c r="VKA300"/>
      <c r="VKB300"/>
      <c r="VKC300"/>
      <c r="VKD300"/>
      <c r="VKE300"/>
      <c r="VKF300"/>
      <c r="VKG300"/>
      <c r="VKH300"/>
      <c r="VKI300"/>
      <c r="VKJ300"/>
      <c r="VKK300"/>
      <c r="VKL300"/>
      <c r="VKM300"/>
      <c r="VKN300"/>
      <c r="VKO300"/>
      <c r="VKP300"/>
      <c r="VKQ300"/>
      <c r="VKR300"/>
      <c r="VKS300"/>
      <c r="VKT300"/>
      <c r="VKU300"/>
      <c r="VKV300"/>
      <c r="VKW300"/>
      <c r="VKX300"/>
      <c r="VKY300"/>
      <c r="VKZ300"/>
      <c r="VLA300"/>
      <c r="VLB300"/>
      <c r="VLC300"/>
      <c r="VLD300"/>
      <c r="VLE300"/>
      <c r="VLF300"/>
      <c r="VLG300"/>
      <c r="VLH300"/>
      <c r="VLI300"/>
      <c r="VLJ300"/>
      <c r="VLK300"/>
      <c r="VLL300"/>
      <c r="VLM300"/>
      <c r="VLN300"/>
      <c r="VLO300"/>
      <c r="VLP300"/>
      <c r="VLQ300"/>
      <c r="VLR300"/>
      <c r="VLS300"/>
      <c r="VLT300"/>
      <c r="VLU300"/>
      <c r="VLV300"/>
      <c r="VLW300"/>
      <c r="VLX300"/>
      <c r="VLY300"/>
      <c r="VLZ300"/>
      <c r="VMA300"/>
      <c r="VMB300"/>
      <c r="VMC300"/>
      <c r="VMD300"/>
      <c r="VME300"/>
      <c r="VMF300"/>
      <c r="VMG300"/>
      <c r="VMH300"/>
      <c r="VMI300"/>
      <c r="VMJ300"/>
      <c r="VMK300"/>
      <c r="VML300"/>
      <c r="VMM300"/>
      <c r="VMN300"/>
      <c r="VMO300"/>
      <c r="VMP300"/>
      <c r="VMQ300"/>
      <c r="VMR300"/>
      <c r="VMS300"/>
      <c r="VMT300"/>
      <c r="VMU300"/>
      <c r="VMV300"/>
      <c r="VMW300"/>
      <c r="VMX300"/>
      <c r="VMY300"/>
      <c r="VMZ300"/>
      <c r="VNA300"/>
      <c r="VNB300"/>
      <c r="VNC300"/>
      <c r="VND300"/>
      <c r="VNE300"/>
      <c r="VNF300"/>
      <c r="VNG300"/>
      <c r="VNH300"/>
      <c r="VNI300"/>
      <c r="VNJ300"/>
      <c r="VNK300"/>
      <c r="VNL300"/>
      <c r="VNM300"/>
      <c r="VNN300"/>
      <c r="VNO300"/>
      <c r="VNP300"/>
      <c r="VNQ300"/>
      <c r="VNR300"/>
      <c r="VNS300"/>
      <c r="VNT300"/>
      <c r="VNU300"/>
      <c r="VNV300"/>
      <c r="VNW300"/>
      <c r="VNX300"/>
      <c r="VNY300"/>
      <c r="VNZ300"/>
      <c r="VOA300"/>
      <c r="VOB300"/>
      <c r="VOC300"/>
      <c r="VOD300"/>
      <c r="VOE300"/>
      <c r="VOF300"/>
      <c r="VOG300"/>
      <c r="VOH300"/>
      <c r="VOI300"/>
      <c r="VOJ300"/>
      <c r="VOK300"/>
      <c r="VOL300"/>
      <c r="VOM300"/>
      <c r="VON300"/>
      <c r="VOO300"/>
      <c r="VOP300"/>
      <c r="VOQ300"/>
      <c r="VOR300"/>
      <c r="VOS300"/>
      <c r="VOT300"/>
      <c r="VOU300"/>
      <c r="VOV300"/>
      <c r="VOW300"/>
      <c r="VOX300"/>
      <c r="VOY300"/>
      <c r="VOZ300"/>
      <c r="VPA300"/>
      <c r="VPB300"/>
      <c r="VPC300"/>
      <c r="VPD300"/>
      <c r="VPE300"/>
      <c r="VPF300"/>
      <c r="VPG300"/>
      <c r="VPH300"/>
      <c r="VPI300"/>
      <c r="VPJ300"/>
      <c r="VPK300"/>
      <c r="VPL300"/>
      <c r="VPM300"/>
      <c r="VPN300"/>
      <c r="VPO300"/>
      <c r="VPP300"/>
      <c r="VPQ300"/>
      <c r="VPR300"/>
      <c r="VPS300"/>
      <c r="VPT300"/>
      <c r="VPU300"/>
      <c r="VPV300"/>
      <c r="VPW300"/>
      <c r="VPX300"/>
      <c r="VPY300"/>
      <c r="VPZ300"/>
      <c r="VQA300"/>
      <c r="VQB300"/>
      <c r="VQC300"/>
      <c r="VQD300"/>
      <c r="VQE300"/>
      <c r="VQF300"/>
      <c r="VQG300"/>
      <c r="VQH300"/>
      <c r="VQI300"/>
      <c r="VQJ300"/>
      <c r="VQK300"/>
      <c r="VQL300"/>
      <c r="VQM300"/>
      <c r="VQN300"/>
      <c r="VQO300"/>
      <c r="VQP300"/>
      <c r="VQQ300"/>
      <c r="VQR300"/>
      <c r="VQS300"/>
      <c r="VQT300"/>
      <c r="VQU300"/>
      <c r="VQV300"/>
      <c r="VQW300"/>
      <c r="VQX300"/>
      <c r="VQY300"/>
      <c r="VQZ300"/>
      <c r="VRA300"/>
      <c r="VRB300"/>
      <c r="VRC300"/>
      <c r="VRD300"/>
      <c r="VRE300"/>
      <c r="VRF300"/>
      <c r="VRG300"/>
      <c r="VRH300"/>
      <c r="VRI300"/>
      <c r="VRJ300"/>
      <c r="VRK300"/>
      <c r="VRL300"/>
      <c r="VRM300"/>
      <c r="VRN300"/>
      <c r="VRO300"/>
      <c r="VRP300"/>
      <c r="VRQ300"/>
      <c r="VRR300"/>
      <c r="VRS300"/>
      <c r="VRT300"/>
      <c r="VRU300"/>
      <c r="VRV300"/>
      <c r="VRW300"/>
      <c r="VRX300"/>
      <c r="VRY300"/>
      <c r="VRZ300"/>
      <c r="VSA300"/>
      <c r="VSB300"/>
      <c r="VSC300"/>
      <c r="VSD300"/>
      <c r="VSE300"/>
      <c r="VSF300"/>
      <c r="VSG300"/>
      <c r="VSH300"/>
      <c r="VSI300"/>
      <c r="VSJ300"/>
      <c r="VSK300"/>
      <c r="VSL300"/>
      <c r="VSM300"/>
      <c r="VSN300"/>
      <c r="VSO300"/>
      <c r="VSP300"/>
      <c r="VSQ300"/>
      <c r="VSR300"/>
      <c r="VSS300"/>
      <c r="VST300"/>
      <c r="VSU300"/>
      <c r="VSV300"/>
      <c r="VSW300"/>
      <c r="VSX300"/>
      <c r="VSY300"/>
      <c r="VSZ300"/>
      <c r="VTA300"/>
      <c r="VTB300"/>
      <c r="VTC300"/>
      <c r="VTD300"/>
      <c r="VTE300"/>
      <c r="VTF300"/>
      <c r="VTG300"/>
      <c r="VTH300"/>
      <c r="VTI300"/>
      <c r="VTJ300"/>
      <c r="VTK300"/>
      <c r="VTL300"/>
      <c r="VTM300"/>
      <c r="VTN300"/>
      <c r="VTO300"/>
      <c r="VTP300"/>
      <c r="VTQ300"/>
      <c r="VTR300"/>
      <c r="VTS300"/>
      <c r="VTT300"/>
      <c r="VTU300"/>
      <c r="VTV300"/>
      <c r="VTW300"/>
      <c r="VTX300"/>
      <c r="VTY300"/>
      <c r="VTZ300"/>
      <c r="VUA300"/>
      <c r="VUB300"/>
      <c r="VUC300"/>
      <c r="VUD300"/>
      <c r="VUE300"/>
      <c r="VUF300"/>
      <c r="VUG300"/>
      <c r="VUH300"/>
      <c r="VUI300"/>
      <c r="VUJ300"/>
      <c r="VUK300"/>
      <c r="VUL300"/>
      <c r="VUM300"/>
      <c r="VUN300"/>
      <c r="VUO300"/>
      <c r="VUP300"/>
      <c r="VUQ300"/>
      <c r="VUR300"/>
      <c r="VUS300"/>
      <c r="VUT300"/>
      <c r="VUU300"/>
      <c r="VUV300"/>
      <c r="VUW300"/>
      <c r="VUX300"/>
      <c r="VUY300"/>
      <c r="VUZ300"/>
      <c r="VVA300"/>
      <c r="VVB300"/>
      <c r="VVC300"/>
      <c r="VVD300"/>
      <c r="VVE300"/>
      <c r="VVF300"/>
      <c r="VVG300"/>
      <c r="VVH300"/>
      <c r="VVI300"/>
      <c r="VVJ300"/>
      <c r="VVK300"/>
      <c r="VVL300"/>
      <c r="VVM300"/>
      <c r="VVN300"/>
      <c r="VVO300"/>
      <c r="VVP300"/>
      <c r="VVQ300"/>
      <c r="VVR300"/>
      <c r="VVS300"/>
      <c r="VVT300"/>
      <c r="VVU300"/>
      <c r="VVV300"/>
      <c r="VVW300"/>
      <c r="VVX300"/>
      <c r="VVY300"/>
      <c r="VVZ300"/>
      <c r="VWA300"/>
      <c r="VWB300"/>
      <c r="VWC300"/>
      <c r="VWD300"/>
      <c r="VWE300"/>
      <c r="VWF300"/>
      <c r="VWG300"/>
      <c r="VWH300"/>
      <c r="VWI300"/>
      <c r="VWJ300"/>
      <c r="VWK300"/>
      <c r="VWL300"/>
      <c r="VWM300"/>
      <c r="VWN300"/>
      <c r="VWO300"/>
      <c r="VWP300"/>
      <c r="VWQ300"/>
      <c r="VWR300"/>
      <c r="VWS300"/>
      <c r="VWT300"/>
      <c r="VWU300"/>
      <c r="VWV300"/>
      <c r="VWW300"/>
      <c r="VWX300"/>
      <c r="VWY300"/>
      <c r="VWZ300"/>
      <c r="VXA300"/>
      <c r="VXB300"/>
      <c r="VXC300"/>
      <c r="VXD300"/>
      <c r="VXE300"/>
      <c r="VXF300"/>
      <c r="VXG300"/>
      <c r="VXH300"/>
      <c r="VXI300"/>
      <c r="VXJ300"/>
      <c r="VXK300"/>
      <c r="VXL300"/>
      <c r="VXM300"/>
      <c r="VXN300"/>
      <c r="VXO300"/>
      <c r="VXP300"/>
      <c r="VXQ300"/>
      <c r="VXR300"/>
      <c r="VXS300"/>
      <c r="VXT300"/>
      <c r="VXU300"/>
      <c r="VXV300"/>
      <c r="VXW300"/>
      <c r="VXX300"/>
      <c r="VXY300"/>
      <c r="VXZ300"/>
      <c r="VYA300"/>
      <c r="VYB300"/>
      <c r="VYC300"/>
      <c r="VYD300"/>
      <c r="VYE300"/>
      <c r="VYF300"/>
      <c r="VYG300"/>
      <c r="VYH300"/>
      <c r="VYI300"/>
      <c r="VYJ300"/>
      <c r="VYK300"/>
      <c r="VYL300"/>
      <c r="VYM300"/>
      <c r="VYN300"/>
      <c r="VYO300"/>
      <c r="VYP300"/>
      <c r="VYQ300"/>
      <c r="VYR300"/>
      <c r="VYS300"/>
      <c r="VYT300"/>
      <c r="VYU300"/>
      <c r="VYV300"/>
      <c r="VYW300"/>
      <c r="VYX300"/>
      <c r="VYY300"/>
      <c r="VYZ300"/>
      <c r="VZA300"/>
      <c r="VZB300"/>
      <c r="VZC300"/>
      <c r="VZD300"/>
      <c r="VZE300"/>
      <c r="VZF300"/>
      <c r="VZG300"/>
      <c r="VZH300"/>
      <c r="VZI300"/>
      <c r="VZJ300"/>
      <c r="VZK300"/>
      <c r="VZL300"/>
      <c r="VZM300"/>
      <c r="VZN300"/>
      <c r="VZO300"/>
      <c r="VZP300"/>
      <c r="VZQ300"/>
      <c r="VZR300"/>
      <c r="VZS300"/>
      <c r="VZT300"/>
      <c r="VZU300"/>
      <c r="VZV300"/>
      <c r="VZW300"/>
      <c r="VZX300"/>
      <c r="VZY300"/>
      <c r="VZZ300"/>
      <c r="WAA300"/>
      <c r="WAB300"/>
      <c r="WAC300"/>
      <c r="WAD300"/>
      <c r="WAE300"/>
      <c r="WAF300"/>
      <c r="WAG300"/>
      <c r="WAH300"/>
      <c r="WAI300"/>
      <c r="WAJ300"/>
      <c r="WAK300"/>
      <c r="WAL300"/>
      <c r="WAM300"/>
      <c r="WAN300"/>
      <c r="WAO300"/>
      <c r="WAP300"/>
      <c r="WAQ300"/>
      <c r="WAR300"/>
      <c r="WAS300"/>
      <c r="WAT300"/>
      <c r="WAU300"/>
      <c r="WAV300"/>
      <c r="WAW300"/>
      <c r="WAX300"/>
      <c r="WAY300"/>
      <c r="WAZ300"/>
      <c r="WBA300"/>
      <c r="WBB300"/>
      <c r="WBC300"/>
      <c r="WBD300"/>
      <c r="WBE300"/>
      <c r="WBF300"/>
      <c r="WBG300"/>
      <c r="WBH300"/>
      <c r="WBI300"/>
      <c r="WBJ300"/>
      <c r="WBK300"/>
      <c r="WBL300"/>
      <c r="WBM300"/>
      <c r="WBN300"/>
      <c r="WBO300"/>
      <c r="WBP300"/>
      <c r="WBQ300"/>
      <c r="WBR300"/>
      <c r="WBS300"/>
      <c r="WBT300"/>
      <c r="WBU300"/>
      <c r="WBV300"/>
      <c r="WBW300"/>
      <c r="WBX300"/>
      <c r="WBY300"/>
      <c r="WBZ300"/>
      <c r="WCA300"/>
      <c r="WCB300"/>
      <c r="WCC300"/>
      <c r="WCD300"/>
      <c r="WCE300"/>
      <c r="WCF300"/>
      <c r="WCG300"/>
      <c r="WCH300"/>
      <c r="WCI300"/>
      <c r="WCJ300"/>
      <c r="WCK300"/>
      <c r="WCL300"/>
      <c r="WCM300"/>
      <c r="WCN300"/>
      <c r="WCO300"/>
      <c r="WCP300"/>
      <c r="WCQ300"/>
      <c r="WCR300"/>
      <c r="WCS300"/>
      <c r="WCT300"/>
      <c r="WCU300"/>
      <c r="WCV300"/>
      <c r="WCW300"/>
      <c r="WCX300"/>
      <c r="WCY300"/>
      <c r="WCZ300"/>
      <c r="WDA300"/>
      <c r="WDB300"/>
      <c r="WDC300"/>
      <c r="WDD300"/>
      <c r="WDE300"/>
      <c r="WDF300"/>
      <c r="WDG300"/>
      <c r="WDH300"/>
      <c r="WDI300"/>
      <c r="WDJ300"/>
      <c r="WDK300"/>
      <c r="WDL300"/>
      <c r="WDM300"/>
      <c r="WDN300"/>
      <c r="WDO300"/>
      <c r="WDP300"/>
      <c r="WDQ300"/>
      <c r="WDR300"/>
      <c r="WDS300"/>
      <c r="WDT300"/>
      <c r="WDU300"/>
      <c r="WDV300"/>
      <c r="WDW300"/>
      <c r="WDX300"/>
      <c r="WDY300"/>
      <c r="WDZ300"/>
      <c r="WEA300"/>
      <c r="WEB300"/>
      <c r="WEC300"/>
      <c r="WED300"/>
      <c r="WEE300"/>
      <c r="WEF300"/>
      <c r="WEG300"/>
      <c r="WEH300"/>
      <c r="WEI300"/>
      <c r="WEJ300"/>
      <c r="WEK300"/>
      <c r="WEL300"/>
      <c r="WEM300"/>
      <c r="WEN300"/>
      <c r="WEO300"/>
      <c r="WEP300"/>
      <c r="WEQ300"/>
      <c r="WER300"/>
      <c r="WES300"/>
      <c r="WET300"/>
      <c r="WEU300"/>
      <c r="WEV300"/>
      <c r="WEW300"/>
      <c r="WEX300"/>
      <c r="WEY300"/>
      <c r="WEZ300"/>
      <c r="WFA300"/>
      <c r="WFB300"/>
      <c r="WFC300"/>
      <c r="WFD300"/>
      <c r="WFE300"/>
      <c r="WFF300"/>
      <c r="WFG300"/>
      <c r="WFH300"/>
      <c r="WFI300"/>
      <c r="WFJ300"/>
      <c r="WFK300"/>
      <c r="WFL300"/>
      <c r="WFM300"/>
      <c r="WFN300"/>
      <c r="WFO300"/>
      <c r="WFP300"/>
      <c r="WFQ300"/>
      <c r="WFR300"/>
      <c r="WFS300"/>
      <c r="WFT300"/>
      <c r="WFU300"/>
      <c r="WFV300"/>
      <c r="WFW300"/>
      <c r="WFX300"/>
      <c r="WFY300"/>
      <c r="WFZ300"/>
      <c r="WGA300"/>
      <c r="WGB300"/>
      <c r="WGC300"/>
      <c r="WGD300"/>
      <c r="WGE300"/>
      <c r="WGF300"/>
      <c r="WGG300"/>
      <c r="WGH300"/>
      <c r="WGI300"/>
      <c r="WGJ300"/>
      <c r="WGK300"/>
      <c r="WGL300"/>
      <c r="WGM300"/>
      <c r="WGN300"/>
      <c r="WGO300"/>
      <c r="WGP300"/>
      <c r="WGQ300"/>
      <c r="WGR300"/>
      <c r="WGS300"/>
      <c r="WGT300"/>
      <c r="WGU300"/>
      <c r="WGV300"/>
      <c r="WGW300"/>
      <c r="WGX300"/>
      <c r="WGY300"/>
      <c r="WGZ300"/>
      <c r="WHA300"/>
      <c r="WHB300"/>
      <c r="WHC300"/>
      <c r="WHD300"/>
      <c r="WHE300"/>
      <c r="WHF300"/>
      <c r="WHG300"/>
      <c r="WHH300"/>
      <c r="WHI300"/>
      <c r="WHJ300"/>
      <c r="WHK300"/>
      <c r="WHL300"/>
      <c r="WHM300"/>
      <c r="WHN300"/>
      <c r="WHO300"/>
      <c r="WHP300"/>
      <c r="WHQ300"/>
      <c r="WHR300"/>
      <c r="WHS300"/>
      <c r="WHT300"/>
      <c r="WHU300"/>
      <c r="WHV300"/>
      <c r="WHW300"/>
      <c r="WHX300"/>
      <c r="WHY300"/>
      <c r="WHZ300"/>
      <c r="WIA300"/>
      <c r="WIB300"/>
      <c r="WIC300"/>
      <c r="WID300"/>
      <c r="WIE300"/>
      <c r="WIF300"/>
      <c r="WIG300"/>
      <c r="WIH300"/>
      <c r="WII300"/>
      <c r="WIJ300"/>
      <c r="WIK300"/>
      <c r="WIL300"/>
      <c r="WIM300"/>
      <c r="WIN300"/>
      <c r="WIO300"/>
      <c r="WIP300"/>
      <c r="WIQ300"/>
      <c r="WIR300"/>
      <c r="WIS300"/>
      <c r="WIT300"/>
      <c r="WIU300"/>
      <c r="WIV300"/>
      <c r="WIW300"/>
      <c r="WIX300"/>
      <c r="WIY300"/>
      <c r="WIZ300"/>
      <c r="WJA300"/>
      <c r="WJB300"/>
      <c r="WJC300"/>
      <c r="WJD300"/>
      <c r="WJE300"/>
      <c r="WJF300"/>
      <c r="WJG300"/>
      <c r="WJH300"/>
      <c r="WJI300"/>
      <c r="WJJ300"/>
      <c r="WJK300"/>
      <c r="WJL300"/>
      <c r="WJM300"/>
      <c r="WJN300"/>
      <c r="WJO300"/>
      <c r="WJP300"/>
      <c r="WJQ300"/>
      <c r="WJR300"/>
      <c r="WJS300"/>
      <c r="WJT300"/>
      <c r="WJU300"/>
      <c r="WJV300"/>
      <c r="WJW300"/>
      <c r="WJX300"/>
      <c r="WJY300"/>
      <c r="WJZ300"/>
      <c r="WKA300"/>
      <c r="WKB300"/>
      <c r="WKC300"/>
      <c r="WKD300"/>
      <c r="WKE300"/>
      <c r="WKF300"/>
      <c r="WKG300"/>
      <c r="WKH300"/>
      <c r="WKI300"/>
      <c r="WKJ300"/>
      <c r="WKK300"/>
      <c r="WKL300"/>
      <c r="WKM300"/>
      <c r="WKN300"/>
      <c r="WKO300"/>
      <c r="WKP300"/>
      <c r="WKQ300"/>
      <c r="WKR300"/>
      <c r="WKS300"/>
      <c r="WKT300"/>
      <c r="WKU300"/>
      <c r="WKV300"/>
      <c r="WKW300"/>
      <c r="WKX300"/>
      <c r="WKY300"/>
      <c r="WKZ300"/>
      <c r="WLA300"/>
      <c r="WLB300"/>
      <c r="WLC300"/>
      <c r="WLD300"/>
      <c r="WLE300"/>
      <c r="WLF300"/>
      <c r="WLG300"/>
      <c r="WLH300"/>
      <c r="WLI300"/>
      <c r="WLJ300"/>
      <c r="WLK300"/>
      <c r="WLL300"/>
      <c r="WLM300"/>
      <c r="WLN300"/>
      <c r="WLO300"/>
      <c r="WLP300"/>
      <c r="WLQ300"/>
      <c r="WLR300"/>
      <c r="WLS300"/>
      <c r="WLT300"/>
      <c r="WLU300"/>
      <c r="WLV300"/>
      <c r="WLW300"/>
      <c r="WLX300"/>
      <c r="WLY300"/>
      <c r="WLZ300"/>
      <c r="WMA300"/>
      <c r="WMB300"/>
      <c r="WMC300"/>
      <c r="WMD300"/>
      <c r="WME300"/>
      <c r="WMF300"/>
      <c r="WMG300"/>
      <c r="WMH300"/>
      <c r="WMI300"/>
      <c r="WMJ300"/>
      <c r="WMK300"/>
      <c r="WML300"/>
      <c r="WMM300"/>
      <c r="WMN300"/>
      <c r="WMO300"/>
      <c r="WMP300"/>
      <c r="WMQ300"/>
      <c r="WMR300"/>
      <c r="WMS300"/>
      <c r="WMT300"/>
      <c r="WMU300"/>
      <c r="WMV300"/>
      <c r="WMW300"/>
      <c r="WMX300"/>
      <c r="WMY300"/>
      <c r="WMZ300"/>
      <c r="WNA300"/>
      <c r="WNB300"/>
      <c r="WNC300"/>
      <c r="WND300"/>
      <c r="WNE300"/>
      <c r="WNF300"/>
      <c r="WNG300"/>
      <c r="WNH300"/>
      <c r="WNI300"/>
      <c r="WNJ300"/>
      <c r="WNK300"/>
      <c r="WNL300"/>
      <c r="WNM300"/>
      <c r="WNN300"/>
      <c r="WNO300"/>
      <c r="WNP300"/>
      <c r="WNQ300"/>
      <c r="WNR300"/>
      <c r="WNS300"/>
      <c r="WNT300"/>
      <c r="WNU300"/>
      <c r="WNV300"/>
      <c r="WNW300"/>
      <c r="WNX300"/>
      <c r="WNY300"/>
      <c r="WNZ300"/>
      <c r="WOA300"/>
      <c r="WOB300"/>
      <c r="WOC300"/>
      <c r="WOD300"/>
      <c r="WOE300"/>
      <c r="WOF300"/>
      <c r="WOG300"/>
      <c r="WOH300"/>
      <c r="WOI300"/>
      <c r="WOJ300"/>
      <c r="WOK300"/>
      <c r="WOL300"/>
      <c r="WOM300"/>
      <c r="WON300"/>
      <c r="WOO300"/>
      <c r="WOP300"/>
      <c r="WOQ300"/>
      <c r="WOR300"/>
      <c r="WOS300"/>
      <c r="WOT300"/>
      <c r="WOU300"/>
      <c r="WOV300"/>
      <c r="WOW300"/>
      <c r="WOX300"/>
      <c r="WOY300"/>
      <c r="WOZ300"/>
      <c r="WPA300"/>
      <c r="WPB300"/>
      <c r="WPC300"/>
      <c r="WPD300"/>
      <c r="WPE300"/>
      <c r="WPF300"/>
      <c r="WPG300"/>
      <c r="WPH300"/>
      <c r="WPI300"/>
      <c r="WPJ300"/>
      <c r="WPK300"/>
      <c r="WPL300"/>
      <c r="WPM300"/>
      <c r="WPN300"/>
      <c r="WPO300"/>
      <c r="WPP300"/>
      <c r="WPQ300"/>
      <c r="WPR300"/>
      <c r="WPS300"/>
      <c r="WPT300"/>
      <c r="WPU300"/>
      <c r="WPV300"/>
      <c r="WPW300"/>
      <c r="WPX300"/>
      <c r="WPY300"/>
      <c r="WPZ300"/>
      <c r="WQA300"/>
      <c r="WQB300"/>
      <c r="WQC300"/>
      <c r="WQD300"/>
      <c r="WQE300"/>
      <c r="WQF300"/>
      <c r="WQG300"/>
      <c r="WQH300"/>
      <c r="WQI300"/>
      <c r="WQJ300"/>
      <c r="WQK300"/>
      <c r="WQL300"/>
      <c r="WQM300"/>
      <c r="WQN300"/>
      <c r="WQO300"/>
      <c r="WQP300"/>
      <c r="WQQ300"/>
      <c r="WQR300"/>
      <c r="WQS300"/>
      <c r="WQT300"/>
      <c r="WQU300"/>
      <c r="WQV300"/>
      <c r="WQW300"/>
      <c r="WQX300"/>
      <c r="WQY300"/>
      <c r="WQZ300"/>
      <c r="WRA300"/>
      <c r="WRB300"/>
      <c r="WRC300"/>
      <c r="WRD300"/>
      <c r="WRE300"/>
      <c r="WRF300"/>
      <c r="WRG300"/>
      <c r="WRH300"/>
      <c r="WRI300"/>
      <c r="WRJ300"/>
      <c r="WRK300"/>
      <c r="WRL300"/>
      <c r="WRM300"/>
      <c r="WRN300"/>
      <c r="WRO300"/>
      <c r="WRP300"/>
      <c r="WRQ300"/>
      <c r="WRR300"/>
      <c r="WRS300"/>
      <c r="WRT300"/>
      <c r="WRU300"/>
      <c r="WRV300"/>
      <c r="WRW300"/>
      <c r="WRX300"/>
      <c r="WRY300"/>
      <c r="WRZ300"/>
      <c r="WSA300"/>
      <c r="WSB300"/>
      <c r="WSC300"/>
      <c r="WSD300"/>
      <c r="WSE300"/>
      <c r="WSF300"/>
      <c r="WSG300"/>
      <c r="WSH300"/>
      <c r="WSI300"/>
      <c r="WSJ300"/>
      <c r="WSK300"/>
      <c r="WSL300"/>
      <c r="WSM300"/>
      <c r="WSN300"/>
      <c r="WSO300"/>
      <c r="WSP300"/>
      <c r="WSQ300"/>
      <c r="WSR300"/>
      <c r="WSS300"/>
      <c r="WST300"/>
      <c r="WSU300"/>
      <c r="WSV300"/>
      <c r="WSW300"/>
      <c r="WSX300"/>
      <c r="WSY300"/>
      <c r="WSZ300"/>
      <c r="WTA300"/>
      <c r="WTB300"/>
      <c r="WTC300"/>
      <c r="WTD300"/>
      <c r="WTE300"/>
      <c r="WTF300"/>
      <c r="WTG300"/>
      <c r="WTH300"/>
      <c r="WTI300"/>
      <c r="WTJ300"/>
      <c r="WTK300"/>
      <c r="WTL300"/>
      <c r="WTM300"/>
      <c r="WTN300"/>
      <c r="WTO300"/>
      <c r="WTP300"/>
      <c r="WTQ300"/>
      <c r="WTR300"/>
      <c r="WTS300"/>
      <c r="WTT300"/>
      <c r="WTU300"/>
      <c r="WTV300"/>
      <c r="WTW300"/>
      <c r="WTX300"/>
      <c r="WTY300"/>
      <c r="WTZ300"/>
      <c r="WUA300"/>
      <c r="WUB300"/>
      <c r="WUC300"/>
      <c r="WUD300"/>
      <c r="WUE300"/>
      <c r="WUF300"/>
      <c r="WUG300"/>
      <c r="WUH300"/>
      <c r="WUI300"/>
      <c r="WUJ300"/>
      <c r="WUK300"/>
      <c r="WUL300"/>
      <c r="WUM300"/>
      <c r="WUN300"/>
      <c r="WUO300"/>
      <c r="WUP300"/>
      <c r="WUQ300"/>
      <c r="WUR300"/>
      <c r="WUS300"/>
      <c r="WUT300"/>
      <c r="WUU300"/>
      <c r="WUV300"/>
      <c r="WUW300"/>
      <c r="WUX300"/>
      <c r="WUY300"/>
      <c r="WUZ300"/>
      <c r="WVA300"/>
      <c r="WVB300"/>
      <c r="WVC300"/>
      <c r="WVD300"/>
      <c r="WVE300"/>
      <c r="WVF300"/>
      <c r="WVG300"/>
      <c r="WVH300"/>
      <c r="WVI300"/>
      <c r="WVJ300"/>
      <c r="WVK300"/>
      <c r="WVL300"/>
      <c r="WVM300"/>
      <c r="WVN300"/>
      <c r="WVO300"/>
      <c r="WVP300"/>
      <c r="WVQ300"/>
      <c r="WVR300"/>
      <c r="WVS300"/>
      <c r="WVT300"/>
      <c r="WVU300"/>
      <c r="WVV300"/>
      <c r="WVW300"/>
      <c r="WVX300"/>
      <c r="WVY300"/>
      <c r="WVZ300"/>
      <c r="WWA300"/>
      <c r="WWB300"/>
      <c r="WWC300"/>
      <c r="WWD300"/>
      <c r="WWE300"/>
      <c r="WWF300"/>
      <c r="WWG300"/>
      <c r="WWH300"/>
      <c r="WWI300"/>
      <c r="WWJ300"/>
      <c r="WWK300"/>
      <c r="WWL300"/>
      <c r="WWM300"/>
      <c r="WWN300"/>
      <c r="WWO300"/>
      <c r="WWP300"/>
      <c r="WWQ300"/>
      <c r="WWR300"/>
      <c r="WWS300"/>
      <c r="WWT300"/>
      <c r="WWU300"/>
      <c r="WWV300"/>
      <c r="WWW300"/>
      <c r="WWX300"/>
      <c r="WWY300"/>
      <c r="WWZ300"/>
      <c r="WXA300"/>
      <c r="WXB300"/>
      <c r="WXC300"/>
      <c r="WXD300"/>
      <c r="WXE300"/>
      <c r="WXF300"/>
      <c r="WXG300"/>
      <c r="WXH300"/>
      <c r="WXI300"/>
      <c r="WXJ300"/>
      <c r="WXK300"/>
      <c r="WXL300"/>
      <c r="WXM300"/>
      <c r="WXN300"/>
      <c r="WXO300"/>
      <c r="WXP300"/>
      <c r="WXQ300"/>
      <c r="WXR300"/>
      <c r="WXS300"/>
      <c r="WXT300"/>
      <c r="WXU300"/>
      <c r="WXV300"/>
      <c r="WXW300"/>
      <c r="WXX300"/>
      <c r="WXY300"/>
      <c r="WXZ300"/>
      <c r="WYA300"/>
      <c r="WYB300"/>
      <c r="WYC300"/>
      <c r="WYD300"/>
      <c r="WYE300"/>
      <c r="WYF300"/>
      <c r="WYG300"/>
      <c r="WYH300"/>
      <c r="WYI300"/>
      <c r="WYJ300"/>
      <c r="WYK300"/>
      <c r="WYL300"/>
      <c r="WYM300"/>
      <c r="WYN300"/>
      <c r="WYO300"/>
      <c r="WYP300"/>
      <c r="WYQ300"/>
      <c r="WYR300"/>
      <c r="WYS300"/>
      <c r="WYT300"/>
      <c r="WYU300"/>
      <c r="WYV300"/>
      <c r="WYW300"/>
      <c r="WYX300"/>
      <c r="WYY300"/>
      <c r="WYZ300"/>
      <c r="WZA300"/>
      <c r="WZB300"/>
      <c r="WZC300"/>
      <c r="WZD300"/>
      <c r="WZE300"/>
      <c r="WZF300"/>
      <c r="WZG300"/>
      <c r="WZH300"/>
      <c r="WZI300"/>
      <c r="WZJ300"/>
      <c r="WZK300"/>
      <c r="WZL300"/>
      <c r="WZM300"/>
      <c r="WZN300"/>
      <c r="WZO300"/>
      <c r="WZP300"/>
      <c r="WZQ300"/>
      <c r="WZR300"/>
      <c r="WZS300"/>
      <c r="WZT300"/>
      <c r="WZU300"/>
      <c r="WZV300"/>
      <c r="WZW300"/>
      <c r="WZX300"/>
      <c r="WZY300"/>
      <c r="WZZ300"/>
      <c r="XAA300"/>
      <c r="XAB300"/>
      <c r="XAC300"/>
      <c r="XAD300"/>
      <c r="XAE300"/>
      <c r="XAF300"/>
      <c r="XAG300"/>
      <c r="XAH300"/>
      <c r="XAI300"/>
      <c r="XAJ300"/>
      <c r="XAK300"/>
      <c r="XAL300"/>
      <c r="XAM300"/>
      <c r="XAN300"/>
      <c r="XAO300"/>
      <c r="XAP300"/>
      <c r="XAQ300"/>
      <c r="XAR300"/>
      <c r="XAS300"/>
      <c r="XAT300"/>
      <c r="XAU300"/>
      <c r="XAV300"/>
      <c r="XAW300"/>
      <c r="XAX300"/>
      <c r="XAY300"/>
      <c r="XAZ300"/>
      <c r="XBA300"/>
      <c r="XBB300"/>
      <c r="XBC300"/>
      <c r="XBD300"/>
      <c r="XBE300"/>
      <c r="XBF300"/>
      <c r="XBG300"/>
      <c r="XBH300"/>
      <c r="XBI300"/>
      <c r="XBJ300"/>
      <c r="XBK300"/>
      <c r="XBL300"/>
      <c r="XBM300"/>
      <c r="XBN300"/>
      <c r="XBO300"/>
      <c r="XBP300"/>
      <c r="XBQ300"/>
      <c r="XBR300"/>
      <c r="XBS300"/>
      <c r="XBT300"/>
      <c r="XBU300"/>
      <c r="XBV300"/>
      <c r="XBW300"/>
      <c r="XBX300"/>
      <c r="XBY300"/>
      <c r="XBZ300"/>
      <c r="XCA300"/>
      <c r="XCB300"/>
      <c r="XCC300"/>
      <c r="XCD300"/>
      <c r="XCE300"/>
      <c r="XCF300"/>
      <c r="XCG300"/>
      <c r="XCH300"/>
      <c r="XCI300"/>
      <c r="XCJ300"/>
      <c r="XCK300"/>
      <c r="XCL300"/>
      <c r="XCM300"/>
      <c r="XCN300"/>
      <c r="XCO300"/>
      <c r="XCP300"/>
      <c r="XCQ300"/>
      <c r="XCR300"/>
      <c r="XCS300"/>
      <c r="XCT300"/>
      <c r="XCU300"/>
      <c r="XCV300"/>
      <c r="XCW300"/>
      <c r="XCX300"/>
      <c r="XCY300"/>
      <c r="XCZ300"/>
      <c r="XDA300"/>
      <c r="XDB300"/>
      <c r="XDC300"/>
      <c r="XDD300"/>
      <c r="XDE300"/>
      <c r="XDF300"/>
      <c r="XDG300"/>
      <c r="XDH300"/>
      <c r="XDI300"/>
      <c r="XDJ300"/>
      <c r="XDK300"/>
      <c r="XDL300"/>
      <c r="XDM300"/>
      <c r="XDN300"/>
      <c r="XDO300"/>
      <c r="XDP300"/>
      <c r="XDQ300"/>
      <c r="XDR300"/>
      <c r="XDS300"/>
      <c r="XDT300"/>
      <c r="XDU300"/>
      <c r="XDV300"/>
      <c r="XDW300"/>
      <c r="XDX300"/>
      <c r="XDY300"/>
      <c r="XDZ300"/>
      <c r="XEA300"/>
      <c r="XEB300"/>
      <c r="XEC300"/>
      <c r="XED300"/>
      <c r="XEE300"/>
      <c r="XEF300"/>
      <c r="XEG300"/>
      <c r="XEH300"/>
      <c r="XEI300"/>
      <c r="XEJ300"/>
      <c r="XEK300"/>
      <c r="XEL300"/>
      <c r="XEM300"/>
      <c r="XEN300"/>
      <c r="XEO300"/>
      <c r="XEP300"/>
      <c r="XEQ300"/>
      <c r="XER300"/>
      <c r="XES300"/>
      <c r="XET300"/>
      <c r="XEU300"/>
      <c r="XEV300"/>
      <c r="XEW300"/>
      <c r="XEX300"/>
      <c r="XEY300"/>
      <c r="XEZ300"/>
      <c r="XFA300"/>
      <c r="XFB300"/>
      <c r="XFC300"/>
      <c r="XFD300"/>
    </row>
    <row r="301" s="31" customFormat="1" spans="1:1638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 s="28"/>
      <c r="AN301" s="68"/>
      <c r="AO301" s="170"/>
      <c r="AP301"/>
      <c r="AQ301"/>
      <c r="AR301" s="32"/>
      <c r="AS301" s="28"/>
      <c r="AT301" s="28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  <c r="AMK301"/>
      <c r="AML301"/>
      <c r="AMM301"/>
      <c r="AMN301"/>
      <c r="AMO301"/>
      <c r="AMP301"/>
      <c r="AMQ301"/>
      <c r="AMR301"/>
      <c r="AMS301"/>
      <c r="AMT301"/>
      <c r="AMU301"/>
      <c r="AMV301"/>
      <c r="AMW301"/>
      <c r="AMX301"/>
      <c r="AMY301"/>
      <c r="AMZ301"/>
      <c r="ANA301"/>
      <c r="ANB301"/>
      <c r="ANC301"/>
      <c r="AND301"/>
      <c r="ANE301"/>
      <c r="ANF301"/>
      <c r="ANG301"/>
      <c r="ANH301"/>
      <c r="ANI301"/>
      <c r="ANJ301"/>
      <c r="ANK301"/>
      <c r="ANL301"/>
      <c r="ANM301"/>
      <c r="ANN301"/>
      <c r="ANO301"/>
      <c r="ANP301"/>
      <c r="ANQ301"/>
      <c r="ANR301"/>
      <c r="ANS301"/>
      <c r="ANT301"/>
      <c r="ANU301"/>
      <c r="ANV301"/>
      <c r="ANW301"/>
      <c r="ANX301"/>
      <c r="ANY301"/>
      <c r="ANZ301"/>
      <c r="AOA301"/>
      <c r="AOB301"/>
      <c r="AOC301"/>
      <c r="AOD301"/>
      <c r="AOE301"/>
      <c r="AOF301"/>
      <c r="AOG301"/>
      <c r="AOH301"/>
      <c r="AOI301"/>
      <c r="AOJ301"/>
      <c r="AOK301"/>
      <c r="AOL301"/>
      <c r="AOM301"/>
      <c r="AON301"/>
      <c r="AOO301"/>
      <c r="AOP301"/>
      <c r="AOQ301"/>
      <c r="AOR301"/>
      <c r="AOS301"/>
      <c r="AOT301"/>
      <c r="AOU301"/>
      <c r="AOV301"/>
      <c r="AOW301"/>
      <c r="AOX301"/>
      <c r="AOY301"/>
      <c r="AOZ301"/>
      <c r="APA301"/>
      <c r="APB301"/>
      <c r="APC301"/>
      <c r="APD301"/>
      <c r="APE301"/>
      <c r="APF301"/>
      <c r="APG301"/>
      <c r="APH301"/>
      <c r="API301"/>
      <c r="APJ301"/>
      <c r="APK301"/>
      <c r="APL301"/>
      <c r="APM301"/>
      <c r="APN301"/>
      <c r="APO301"/>
      <c r="APP301"/>
      <c r="APQ301"/>
      <c r="APR301"/>
      <c r="APS301"/>
      <c r="APT301"/>
      <c r="APU301"/>
      <c r="APV301"/>
      <c r="APW301"/>
      <c r="APX301"/>
      <c r="APY301"/>
      <c r="APZ301"/>
      <c r="AQA301"/>
      <c r="AQB301"/>
      <c r="AQC301"/>
      <c r="AQD301"/>
      <c r="AQE301"/>
      <c r="AQF301"/>
      <c r="AQG301"/>
      <c r="AQH301"/>
      <c r="AQI301"/>
      <c r="AQJ301"/>
      <c r="AQK301"/>
      <c r="AQL301"/>
      <c r="AQM301"/>
      <c r="AQN301"/>
      <c r="AQO301"/>
      <c r="AQP301"/>
      <c r="AQQ301"/>
      <c r="AQR301"/>
      <c r="AQS301"/>
      <c r="AQT301"/>
      <c r="AQU301"/>
      <c r="AQV301"/>
      <c r="AQW301"/>
      <c r="AQX301"/>
      <c r="AQY301"/>
      <c r="AQZ301"/>
      <c r="ARA301"/>
      <c r="ARB301"/>
      <c r="ARC301"/>
      <c r="ARD301"/>
      <c r="ARE301"/>
      <c r="ARF301"/>
      <c r="ARG301"/>
      <c r="ARH301"/>
      <c r="ARI301"/>
      <c r="ARJ301"/>
      <c r="ARK301"/>
      <c r="ARL301"/>
      <c r="ARM301"/>
      <c r="ARN301"/>
      <c r="ARO301"/>
      <c r="ARP301"/>
      <c r="ARQ301"/>
      <c r="ARR301"/>
      <c r="ARS301"/>
      <c r="ART301"/>
      <c r="ARU301"/>
      <c r="ARV301"/>
      <c r="ARW301"/>
      <c r="ARX301"/>
      <c r="ARY301"/>
      <c r="ARZ301"/>
      <c r="ASA301"/>
      <c r="ASB301"/>
      <c r="ASC301"/>
      <c r="ASD301"/>
      <c r="ASE301"/>
      <c r="ASF301"/>
      <c r="ASG301"/>
      <c r="ASH301"/>
      <c r="ASI301"/>
      <c r="ASJ301"/>
      <c r="ASK301"/>
      <c r="ASL301"/>
      <c r="ASM301"/>
      <c r="ASN301"/>
      <c r="ASO301"/>
      <c r="ASP301"/>
      <c r="ASQ301"/>
      <c r="ASR301"/>
      <c r="ASS301"/>
      <c r="AST301"/>
      <c r="ASU301"/>
      <c r="ASV301"/>
      <c r="ASW301"/>
      <c r="ASX301"/>
      <c r="ASY301"/>
      <c r="ASZ301"/>
      <c r="ATA301"/>
      <c r="ATB301"/>
      <c r="ATC301"/>
      <c r="ATD301"/>
      <c r="ATE301"/>
      <c r="ATF301"/>
      <c r="ATG301"/>
      <c r="ATH301"/>
      <c r="ATI301"/>
      <c r="ATJ301"/>
      <c r="ATK301"/>
      <c r="ATL301"/>
      <c r="ATM301"/>
      <c r="ATN301"/>
      <c r="ATO301"/>
      <c r="ATP301"/>
      <c r="ATQ301"/>
      <c r="ATR301"/>
      <c r="ATS301"/>
      <c r="ATT301"/>
      <c r="ATU301"/>
      <c r="ATV301"/>
      <c r="ATW301"/>
      <c r="ATX301"/>
      <c r="ATY301"/>
      <c r="ATZ301"/>
      <c r="AUA301"/>
      <c r="AUB301"/>
      <c r="AUC301"/>
      <c r="AUD301"/>
      <c r="AUE301"/>
      <c r="AUF301"/>
      <c r="AUG301"/>
      <c r="AUH301"/>
      <c r="AUI301"/>
      <c r="AUJ301"/>
      <c r="AUK301"/>
      <c r="AUL301"/>
      <c r="AUM301"/>
      <c r="AUN301"/>
      <c r="AUO301"/>
      <c r="AUP301"/>
      <c r="AUQ301"/>
      <c r="AUR301"/>
      <c r="AUS301"/>
      <c r="AUT301"/>
      <c r="AUU301"/>
      <c r="AUV301"/>
      <c r="AUW301"/>
      <c r="AUX301"/>
      <c r="AUY301"/>
      <c r="AUZ301"/>
      <c r="AVA301"/>
      <c r="AVB301"/>
      <c r="AVC301"/>
      <c r="AVD301"/>
      <c r="AVE301"/>
      <c r="AVF301"/>
      <c r="AVG301"/>
      <c r="AVH301"/>
      <c r="AVI301"/>
      <c r="AVJ301"/>
      <c r="AVK301"/>
      <c r="AVL301"/>
      <c r="AVM301"/>
      <c r="AVN301"/>
      <c r="AVO301"/>
      <c r="AVP301"/>
      <c r="AVQ301"/>
      <c r="AVR301"/>
      <c r="AVS301"/>
      <c r="AVT301"/>
      <c r="AVU301"/>
      <c r="AVV301"/>
      <c r="AVW301"/>
      <c r="AVX301"/>
      <c r="AVY301"/>
      <c r="AVZ301"/>
      <c r="AWA301"/>
      <c r="AWB301"/>
      <c r="AWC301"/>
      <c r="AWD301"/>
      <c r="AWE301"/>
      <c r="AWF301"/>
      <c r="AWG301"/>
      <c r="AWH301"/>
      <c r="AWI301"/>
      <c r="AWJ301"/>
      <c r="AWK301"/>
      <c r="AWL301"/>
      <c r="AWM301"/>
      <c r="AWN301"/>
      <c r="AWO301"/>
      <c r="AWP301"/>
      <c r="AWQ301"/>
      <c r="AWR301"/>
      <c r="AWS301"/>
      <c r="AWT301"/>
      <c r="AWU301"/>
      <c r="AWV301"/>
      <c r="AWW301"/>
      <c r="AWX301"/>
      <c r="AWY301"/>
      <c r="AWZ301"/>
      <c r="AXA301"/>
      <c r="AXB301"/>
      <c r="AXC301"/>
      <c r="AXD301"/>
      <c r="AXE301"/>
      <c r="AXF301"/>
      <c r="AXG301"/>
      <c r="AXH301"/>
      <c r="AXI301"/>
      <c r="AXJ301"/>
      <c r="AXK301"/>
      <c r="AXL301"/>
      <c r="AXM301"/>
      <c r="AXN301"/>
      <c r="AXO301"/>
      <c r="AXP301"/>
      <c r="AXQ301"/>
      <c r="AXR301"/>
      <c r="AXS301"/>
      <c r="AXT301"/>
      <c r="AXU301"/>
      <c r="AXV301"/>
      <c r="AXW301"/>
      <c r="AXX301"/>
      <c r="AXY301"/>
      <c r="AXZ301"/>
      <c r="AYA301"/>
      <c r="AYB301"/>
      <c r="AYC301"/>
      <c r="AYD301"/>
      <c r="AYE301"/>
      <c r="AYF301"/>
      <c r="AYG301"/>
      <c r="AYH301"/>
      <c r="AYI301"/>
      <c r="AYJ301"/>
      <c r="AYK301"/>
      <c r="AYL301"/>
      <c r="AYM301"/>
      <c r="AYN301"/>
      <c r="AYO301"/>
      <c r="AYP301"/>
      <c r="AYQ301"/>
      <c r="AYR301"/>
      <c r="AYS301"/>
      <c r="AYT301"/>
      <c r="AYU301"/>
      <c r="AYV301"/>
      <c r="AYW301"/>
      <c r="AYX301"/>
      <c r="AYY301"/>
      <c r="AYZ301"/>
      <c r="AZA301"/>
      <c r="AZB301"/>
      <c r="AZC301"/>
      <c r="AZD301"/>
      <c r="AZE301"/>
      <c r="AZF301"/>
      <c r="AZG301"/>
      <c r="AZH301"/>
      <c r="AZI301"/>
      <c r="AZJ301"/>
      <c r="AZK301"/>
      <c r="AZL301"/>
      <c r="AZM301"/>
      <c r="AZN301"/>
      <c r="AZO301"/>
      <c r="AZP301"/>
      <c r="AZQ301"/>
      <c r="AZR301"/>
      <c r="AZS301"/>
      <c r="AZT301"/>
      <c r="AZU301"/>
      <c r="AZV301"/>
      <c r="AZW301"/>
      <c r="AZX301"/>
      <c r="AZY301"/>
      <c r="AZZ301"/>
      <c r="BAA301"/>
      <c r="BAB301"/>
      <c r="BAC301"/>
      <c r="BAD301"/>
      <c r="BAE301"/>
      <c r="BAF301"/>
      <c r="BAG301"/>
      <c r="BAH301"/>
      <c r="BAI301"/>
      <c r="BAJ301"/>
      <c r="BAK301"/>
      <c r="BAL301"/>
      <c r="BAM301"/>
      <c r="BAN301"/>
      <c r="BAO301"/>
      <c r="BAP301"/>
      <c r="BAQ301"/>
      <c r="BAR301"/>
      <c r="BAS301"/>
      <c r="BAT301"/>
      <c r="BAU301"/>
      <c r="BAV301"/>
      <c r="BAW301"/>
      <c r="BAX301"/>
      <c r="BAY301"/>
      <c r="BAZ301"/>
      <c r="BBA301"/>
      <c r="BBB301"/>
      <c r="BBC301"/>
      <c r="BBD301"/>
      <c r="BBE301"/>
      <c r="BBF301"/>
      <c r="BBG301"/>
      <c r="BBH301"/>
      <c r="BBI301"/>
      <c r="BBJ301"/>
      <c r="BBK301"/>
      <c r="BBL301"/>
      <c r="BBM301"/>
      <c r="BBN301"/>
      <c r="BBO301"/>
      <c r="BBP301"/>
      <c r="BBQ301"/>
      <c r="BBR301"/>
      <c r="BBS301"/>
      <c r="BBT301"/>
      <c r="BBU301"/>
      <c r="BBV301"/>
      <c r="BBW301"/>
      <c r="BBX301"/>
      <c r="BBY301"/>
      <c r="BBZ301"/>
      <c r="BCA301"/>
      <c r="BCB301"/>
      <c r="BCC301"/>
      <c r="BCD301"/>
      <c r="BCE301"/>
      <c r="BCF301"/>
      <c r="BCG301"/>
      <c r="BCH301"/>
      <c r="BCI301"/>
      <c r="BCJ301"/>
      <c r="BCK301"/>
      <c r="BCL301"/>
      <c r="BCM301"/>
      <c r="BCN301"/>
      <c r="BCO301"/>
      <c r="BCP301"/>
      <c r="BCQ301"/>
      <c r="BCR301"/>
      <c r="BCS301"/>
      <c r="BCT301"/>
      <c r="BCU301"/>
      <c r="BCV301"/>
      <c r="BCW301"/>
      <c r="BCX301"/>
      <c r="BCY301"/>
      <c r="BCZ301"/>
      <c r="BDA301"/>
      <c r="BDB301"/>
      <c r="BDC301"/>
      <c r="BDD301"/>
      <c r="BDE301"/>
      <c r="BDF301"/>
      <c r="BDG301"/>
      <c r="BDH301"/>
      <c r="BDI301"/>
      <c r="BDJ301"/>
      <c r="BDK301"/>
      <c r="BDL301"/>
      <c r="BDM301"/>
      <c r="BDN301"/>
      <c r="BDO301"/>
      <c r="BDP301"/>
      <c r="BDQ301"/>
      <c r="BDR301"/>
      <c r="BDS301"/>
      <c r="BDT301"/>
      <c r="BDU301"/>
      <c r="BDV301"/>
      <c r="BDW301"/>
      <c r="BDX301"/>
      <c r="BDY301"/>
      <c r="BDZ301"/>
      <c r="BEA301"/>
      <c r="BEB301"/>
      <c r="BEC301"/>
      <c r="BED301"/>
      <c r="BEE301"/>
      <c r="BEF301"/>
      <c r="BEG301"/>
      <c r="BEH301"/>
      <c r="BEI301"/>
      <c r="BEJ301"/>
      <c r="BEK301"/>
      <c r="BEL301"/>
      <c r="BEM301"/>
      <c r="BEN301"/>
      <c r="BEO301"/>
      <c r="BEP301"/>
      <c r="BEQ301"/>
      <c r="BER301"/>
      <c r="BES301"/>
      <c r="BET301"/>
      <c r="BEU301"/>
      <c r="BEV301"/>
      <c r="BEW301"/>
      <c r="BEX301"/>
      <c r="BEY301"/>
      <c r="BEZ301"/>
      <c r="BFA301"/>
      <c r="BFB301"/>
      <c r="BFC301"/>
      <c r="BFD301"/>
      <c r="BFE301"/>
      <c r="BFF301"/>
      <c r="BFG301"/>
      <c r="BFH301"/>
      <c r="BFI301"/>
      <c r="BFJ301"/>
      <c r="BFK301"/>
      <c r="BFL301"/>
      <c r="BFM301"/>
      <c r="BFN301"/>
      <c r="BFO301"/>
      <c r="BFP301"/>
      <c r="BFQ301"/>
      <c r="BFR301"/>
      <c r="BFS301"/>
      <c r="BFT301"/>
      <c r="BFU301"/>
      <c r="BFV301"/>
      <c r="BFW301"/>
      <c r="BFX301"/>
      <c r="BFY301"/>
      <c r="BFZ301"/>
      <c r="BGA301"/>
      <c r="BGB301"/>
      <c r="BGC301"/>
      <c r="BGD301"/>
      <c r="BGE301"/>
      <c r="BGF301"/>
      <c r="BGG301"/>
      <c r="BGH301"/>
      <c r="BGI301"/>
      <c r="BGJ301"/>
      <c r="BGK301"/>
      <c r="BGL301"/>
      <c r="BGM301"/>
      <c r="BGN301"/>
      <c r="BGO301"/>
      <c r="BGP301"/>
      <c r="BGQ301"/>
      <c r="BGR301"/>
      <c r="BGS301"/>
      <c r="BGT301"/>
      <c r="BGU301"/>
      <c r="BGV301"/>
      <c r="BGW301"/>
      <c r="BGX301"/>
      <c r="BGY301"/>
      <c r="BGZ301"/>
      <c r="BHA301"/>
      <c r="BHB301"/>
      <c r="BHC301"/>
      <c r="BHD301"/>
      <c r="BHE301"/>
      <c r="BHF301"/>
      <c r="BHG301"/>
      <c r="BHH301"/>
      <c r="BHI301"/>
      <c r="BHJ301"/>
      <c r="BHK301"/>
      <c r="BHL301"/>
      <c r="BHM301"/>
      <c r="BHN301"/>
      <c r="BHO301"/>
      <c r="BHP301"/>
      <c r="BHQ301"/>
      <c r="BHR301"/>
      <c r="BHS301"/>
      <c r="BHT301"/>
      <c r="BHU301"/>
      <c r="BHV301"/>
      <c r="BHW301"/>
      <c r="BHX301"/>
      <c r="BHY301"/>
      <c r="BHZ301"/>
      <c r="BIA301"/>
      <c r="BIB301"/>
      <c r="BIC301"/>
      <c r="BID301"/>
      <c r="BIE301"/>
      <c r="BIF301"/>
      <c r="BIG301"/>
      <c r="BIH301"/>
      <c r="BII301"/>
      <c r="BIJ301"/>
      <c r="BIK301"/>
      <c r="BIL301"/>
      <c r="BIM301"/>
      <c r="BIN301"/>
      <c r="BIO301"/>
      <c r="BIP301"/>
      <c r="BIQ301"/>
      <c r="BIR301"/>
      <c r="BIS301"/>
      <c r="BIT301"/>
      <c r="BIU301"/>
      <c r="BIV301"/>
      <c r="BIW301"/>
      <c r="BIX301"/>
      <c r="BIY301"/>
      <c r="BIZ301"/>
      <c r="BJA301"/>
      <c r="BJB301"/>
      <c r="BJC301"/>
      <c r="BJD301"/>
      <c r="BJE301"/>
      <c r="BJF301"/>
      <c r="BJG301"/>
      <c r="BJH301"/>
      <c r="BJI301"/>
      <c r="BJJ301"/>
      <c r="BJK301"/>
      <c r="BJL301"/>
      <c r="BJM301"/>
      <c r="BJN301"/>
      <c r="BJO301"/>
      <c r="BJP301"/>
      <c r="BJQ301"/>
      <c r="BJR301"/>
      <c r="BJS301"/>
      <c r="BJT301"/>
      <c r="BJU301"/>
      <c r="BJV301"/>
      <c r="BJW301"/>
      <c r="BJX301"/>
      <c r="BJY301"/>
      <c r="BJZ301"/>
      <c r="BKA301"/>
      <c r="BKB301"/>
      <c r="BKC301"/>
      <c r="BKD301"/>
      <c r="BKE301"/>
      <c r="BKF301"/>
      <c r="BKG301"/>
      <c r="BKH301"/>
      <c r="BKI301"/>
      <c r="BKJ301"/>
      <c r="BKK301"/>
      <c r="BKL301"/>
      <c r="BKM301"/>
      <c r="BKN301"/>
      <c r="BKO301"/>
      <c r="BKP301"/>
      <c r="BKQ301"/>
      <c r="BKR301"/>
      <c r="BKS301"/>
      <c r="BKT301"/>
      <c r="BKU301"/>
      <c r="BKV301"/>
      <c r="BKW301"/>
      <c r="BKX301"/>
      <c r="BKY301"/>
      <c r="BKZ301"/>
      <c r="BLA301"/>
      <c r="BLB301"/>
      <c r="BLC301"/>
      <c r="BLD301"/>
      <c r="BLE301"/>
      <c r="BLF301"/>
      <c r="BLG301"/>
      <c r="BLH301"/>
      <c r="BLI301"/>
      <c r="BLJ301"/>
      <c r="BLK301"/>
      <c r="BLL301"/>
      <c r="BLM301"/>
      <c r="BLN301"/>
      <c r="BLO301"/>
      <c r="BLP301"/>
      <c r="BLQ301"/>
      <c r="BLR301"/>
      <c r="BLS301"/>
      <c r="BLT301"/>
      <c r="BLU301"/>
      <c r="BLV301"/>
      <c r="BLW301"/>
      <c r="BLX301"/>
      <c r="BLY301"/>
      <c r="BLZ301"/>
      <c r="BMA301"/>
      <c r="BMB301"/>
      <c r="BMC301"/>
      <c r="BMD301"/>
      <c r="BME301"/>
      <c r="BMF301"/>
      <c r="BMG301"/>
      <c r="BMH301"/>
      <c r="BMI301"/>
      <c r="BMJ301"/>
      <c r="BMK301"/>
      <c r="BML301"/>
      <c r="BMM301"/>
      <c r="BMN301"/>
      <c r="BMO301"/>
      <c r="BMP301"/>
      <c r="BMQ301"/>
      <c r="BMR301"/>
      <c r="BMS301"/>
      <c r="BMT301"/>
      <c r="BMU301"/>
      <c r="BMV301"/>
      <c r="BMW301"/>
      <c r="BMX301"/>
      <c r="BMY301"/>
      <c r="BMZ301"/>
      <c r="BNA301"/>
      <c r="BNB301"/>
      <c r="BNC301"/>
      <c r="BND301"/>
      <c r="BNE301"/>
      <c r="BNF301"/>
      <c r="BNG301"/>
      <c r="BNH301"/>
      <c r="BNI301"/>
      <c r="BNJ301"/>
      <c r="BNK301"/>
      <c r="BNL301"/>
      <c r="BNM301"/>
      <c r="BNN301"/>
      <c r="BNO301"/>
      <c r="BNP301"/>
      <c r="BNQ301"/>
      <c r="BNR301"/>
      <c r="BNS301"/>
      <c r="BNT301"/>
      <c r="BNU301"/>
      <c r="BNV301"/>
      <c r="BNW301"/>
      <c r="BNX301"/>
      <c r="BNY301"/>
      <c r="BNZ301"/>
      <c r="BOA301"/>
      <c r="BOB301"/>
      <c r="BOC301"/>
      <c r="BOD301"/>
      <c r="BOE301"/>
      <c r="BOF301"/>
      <c r="BOG301"/>
      <c r="BOH301"/>
      <c r="BOI301"/>
      <c r="BOJ301"/>
      <c r="BOK301"/>
      <c r="BOL301"/>
      <c r="BOM301"/>
      <c r="BON301"/>
      <c r="BOO301"/>
      <c r="BOP301"/>
      <c r="BOQ301"/>
      <c r="BOR301"/>
      <c r="BOS301"/>
      <c r="BOT301"/>
      <c r="BOU301"/>
      <c r="BOV301"/>
      <c r="BOW301"/>
      <c r="BOX301"/>
      <c r="BOY301"/>
      <c r="BOZ301"/>
      <c r="BPA301"/>
      <c r="BPB301"/>
      <c r="BPC301"/>
      <c r="BPD301"/>
      <c r="BPE301"/>
      <c r="BPF301"/>
      <c r="BPG301"/>
      <c r="BPH301"/>
      <c r="BPI301"/>
      <c r="BPJ301"/>
      <c r="BPK301"/>
      <c r="BPL301"/>
      <c r="BPM301"/>
      <c r="BPN301"/>
      <c r="BPO301"/>
      <c r="BPP301"/>
      <c r="BPQ301"/>
      <c r="BPR301"/>
      <c r="BPS301"/>
      <c r="BPT301"/>
      <c r="BPU301"/>
      <c r="BPV301"/>
      <c r="BPW301"/>
      <c r="BPX301"/>
      <c r="BPY301"/>
      <c r="BPZ301"/>
      <c r="BQA301"/>
      <c r="BQB301"/>
      <c r="BQC301"/>
      <c r="BQD301"/>
      <c r="BQE301"/>
      <c r="BQF301"/>
      <c r="BQG301"/>
      <c r="BQH301"/>
      <c r="BQI301"/>
      <c r="BQJ301"/>
      <c r="BQK301"/>
      <c r="BQL301"/>
      <c r="BQM301"/>
      <c r="BQN301"/>
      <c r="BQO301"/>
      <c r="BQP301"/>
      <c r="BQQ301"/>
      <c r="BQR301"/>
      <c r="BQS301"/>
      <c r="BQT301"/>
      <c r="BQU301"/>
      <c r="BQV301"/>
      <c r="BQW301"/>
      <c r="BQX301"/>
      <c r="BQY301"/>
      <c r="BQZ301"/>
      <c r="BRA301"/>
      <c r="BRB301"/>
      <c r="BRC301"/>
      <c r="BRD301"/>
      <c r="BRE301"/>
      <c r="BRF301"/>
      <c r="BRG301"/>
      <c r="BRH301"/>
      <c r="BRI301"/>
      <c r="BRJ301"/>
      <c r="BRK301"/>
      <c r="BRL301"/>
      <c r="BRM301"/>
      <c r="BRN301"/>
      <c r="BRO301"/>
      <c r="BRP301"/>
      <c r="BRQ301"/>
      <c r="BRR301"/>
      <c r="BRS301"/>
      <c r="BRT301"/>
      <c r="BRU301"/>
      <c r="BRV301"/>
      <c r="BRW301"/>
      <c r="BRX301"/>
      <c r="BRY301"/>
      <c r="BRZ301"/>
      <c r="BSA301"/>
      <c r="BSB301"/>
      <c r="BSC301"/>
      <c r="BSD301"/>
      <c r="BSE301"/>
      <c r="BSF301"/>
      <c r="BSG301"/>
      <c r="BSH301"/>
      <c r="BSI301"/>
      <c r="BSJ301"/>
      <c r="BSK301"/>
      <c r="BSL301"/>
      <c r="BSM301"/>
      <c r="BSN301"/>
      <c r="BSO301"/>
      <c r="BSP301"/>
      <c r="BSQ301"/>
      <c r="BSR301"/>
      <c r="BSS301"/>
      <c r="BST301"/>
      <c r="BSU301"/>
      <c r="BSV301"/>
      <c r="BSW301"/>
      <c r="BSX301"/>
      <c r="BSY301"/>
      <c r="BSZ301"/>
      <c r="BTA301"/>
      <c r="BTB301"/>
      <c r="BTC301"/>
      <c r="BTD301"/>
      <c r="BTE301"/>
      <c r="BTF301"/>
      <c r="BTG301"/>
      <c r="BTH301"/>
      <c r="BTI301"/>
      <c r="BTJ301"/>
      <c r="BTK301"/>
      <c r="BTL301"/>
      <c r="BTM301"/>
      <c r="BTN301"/>
      <c r="BTO301"/>
      <c r="BTP301"/>
      <c r="BTQ301"/>
      <c r="BTR301"/>
      <c r="BTS301"/>
      <c r="BTT301"/>
      <c r="BTU301"/>
      <c r="BTV301"/>
      <c r="BTW301"/>
      <c r="BTX301"/>
      <c r="BTY301"/>
      <c r="BTZ301"/>
      <c r="BUA301"/>
      <c r="BUB301"/>
      <c r="BUC301"/>
      <c r="BUD301"/>
      <c r="BUE301"/>
      <c r="BUF301"/>
      <c r="BUG301"/>
      <c r="BUH301"/>
      <c r="BUI301"/>
      <c r="BUJ301"/>
      <c r="BUK301"/>
      <c r="BUL301"/>
      <c r="BUM301"/>
      <c r="BUN301"/>
      <c r="BUO301"/>
      <c r="BUP301"/>
      <c r="BUQ301"/>
      <c r="BUR301"/>
      <c r="BUS301"/>
      <c r="BUT301"/>
      <c r="BUU301"/>
      <c r="BUV301"/>
      <c r="BUW301"/>
      <c r="BUX301"/>
      <c r="BUY301"/>
      <c r="BUZ301"/>
      <c r="BVA301"/>
      <c r="BVB301"/>
      <c r="BVC301"/>
      <c r="BVD301"/>
      <c r="BVE301"/>
      <c r="BVF301"/>
      <c r="BVG301"/>
      <c r="BVH301"/>
      <c r="BVI301"/>
      <c r="BVJ301"/>
      <c r="BVK301"/>
      <c r="BVL301"/>
      <c r="BVM301"/>
      <c r="BVN301"/>
      <c r="BVO301"/>
      <c r="BVP301"/>
      <c r="BVQ301"/>
      <c r="BVR301"/>
      <c r="BVS301"/>
      <c r="BVT301"/>
      <c r="BVU301"/>
      <c r="BVV301"/>
      <c r="BVW301"/>
      <c r="BVX301"/>
      <c r="BVY301"/>
      <c r="BVZ301"/>
      <c r="BWA301"/>
      <c r="BWB301"/>
      <c r="BWC301"/>
      <c r="BWD301"/>
      <c r="BWE301"/>
      <c r="BWF301"/>
      <c r="BWG301"/>
      <c r="BWH301"/>
      <c r="BWI301"/>
      <c r="BWJ301"/>
      <c r="BWK301"/>
      <c r="BWL301"/>
      <c r="BWM301"/>
      <c r="BWN301"/>
      <c r="BWO301"/>
      <c r="BWP301"/>
      <c r="BWQ301"/>
      <c r="BWR301"/>
      <c r="BWS301"/>
      <c r="BWT301"/>
      <c r="BWU301"/>
      <c r="BWV301"/>
      <c r="BWW301"/>
      <c r="BWX301"/>
      <c r="BWY301"/>
      <c r="BWZ301"/>
      <c r="BXA301"/>
      <c r="BXB301"/>
      <c r="BXC301"/>
      <c r="BXD301"/>
      <c r="BXE301"/>
      <c r="BXF301"/>
      <c r="BXG301"/>
      <c r="BXH301"/>
      <c r="BXI301"/>
      <c r="BXJ301"/>
      <c r="BXK301"/>
      <c r="BXL301"/>
      <c r="BXM301"/>
      <c r="BXN301"/>
      <c r="BXO301"/>
      <c r="BXP301"/>
      <c r="BXQ301"/>
      <c r="BXR301"/>
      <c r="BXS301"/>
      <c r="BXT301"/>
      <c r="BXU301"/>
      <c r="BXV301"/>
      <c r="BXW301"/>
      <c r="BXX301"/>
      <c r="BXY301"/>
      <c r="BXZ301"/>
      <c r="BYA301"/>
      <c r="BYB301"/>
      <c r="BYC301"/>
      <c r="BYD301"/>
      <c r="BYE301"/>
      <c r="BYF301"/>
      <c r="BYG301"/>
      <c r="BYH301"/>
      <c r="BYI301"/>
      <c r="BYJ301"/>
      <c r="BYK301"/>
      <c r="BYL301"/>
      <c r="BYM301"/>
      <c r="BYN301"/>
      <c r="BYO301"/>
      <c r="BYP301"/>
      <c r="BYQ301"/>
      <c r="BYR301"/>
      <c r="BYS301"/>
      <c r="BYT301"/>
      <c r="BYU301"/>
      <c r="BYV301"/>
      <c r="BYW301"/>
      <c r="BYX301"/>
      <c r="BYY301"/>
      <c r="BYZ301"/>
      <c r="BZA301"/>
      <c r="BZB301"/>
      <c r="BZC301"/>
      <c r="BZD301"/>
      <c r="BZE301"/>
      <c r="BZF301"/>
      <c r="BZG301"/>
      <c r="BZH301"/>
      <c r="BZI301"/>
      <c r="BZJ301"/>
      <c r="BZK301"/>
      <c r="BZL301"/>
      <c r="BZM301"/>
      <c r="BZN301"/>
      <c r="BZO301"/>
      <c r="BZP301"/>
      <c r="BZQ301"/>
      <c r="BZR301"/>
      <c r="BZS301"/>
      <c r="BZT301"/>
      <c r="BZU301"/>
      <c r="BZV301"/>
      <c r="BZW301"/>
      <c r="BZX301"/>
      <c r="BZY301"/>
      <c r="BZZ301"/>
      <c r="CAA301"/>
      <c r="CAB301"/>
      <c r="CAC301"/>
      <c r="CAD301"/>
      <c r="CAE301"/>
      <c r="CAF301"/>
      <c r="CAG301"/>
      <c r="CAH301"/>
      <c r="CAI301"/>
      <c r="CAJ301"/>
      <c r="CAK301"/>
      <c r="CAL301"/>
      <c r="CAM301"/>
      <c r="CAN301"/>
      <c r="CAO301"/>
      <c r="CAP301"/>
      <c r="CAQ301"/>
      <c r="CAR301"/>
      <c r="CAS301"/>
      <c r="CAT301"/>
      <c r="CAU301"/>
      <c r="CAV301"/>
      <c r="CAW301"/>
      <c r="CAX301"/>
      <c r="CAY301"/>
      <c r="CAZ301"/>
      <c r="CBA301"/>
      <c r="CBB301"/>
      <c r="CBC301"/>
      <c r="CBD301"/>
      <c r="CBE301"/>
      <c r="CBF301"/>
      <c r="CBG301"/>
      <c r="CBH301"/>
      <c r="CBI301"/>
      <c r="CBJ301"/>
      <c r="CBK301"/>
      <c r="CBL301"/>
      <c r="CBM301"/>
      <c r="CBN301"/>
      <c r="CBO301"/>
      <c r="CBP301"/>
      <c r="CBQ301"/>
      <c r="CBR301"/>
      <c r="CBS301"/>
      <c r="CBT301"/>
      <c r="CBU301"/>
      <c r="CBV301"/>
      <c r="CBW301"/>
      <c r="CBX301"/>
      <c r="CBY301"/>
      <c r="CBZ301"/>
      <c r="CCA301"/>
      <c r="CCB301"/>
      <c r="CCC301"/>
      <c r="CCD301"/>
      <c r="CCE301"/>
      <c r="CCF301"/>
      <c r="CCG301"/>
      <c r="CCH301"/>
      <c r="CCI301"/>
      <c r="CCJ301"/>
      <c r="CCK301"/>
      <c r="CCL301"/>
      <c r="CCM301"/>
      <c r="CCN301"/>
      <c r="CCO301"/>
      <c r="CCP301"/>
      <c r="CCQ301"/>
      <c r="CCR301"/>
      <c r="CCS301"/>
      <c r="CCT301"/>
      <c r="CCU301"/>
      <c r="CCV301"/>
      <c r="CCW301"/>
      <c r="CCX301"/>
      <c r="CCY301"/>
      <c r="CCZ301"/>
      <c r="CDA301"/>
      <c r="CDB301"/>
      <c r="CDC301"/>
      <c r="CDD301"/>
      <c r="CDE301"/>
      <c r="CDF301"/>
      <c r="CDG301"/>
      <c r="CDH301"/>
      <c r="CDI301"/>
      <c r="CDJ301"/>
      <c r="CDK301"/>
      <c r="CDL301"/>
      <c r="CDM301"/>
      <c r="CDN301"/>
      <c r="CDO301"/>
      <c r="CDP301"/>
      <c r="CDQ301"/>
      <c r="CDR301"/>
      <c r="CDS301"/>
      <c r="CDT301"/>
      <c r="CDU301"/>
      <c r="CDV301"/>
      <c r="CDW301"/>
      <c r="CDX301"/>
      <c r="CDY301"/>
      <c r="CDZ301"/>
      <c r="CEA301"/>
      <c r="CEB301"/>
      <c r="CEC301"/>
      <c r="CED301"/>
      <c r="CEE301"/>
      <c r="CEF301"/>
      <c r="CEG301"/>
      <c r="CEH301"/>
      <c r="CEI301"/>
      <c r="CEJ301"/>
      <c r="CEK301"/>
      <c r="CEL301"/>
      <c r="CEM301"/>
      <c r="CEN301"/>
      <c r="CEO301"/>
      <c r="CEP301"/>
      <c r="CEQ301"/>
      <c r="CER301"/>
      <c r="CES301"/>
      <c r="CET301"/>
      <c r="CEU301"/>
      <c r="CEV301"/>
      <c r="CEW301"/>
      <c r="CEX301"/>
      <c r="CEY301"/>
      <c r="CEZ301"/>
      <c r="CFA301"/>
      <c r="CFB301"/>
      <c r="CFC301"/>
      <c r="CFD301"/>
      <c r="CFE301"/>
      <c r="CFF301"/>
      <c r="CFG301"/>
      <c r="CFH301"/>
      <c r="CFI301"/>
      <c r="CFJ301"/>
      <c r="CFK301"/>
      <c r="CFL301"/>
      <c r="CFM301"/>
      <c r="CFN301"/>
      <c r="CFO301"/>
      <c r="CFP301"/>
      <c r="CFQ301"/>
      <c r="CFR301"/>
      <c r="CFS301"/>
      <c r="CFT301"/>
      <c r="CFU301"/>
      <c r="CFV301"/>
      <c r="CFW301"/>
      <c r="CFX301"/>
      <c r="CFY301"/>
      <c r="CFZ301"/>
      <c r="CGA301"/>
      <c r="CGB301"/>
      <c r="CGC301"/>
      <c r="CGD301"/>
      <c r="CGE301"/>
      <c r="CGF301"/>
      <c r="CGG301"/>
      <c r="CGH301"/>
      <c r="CGI301"/>
      <c r="CGJ301"/>
      <c r="CGK301"/>
      <c r="CGL301"/>
      <c r="CGM301"/>
      <c r="CGN301"/>
      <c r="CGO301"/>
      <c r="CGP301"/>
      <c r="CGQ301"/>
      <c r="CGR301"/>
      <c r="CGS301"/>
      <c r="CGT301"/>
      <c r="CGU301"/>
      <c r="CGV301"/>
      <c r="CGW301"/>
      <c r="CGX301"/>
      <c r="CGY301"/>
      <c r="CGZ301"/>
      <c r="CHA301"/>
      <c r="CHB301"/>
      <c r="CHC301"/>
      <c r="CHD301"/>
      <c r="CHE301"/>
      <c r="CHF301"/>
      <c r="CHG301"/>
      <c r="CHH301"/>
      <c r="CHI301"/>
      <c r="CHJ301"/>
      <c r="CHK301"/>
      <c r="CHL301"/>
      <c r="CHM301"/>
      <c r="CHN301"/>
      <c r="CHO301"/>
      <c r="CHP301"/>
      <c r="CHQ301"/>
      <c r="CHR301"/>
      <c r="CHS301"/>
      <c r="CHT301"/>
      <c r="CHU301"/>
      <c r="CHV301"/>
      <c r="CHW301"/>
      <c r="CHX301"/>
      <c r="CHY301"/>
      <c r="CHZ301"/>
      <c r="CIA301"/>
      <c r="CIB301"/>
      <c r="CIC301"/>
      <c r="CID301"/>
      <c r="CIE301"/>
      <c r="CIF301"/>
      <c r="CIG301"/>
      <c r="CIH301"/>
      <c r="CII301"/>
      <c r="CIJ301"/>
      <c r="CIK301"/>
      <c r="CIL301"/>
      <c r="CIM301"/>
      <c r="CIN301"/>
      <c r="CIO301"/>
      <c r="CIP301"/>
      <c r="CIQ301"/>
      <c r="CIR301"/>
      <c r="CIS301"/>
      <c r="CIT301"/>
      <c r="CIU301"/>
      <c r="CIV301"/>
      <c r="CIW301"/>
      <c r="CIX301"/>
      <c r="CIY301"/>
      <c r="CIZ301"/>
      <c r="CJA301"/>
      <c r="CJB301"/>
      <c r="CJC301"/>
      <c r="CJD301"/>
      <c r="CJE301"/>
      <c r="CJF301"/>
      <c r="CJG301"/>
      <c r="CJH301"/>
      <c r="CJI301"/>
      <c r="CJJ301"/>
      <c r="CJK301"/>
      <c r="CJL301"/>
      <c r="CJM301"/>
      <c r="CJN301"/>
      <c r="CJO301"/>
      <c r="CJP301"/>
      <c r="CJQ301"/>
      <c r="CJR301"/>
      <c r="CJS301"/>
      <c r="CJT301"/>
      <c r="CJU301"/>
      <c r="CJV301"/>
      <c r="CJW301"/>
      <c r="CJX301"/>
      <c r="CJY301"/>
      <c r="CJZ301"/>
      <c r="CKA301"/>
      <c r="CKB301"/>
      <c r="CKC301"/>
      <c r="CKD301"/>
      <c r="CKE301"/>
      <c r="CKF301"/>
      <c r="CKG301"/>
      <c r="CKH301"/>
      <c r="CKI301"/>
      <c r="CKJ301"/>
      <c r="CKK301"/>
      <c r="CKL301"/>
      <c r="CKM301"/>
      <c r="CKN301"/>
      <c r="CKO301"/>
      <c r="CKP301"/>
      <c r="CKQ301"/>
      <c r="CKR301"/>
      <c r="CKS301"/>
      <c r="CKT301"/>
      <c r="CKU301"/>
      <c r="CKV301"/>
      <c r="CKW301"/>
      <c r="CKX301"/>
      <c r="CKY301"/>
      <c r="CKZ301"/>
      <c r="CLA301"/>
      <c r="CLB301"/>
      <c r="CLC301"/>
      <c r="CLD301"/>
      <c r="CLE301"/>
      <c r="CLF301"/>
      <c r="CLG301"/>
      <c r="CLH301"/>
      <c r="CLI301"/>
      <c r="CLJ301"/>
      <c r="CLK301"/>
      <c r="CLL301"/>
      <c r="CLM301"/>
      <c r="CLN301"/>
      <c r="CLO301"/>
      <c r="CLP301"/>
      <c r="CLQ301"/>
      <c r="CLR301"/>
      <c r="CLS301"/>
      <c r="CLT301"/>
      <c r="CLU301"/>
      <c r="CLV301"/>
      <c r="CLW301"/>
      <c r="CLX301"/>
      <c r="CLY301"/>
      <c r="CLZ301"/>
      <c r="CMA301"/>
      <c r="CMB301"/>
      <c r="CMC301"/>
      <c r="CMD301"/>
      <c r="CME301"/>
      <c r="CMF301"/>
      <c r="CMG301"/>
      <c r="CMH301"/>
      <c r="CMI301"/>
      <c r="CMJ301"/>
      <c r="CMK301"/>
      <c r="CML301"/>
      <c r="CMM301"/>
      <c r="CMN301"/>
      <c r="CMO301"/>
      <c r="CMP301"/>
      <c r="CMQ301"/>
      <c r="CMR301"/>
      <c r="CMS301"/>
      <c r="CMT301"/>
      <c r="CMU301"/>
      <c r="CMV301"/>
      <c r="CMW301"/>
      <c r="CMX301"/>
      <c r="CMY301"/>
      <c r="CMZ301"/>
      <c r="CNA301"/>
      <c r="CNB301"/>
      <c r="CNC301"/>
      <c r="CND301"/>
      <c r="CNE301"/>
      <c r="CNF301"/>
      <c r="CNG301"/>
      <c r="CNH301"/>
      <c r="CNI301"/>
      <c r="CNJ301"/>
      <c r="CNK301"/>
      <c r="CNL301"/>
      <c r="CNM301"/>
      <c r="CNN301"/>
      <c r="CNO301"/>
      <c r="CNP301"/>
      <c r="CNQ301"/>
      <c r="CNR301"/>
      <c r="CNS301"/>
      <c r="CNT301"/>
      <c r="CNU301"/>
      <c r="CNV301"/>
      <c r="CNW301"/>
      <c r="CNX301"/>
      <c r="CNY301"/>
      <c r="CNZ301"/>
      <c r="COA301"/>
      <c r="COB301"/>
      <c r="COC301"/>
      <c r="COD301"/>
      <c r="COE301"/>
      <c r="COF301"/>
      <c r="COG301"/>
      <c r="COH301"/>
      <c r="COI301"/>
      <c r="COJ301"/>
      <c r="COK301"/>
      <c r="COL301"/>
      <c r="COM301"/>
      <c r="CON301"/>
      <c r="COO301"/>
      <c r="COP301"/>
      <c r="COQ301"/>
      <c r="COR301"/>
      <c r="COS301"/>
      <c r="COT301"/>
      <c r="COU301"/>
      <c r="COV301"/>
      <c r="COW301"/>
      <c r="COX301"/>
      <c r="COY301"/>
      <c r="COZ301"/>
      <c r="CPA301"/>
      <c r="CPB301"/>
      <c r="CPC301"/>
      <c r="CPD301"/>
      <c r="CPE301"/>
      <c r="CPF301"/>
      <c r="CPG301"/>
      <c r="CPH301"/>
      <c r="CPI301"/>
      <c r="CPJ301"/>
      <c r="CPK301"/>
      <c r="CPL301"/>
      <c r="CPM301"/>
      <c r="CPN301"/>
      <c r="CPO301"/>
      <c r="CPP301"/>
      <c r="CPQ301"/>
      <c r="CPR301"/>
      <c r="CPS301"/>
      <c r="CPT301"/>
      <c r="CPU301"/>
      <c r="CPV301"/>
      <c r="CPW301"/>
      <c r="CPX301"/>
      <c r="CPY301"/>
      <c r="CPZ301"/>
      <c r="CQA301"/>
      <c r="CQB301"/>
      <c r="CQC301"/>
      <c r="CQD301"/>
      <c r="CQE301"/>
      <c r="CQF301"/>
      <c r="CQG301"/>
      <c r="CQH301"/>
      <c r="CQI301"/>
      <c r="CQJ301"/>
      <c r="CQK301"/>
      <c r="CQL301"/>
      <c r="CQM301"/>
      <c r="CQN301"/>
      <c r="CQO301"/>
      <c r="CQP301"/>
      <c r="CQQ301"/>
      <c r="CQR301"/>
      <c r="CQS301"/>
      <c r="CQT301"/>
      <c r="CQU301"/>
      <c r="CQV301"/>
      <c r="CQW301"/>
      <c r="CQX301"/>
      <c r="CQY301"/>
      <c r="CQZ301"/>
      <c r="CRA301"/>
      <c r="CRB301"/>
      <c r="CRC301"/>
      <c r="CRD301"/>
      <c r="CRE301"/>
      <c r="CRF301"/>
      <c r="CRG301"/>
      <c r="CRH301"/>
      <c r="CRI301"/>
      <c r="CRJ301"/>
      <c r="CRK301"/>
      <c r="CRL301"/>
      <c r="CRM301"/>
      <c r="CRN301"/>
      <c r="CRO301"/>
      <c r="CRP301"/>
      <c r="CRQ301"/>
      <c r="CRR301"/>
      <c r="CRS301"/>
      <c r="CRT301"/>
      <c r="CRU301"/>
      <c r="CRV301"/>
      <c r="CRW301"/>
      <c r="CRX301"/>
      <c r="CRY301"/>
      <c r="CRZ301"/>
      <c r="CSA301"/>
      <c r="CSB301"/>
      <c r="CSC301"/>
      <c r="CSD301"/>
      <c r="CSE301"/>
      <c r="CSF301"/>
      <c r="CSG301"/>
      <c r="CSH301"/>
      <c r="CSI301"/>
      <c r="CSJ301"/>
      <c r="CSK301"/>
      <c r="CSL301"/>
      <c r="CSM301"/>
      <c r="CSN301"/>
      <c r="CSO301"/>
      <c r="CSP301"/>
      <c r="CSQ301"/>
      <c r="CSR301"/>
      <c r="CSS301"/>
      <c r="CST301"/>
      <c r="CSU301"/>
      <c r="CSV301"/>
      <c r="CSW301"/>
      <c r="CSX301"/>
      <c r="CSY301"/>
      <c r="CSZ301"/>
      <c r="CTA301"/>
      <c r="CTB301"/>
      <c r="CTC301"/>
      <c r="CTD301"/>
      <c r="CTE301"/>
      <c r="CTF301"/>
      <c r="CTG301"/>
      <c r="CTH301"/>
      <c r="CTI301"/>
      <c r="CTJ301"/>
      <c r="CTK301"/>
      <c r="CTL301"/>
      <c r="CTM301"/>
      <c r="CTN301"/>
      <c r="CTO301"/>
      <c r="CTP301"/>
      <c r="CTQ301"/>
      <c r="CTR301"/>
      <c r="CTS301"/>
      <c r="CTT301"/>
      <c r="CTU301"/>
      <c r="CTV301"/>
      <c r="CTW301"/>
      <c r="CTX301"/>
      <c r="CTY301"/>
      <c r="CTZ301"/>
      <c r="CUA301"/>
      <c r="CUB301"/>
      <c r="CUC301"/>
      <c r="CUD301"/>
      <c r="CUE301"/>
      <c r="CUF301"/>
      <c r="CUG301"/>
      <c r="CUH301"/>
      <c r="CUI301"/>
      <c r="CUJ301"/>
      <c r="CUK301"/>
      <c r="CUL301"/>
      <c r="CUM301"/>
      <c r="CUN301"/>
      <c r="CUO301"/>
      <c r="CUP301"/>
      <c r="CUQ301"/>
      <c r="CUR301"/>
      <c r="CUS301"/>
      <c r="CUT301"/>
      <c r="CUU301"/>
      <c r="CUV301"/>
      <c r="CUW301"/>
      <c r="CUX301"/>
      <c r="CUY301"/>
      <c r="CUZ301"/>
      <c r="CVA301"/>
      <c r="CVB301"/>
      <c r="CVC301"/>
      <c r="CVD301"/>
      <c r="CVE301"/>
      <c r="CVF301"/>
      <c r="CVG301"/>
      <c r="CVH301"/>
      <c r="CVI301"/>
      <c r="CVJ301"/>
      <c r="CVK301"/>
      <c r="CVL301"/>
      <c r="CVM301"/>
      <c r="CVN301"/>
      <c r="CVO301"/>
      <c r="CVP301"/>
      <c r="CVQ301"/>
      <c r="CVR301"/>
      <c r="CVS301"/>
      <c r="CVT301"/>
      <c r="CVU301"/>
      <c r="CVV301"/>
      <c r="CVW301"/>
      <c r="CVX301"/>
      <c r="CVY301"/>
      <c r="CVZ301"/>
      <c r="CWA301"/>
      <c r="CWB301"/>
      <c r="CWC301"/>
      <c r="CWD301"/>
      <c r="CWE301"/>
      <c r="CWF301"/>
      <c r="CWG301"/>
      <c r="CWH301"/>
      <c r="CWI301"/>
      <c r="CWJ301"/>
      <c r="CWK301"/>
      <c r="CWL301"/>
      <c r="CWM301"/>
      <c r="CWN301"/>
      <c r="CWO301"/>
      <c r="CWP301"/>
      <c r="CWQ301"/>
      <c r="CWR301"/>
      <c r="CWS301"/>
      <c r="CWT301"/>
      <c r="CWU301"/>
      <c r="CWV301"/>
      <c r="CWW301"/>
      <c r="CWX301"/>
      <c r="CWY301"/>
      <c r="CWZ301"/>
      <c r="CXA301"/>
      <c r="CXB301"/>
      <c r="CXC301"/>
      <c r="CXD301"/>
      <c r="CXE301"/>
      <c r="CXF301"/>
      <c r="CXG301"/>
      <c r="CXH301"/>
      <c r="CXI301"/>
      <c r="CXJ301"/>
      <c r="CXK301"/>
      <c r="CXL301"/>
      <c r="CXM301"/>
      <c r="CXN301"/>
      <c r="CXO301"/>
      <c r="CXP301"/>
      <c r="CXQ301"/>
      <c r="CXR301"/>
      <c r="CXS301"/>
      <c r="CXT301"/>
      <c r="CXU301"/>
      <c r="CXV301"/>
      <c r="CXW301"/>
      <c r="CXX301"/>
      <c r="CXY301"/>
      <c r="CXZ301"/>
      <c r="CYA301"/>
      <c r="CYB301"/>
      <c r="CYC301"/>
      <c r="CYD301"/>
      <c r="CYE301"/>
      <c r="CYF301"/>
      <c r="CYG301"/>
      <c r="CYH301"/>
      <c r="CYI301"/>
      <c r="CYJ301"/>
      <c r="CYK301"/>
      <c r="CYL301"/>
      <c r="CYM301"/>
      <c r="CYN301"/>
      <c r="CYO301"/>
      <c r="CYP301"/>
      <c r="CYQ301"/>
      <c r="CYR301"/>
      <c r="CYS301"/>
      <c r="CYT301"/>
      <c r="CYU301"/>
      <c r="CYV301"/>
      <c r="CYW301"/>
      <c r="CYX301"/>
      <c r="CYY301"/>
      <c r="CYZ301"/>
      <c r="CZA301"/>
      <c r="CZB301"/>
      <c r="CZC301"/>
      <c r="CZD301"/>
      <c r="CZE301"/>
      <c r="CZF301"/>
      <c r="CZG301"/>
      <c r="CZH301"/>
      <c r="CZI301"/>
      <c r="CZJ301"/>
      <c r="CZK301"/>
      <c r="CZL301"/>
      <c r="CZM301"/>
      <c r="CZN301"/>
      <c r="CZO301"/>
      <c r="CZP301"/>
      <c r="CZQ301"/>
      <c r="CZR301"/>
      <c r="CZS301"/>
      <c r="CZT301"/>
      <c r="CZU301"/>
      <c r="CZV301"/>
      <c r="CZW301"/>
      <c r="CZX301"/>
      <c r="CZY301"/>
      <c r="CZZ301"/>
      <c r="DAA301"/>
      <c r="DAB301"/>
      <c r="DAC301"/>
      <c r="DAD301"/>
      <c r="DAE301"/>
      <c r="DAF301"/>
      <c r="DAG301"/>
      <c r="DAH301"/>
      <c r="DAI301"/>
      <c r="DAJ301"/>
      <c r="DAK301"/>
      <c r="DAL301"/>
      <c r="DAM301"/>
      <c r="DAN301"/>
      <c r="DAO301"/>
      <c r="DAP301"/>
      <c r="DAQ301"/>
      <c r="DAR301"/>
      <c r="DAS301"/>
      <c r="DAT301"/>
      <c r="DAU301"/>
      <c r="DAV301"/>
      <c r="DAW301"/>
      <c r="DAX301"/>
      <c r="DAY301"/>
      <c r="DAZ301"/>
      <c r="DBA301"/>
      <c r="DBB301"/>
      <c r="DBC301"/>
      <c r="DBD301"/>
      <c r="DBE301"/>
      <c r="DBF301"/>
      <c r="DBG301"/>
      <c r="DBH301"/>
      <c r="DBI301"/>
      <c r="DBJ301"/>
      <c r="DBK301"/>
      <c r="DBL301"/>
      <c r="DBM301"/>
      <c r="DBN301"/>
      <c r="DBO301"/>
      <c r="DBP301"/>
      <c r="DBQ301"/>
      <c r="DBR301"/>
      <c r="DBS301"/>
      <c r="DBT301"/>
      <c r="DBU301"/>
      <c r="DBV301"/>
      <c r="DBW301"/>
      <c r="DBX301"/>
      <c r="DBY301"/>
      <c r="DBZ301"/>
      <c r="DCA301"/>
      <c r="DCB301"/>
      <c r="DCC301"/>
      <c r="DCD301"/>
      <c r="DCE301"/>
      <c r="DCF301"/>
      <c r="DCG301"/>
      <c r="DCH301"/>
      <c r="DCI301"/>
      <c r="DCJ301"/>
      <c r="DCK301"/>
      <c r="DCL301"/>
      <c r="DCM301"/>
      <c r="DCN301"/>
      <c r="DCO301"/>
      <c r="DCP301"/>
      <c r="DCQ301"/>
      <c r="DCR301"/>
      <c r="DCS301"/>
      <c r="DCT301"/>
      <c r="DCU301"/>
      <c r="DCV301"/>
      <c r="DCW301"/>
      <c r="DCX301"/>
      <c r="DCY301"/>
      <c r="DCZ301"/>
      <c r="DDA301"/>
      <c r="DDB301"/>
      <c r="DDC301"/>
      <c r="DDD301"/>
      <c r="DDE301"/>
      <c r="DDF301"/>
      <c r="DDG301"/>
      <c r="DDH301"/>
      <c r="DDI301"/>
      <c r="DDJ301"/>
      <c r="DDK301"/>
      <c r="DDL301"/>
      <c r="DDM301"/>
      <c r="DDN301"/>
      <c r="DDO301"/>
      <c r="DDP301"/>
      <c r="DDQ301"/>
      <c r="DDR301"/>
      <c r="DDS301"/>
      <c r="DDT301"/>
      <c r="DDU301"/>
      <c r="DDV301"/>
      <c r="DDW301"/>
      <c r="DDX301"/>
      <c r="DDY301"/>
      <c r="DDZ301"/>
      <c r="DEA301"/>
      <c r="DEB301"/>
      <c r="DEC301"/>
      <c r="DED301"/>
      <c r="DEE301"/>
      <c r="DEF301"/>
      <c r="DEG301"/>
      <c r="DEH301"/>
      <c r="DEI301"/>
      <c r="DEJ301"/>
      <c r="DEK301"/>
      <c r="DEL301"/>
      <c r="DEM301"/>
      <c r="DEN301"/>
      <c r="DEO301"/>
      <c r="DEP301"/>
      <c r="DEQ301"/>
      <c r="DER301"/>
      <c r="DES301"/>
      <c r="DET301"/>
      <c r="DEU301"/>
      <c r="DEV301"/>
      <c r="DEW301"/>
      <c r="DEX301"/>
      <c r="DEY301"/>
      <c r="DEZ301"/>
      <c r="DFA301"/>
      <c r="DFB301"/>
      <c r="DFC301"/>
      <c r="DFD301"/>
      <c r="DFE301"/>
      <c r="DFF301"/>
      <c r="DFG301"/>
      <c r="DFH301"/>
      <c r="DFI301"/>
      <c r="DFJ301"/>
      <c r="DFK301"/>
      <c r="DFL301"/>
      <c r="DFM301"/>
      <c r="DFN301"/>
      <c r="DFO301"/>
      <c r="DFP301"/>
      <c r="DFQ301"/>
      <c r="DFR301"/>
      <c r="DFS301"/>
      <c r="DFT301"/>
      <c r="DFU301"/>
      <c r="DFV301"/>
      <c r="DFW301"/>
      <c r="DFX301"/>
      <c r="DFY301"/>
      <c r="DFZ301"/>
      <c r="DGA301"/>
      <c r="DGB301"/>
      <c r="DGC301"/>
      <c r="DGD301"/>
      <c r="DGE301"/>
      <c r="DGF301"/>
      <c r="DGG301"/>
      <c r="DGH301"/>
      <c r="DGI301"/>
      <c r="DGJ301"/>
      <c r="DGK301"/>
      <c r="DGL301"/>
      <c r="DGM301"/>
      <c r="DGN301"/>
      <c r="DGO301"/>
      <c r="DGP301"/>
      <c r="DGQ301"/>
      <c r="DGR301"/>
      <c r="DGS301"/>
      <c r="DGT301"/>
      <c r="DGU301"/>
      <c r="DGV301"/>
      <c r="DGW301"/>
      <c r="DGX301"/>
      <c r="DGY301"/>
      <c r="DGZ301"/>
      <c r="DHA301"/>
      <c r="DHB301"/>
      <c r="DHC301"/>
      <c r="DHD301"/>
      <c r="DHE301"/>
      <c r="DHF301"/>
      <c r="DHG301"/>
      <c r="DHH301"/>
      <c r="DHI301"/>
      <c r="DHJ301"/>
      <c r="DHK301"/>
      <c r="DHL301"/>
      <c r="DHM301"/>
      <c r="DHN301"/>
      <c r="DHO301"/>
      <c r="DHP301"/>
      <c r="DHQ301"/>
      <c r="DHR301"/>
      <c r="DHS301"/>
      <c r="DHT301"/>
      <c r="DHU301"/>
      <c r="DHV301"/>
      <c r="DHW301"/>
      <c r="DHX301"/>
      <c r="DHY301"/>
      <c r="DHZ301"/>
      <c r="DIA301"/>
      <c r="DIB301"/>
      <c r="DIC301"/>
      <c r="DID301"/>
      <c r="DIE301"/>
      <c r="DIF301"/>
      <c r="DIG301"/>
      <c r="DIH301"/>
      <c r="DII301"/>
      <c r="DIJ301"/>
      <c r="DIK301"/>
      <c r="DIL301"/>
      <c r="DIM301"/>
      <c r="DIN301"/>
      <c r="DIO301"/>
      <c r="DIP301"/>
      <c r="DIQ301"/>
      <c r="DIR301"/>
      <c r="DIS301"/>
      <c r="DIT301"/>
      <c r="DIU301"/>
      <c r="DIV301"/>
      <c r="DIW301"/>
      <c r="DIX301"/>
      <c r="DIY301"/>
      <c r="DIZ301"/>
      <c r="DJA301"/>
      <c r="DJB301"/>
      <c r="DJC301"/>
      <c r="DJD301"/>
      <c r="DJE301"/>
      <c r="DJF301"/>
      <c r="DJG301"/>
      <c r="DJH301"/>
      <c r="DJI301"/>
      <c r="DJJ301"/>
      <c r="DJK301"/>
      <c r="DJL301"/>
      <c r="DJM301"/>
      <c r="DJN301"/>
      <c r="DJO301"/>
      <c r="DJP301"/>
      <c r="DJQ301"/>
      <c r="DJR301"/>
      <c r="DJS301"/>
      <c r="DJT301"/>
      <c r="DJU301"/>
      <c r="DJV301"/>
      <c r="DJW301"/>
      <c r="DJX301"/>
      <c r="DJY301"/>
      <c r="DJZ301"/>
      <c r="DKA301"/>
      <c r="DKB301"/>
      <c r="DKC301"/>
      <c r="DKD301"/>
      <c r="DKE301"/>
      <c r="DKF301"/>
      <c r="DKG301"/>
      <c r="DKH301"/>
      <c r="DKI301"/>
      <c r="DKJ301"/>
      <c r="DKK301"/>
      <c r="DKL301"/>
      <c r="DKM301"/>
      <c r="DKN301"/>
      <c r="DKO301"/>
      <c r="DKP301"/>
      <c r="DKQ301"/>
      <c r="DKR301"/>
      <c r="DKS301"/>
      <c r="DKT301"/>
      <c r="DKU301"/>
      <c r="DKV301"/>
      <c r="DKW301"/>
      <c r="DKX301"/>
      <c r="DKY301"/>
      <c r="DKZ301"/>
      <c r="DLA301"/>
      <c r="DLB301"/>
      <c r="DLC301"/>
      <c r="DLD301"/>
      <c r="DLE301"/>
      <c r="DLF301"/>
      <c r="DLG301"/>
      <c r="DLH301"/>
      <c r="DLI301"/>
      <c r="DLJ301"/>
      <c r="DLK301"/>
      <c r="DLL301"/>
      <c r="DLM301"/>
      <c r="DLN301"/>
      <c r="DLO301"/>
      <c r="DLP301"/>
      <c r="DLQ301"/>
      <c r="DLR301"/>
      <c r="DLS301"/>
      <c r="DLT301"/>
      <c r="DLU301"/>
      <c r="DLV301"/>
      <c r="DLW301"/>
      <c r="DLX301"/>
      <c r="DLY301"/>
      <c r="DLZ301"/>
      <c r="DMA301"/>
      <c r="DMB301"/>
      <c r="DMC301"/>
      <c r="DMD301"/>
      <c r="DME301"/>
      <c r="DMF301"/>
      <c r="DMG301"/>
      <c r="DMH301"/>
      <c r="DMI301"/>
      <c r="DMJ301"/>
      <c r="DMK301"/>
      <c r="DML301"/>
      <c r="DMM301"/>
      <c r="DMN301"/>
      <c r="DMO301"/>
      <c r="DMP301"/>
      <c r="DMQ301"/>
      <c r="DMR301"/>
      <c r="DMS301"/>
      <c r="DMT301"/>
      <c r="DMU301"/>
      <c r="DMV301"/>
      <c r="DMW301"/>
      <c r="DMX301"/>
      <c r="DMY301"/>
      <c r="DMZ301"/>
      <c r="DNA301"/>
      <c r="DNB301"/>
      <c r="DNC301"/>
      <c r="DND301"/>
      <c r="DNE301"/>
      <c r="DNF301"/>
      <c r="DNG301"/>
      <c r="DNH301"/>
      <c r="DNI301"/>
      <c r="DNJ301"/>
      <c r="DNK301"/>
      <c r="DNL301"/>
      <c r="DNM301"/>
      <c r="DNN301"/>
      <c r="DNO301"/>
      <c r="DNP301"/>
      <c r="DNQ301"/>
      <c r="DNR301"/>
      <c r="DNS301"/>
      <c r="DNT301"/>
      <c r="DNU301"/>
      <c r="DNV301"/>
      <c r="DNW301"/>
      <c r="DNX301"/>
      <c r="DNY301"/>
      <c r="DNZ301"/>
      <c r="DOA301"/>
      <c r="DOB301"/>
      <c r="DOC301"/>
      <c r="DOD301"/>
      <c r="DOE301"/>
      <c r="DOF301"/>
      <c r="DOG301"/>
      <c r="DOH301"/>
      <c r="DOI301"/>
      <c r="DOJ301"/>
      <c r="DOK301"/>
      <c r="DOL301"/>
      <c r="DOM301"/>
      <c r="DON301"/>
      <c r="DOO301"/>
      <c r="DOP301"/>
      <c r="DOQ301"/>
      <c r="DOR301"/>
      <c r="DOS301"/>
      <c r="DOT301"/>
      <c r="DOU301"/>
      <c r="DOV301"/>
      <c r="DOW301"/>
      <c r="DOX301"/>
      <c r="DOY301"/>
      <c r="DOZ301"/>
      <c r="DPA301"/>
      <c r="DPB301"/>
      <c r="DPC301"/>
      <c r="DPD301"/>
      <c r="DPE301"/>
      <c r="DPF301"/>
      <c r="DPG301"/>
      <c r="DPH301"/>
      <c r="DPI301"/>
      <c r="DPJ301"/>
      <c r="DPK301"/>
      <c r="DPL301"/>
      <c r="DPM301"/>
      <c r="DPN301"/>
      <c r="DPO301"/>
      <c r="DPP301"/>
      <c r="DPQ301"/>
      <c r="DPR301"/>
      <c r="DPS301"/>
      <c r="DPT301"/>
      <c r="DPU301"/>
      <c r="DPV301"/>
      <c r="DPW301"/>
      <c r="DPX301"/>
      <c r="DPY301"/>
      <c r="DPZ301"/>
      <c r="DQA301"/>
      <c r="DQB301"/>
      <c r="DQC301"/>
      <c r="DQD301"/>
      <c r="DQE301"/>
      <c r="DQF301"/>
      <c r="DQG301"/>
      <c r="DQH301"/>
      <c r="DQI301"/>
      <c r="DQJ301"/>
      <c r="DQK301"/>
      <c r="DQL301"/>
      <c r="DQM301"/>
      <c r="DQN301"/>
      <c r="DQO301"/>
      <c r="DQP301"/>
      <c r="DQQ301"/>
      <c r="DQR301"/>
      <c r="DQS301"/>
      <c r="DQT301"/>
      <c r="DQU301"/>
      <c r="DQV301"/>
      <c r="DQW301"/>
      <c r="DQX301"/>
      <c r="DQY301"/>
      <c r="DQZ301"/>
      <c r="DRA301"/>
      <c r="DRB301"/>
      <c r="DRC301"/>
      <c r="DRD301"/>
      <c r="DRE301"/>
      <c r="DRF301"/>
      <c r="DRG301"/>
      <c r="DRH301"/>
      <c r="DRI301"/>
      <c r="DRJ301"/>
      <c r="DRK301"/>
      <c r="DRL301"/>
      <c r="DRM301"/>
      <c r="DRN301"/>
      <c r="DRO301"/>
      <c r="DRP301"/>
      <c r="DRQ301"/>
      <c r="DRR301"/>
      <c r="DRS301"/>
      <c r="DRT301"/>
      <c r="DRU301"/>
      <c r="DRV301"/>
      <c r="DRW301"/>
      <c r="DRX301"/>
      <c r="DRY301"/>
      <c r="DRZ301"/>
      <c r="DSA301"/>
      <c r="DSB301"/>
      <c r="DSC301"/>
      <c r="DSD301"/>
      <c r="DSE301"/>
      <c r="DSF301"/>
      <c r="DSG301"/>
      <c r="DSH301"/>
      <c r="DSI301"/>
      <c r="DSJ301"/>
      <c r="DSK301"/>
      <c r="DSL301"/>
      <c r="DSM301"/>
      <c r="DSN301"/>
      <c r="DSO301"/>
      <c r="DSP301"/>
      <c r="DSQ301"/>
      <c r="DSR301"/>
      <c r="DSS301"/>
      <c r="DST301"/>
      <c r="DSU301"/>
      <c r="DSV301"/>
      <c r="DSW301"/>
      <c r="DSX301"/>
      <c r="DSY301"/>
      <c r="DSZ301"/>
      <c r="DTA301"/>
      <c r="DTB301"/>
      <c r="DTC301"/>
      <c r="DTD301"/>
      <c r="DTE301"/>
      <c r="DTF301"/>
      <c r="DTG301"/>
      <c r="DTH301"/>
      <c r="DTI301"/>
      <c r="DTJ301"/>
      <c r="DTK301"/>
      <c r="DTL301"/>
      <c r="DTM301"/>
      <c r="DTN301"/>
      <c r="DTO301"/>
      <c r="DTP301"/>
      <c r="DTQ301"/>
      <c r="DTR301"/>
      <c r="DTS301"/>
      <c r="DTT301"/>
      <c r="DTU301"/>
      <c r="DTV301"/>
      <c r="DTW301"/>
      <c r="DTX301"/>
      <c r="DTY301"/>
      <c r="DTZ301"/>
      <c r="DUA301"/>
      <c r="DUB301"/>
      <c r="DUC301"/>
      <c r="DUD301"/>
      <c r="DUE301"/>
      <c r="DUF301"/>
      <c r="DUG301"/>
      <c r="DUH301"/>
      <c r="DUI301"/>
      <c r="DUJ301"/>
      <c r="DUK301"/>
      <c r="DUL301"/>
      <c r="DUM301"/>
      <c r="DUN301"/>
      <c r="DUO301"/>
      <c r="DUP301"/>
      <c r="DUQ301"/>
      <c r="DUR301"/>
      <c r="DUS301"/>
      <c r="DUT301"/>
      <c r="DUU301"/>
      <c r="DUV301"/>
      <c r="DUW301"/>
      <c r="DUX301"/>
      <c r="DUY301"/>
      <c r="DUZ301"/>
      <c r="DVA301"/>
      <c r="DVB301"/>
      <c r="DVC301"/>
      <c r="DVD301"/>
      <c r="DVE301"/>
      <c r="DVF301"/>
      <c r="DVG301"/>
      <c r="DVH301"/>
      <c r="DVI301"/>
      <c r="DVJ301"/>
      <c r="DVK301"/>
      <c r="DVL301"/>
      <c r="DVM301"/>
      <c r="DVN301"/>
      <c r="DVO301"/>
      <c r="DVP301"/>
      <c r="DVQ301"/>
      <c r="DVR301"/>
      <c r="DVS301"/>
      <c r="DVT301"/>
      <c r="DVU301"/>
      <c r="DVV301"/>
      <c r="DVW301"/>
      <c r="DVX301"/>
      <c r="DVY301"/>
      <c r="DVZ301"/>
      <c r="DWA301"/>
      <c r="DWB301"/>
      <c r="DWC301"/>
      <c r="DWD301"/>
      <c r="DWE301"/>
      <c r="DWF301"/>
      <c r="DWG301"/>
      <c r="DWH301"/>
      <c r="DWI301"/>
      <c r="DWJ301"/>
      <c r="DWK301"/>
      <c r="DWL301"/>
      <c r="DWM301"/>
      <c r="DWN301"/>
      <c r="DWO301"/>
      <c r="DWP301"/>
      <c r="DWQ301"/>
      <c r="DWR301"/>
      <c r="DWS301"/>
      <c r="DWT301"/>
      <c r="DWU301"/>
      <c r="DWV301"/>
      <c r="DWW301"/>
      <c r="DWX301"/>
      <c r="DWY301"/>
      <c r="DWZ301"/>
      <c r="DXA301"/>
      <c r="DXB301"/>
      <c r="DXC301"/>
      <c r="DXD301"/>
      <c r="DXE301"/>
      <c r="DXF301"/>
      <c r="DXG301"/>
      <c r="DXH301"/>
      <c r="DXI301"/>
      <c r="DXJ301"/>
      <c r="DXK301"/>
      <c r="DXL301"/>
      <c r="DXM301"/>
      <c r="DXN301"/>
      <c r="DXO301"/>
      <c r="DXP301"/>
      <c r="DXQ301"/>
      <c r="DXR301"/>
      <c r="DXS301"/>
      <c r="DXT301"/>
      <c r="DXU301"/>
      <c r="DXV301"/>
      <c r="DXW301"/>
      <c r="DXX301"/>
      <c r="DXY301"/>
      <c r="DXZ301"/>
      <c r="DYA301"/>
      <c r="DYB301"/>
      <c r="DYC301"/>
      <c r="DYD301"/>
      <c r="DYE301"/>
      <c r="DYF301"/>
      <c r="DYG301"/>
      <c r="DYH301"/>
      <c r="DYI301"/>
      <c r="DYJ301"/>
      <c r="DYK301"/>
      <c r="DYL301"/>
      <c r="DYM301"/>
      <c r="DYN301"/>
      <c r="DYO301"/>
      <c r="DYP301"/>
      <c r="DYQ301"/>
      <c r="DYR301"/>
      <c r="DYS301"/>
      <c r="DYT301"/>
      <c r="DYU301"/>
      <c r="DYV301"/>
      <c r="DYW301"/>
      <c r="DYX301"/>
      <c r="DYY301"/>
      <c r="DYZ301"/>
      <c r="DZA301"/>
      <c r="DZB301"/>
      <c r="DZC301"/>
      <c r="DZD301"/>
      <c r="DZE301"/>
      <c r="DZF301"/>
      <c r="DZG301"/>
      <c r="DZH301"/>
      <c r="DZI301"/>
      <c r="DZJ301"/>
      <c r="DZK301"/>
      <c r="DZL301"/>
      <c r="DZM301"/>
      <c r="DZN301"/>
      <c r="DZO301"/>
      <c r="DZP301"/>
      <c r="DZQ301"/>
      <c r="DZR301"/>
      <c r="DZS301"/>
      <c r="DZT301"/>
      <c r="DZU301"/>
      <c r="DZV301"/>
      <c r="DZW301"/>
      <c r="DZX301"/>
      <c r="DZY301"/>
      <c r="DZZ301"/>
      <c r="EAA301"/>
      <c r="EAB301"/>
      <c r="EAC301"/>
      <c r="EAD301"/>
      <c r="EAE301"/>
      <c r="EAF301"/>
      <c r="EAG301"/>
      <c r="EAH301"/>
      <c r="EAI301"/>
      <c r="EAJ301"/>
      <c r="EAK301"/>
      <c r="EAL301"/>
      <c r="EAM301"/>
      <c r="EAN301"/>
      <c r="EAO301"/>
      <c r="EAP301"/>
      <c r="EAQ301"/>
      <c r="EAR301"/>
      <c r="EAS301"/>
      <c r="EAT301"/>
      <c r="EAU301"/>
      <c r="EAV301"/>
      <c r="EAW301"/>
      <c r="EAX301"/>
      <c r="EAY301"/>
      <c r="EAZ301"/>
      <c r="EBA301"/>
      <c r="EBB301"/>
      <c r="EBC301"/>
      <c r="EBD301"/>
      <c r="EBE301"/>
      <c r="EBF301"/>
      <c r="EBG301"/>
      <c r="EBH301"/>
      <c r="EBI301"/>
      <c r="EBJ301"/>
      <c r="EBK301"/>
      <c r="EBL301"/>
      <c r="EBM301"/>
      <c r="EBN301"/>
      <c r="EBO301"/>
      <c r="EBP301"/>
      <c r="EBQ301"/>
      <c r="EBR301"/>
      <c r="EBS301"/>
      <c r="EBT301"/>
      <c r="EBU301"/>
      <c r="EBV301"/>
      <c r="EBW301"/>
      <c r="EBX301"/>
      <c r="EBY301"/>
      <c r="EBZ301"/>
      <c r="ECA301"/>
      <c r="ECB301"/>
      <c r="ECC301"/>
      <c r="ECD301"/>
      <c r="ECE301"/>
      <c r="ECF301"/>
      <c r="ECG301"/>
      <c r="ECH301"/>
      <c r="ECI301"/>
      <c r="ECJ301"/>
      <c r="ECK301"/>
      <c r="ECL301"/>
      <c r="ECM301"/>
      <c r="ECN301"/>
      <c r="ECO301"/>
      <c r="ECP301"/>
      <c r="ECQ301"/>
      <c r="ECR301"/>
      <c r="ECS301"/>
      <c r="ECT301"/>
      <c r="ECU301"/>
      <c r="ECV301"/>
      <c r="ECW301"/>
      <c r="ECX301"/>
      <c r="ECY301"/>
      <c r="ECZ301"/>
      <c r="EDA301"/>
      <c r="EDB301"/>
      <c r="EDC301"/>
      <c r="EDD301"/>
      <c r="EDE301"/>
      <c r="EDF301"/>
      <c r="EDG301"/>
      <c r="EDH301"/>
      <c r="EDI301"/>
      <c r="EDJ301"/>
      <c r="EDK301"/>
      <c r="EDL301"/>
      <c r="EDM301"/>
      <c r="EDN301"/>
      <c r="EDO301"/>
      <c r="EDP301"/>
      <c r="EDQ301"/>
      <c r="EDR301"/>
      <c r="EDS301"/>
      <c r="EDT301"/>
      <c r="EDU301"/>
      <c r="EDV301"/>
      <c r="EDW301"/>
      <c r="EDX301"/>
      <c r="EDY301"/>
      <c r="EDZ301"/>
      <c r="EEA301"/>
      <c r="EEB301"/>
      <c r="EEC301"/>
      <c r="EED301"/>
      <c r="EEE301"/>
      <c r="EEF301"/>
      <c r="EEG301"/>
      <c r="EEH301"/>
      <c r="EEI301"/>
      <c r="EEJ301"/>
      <c r="EEK301"/>
      <c r="EEL301"/>
      <c r="EEM301"/>
      <c r="EEN301"/>
      <c r="EEO301"/>
      <c r="EEP301"/>
      <c r="EEQ301"/>
      <c r="EER301"/>
      <c r="EES301"/>
      <c r="EET301"/>
      <c r="EEU301"/>
      <c r="EEV301"/>
      <c r="EEW301"/>
      <c r="EEX301"/>
      <c r="EEY301"/>
      <c r="EEZ301"/>
      <c r="EFA301"/>
      <c r="EFB301"/>
      <c r="EFC301"/>
      <c r="EFD301"/>
      <c r="EFE301"/>
      <c r="EFF301"/>
      <c r="EFG301"/>
      <c r="EFH301"/>
      <c r="EFI301"/>
      <c r="EFJ301"/>
      <c r="EFK301"/>
      <c r="EFL301"/>
      <c r="EFM301"/>
      <c r="EFN301"/>
      <c r="EFO301"/>
      <c r="EFP301"/>
      <c r="EFQ301"/>
      <c r="EFR301"/>
      <c r="EFS301"/>
      <c r="EFT301"/>
      <c r="EFU301"/>
      <c r="EFV301"/>
      <c r="EFW301"/>
      <c r="EFX301"/>
      <c r="EFY301"/>
      <c r="EFZ301"/>
      <c r="EGA301"/>
      <c r="EGB301"/>
      <c r="EGC301"/>
      <c r="EGD301"/>
      <c r="EGE301"/>
      <c r="EGF301"/>
      <c r="EGG301"/>
      <c r="EGH301"/>
      <c r="EGI301"/>
      <c r="EGJ301"/>
      <c r="EGK301"/>
      <c r="EGL301"/>
      <c r="EGM301"/>
      <c r="EGN301"/>
      <c r="EGO301"/>
      <c r="EGP301"/>
      <c r="EGQ301"/>
      <c r="EGR301"/>
      <c r="EGS301"/>
      <c r="EGT301"/>
      <c r="EGU301"/>
      <c r="EGV301"/>
      <c r="EGW301"/>
      <c r="EGX301"/>
      <c r="EGY301"/>
      <c r="EGZ301"/>
      <c r="EHA301"/>
      <c r="EHB301"/>
      <c r="EHC301"/>
      <c r="EHD301"/>
      <c r="EHE301"/>
      <c r="EHF301"/>
      <c r="EHG301"/>
      <c r="EHH301"/>
      <c r="EHI301"/>
      <c r="EHJ301"/>
      <c r="EHK301"/>
      <c r="EHL301"/>
      <c r="EHM301"/>
      <c r="EHN301"/>
      <c r="EHO301"/>
      <c r="EHP301"/>
      <c r="EHQ301"/>
      <c r="EHR301"/>
      <c r="EHS301"/>
      <c r="EHT301"/>
      <c r="EHU301"/>
      <c r="EHV301"/>
      <c r="EHW301"/>
      <c r="EHX301"/>
      <c r="EHY301"/>
      <c r="EHZ301"/>
      <c r="EIA301"/>
      <c r="EIB301"/>
      <c r="EIC301"/>
      <c r="EID301"/>
      <c r="EIE301"/>
      <c r="EIF301"/>
      <c r="EIG301"/>
      <c r="EIH301"/>
      <c r="EII301"/>
      <c r="EIJ301"/>
      <c r="EIK301"/>
      <c r="EIL301"/>
      <c r="EIM301"/>
      <c r="EIN301"/>
      <c r="EIO301"/>
      <c r="EIP301"/>
      <c r="EIQ301"/>
      <c r="EIR301"/>
      <c r="EIS301"/>
      <c r="EIT301"/>
      <c r="EIU301"/>
      <c r="EIV301"/>
      <c r="EIW301"/>
      <c r="EIX301"/>
      <c r="EIY301"/>
      <c r="EIZ301"/>
      <c r="EJA301"/>
      <c r="EJB301"/>
      <c r="EJC301"/>
      <c r="EJD301"/>
      <c r="EJE301"/>
      <c r="EJF301"/>
      <c r="EJG301"/>
      <c r="EJH301"/>
      <c r="EJI301"/>
      <c r="EJJ301"/>
      <c r="EJK301"/>
      <c r="EJL301"/>
      <c r="EJM301"/>
      <c r="EJN301"/>
      <c r="EJO301"/>
      <c r="EJP301"/>
      <c r="EJQ301"/>
      <c r="EJR301"/>
      <c r="EJS301"/>
      <c r="EJT301"/>
      <c r="EJU301"/>
      <c r="EJV301"/>
      <c r="EJW301"/>
      <c r="EJX301"/>
      <c r="EJY301"/>
      <c r="EJZ301"/>
      <c r="EKA301"/>
      <c r="EKB301"/>
      <c r="EKC301"/>
      <c r="EKD301"/>
      <c r="EKE301"/>
      <c r="EKF301"/>
      <c r="EKG301"/>
      <c r="EKH301"/>
      <c r="EKI301"/>
      <c r="EKJ301"/>
      <c r="EKK301"/>
      <c r="EKL301"/>
      <c r="EKM301"/>
      <c r="EKN301"/>
      <c r="EKO301"/>
      <c r="EKP301"/>
      <c r="EKQ301"/>
      <c r="EKR301"/>
      <c r="EKS301"/>
      <c r="EKT301"/>
      <c r="EKU301"/>
      <c r="EKV301"/>
      <c r="EKW301"/>
      <c r="EKX301"/>
      <c r="EKY301"/>
      <c r="EKZ301"/>
      <c r="ELA301"/>
      <c r="ELB301"/>
      <c r="ELC301"/>
      <c r="ELD301"/>
      <c r="ELE301"/>
      <c r="ELF301"/>
      <c r="ELG301"/>
      <c r="ELH301"/>
      <c r="ELI301"/>
      <c r="ELJ301"/>
      <c r="ELK301"/>
      <c r="ELL301"/>
      <c r="ELM301"/>
      <c r="ELN301"/>
      <c r="ELO301"/>
      <c r="ELP301"/>
      <c r="ELQ301"/>
      <c r="ELR301"/>
      <c r="ELS301"/>
      <c r="ELT301"/>
      <c r="ELU301"/>
      <c r="ELV301"/>
      <c r="ELW301"/>
      <c r="ELX301"/>
      <c r="ELY301"/>
      <c r="ELZ301"/>
      <c r="EMA301"/>
      <c r="EMB301"/>
      <c r="EMC301"/>
      <c r="EMD301"/>
      <c r="EME301"/>
      <c r="EMF301"/>
      <c r="EMG301"/>
      <c r="EMH301"/>
      <c r="EMI301"/>
      <c r="EMJ301"/>
      <c r="EMK301"/>
      <c r="EML301"/>
      <c r="EMM301"/>
      <c r="EMN301"/>
      <c r="EMO301"/>
      <c r="EMP301"/>
      <c r="EMQ301"/>
      <c r="EMR301"/>
      <c r="EMS301"/>
      <c r="EMT301"/>
      <c r="EMU301"/>
      <c r="EMV301"/>
      <c r="EMW301"/>
      <c r="EMX301"/>
      <c r="EMY301"/>
      <c r="EMZ301"/>
      <c r="ENA301"/>
      <c r="ENB301"/>
      <c r="ENC301"/>
      <c r="END301"/>
      <c r="ENE301"/>
      <c r="ENF301"/>
      <c r="ENG301"/>
      <c r="ENH301"/>
      <c r="ENI301"/>
      <c r="ENJ301"/>
      <c r="ENK301"/>
      <c r="ENL301"/>
      <c r="ENM301"/>
      <c r="ENN301"/>
      <c r="ENO301"/>
      <c r="ENP301"/>
      <c r="ENQ301"/>
      <c r="ENR301"/>
      <c r="ENS301"/>
      <c r="ENT301"/>
      <c r="ENU301"/>
      <c r="ENV301"/>
      <c r="ENW301"/>
      <c r="ENX301"/>
      <c r="ENY301"/>
      <c r="ENZ301"/>
      <c r="EOA301"/>
      <c r="EOB301"/>
      <c r="EOC301"/>
      <c r="EOD301"/>
      <c r="EOE301"/>
      <c r="EOF301"/>
      <c r="EOG301"/>
      <c r="EOH301"/>
      <c r="EOI301"/>
      <c r="EOJ301"/>
      <c r="EOK301"/>
      <c r="EOL301"/>
      <c r="EOM301"/>
      <c r="EON301"/>
      <c r="EOO301"/>
      <c r="EOP301"/>
      <c r="EOQ301"/>
      <c r="EOR301"/>
      <c r="EOS301"/>
      <c r="EOT301"/>
      <c r="EOU301"/>
      <c r="EOV301"/>
      <c r="EOW301"/>
      <c r="EOX301"/>
      <c r="EOY301"/>
      <c r="EOZ301"/>
      <c r="EPA301"/>
      <c r="EPB301"/>
      <c r="EPC301"/>
      <c r="EPD301"/>
      <c r="EPE301"/>
      <c r="EPF301"/>
      <c r="EPG301"/>
      <c r="EPH301"/>
      <c r="EPI301"/>
      <c r="EPJ301"/>
      <c r="EPK301"/>
      <c r="EPL301"/>
      <c r="EPM301"/>
      <c r="EPN301"/>
      <c r="EPO301"/>
      <c r="EPP301"/>
      <c r="EPQ301"/>
      <c r="EPR301"/>
      <c r="EPS301"/>
      <c r="EPT301"/>
      <c r="EPU301"/>
      <c r="EPV301"/>
      <c r="EPW301"/>
      <c r="EPX301"/>
      <c r="EPY301"/>
      <c r="EPZ301"/>
      <c r="EQA301"/>
      <c r="EQB301"/>
      <c r="EQC301"/>
      <c r="EQD301"/>
      <c r="EQE301"/>
      <c r="EQF301"/>
      <c r="EQG301"/>
      <c r="EQH301"/>
      <c r="EQI301"/>
      <c r="EQJ301"/>
      <c r="EQK301"/>
      <c r="EQL301"/>
      <c r="EQM301"/>
      <c r="EQN301"/>
      <c r="EQO301"/>
      <c r="EQP301"/>
      <c r="EQQ301"/>
      <c r="EQR301"/>
      <c r="EQS301"/>
      <c r="EQT301"/>
      <c r="EQU301"/>
      <c r="EQV301"/>
      <c r="EQW301"/>
      <c r="EQX301"/>
      <c r="EQY301"/>
      <c r="EQZ301"/>
      <c r="ERA301"/>
      <c r="ERB301"/>
      <c r="ERC301"/>
      <c r="ERD301"/>
      <c r="ERE301"/>
      <c r="ERF301"/>
      <c r="ERG301"/>
      <c r="ERH301"/>
      <c r="ERI301"/>
      <c r="ERJ301"/>
      <c r="ERK301"/>
      <c r="ERL301"/>
      <c r="ERM301"/>
      <c r="ERN301"/>
      <c r="ERO301"/>
      <c r="ERP301"/>
      <c r="ERQ301"/>
      <c r="ERR301"/>
      <c r="ERS301"/>
      <c r="ERT301"/>
      <c r="ERU301"/>
      <c r="ERV301"/>
      <c r="ERW301"/>
      <c r="ERX301"/>
      <c r="ERY301"/>
      <c r="ERZ301"/>
      <c r="ESA301"/>
      <c r="ESB301"/>
      <c r="ESC301"/>
      <c r="ESD301"/>
      <c r="ESE301"/>
      <c r="ESF301"/>
      <c r="ESG301"/>
      <c r="ESH301"/>
      <c r="ESI301"/>
      <c r="ESJ301"/>
      <c r="ESK301"/>
      <c r="ESL301"/>
      <c r="ESM301"/>
      <c r="ESN301"/>
      <c r="ESO301"/>
      <c r="ESP301"/>
      <c r="ESQ301"/>
      <c r="ESR301"/>
      <c r="ESS301"/>
      <c r="EST301"/>
      <c r="ESU301"/>
      <c r="ESV301"/>
      <c r="ESW301"/>
      <c r="ESX301"/>
      <c r="ESY301"/>
      <c r="ESZ301"/>
      <c r="ETA301"/>
      <c r="ETB301"/>
      <c r="ETC301"/>
      <c r="ETD301"/>
      <c r="ETE301"/>
      <c r="ETF301"/>
      <c r="ETG301"/>
      <c r="ETH301"/>
      <c r="ETI301"/>
      <c r="ETJ301"/>
      <c r="ETK301"/>
      <c r="ETL301"/>
      <c r="ETM301"/>
      <c r="ETN301"/>
      <c r="ETO301"/>
      <c r="ETP301"/>
      <c r="ETQ301"/>
      <c r="ETR301"/>
      <c r="ETS301"/>
      <c r="ETT301"/>
      <c r="ETU301"/>
      <c r="ETV301"/>
      <c r="ETW301"/>
      <c r="ETX301"/>
      <c r="ETY301"/>
      <c r="ETZ301"/>
      <c r="EUA301"/>
      <c r="EUB301"/>
      <c r="EUC301"/>
      <c r="EUD301"/>
      <c r="EUE301"/>
      <c r="EUF301"/>
      <c r="EUG301"/>
      <c r="EUH301"/>
      <c r="EUI301"/>
      <c r="EUJ301"/>
      <c r="EUK301"/>
      <c r="EUL301"/>
      <c r="EUM301"/>
      <c r="EUN301"/>
      <c r="EUO301"/>
      <c r="EUP301"/>
      <c r="EUQ301"/>
      <c r="EUR301"/>
      <c r="EUS301"/>
      <c r="EUT301"/>
      <c r="EUU301"/>
      <c r="EUV301"/>
      <c r="EUW301"/>
      <c r="EUX301"/>
      <c r="EUY301"/>
      <c r="EUZ301"/>
      <c r="EVA301"/>
      <c r="EVB301"/>
      <c r="EVC301"/>
      <c r="EVD301"/>
      <c r="EVE301"/>
      <c r="EVF301"/>
      <c r="EVG301"/>
      <c r="EVH301"/>
      <c r="EVI301"/>
      <c r="EVJ301"/>
      <c r="EVK301"/>
      <c r="EVL301"/>
      <c r="EVM301"/>
      <c r="EVN301"/>
      <c r="EVO301"/>
      <c r="EVP301"/>
      <c r="EVQ301"/>
      <c r="EVR301"/>
      <c r="EVS301"/>
      <c r="EVT301"/>
      <c r="EVU301"/>
      <c r="EVV301"/>
      <c r="EVW301"/>
      <c r="EVX301"/>
      <c r="EVY301"/>
      <c r="EVZ301"/>
      <c r="EWA301"/>
      <c r="EWB301"/>
      <c r="EWC301"/>
      <c r="EWD301"/>
      <c r="EWE301"/>
      <c r="EWF301"/>
      <c r="EWG301"/>
      <c r="EWH301"/>
      <c r="EWI301"/>
      <c r="EWJ301"/>
      <c r="EWK301"/>
      <c r="EWL301"/>
      <c r="EWM301"/>
      <c r="EWN301"/>
      <c r="EWO301"/>
      <c r="EWP301"/>
      <c r="EWQ301"/>
      <c r="EWR301"/>
      <c r="EWS301"/>
      <c r="EWT301"/>
      <c r="EWU301"/>
      <c r="EWV301"/>
      <c r="EWW301"/>
      <c r="EWX301"/>
      <c r="EWY301"/>
      <c r="EWZ301"/>
      <c r="EXA301"/>
      <c r="EXB301"/>
      <c r="EXC301"/>
      <c r="EXD301"/>
      <c r="EXE301"/>
      <c r="EXF301"/>
      <c r="EXG301"/>
      <c r="EXH301"/>
      <c r="EXI301"/>
      <c r="EXJ301"/>
      <c r="EXK301"/>
      <c r="EXL301"/>
      <c r="EXM301"/>
      <c r="EXN301"/>
      <c r="EXO301"/>
      <c r="EXP301"/>
      <c r="EXQ301"/>
      <c r="EXR301"/>
      <c r="EXS301"/>
      <c r="EXT301"/>
      <c r="EXU301"/>
      <c r="EXV301"/>
      <c r="EXW301"/>
      <c r="EXX301"/>
      <c r="EXY301"/>
      <c r="EXZ301"/>
      <c r="EYA301"/>
      <c r="EYB301"/>
      <c r="EYC301"/>
      <c r="EYD301"/>
      <c r="EYE301"/>
      <c r="EYF301"/>
      <c r="EYG301"/>
      <c r="EYH301"/>
      <c r="EYI301"/>
      <c r="EYJ301"/>
      <c r="EYK301"/>
      <c r="EYL301"/>
      <c r="EYM301"/>
      <c r="EYN301"/>
      <c r="EYO301"/>
      <c r="EYP301"/>
      <c r="EYQ301"/>
      <c r="EYR301"/>
      <c r="EYS301"/>
      <c r="EYT301"/>
      <c r="EYU301"/>
      <c r="EYV301"/>
      <c r="EYW301"/>
      <c r="EYX301"/>
      <c r="EYY301"/>
      <c r="EYZ301"/>
      <c r="EZA301"/>
      <c r="EZB301"/>
      <c r="EZC301"/>
      <c r="EZD301"/>
      <c r="EZE301"/>
      <c r="EZF301"/>
      <c r="EZG301"/>
      <c r="EZH301"/>
      <c r="EZI301"/>
      <c r="EZJ301"/>
      <c r="EZK301"/>
      <c r="EZL301"/>
      <c r="EZM301"/>
      <c r="EZN301"/>
      <c r="EZO301"/>
      <c r="EZP301"/>
      <c r="EZQ301"/>
      <c r="EZR301"/>
      <c r="EZS301"/>
      <c r="EZT301"/>
      <c r="EZU301"/>
      <c r="EZV301"/>
      <c r="EZW301"/>
      <c r="EZX301"/>
      <c r="EZY301"/>
      <c r="EZZ301"/>
      <c r="FAA301"/>
      <c r="FAB301"/>
      <c r="FAC301"/>
      <c r="FAD301"/>
      <c r="FAE301"/>
      <c r="FAF301"/>
      <c r="FAG301"/>
      <c r="FAH301"/>
      <c r="FAI301"/>
      <c r="FAJ301"/>
      <c r="FAK301"/>
      <c r="FAL301"/>
      <c r="FAM301"/>
      <c r="FAN301"/>
      <c r="FAO301"/>
      <c r="FAP301"/>
      <c r="FAQ301"/>
      <c r="FAR301"/>
      <c r="FAS301"/>
      <c r="FAT301"/>
      <c r="FAU301"/>
      <c r="FAV301"/>
      <c r="FAW301"/>
      <c r="FAX301"/>
      <c r="FAY301"/>
      <c r="FAZ301"/>
      <c r="FBA301"/>
      <c r="FBB301"/>
      <c r="FBC301"/>
      <c r="FBD301"/>
      <c r="FBE301"/>
      <c r="FBF301"/>
      <c r="FBG301"/>
      <c r="FBH301"/>
      <c r="FBI301"/>
      <c r="FBJ301"/>
      <c r="FBK301"/>
      <c r="FBL301"/>
      <c r="FBM301"/>
      <c r="FBN301"/>
      <c r="FBO301"/>
      <c r="FBP301"/>
      <c r="FBQ301"/>
      <c r="FBR301"/>
      <c r="FBS301"/>
      <c r="FBT301"/>
      <c r="FBU301"/>
      <c r="FBV301"/>
      <c r="FBW301"/>
      <c r="FBX301"/>
      <c r="FBY301"/>
      <c r="FBZ301"/>
      <c r="FCA301"/>
      <c r="FCB301"/>
      <c r="FCC301"/>
      <c r="FCD301"/>
      <c r="FCE301"/>
      <c r="FCF301"/>
      <c r="FCG301"/>
      <c r="FCH301"/>
      <c r="FCI301"/>
      <c r="FCJ301"/>
      <c r="FCK301"/>
      <c r="FCL301"/>
      <c r="FCM301"/>
      <c r="FCN301"/>
      <c r="FCO301"/>
      <c r="FCP301"/>
      <c r="FCQ301"/>
      <c r="FCR301"/>
      <c r="FCS301"/>
      <c r="FCT301"/>
      <c r="FCU301"/>
      <c r="FCV301"/>
      <c r="FCW301"/>
      <c r="FCX301"/>
      <c r="FCY301"/>
      <c r="FCZ301"/>
      <c r="FDA301"/>
      <c r="FDB301"/>
      <c r="FDC301"/>
      <c r="FDD301"/>
      <c r="FDE301"/>
      <c r="FDF301"/>
      <c r="FDG301"/>
      <c r="FDH301"/>
      <c r="FDI301"/>
      <c r="FDJ301"/>
      <c r="FDK301"/>
      <c r="FDL301"/>
      <c r="FDM301"/>
      <c r="FDN301"/>
      <c r="FDO301"/>
      <c r="FDP301"/>
      <c r="FDQ301"/>
      <c r="FDR301"/>
      <c r="FDS301"/>
      <c r="FDT301"/>
      <c r="FDU301"/>
      <c r="FDV301"/>
      <c r="FDW301"/>
      <c r="FDX301"/>
      <c r="FDY301"/>
      <c r="FDZ301"/>
      <c r="FEA301"/>
      <c r="FEB301"/>
      <c r="FEC301"/>
      <c r="FED301"/>
      <c r="FEE301"/>
      <c r="FEF301"/>
      <c r="FEG301"/>
      <c r="FEH301"/>
      <c r="FEI301"/>
      <c r="FEJ301"/>
      <c r="FEK301"/>
      <c r="FEL301"/>
      <c r="FEM301"/>
      <c r="FEN301"/>
      <c r="FEO301"/>
      <c r="FEP301"/>
      <c r="FEQ301"/>
      <c r="FER301"/>
      <c r="FES301"/>
      <c r="FET301"/>
      <c r="FEU301"/>
      <c r="FEV301"/>
      <c r="FEW301"/>
      <c r="FEX301"/>
      <c r="FEY301"/>
      <c r="FEZ301"/>
      <c r="FFA301"/>
      <c r="FFB301"/>
      <c r="FFC301"/>
      <c r="FFD301"/>
      <c r="FFE301"/>
      <c r="FFF301"/>
      <c r="FFG301"/>
      <c r="FFH301"/>
      <c r="FFI301"/>
      <c r="FFJ301"/>
      <c r="FFK301"/>
      <c r="FFL301"/>
      <c r="FFM301"/>
      <c r="FFN301"/>
      <c r="FFO301"/>
      <c r="FFP301"/>
      <c r="FFQ301"/>
      <c r="FFR301"/>
      <c r="FFS301"/>
      <c r="FFT301"/>
      <c r="FFU301"/>
      <c r="FFV301"/>
      <c r="FFW301"/>
      <c r="FFX301"/>
      <c r="FFY301"/>
      <c r="FFZ301"/>
      <c r="FGA301"/>
      <c r="FGB301"/>
      <c r="FGC301"/>
      <c r="FGD301"/>
      <c r="FGE301"/>
      <c r="FGF301"/>
      <c r="FGG301"/>
      <c r="FGH301"/>
      <c r="FGI301"/>
      <c r="FGJ301"/>
      <c r="FGK301"/>
      <c r="FGL301"/>
      <c r="FGM301"/>
      <c r="FGN301"/>
      <c r="FGO301"/>
      <c r="FGP301"/>
      <c r="FGQ301"/>
      <c r="FGR301"/>
      <c r="FGS301"/>
      <c r="FGT301"/>
      <c r="FGU301"/>
      <c r="FGV301"/>
      <c r="FGW301"/>
      <c r="FGX301"/>
      <c r="FGY301"/>
      <c r="FGZ301"/>
      <c r="FHA301"/>
      <c r="FHB301"/>
      <c r="FHC301"/>
      <c r="FHD301"/>
      <c r="FHE301"/>
      <c r="FHF301"/>
      <c r="FHG301"/>
      <c r="FHH301"/>
      <c r="FHI301"/>
      <c r="FHJ301"/>
      <c r="FHK301"/>
      <c r="FHL301"/>
      <c r="FHM301"/>
      <c r="FHN301"/>
      <c r="FHO301"/>
      <c r="FHP301"/>
      <c r="FHQ301"/>
      <c r="FHR301"/>
      <c r="FHS301"/>
      <c r="FHT301"/>
      <c r="FHU301"/>
      <c r="FHV301"/>
      <c r="FHW301"/>
      <c r="FHX301"/>
      <c r="FHY301"/>
      <c r="FHZ301"/>
      <c r="FIA301"/>
      <c r="FIB301"/>
      <c r="FIC301"/>
      <c r="FID301"/>
      <c r="FIE301"/>
      <c r="FIF301"/>
      <c r="FIG301"/>
      <c r="FIH301"/>
      <c r="FII301"/>
      <c r="FIJ301"/>
      <c r="FIK301"/>
      <c r="FIL301"/>
      <c r="FIM301"/>
      <c r="FIN301"/>
      <c r="FIO301"/>
      <c r="FIP301"/>
      <c r="FIQ301"/>
      <c r="FIR301"/>
      <c r="FIS301"/>
      <c r="FIT301"/>
      <c r="FIU301"/>
      <c r="FIV301"/>
      <c r="FIW301"/>
      <c r="FIX301"/>
      <c r="FIY301"/>
      <c r="FIZ301"/>
      <c r="FJA301"/>
      <c r="FJB301"/>
      <c r="FJC301"/>
      <c r="FJD301"/>
      <c r="FJE301"/>
      <c r="FJF301"/>
      <c r="FJG301"/>
      <c r="FJH301"/>
      <c r="FJI301"/>
      <c r="FJJ301"/>
      <c r="FJK301"/>
      <c r="FJL301"/>
      <c r="FJM301"/>
      <c r="FJN301"/>
      <c r="FJO301"/>
      <c r="FJP301"/>
      <c r="FJQ301"/>
      <c r="FJR301"/>
      <c r="FJS301"/>
      <c r="FJT301"/>
      <c r="FJU301"/>
      <c r="FJV301"/>
      <c r="FJW301"/>
      <c r="FJX301"/>
      <c r="FJY301"/>
      <c r="FJZ301"/>
      <c r="FKA301"/>
      <c r="FKB301"/>
      <c r="FKC301"/>
      <c r="FKD301"/>
      <c r="FKE301"/>
      <c r="FKF301"/>
      <c r="FKG301"/>
      <c r="FKH301"/>
      <c r="FKI301"/>
      <c r="FKJ301"/>
      <c r="FKK301"/>
      <c r="FKL301"/>
      <c r="FKM301"/>
      <c r="FKN301"/>
      <c r="FKO301"/>
      <c r="FKP301"/>
      <c r="FKQ301"/>
      <c r="FKR301"/>
      <c r="FKS301"/>
      <c r="FKT301"/>
      <c r="FKU301"/>
      <c r="FKV301"/>
      <c r="FKW301"/>
      <c r="FKX301"/>
      <c r="FKY301"/>
      <c r="FKZ301"/>
      <c r="FLA301"/>
      <c r="FLB301"/>
      <c r="FLC301"/>
      <c r="FLD301"/>
      <c r="FLE301"/>
      <c r="FLF301"/>
      <c r="FLG301"/>
      <c r="FLH301"/>
      <c r="FLI301"/>
      <c r="FLJ301"/>
      <c r="FLK301"/>
      <c r="FLL301"/>
      <c r="FLM301"/>
      <c r="FLN301"/>
      <c r="FLO301"/>
      <c r="FLP301"/>
      <c r="FLQ301"/>
      <c r="FLR301"/>
      <c r="FLS301"/>
      <c r="FLT301"/>
      <c r="FLU301"/>
      <c r="FLV301"/>
      <c r="FLW301"/>
      <c r="FLX301"/>
      <c r="FLY301"/>
      <c r="FLZ301"/>
      <c r="FMA301"/>
      <c r="FMB301"/>
      <c r="FMC301"/>
      <c r="FMD301"/>
      <c r="FME301"/>
      <c r="FMF301"/>
      <c r="FMG301"/>
      <c r="FMH301"/>
      <c r="FMI301"/>
      <c r="FMJ301"/>
      <c r="FMK301"/>
      <c r="FML301"/>
      <c r="FMM301"/>
      <c r="FMN301"/>
      <c r="FMO301"/>
      <c r="FMP301"/>
      <c r="FMQ301"/>
      <c r="FMR301"/>
      <c r="FMS301"/>
      <c r="FMT301"/>
      <c r="FMU301"/>
      <c r="FMV301"/>
      <c r="FMW301"/>
      <c r="FMX301"/>
      <c r="FMY301"/>
      <c r="FMZ301"/>
      <c r="FNA301"/>
      <c r="FNB301"/>
      <c r="FNC301"/>
      <c r="FND301"/>
      <c r="FNE301"/>
      <c r="FNF301"/>
      <c r="FNG301"/>
      <c r="FNH301"/>
      <c r="FNI301"/>
      <c r="FNJ301"/>
      <c r="FNK301"/>
      <c r="FNL301"/>
      <c r="FNM301"/>
      <c r="FNN301"/>
      <c r="FNO301"/>
      <c r="FNP301"/>
      <c r="FNQ301"/>
      <c r="FNR301"/>
      <c r="FNS301"/>
      <c r="FNT301"/>
      <c r="FNU301"/>
      <c r="FNV301"/>
      <c r="FNW301"/>
      <c r="FNX301"/>
      <c r="FNY301"/>
      <c r="FNZ301"/>
      <c r="FOA301"/>
      <c r="FOB301"/>
      <c r="FOC301"/>
      <c r="FOD301"/>
      <c r="FOE301"/>
      <c r="FOF301"/>
      <c r="FOG301"/>
      <c r="FOH301"/>
      <c r="FOI301"/>
      <c r="FOJ301"/>
      <c r="FOK301"/>
      <c r="FOL301"/>
      <c r="FOM301"/>
      <c r="FON301"/>
      <c r="FOO301"/>
      <c r="FOP301"/>
      <c r="FOQ301"/>
      <c r="FOR301"/>
      <c r="FOS301"/>
      <c r="FOT301"/>
      <c r="FOU301"/>
      <c r="FOV301"/>
      <c r="FOW301"/>
      <c r="FOX301"/>
      <c r="FOY301"/>
      <c r="FOZ301"/>
      <c r="FPA301"/>
      <c r="FPB301"/>
      <c r="FPC301"/>
      <c r="FPD301"/>
      <c r="FPE301"/>
      <c r="FPF301"/>
      <c r="FPG301"/>
      <c r="FPH301"/>
      <c r="FPI301"/>
      <c r="FPJ301"/>
      <c r="FPK301"/>
      <c r="FPL301"/>
      <c r="FPM301"/>
      <c r="FPN301"/>
      <c r="FPO301"/>
      <c r="FPP301"/>
      <c r="FPQ301"/>
      <c r="FPR301"/>
      <c r="FPS301"/>
      <c r="FPT301"/>
      <c r="FPU301"/>
      <c r="FPV301"/>
      <c r="FPW301"/>
      <c r="FPX301"/>
      <c r="FPY301"/>
      <c r="FPZ301"/>
      <c r="FQA301"/>
      <c r="FQB301"/>
      <c r="FQC301"/>
      <c r="FQD301"/>
      <c r="FQE301"/>
      <c r="FQF301"/>
      <c r="FQG301"/>
      <c r="FQH301"/>
      <c r="FQI301"/>
      <c r="FQJ301"/>
      <c r="FQK301"/>
      <c r="FQL301"/>
      <c r="FQM301"/>
      <c r="FQN301"/>
      <c r="FQO301"/>
      <c r="FQP301"/>
      <c r="FQQ301"/>
      <c r="FQR301"/>
      <c r="FQS301"/>
      <c r="FQT301"/>
      <c r="FQU301"/>
      <c r="FQV301"/>
      <c r="FQW301"/>
      <c r="FQX301"/>
      <c r="FQY301"/>
      <c r="FQZ301"/>
      <c r="FRA301"/>
      <c r="FRB301"/>
      <c r="FRC301"/>
      <c r="FRD301"/>
      <c r="FRE301"/>
      <c r="FRF301"/>
      <c r="FRG301"/>
      <c r="FRH301"/>
      <c r="FRI301"/>
      <c r="FRJ301"/>
      <c r="FRK301"/>
      <c r="FRL301"/>
      <c r="FRM301"/>
      <c r="FRN301"/>
      <c r="FRO301"/>
      <c r="FRP301"/>
      <c r="FRQ301"/>
      <c r="FRR301"/>
      <c r="FRS301"/>
      <c r="FRT301"/>
      <c r="FRU301"/>
      <c r="FRV301"/>
      <c r="FRW301"/>
      <c r="FRX301"/>
      <c r="FRY301"/>
      <c r="FRZ301"/>
      <c r="FSA301"/>
      <c r="FSB301"/>
      <c r="FSC301"/>
      <c r="FSD301"/>
      <c r="FSE301"/>
      <c r="FSF301"/>
      <c r="FSG301"/>
      <c r="FSH301"/>
      <c r="FSI301"/>
      <c r="FSJ301"/>
      <c r="FSK301"/>
      <c r="FSL301"/>
      <c r="FSM301"/>
      <c r="FSN301"/>
      <c r="FSO301"/>
      <c r="FSP301"/>
      <c r="FSQ301"/>
      <c r="FSR301"/>
      <c r="FSS301"/>
      <c r="FST301"/>
      <c r="FSU301"/>
      <c r="FSV301"/>
      <c r="FSW301"/>
      <c r="FSX301"/>
      <c r="FSY301"/>
      <c r="FSZ301"/>
      <c r="FTA301"/>
      <c r="FTB301"/>
      <c r="FTC301"/>
      <c r="FTD301"/>
      <c r="FTE301"/>
      <c r="FTF301"/>
      <c r="FTG301"/>
      <c r="FTH301"/>
      <c r="FTI301"/>
      <c r="FTJ301"/>
      <c r="FTK301"/>
      <c r="FTL301"/>
      <c r="FTM301"/>
      <c r="FTN301"/>
      <c r="FTO301"/>
      <c r="FTP301"/>
      <c r="FTQ301"/>
      <c r="FTR301"/>
      <c r="FTS301"/>
      <c r="FTT301"/>
      <c r="FTU301"/>
      <c r="FTV301"/>
      <c r="FTW301"/>
      <c r="FTX301"/>
      <c r="FTY301"/>
      <c r="FTZ301"/>
      <c r="FUA301"/>
      <c r="FUB301"/>
      <c r="FUC301"/>
      <c r="FUD301"/>
      <c r="FUE301"/>
      <c r="FUF301"/>
      <c r="FUG301"/>
      <c r="FUH301"/>
      <c r="FUI301"/>
      <c r="FUJ301"/>
      <c r="FUK301"/>
      <c r="FUL301"/>
      <c r="FUM301"/>
      <c r="FUN301"/>
      <c r="FUO301"/>
      <c r="FUP301"/>
      <c r="FUQ301"/>
      <c r="FUR301"/>
      <c r="FUS301"/>
      <c r="FUT301"/>
      <c r="FUU301"/>
      <c r="FUV301"/>
      <c r="FUW301"/>
      <c r="FUX301"/>
      <c r="FUY301"/>
      <c r="FUZ301"/>
      <c r="FVA301"/>
      <c r="FVB301"/>
      <c r="FVC301"/>
      <c r="FVD301"/>
      <c r="FVE301"/>
      <c r="FVF301"/>
      <c r="FVG301"/>
      <c r="FVH301"/>
      <c r="FVI301"/>
      <c r="FVJ301"/>
      <c r="FVK301"/>
      <c r="FVL301"/>
      <c r="FVM301"/>
      <c r="FVN301"/>
      <c r="FVO301"/>
      <c r="FVP301"/>
      <c r="FVQ301"/>
      <c r="FVR301"/>
      <c r="FVS301"/>
      <c r="FVT301"/>
      <c r="FVU301"/>
      <c r="FVV301"/>
      <c r="FVW301"/>
      <c r="FVX301"/>
      <c r="FVY301"/>
      <c r="FVZ301"/>
      <c r="FWA301"/>
      <c r="FWB301"/>
      <c r="FWC301"/>
      <c r="FWD301"/>
      <c r="FWE301"/>
      <c r="FWF301"/>
      <c r="FWG301"/>
      <c r="FWH301"/>
      <c r="FWI301"/>
      <c r="FWJ301"/>
      <c r="FWK301"/>
      <c r="FWL301"/>
      <c r="FWM301"/>
      <c r="FWN301"/>
      <c r="FWO301"/>
      <c r="FWP301"/>
      <c r="FWQ301"/>
      <c r="FWR301"/>
      <c r="FWS301"/>
      <c r="FWT301"/>
      <c r="FWU301"/>
      <c r="FWV301"/>
      <c r="FWW301"/>
      <c r="FWX301"/>
      <c r="FWY301"/>
      <c r="FWZ301"/>
      <c r="FXA301"/>
      <c r="FXB301"/>
      <c r="FXC301"/>
      <c r="FXD301"/>
      <c r="FXE301"/>
      <c r="FXF301"/>
      <c r="FXG301"/>
      <c r="FXH301"/>
      <c r="FXI301"/>
      <c r="FXJ301"/>
      <c r="FXK301"/>
      <c r="FXL301"/>
      <c r="FXM301"/>
      <c r="FXN301"/>
      <c r="FXO301"/>
      <c r="FXP301"/>
      <c r="FXQ301"/>
      <c r="FXR301"/>
      <c r="FXS301"/>
      <c r="FXT301"/>
      <c r="FXU301"/>
      <c r="FXV301"/>
      <c r="FXW301"/>
      <c r="FXX301"/>
      <c r="FXY301"/>
      <c r="FXZ301"/>
      <c r="FYA301"/>
      <c r="FYB301"/>
      <c r="FYC301"/>
      <c r="FYD301"/>
      <c r="FYE301"/>
      <c r="FYF301"/>
      <c r="FYG301"/>
      <c r="FYH301"/>
      <c r="FYI301"/>
      <c r="FYJ301"/>
      <c r="FYK301"/>
      <c r="FYL301"/>
      <c r="FYM301"/>
      <c r="FYN301"/>
      <c r="FYO301"/>
      <c r="FYP301"/>
      <c r="FYQ301"/>
      <c r="FYR301"/>
      <c r="FYS301"/>
      <c r="FYT301"/>
      <c r="FYU301"/>
      <c r="FYV301"/>
      <c r="FYW301"/>
      <c r="FYX301"/>
      <c r="FYY301"/>
      <c r="FYZ301"/>
      <c r="FZA301"/>
      <c r="FZB301"/>
      <c r="FZC301"/>
      <c r="FZD301"/>
      <c r="FZE301"/>
      <c r="FZF301"/>
      <c r="FZG301"/>
      <c r="FZH301"/>
      <c r="FZI301"/>
      <c r="FZJ301"/>
      <c r="FZK301"/>
      <c r="FZL301"/>
      <c r="FZM301"/>
      <c r="FZN301"/>
      <c r="FZO301"/>
      <c r="FZP301"/>
      <c r="FZQ301"/>
      <c r="FZR301"/>
      <c r="FZS301"/>
      <c r="FZT301"/>
      <c r="FZU301"/>
      <c r="FZV301"/>
      <c r="FZW301"/>
      <c r="FZX301"/>
      <c r="FZY301"/>
      <c r="FZZ301"/>
      <c r="GAA301"/>
      <c r="GAB301"/>
      <c r="GAC301"/>
      <c r="GAD301"/>
      <c r="GAE301"/>
      <c r="GAF301"/>
      <c r="GAG301"/>
      <c r="GAH301"/>
      <c r="GAI301"/>
      <c r="GAJ301"/>
      <c r="GAK301"/>
      <c r="GAL301"/>
      <c r="GAM301"/>
      <c r="GAN301"/>
      <c r="GAO301"/>
      <c r="GAP301"/>
      <c r="GAQ301"/>
      <c r="GAR301"/>
      <c r="GAS301"/>
      <c r="GAT301"/>
      <c r="GAU301"/>
      <c r="GAV301"/>
      <c r="GAW301"/>
      <c r="GAX301"/>
      <c r="GAY301"/>
      <c r="GAZ301"/>
      <c r="GBA301"/>
      <c r="GBB301"/>
      <c r="GBC301"/>
      <c r="GBD301"/>
      <c r="GBE301"/>
      <c r="GBF301"/>
      <c r="GBG301"/>
      <c r="GBH301"/>
      <c r="GBI301"/>
      <c r="GBJ301"/>
      <c r="GBK301"/>
      <c r="GBL301"/>
      <c r="GBM301"/>
      <c r="GBN301"/>
      <c r="GBO301"/>
      <c r="GBP301"/>
      <c r="GBQ301"/>
      <c r="GBR301"/>
      <c r="GBS301"/>
      <c r="GBT301"/>
      <c r="GBU301"/>
      <c r="GBV301"/>
      <c r="GBW301"/>
      <c r="GBX301"/>
      <c r="GBY301"/>
      <c r="GBZ301"/>
      <c r="GCA301"/>
      <c r="GCB301"/>
      <c r="GCC301"/>
      <c r="GCD301"/>
      <c r="GCE301"/>
      <c r="GCF301"/>
      <c r="GCG301"/>
      <c r="GCH301"/>
      <c r="GCI301"/>
      <c r="GCJ301"/>
      <c r="GCK301"/>
      <c r="GCL301"/>
      <c r="GCM301"/>
      <c r="GCN301"/>
      <c r="GCO301"/>
      <c r="GCP301"/>
      <c r="GCQ301"/>
      <c r="GCR301"/>
      <c r="GCS301"/>
      <c r="GCT301"/>
      <c r="GCU301"/>
      <c r="GCV301"/>
      <c r="GCW301"/>
      <c r="GCX301"/>
      <c r="GCY301"/>
      <c r="GCZ301"/>
      <c r="GDA301"/>
      <c r="GDB301"/>
      <c r="GDC301"/>
      <c r="GDD301"/>
      <c r="GDE301"/>
      <c r="GDF301"/>
      <c r="GDG301"/>
      <c r="GDH301"/>
      <c r="GDI301"/>
      <c r="GDJ301"/>
      <c r="GDK301"/>
      <c r="GDL301"/>
      <c r="GDM301"/>
      <c r="GDN301"/>
      <c r="GDO301"/>
      <c r="GDP301"/>
      <c r="GDQ301"/>
      <c r="GDR301"/>
      <c r="GDS301"/>
      <c r="GDT301"/>
      <c r="GDU301"/>
      <c r="GDV301"/>
      <c r="GDW301"/>
      <c r="GDX301"/>
      <c r="GDY301"/>
      <c r="GDZ301"/>
      <c r="GEA301"/>
      <c r="GEB301"/>
      <c r="GEC301"/>
      <c r="GED301"/>
      <c r="GEE301"/>
      <c r="GEF301"/>
      <c r="GEG301"/>
      <c r="GEH301"/>
      <c r="GEI301"/>
      <c r="GEJ301"/>
      <c r="GEK301"/>
      <c r="GEL301"/>
      <c r="GEM301"/>
      <c r="GEN301"/>
      <c r="GEO301"/>
      <c r="GEP301"/>
      <c r="GEQ301"/>
      <c r="GER301"/>
      <c r="GES301"/>
      <c r="GET301"/>
      <c r="GEU301"/>
      <c r="GEV301"/>
      <c r="GEW301"/>
      <c r="GEX301"/>
      <c r="GEY301"/>
      <c r="GEZ301"/>
      <c r="GFA301"/>
      <c r="GFB301"/>
      <c r="GFC301"/>
      <c r="GFD301"/>
      <c r="GFE301"/>
      <c r="GFF301"/>
      <c r="GFG301"/>
      <c r="GFH301"/>
      <c r="GFI301"/>
      <c r="GFJ301"/>
      <c r="GFK301"/>
      <c r="GFL301"/>
      <c r="GFM301"/>
      <c r="GFN301"/>
      <c r="GFO301"/>
      <c r="GFP301"/>
      <c r="GFQ301"/>
      <c r="GFR301"/>
      <c r="GFS301"/>
      <c r="GFT301"/>
      <c r="GFU301"/>
      <c r="GFV301"/>
      <c r="GFW301"/>
      <c r="GFX301"/>
      <c r="GFY301"/>
      <c r="GFZ301"/>
      <c r="GGA301"/>
      <c r="GGB301"/>
      <c r="GGC301"/>
      <c r="GGD301"/>
      <c r="GGE301"/>
      <c r="GGF301"/>
      <c r="GGG301"/>
      <c r="GGH301"/>
      <c r="GGI301"/>
      <c r="GGJ301"/>
      <c r="GGK301"/>
      <c r="GGL301"/>
      <c r="GGM301"/>
      <c r="GGN301"/>
      <c r="GGO301"/>
      <c r="GGP301"/>
      <c r="GGQ301"/>
      <c r="GGR301"/>
      <c r="GGS301"/>
      <c r="GGT301"/>
      <c r="GGU301"/>
      <c r="GGV301"/>
      <c r="GGW301"/>
      <c r="GGX301"/>
      <c r="GGY301"/>
      <c r="GGZ301"/>
      <c r="GHA301"/>
      <c r="GHB301"/>
      <c r="GHC301"/>
      <c r="GHD301"/>
      <c r="GHE301"/>
      <c r="GHF301"/>
      <c r="GHG301"/>
      <c r="GHH301"/>
      <c r="GHI301"/>
      <c r="GHJ301"/>
      <c r="GHK301"/>
      <c r="GHL301"/>
      <c r="GHM301"/>
      <c r="GHN301"/>
      <c r="GHO301"/>
      <c r="GHP301"/>
      <c r="GHQ301"/>
      <c r="GHR301"/>
      <c r="GHS301"/>
      <c r="GHT301"/>
      <c r="GHU301"/>
      <c r="GHV301"/>
      <c r="GHW301"/>
      <c r="GHX301"/>
      <c r="GHY301"/>
      <c r="GHZ301"/>
      <c r="GIA301"/>
      <c r="GIB301"/>
      <c r="GIC301"/>
      <c r="GID301"/>
      <c r="GIE301"/>
      <c r="GIF301"/>
      <c r="GIG301"/>
      <c r="GIH301"/>
      <c r="GII301"/>
      <c r="GIJ301"/>
      <c r="GIK301"/>
      <c r="GIL301"/>
      <c r="GIM301"/>
      <c r="GIN301"/>
      <c r="GIO301"/>
      <c r="GIP301"/>
      <c r="GIQ301"/>
      <c r="GIR301"/>
      <c r="GIS301"/>
      <c r="GIT301"/>
      <c r="GIU301"/>
      <c r="GIV301"/>
      <c r="GIW301"/>
      <c r="GIX301"/>
      <c r="GIY301"/>
      <c r="GIZ301"/>
      <c r="GJA301"/>
      <c r="GJB301"/>
      <c r="GJC301"/>
      <c r="GJD301"/>
      <c r="GJE301"/>
      <c r="GJF301"/>
      <c r="GJG301"/>
      <c r="GJH301"/>
      <c r="GJI301"/>
      <c r="GJJ301"/>
      <c r="GJK301"/>
      <c r="GJL301"/>
      <c r="GJM301"/>
      <c r="GJN301"/>
      <c r="GJO301"/>
      <c r="GJP301"/>
      <c r="GJQ301"/>
      <c r="GJR301"/>
      <c r="GJS301"/>
      <c r="GJT301"/>
      <c r="GJU301"/>
      <c r="GJV301"/>
      <c r="GJW301"/>
      <c r="GJX301"/>
      <c r="GJY301"/>
      <c r="GJZ301"/>
      <c r="GKA301"/>
      <c r="GKB301"/>
      <c r="GKC301"/>
      <c r="GKD301"/>
      <c r="GKE301"/>
      <c r="GKF301"/>
      <c r="GKG301"/>
      <c r="GKH301"/>
      <c r="GKI301"/>
      <c r="GKJ301"/>
      <c r="GKK301"/>
      <c r="GKL301"/>
      <c r="GKM301"/>
      <c r="GKN301"/>
      <c r="GKO301"/>
      <c r="GKP301"/>
      <c r="GKQ301"/>
      <c r="GKR301"/>
      <c r="GKS301"/>
      <c r="GKT301"/>
      <c r="GKU301"/>
      <c r="GKV301"/>
      <c r="GKW301"/>
      <c r="GKX301"/>
      <c r="GKY301"/>
      <c r="GKZ301"/>
      <c r="GLA301"/>
      <c r="GLB301"/>
      <c r="GLC301"/>
      <c r="GLD301"/>
      <c r="GLE301"/>
      <c r="GLF301"/>
      <c r="GLG301"/>
      <c r="GLH301"/>
      <c r="GLI301"/>
      <c r="GLJ301"/>
      <c r="GLK301"/>
      <c r="GLL301"/>
      <c r="GLM301"/>
      <c r="GLN301"/>
      <c r="GLO301"/>
      <c r="GLP301"/>
      <c r="GLQ301"/>
      <c r="GLR301"/>
      <c r="GLS301"/>
      <c r="GLT301"/>
      <c r="GLU301"/>
      <c r="GLV301"/>
      <c r="GLW301"/>
      <c r="GLX301"/>
      <c r="GLY301"/>
      <c r="GLZ301"/>
      <c r="GMA301"/>
      <c r="GMB301"/>
      <c r="GMC301"/>
      <c r="GMD301"/>
      <c r="GME301"/>
      <c r="GMF301"/>
      <c r="GMG301"/>
      <c r="GMH301"/>
      <c r="GMI301"/>
      <c r="GMJ301"/>
      <c r="GMK301"/>
      <c r="GML301"/>
      <c r="GMM301"/>
      <c r="GMN301"/>
      <c r="GMO301"/>
      <c r="GMP301"/>
      <c r="GMQ301"/>
      <c r="GMR301"/>
      <c r="GMS301"/>
      <c r="GMT301"/>
      <c r="GMU301"/>
      <c r="GMV301"/>
      <c r="GMW301"/>
      <c r="GMX301"/>
      <c r="GMY301"/>
      <c r="GMZ301"/>
      <c r="GNA301"/>
      <c r="GNB301"/>
      <c r="GNC301"/>
      <c r="GND301"/>
      <c r="GNE301"/>
      <c r="GNF301"/>
      <c r="GNG301"/>
      <c r="GNH301"/>
      <c r="GNI301"/>
      <c r="GNJ301"/>
      <c r="GNK301"/>
      <c r="GNL301"/>
      <c r="GNM301"/>
      <c r="GNN301"/>
      <c r="GNO301"/>
      <c r="GNP301"/>
      <c r="GNQ301"/>
      <c r="GNR301"/>
      <c r="GNS301"/>
      <c r="GNT301"/>
      <c r="GNU301"/>
      <c r="GNV301"/>
      <c r="GNW301"/>
      <c r="GNX301"/>
      <c r="GNY301"/>
      <c r="GNZ301"/>
      <c r="GOA301"/>
      <c r="GOB301"/>
      <c r="GOC301"/>
      <c r="GOD301"/>
      <c r="GOE301"/>
      <c r="GOF301"/>
      <c r="GOG301"/>
      <c r="GOH301"/>
      <c r="GOI301"/>
      <c r="GOJ301"/>
      <c r="GOK301"/>
      <c r="GOL301"/>
      <c r="GOM301"/>
      <c r="GON301"/>
      <c r="GOO301"/>
      <c r="GOP301"/>
      <c r="GOQ301"/>
      <c r="GOR301"/>
      <c r="GOS301"/>
      <c r="GOT301"/>
      <c r="GOU301"/>
      <c r="GOV301"/>
      <c r="GOW301"/>
      <c r="GOX301"/>
      <c r="GOY301"/>
      <c r="GOZ301"/>
      <c r="GPA301"/>
      <c r="GPB301"/>
      <c r="GPC301"/>
      <c r="GPD301"/>
      <c r="GPE301"/>
      <c r="GPF301"/>
      <c r="GPG301"/>
      <c r="GPH301"/>
      <c r="GPI301"/>
      <c r="GPJ301"/>
      <c r="GPK301"/>
      <c r="GPL301"/>
      <c r="GPM301"/>
      <c r="GPN301"/>
      <c r="GPO301"/>
      <c r="GPP301"/>
      <c r="GPQ301"/>
      <c r="GPR301"/>
      <c r="GPS301"/>
      <c r="GPT301"/>
      <c r="GPU301"/>
      <c r="GPV301"/>
      <c r="GPW301"/>
      <c r="GPX301"/>
      <c r="GPY301"/>
      <c r="GPZ301"/>
      <c r="GQA301"/>
      <c r="GQB301"/>
      <c r="GQC301"/>
      <c r="GQD301"/>
      <c r="GQE301"/>
      <c r="GQF301"/>
      <c r="GQG301"/>
      <c r="GQH301"/>
      <c r="GQI301"/>
      <c r="GQJ301"/>
      <c r="GQK301"/>
      <c r="GQL301"/>
      <c r="GQM301"/>
      <c r="GQN301"/>
      <c r="GQO301"/>
      <c r="GQP301"/>
      <c r="GQQ301"/>
      <c r="GQR301"/>
      <c r="GQS301"/>
      <c r="GQT301"/>
      <c r="GQU301"/>
      <c r="GQV301"/>
      <c r="GQW301"/>
      <c r="GQX301"/>
      <c r="GQY301"/>
      <c r="GQZ301"/>
      <c r="GRA301"/>
      <c r="GRB301"/>
      <c r="GRC301"/>
      <c r="GRD301"/>
      <c r="GRE301"/>
      <c r="GRF301"/>
      <c r="GRG301"/>
      <c r="GRH301"/>
      <c r="GRI301"/>
      <c r="GRJ301"/>
      <c r="GRK301"/>
      <c r="GRL301"/>
      <c r="GRM301"/>
      <c r="GRN301"/>
      <c r="GRO301"/>
      <c r="GRP301"/>
      <c r="GRQ301"/>
      <c r="GRR301"/>
      <c r="GRS301"/>
      <c r="GRT301"/>
      <c r="GRU301"/>
      <c r="GRV301"/>
      <c r="GRW301"/>
      <c r="GRX301"/>
      <c r="GRY301"/>
      <c r="GRZ301"/>
      <c r="GSA301"/>
      <c r="GSB301"/>
      <c r="GSC301"/>
      <c r="GSD301"/>
      <c r="GSE301"/>
      <c r="GSF301"/>
      <c r="GSG301"/>
      <c r="GSH301"/>
      <c r="GSI301"/>
      <c r="GSJ301"/>
      <c r="GSK301"/>
      <c r="GSL301"/>
      <c r="GSM301"/>
      <c r="GSN301"/>
      <c r="GSO301"/>
      <c r="GSP301"/>
      <c r="GSQ301"/>
      <c r="GSR301"/>
      <c r="GSS301"/>
      <c r="GST301"/>
      <c r="GSU301"/>
      <c r="GSV301"/>
      <c r="GSW301"/>
      <c r="GSX301"/>
      <c r="GSY301"/>
      <c r="GSZ301"/>
      <c r="GTA301"/>
      <c r="GTB301"/>
      <c r="GTC301"/>
      <c r="GTD301"/>
      <c r="GTE301"/>
      <c r="GTF301"/>
      <c r="GTG301"/>
      <c r="GTH301"/>
      <c r="GTI301"/>
      <c r="GTJ301"/>
      <c r="GTK301"/>
      <c r="GTL301"/>
      <c r="GTM301"/>
      <c r="GTN301"/>
      <c r="GTO301"/>
      <c r="GTP301"/>
      <c r="GTQ301"/>
      <c r="GTR301"/>
      <c r="GTS301"/>
      <c r="GTT301"/>
      <c r="GTU301"/>
      <c r="GTV301"/>
      <c r="GTW301"/>
      <c r="GTX301"/>
      <c r="GTY301"/>
      <c r="GTZ301"/>
      <c r="GUA301"/>
      <c r="GUB301"/>
      <c r="GUC301"/>
      <c r="GUD301"/>
      <c r="GUE301"/>
      <c r="GUF301"/>
      <c r="GUG301"/>
      <c r="GUH301"/>
      <c r="GUI301"/>
      <c r="GUJ301"/>
      <c r="GUK301"/>
      <c r="GUL301"/>
      <c r="GUM301"/>
      <c r="GUN301"/>
      <c r="GUO301"/>
      <c r="GUP301"/>
      <c r="GUQ301"/>
      <c r="GUR301"/>
      <c r="GUS301"/>
      <c r="GUT301"/>
      <c r="GUU301"/>
      <c r="GUV301"/>
      <c r="GUW301"/>
      <c r="GUX301"/>
      <c r="GUY301"/>
      <c r="GUZ301"/>
      <c r="GVA301"/>
      <c r="GVB301"/>
      <c r="GVC301"/>
      <c r="GVD301"/>
      <c r="GVE301"/>
      <c r="GVF301"/>
      <c r="GVG301"/>
      <c r="GVH301"/>
      <c r="GVI301"/>
      <c r="GVJ301"/>
      <c r="GVK301"/>
      <c r="GVL301"/>
      <c r="GVM301"/>
      <c r="GVN301"/>
      <c r="GVO301"/>
      <c r="GVP301"/>
      <c r="GVQ301"/>
      <c r="GVR301"/>
      <c r="GVS301"/>
      <c r="GVT301"/>
      <c r="GVU301"/>
      <c r="GVV301"/>
      <c r="GVW301"/>
      <c r="GVX301"/>
      <c r="GVY301"/>
      <c r="GVZ301"/>
      <c r="GWA301"/>
      <c r="GWB301"/>
      <c r="GWC301"/>
      <c r="GWD301"/>
      <c r="GWE301"/>
      <c r="GWF301"/>
      <c r="GWG301"/>
      <c r="GWH301"/>
      <c r="GWI301"/>
      <c r="GWJ301"/>
      <c r="GWK301"/>
      <c r="GWL301"/>
      <c r="GWM301"/>
      <c r="GWN301"/>
      <c r="GWO301"/>
      <c r="GWP301"/>
      <c r="GWQ301"/>
      <c r="GWR301"/>
      <c r="GWS301"/>
      <c r="GWT301"/>
      <c r="GWU301"/>
      <c r="GWV301"/>
      <c r="GWW301"/>
      <c r="GWX301"/>
      <c r="GWY301"/>
      <c r="GWZ301"/>
      <c r="GXA301"/>
      <c r="GXB301"/>
      <c r="GXC301"/>
      <c r="GXD301"/>
      <c r="GXE301"/>
      <c r="GXF301"/>
      <c r="GXG301"/>
      <c r="GXH301"/>
      <c r="GXI301"/>
      <c r="GXJ301"/>
      <c r="GXK301"/>
      <c r="GXL301"/>
      <c r="GXM301"/>
      <c r="GXN301"/>
      <c r="GXO301"/>
      <c r="GXP301"/>
      <c r="GXQ301"/>
      <c r="GXR301"/>
      <c r="GXS301"/>
      <c r="GXT301"/>
      <c r="GXU301"/>
      <c r="GXV301"/>
      <c r="GXW301"/>
      <c r="GXX301"/>
      <c r="GXY301"/>
      <c r="GXZ301"/>
      <c r="GYA301"/>
      <c r="GYB301"/>
      <c r="GYC301"/>
      <c r="GYD301"/>
      <c r="GYE301"/>
      <c r="GYF301"/>
      <c r="GYG301"/>
      <c r="GYH301"/>
      <c r="GYI301"/>
      <c r="GYJ301"/>
      <c r="GYK301"/>
      <c r="GYL301"/>
      <c r="GYM301"/>
      <c r="GYN301"/>
      <c r="GYO301"/>
      <c r="GYP301"/>
      <c r="GYQ301"/>
      <c r="GYR301"/>
      <c r="GYS301"/>
      <c r="GYT301"/>
      <c r="GYU301"/>
      <c r="GYV301"/>
      <c r="GYW301"/>
      <c r="GYX301"/>
      <c r="GYY301"/>
      <c r="GYZ301"/>
      <c r="GZA301"/>
      <c r="GZB301"/>
      <c r="GZC301"/>
      <c r="GZD301"/>
      <c r="GZE301"/>
      <c r="GZF301"/>
      <c r="GZG301"/>
      <c r="GZH301"/>
      <c r="GZI301"/>
      <c r="GZJ301"/>
      <c r="GZK301"/>
      <c r="GZL301"/>
      <c r="GZM301"/>
      <c r="GZN301"/>
      <c r="GZO301"/>
      <c r="GZP301"/>
      <c r="GZQ301"/>
      <c r="GZR301"/>
      <c r="GZS301"/>
      <c r="GZT301"/>
      <c r="GZU301"/>
      <c r="GZV301"/>
      <c r="GZW301"/>
      <c r="GZX301"/>
      <c r="GZY301"/>
      <c r="GZZ301"/>
      <c r="HAA301"/>
      <c r="HAB301"/>
      <c r="HAC301"/>
      <c r="HAD301"/>
      <c r="HAE301"/>
      <c r="HAF301"/>
      <c r="HAG301"/>
      <c r="HAH301"/>
      <c r="HAI301"/>
      <c r="HAJ301"/>
      <c r="HAK301"/>
      <c r="HAL301"/>
      <c r="HAM301"/>
      <c r="HAN301"/>
      <c r="HAO301"/>
      <c r="HAP301"/>
      <c r="HAQ301"/>
      <c r="HAR301"/>
      <c r="HAS301"/>
      <c r="HAT301"/>
      <c r="HAU301"/>
      <c r="HAV301"/>
      <c r="HAW301"/>
      <c r="HAX301"/>
      <c r="HAY301"/>
      <c r="HAZ301"/>
      <c r="HBA301"/>
      <c r="HBB301"/>
      <c r="HBC301"/>
      <c r="HBD301"/>
      <c r="HBE301"/>
      <c r="HBF301"/>
      <c r="HBG301"/>
      <c r="HBH301"/>
      <c r="HBI301"/>
      <c r="HBJ301"/>
      <c r="HBK301"/>
      <c r="HBL301"/>
      <c r="HBM301"/>
      <c r="HBN301"/>
      <c r="HBO301"/>
      <c r="HBP301"/>
      <c r="HBQ301"/>
      <c r="HBR301"/>
      <c r="HBS301"/>
      <c r="HBT301"/>
      <c r="HBU301"/>
      <c r="HBV301"/>
      <c r="HBW301"/>
      <c r="HBX301"/>
      <c r="HBY301"/>
      <c r="HBZ301"/>
      <c r="HCA301"/>
      <c r="HCB301"/>
      <c r="HCC301"/>
      <c r="HCD301"/>
      <c r="HCE301"/>
      <c r="HCF301"/>
      <c r="HCG301"/>
      <c r="HCH301"/>
      <c r="HCI301"/>
      <c r="HCJ301"/>
      <c r="HCK301"/>
      <c r="HCL301"/>
      <c r="HCM301"/>
      <c r="HCN301"/>
      <c r="HCO301"/>
      <c r="HCP301"/>
      <c r="HCQ301"/>
      <c r="HCR301"/>
      <c r="HCS301"/>
      <c r="HCT301"/>
      <c r="HCU301"/>
      <c r="HCV301"/>
      <c r="HCW301"/>
      <c r="HCX301"/>
      <c r="HCY301"/>
      <c r="HCZ301"/>
      <c r="HDA301"/>
      <c r="HDB301"/>
      <c r="HDC301"/>
      <c r="HDD301"/>
      <c r="HDE301"/>
      <c r="HDF301"/>
      <c r="HDG301"/>
      <c r="HDH301"/>
      <c r="HDI301"/>
      <c r="HDJ301"/>
      <c r="HDK301"/>
      <c r="HDL301"/>
      <c r="HDM301"/>
      <c r="HDN301"/>
      <c r="HDO301"/>
      <c r="HDP301"/>
      <c r="HDQ301"/>
      <c r="HDR301"/>
      <c r="HDS301"/>
      <c r="HDT301"/>
      <c r="HDU301"/>
      <c r="HDV301"/>
      <c r="HDW301"/>
      <c r="HDX301"/>
      <c r="HDY301"/>
      <c r="HDZ301"/>
      <c r="HEA301"/>
      <c r="HEB301"/>
      <c r="HEC301"/>
      <c r="HED301"/>
      <c r="HEE301"/>
      <c r="HEF301"/>
      <c r="HEG301"/>
      <c r="HEH301"/>
      <c r="HEI301"/>
      <c r="HEJ301"/>
      <c r="HEK301"/>
      <c r="HEL301"/>
      <c r="HEM301"/>
      <c r="HEN301"/>
      <c r="HEO301"/>
      <c r="HEP301"/>
      <c r="HEQ301"/>
      <c r="HER301"/>
      <c r="HES301"/>
      <c r="HET301"/>
      <c r="HEU301"/>
      <c r="HEV301"/>
      <c r="HEW301"/>
      <c r="HEX301"/>
      <c r="HEY301"/>
      <c r="HEZ301"/>
      <c r="HFA301"/>
      <c r="HFB301"/>
      <c r="HFC301"/>
      <c r="HFD301"/>
      <c r="HFE301"/>
      <c r="HFF301"/>
      <c r="HFG301"/>
      <c r="HFH301"/>
      <c r="HFI301"/>
      <c r="HFJ301"/>
      <c r="HFK301"/>
      <c r="HFL301"/>
      <c r="HFM301"/>
      <c r="HFN301"/>
      <c r="HFO301"/>
      <c r="HFP301"/>
      <c r="HFQ301"/>
      <c r="HFR301"/>
      <c r="HFS301"/>
      <c r="HFT301"/>
      <c r="HFU301"/>
      <c r="HFV301"/>
      <c r="HFW301"/>
      <c r="HFX301"/>
      <c r="HFY301"/>
      <c r="HFZ301"/>
      <c r="HGA301"/>
      <c r="HGB301"/>
      <c r="HGC301"/>
      <c r="HGD301"/>
      <c r="HGE301"/>
      <c r="HGF301"/>
      <c r="HGG301"/>
      <c r="HGH301"/>
      <c r="HGI301"/>
      <c r="HGJ301"/>
      <c r="HGK301"/>
      <c r="HGL301"/>
      <c r="HGM301"/>
      <c r="HGN301"/>
      <c r="HGO301"/>
      <c r="HGP301"/>
      <c r="HGQ301"/>
      <c r="HGR301"/>
      <c r="HGS301"/>
      <c r="HGT301"/>
      <c r="HGU301"/>
      <c r="HGV301"/>
      <c r="HGW301"/>
      <c r="HGX301"/>
      <c r="HGY301"/>
      <c r="HGZ301"/>
      <c r="HHA301"/>
      <c r="HHB301"/>
      <c r="HHC301"/>
      <c r="HHD301"/>
      <c r="HHE301"/>
      <c r="HHF301"/>
      <c r="HHG301"/>
      <c r="HHH301"/>
      <c r="HHI301"/>
      <c r="HHJ301"/>
      <c r="HHK301"/>
      <c r="HHL301"/>
      <c r="HHM301"/>
      <c r="HHN301"/>
      <c r="HHO301"/>
      <c r="HHP301"/>
      <c r="HHQ301"/>
      <c r="HHR301"/>
      <c r="HHS301"/>
      <c r="HHT301"/>
      <c r="HHU301"/>
      <c r="HHV301"/>
      <c r="HHW301"/>
      <c r="HHX301"/>
      <c r="HHY301"/>
      <c r="HHZ301"/>
      <c r="HIA301"/>
      <c r="HIB301"/>
      <c r="HIC301"/>
      <c r="HID301"/>
      <c r="HIE301"/>
      <c r="HIF301"/>
      <c r="HIG301"/>
      <c r="HIH301"/>
      <c r="HII301"/>
      <c r="HIJ301"/>
      <c r="HIK301"/>
      <c r="HIL301"/>
      <c r="HIM301"/>
      <c r="HIN301"/>
      <c r="HIO301"/>
      <c r="HIP301"/>
      <c r="HIQ301"/>
      <c r="HIR301"/>
      <c r="HIS301"/>
      <c r="HIT301"/>
      <c r="HIU301"/>
      <c r="HIV301"/>
      <c r="HIW301"/>
      <c r="HIX301"/>
      <c r="HIY301"/>
      <c r="HIZ301"/>
      <c r="HJA301"/>
      <c r="HJB301"/>
      <c r="HJC301"/>
      <c r="HJD301"/>
      <c r="HJE301"/>
      <c r="HJF301"/>
      <c r="HJG301"/>
      <c r="HJH301"/>
      <c r="HJI301"/>
      <c r="HJJ301"/>
      <c r="HJK301"/>
      <c r="HJL301"/>
      <c r="HJM301"/>
      <c r="HJN301"/>
      <c r="HJO301"/>
      <c r="HJP301"/>
      <c r="HJQ301"/>
      <c r="HJR301"/>
      <c r="HJS301"/>
      <c r="HJT301"/>
      <c r="HJU301"/>
      <c r="HJV301"/>
      <c r="HJW301"/>
      <c r="HJX301"/>
      <c r="HJY301"/>
      <c r="HJZ301"/>
      <c r="HKA301"/>
      <c r="HKB301"/>
      <c r="HKC301"/>
      <c r="HKD301"/>
      <c r="HKE301"/>
      <c r="HKF301"/>
      <c r="HKG301"/>
      <c r="HKH301"/>
      <c r="HKI301"/>
      <c r="HKJ301"/>
      <c r="HKK301"/>
      <c r="HKL301"/>
      <c r="HKM301"/>
      <c r="HKN301"/>
      <c r="HKO301"/>
      <c r="HKP301"/>
      <c r="HKQ301"/>
      <c r="HKR301"/>
      <c r="HKS301"/>
      <c r="HKT301"/>
      <c r="HKU301"/>
      <c r="HKV301"/>
      <c r="HKW301"/>
      <c r="HKX301"/>
      <c r="HKY301"/>
      <c r="HKZ301"/>
      <c r="HLA301"/>
      <c r="HLB301"/>
      <c r="HLC301"/>
      <c r="HLD301"/>
      <c r="HLE301"/>
      <c r="HLF301"/>
      <c r="HLG301"/>
      <c r="HLH301"/>
      <c r="HLI301"/>
      <c r="HLJ301"/>
      <c r="HLK301"/>
      <c r="HLL301"/>
      <c r="HLM301"/>
      <c r="HLN301"/>
      <c r="HLO301"/>
      <c r="HLP301"/>
      <c r="HLQ301"/>
      <c r="HLR301"/>
      <c r="HLS301"/>
      <c r="HLT301"/>
      <c r="HLU301"/>
      <c r="HLV301"/>
      <c r="HLW301"/>
      <c r="HLX301"/>
      <c r="HLY301"/>
      <c r="HLZ301"/>
      <c r="HMA301"/>
      <c r="HMB301"/>
      <c r="HMC301"/>
      <c r="HMD301"/>
      <c r="HME301"/>
      <c r="HMF301"/>
      <c r="HMG301"/>
      <c r="HMH301"/>
      <c r="HMI301"/>
      <c r="HMJ301"/>
      <c r="HMK301"/>
      <c r="HML301"/>
      <c r="HMM301"/>
      <c r="HMN301"/>
      <c r="HMO301"/>
      <c r="HMP301"/>
      <c r="HMQ301"/>
      <c r="HMR301"/>
      <c r="HMS301"/>
      <c r="HMT301"/>
      <c r="HMU301"/>
      <c r="HMV301"/>
      <c r="HMW301"/>
      <c r="HMX301"/>
      <c r="HMY301"/>
      <c r="HMZ301"/>
      <c r="HNA301"/>
      <c r="HNB301"/>
      <c r="HNC301"/>
      <c r="HND301"/>
      <c r="HNE301"/>
      <c r="HNF301"/>
      <c r="HNG301"/>
      <c r="HNH301"/>
      <c r="HNI301"/>
      <c r="HNJ301"/>
      <c r="HNK301"/>
      <c r="HNL301"/>
      <c r="HNM301"/>
      <c r="HNN301"/>
      <c r="HNO301"/>
      <c r="HNP301"/>
      <c r="HNQ301"/>
      <c r="HNR301"/>
      <c r="HNS301"/>
      <c r="HNT301"/>
      <c r="HNU301"/>
      <c r="HNV301"/>
      <c r="HNW301"/>
      <c r="HNX301"/>
      <c r="HNY301"/>
      <c r="HNZ301"/>
      <c r="HOA301"/>
      <c r="HOB301"/>
      <c r="HOC301"/>
      <c r="HOD301"/>
      <c r="HOE301"/>
      <c r="HOF301"/>
      <c r="HOG301"/>
      <c r="HOH301"/>
      <c r="HOI301"/>
      <c r="HOJ301"/>
      <c r="HOK301"/>
      <c r="HOL301"/>
      <c r="HOM301"/>
      <c r="HON301"/>
      <c r="HOO301"/>
      <c r="HOP301"/>
      <c r="HOQ301"/>
      <c r="HOR301"/>
      <c r="HOS301"/>
      <c r="HOT301"/>
      <c r="HOU301"/>
      <c r="HOV301"/>
      <c r="HOW301"/>
      <c r="HOX301"/>
      <c r="HOY301"/>
      <c r="HOZ301"/>
      <c r="HPA301"/>
      <c r="HPB301"/>
      <c r="HPC301"/>
      <c r="HPD301"/>
      <c r="HPE301"/>
      <c r="HPF301"/>
      <c r="HPG301"/>
      <c r="HPH301"/>
      <c r="HPI301"/>
      <c r="HPJ301"/>
      <c r="HPK301"/>
      <c r="HPL301"/>
      <c r="HPM301"/>
      <c r="HPN301"/>
      <c r="HPO301"/>
      <c r="HPP301"/>
      <c r="HPQ301"/>
      <c r="HPR301"/>
      <c r="HPS301"/>
      <c r="HPT301"/>
      <c r="HPU301"/>
      <c r="HPV301"/>
      <c r="HPW301"/>
      <c r="HPX301"/>
      <c r="HPY301"/>
      <c r="HPZ301"/>
      <c r="HQA301"/>
      <c r="HQB301"/>
      <c r="HQC301"/>
      <c r="HQD301"/>
      <c r="HQE301"/>
      <c r="HQF301"/>
      <c r="HQG301"/>
      <c r="HQH301"/>
      <c r="HQI301"/>
      <c r="HQJ301"/>
      <c r="HQK301"/>
      <c r="HQL301"/>
      <c r="HQM301"/>
      <c r="HQN301"/>
      <c r="HQO301"/>
      <c r="HQP301"/>
      <c r="HQQ301"/>
      <c r="HQR301"/>
      <c r="HQS301"/>
      <c r="HQT301"/>
      <c r="HQU301"/>
      <c r="HQV301"/>
      <c r="HQW301"/>
      <c r="HQX301"/>
      <c r="HQY301"/>
      <c r="HQZ301"/>
      <c r="HRA301"/>
      <c r="HRB301"/>
      <c r="HRC301"/>
      <c r="HRD301"/>
      <c r="HRE301"/>
      <c r="HRF301"/>
      <c r="HRG301"/>
      <c r="HRH301"/>
      <c r="HRI301"/>
      <c r="HRJ301"/>
      <c r="HRK301"/>
      <c r="HRL301"/>
      <c r="HRM301"/>
      <c r="HRN301"/>
      <c r="HRO301"/>
      <c r="HRP301"/>
      <c r="HRQ301"/>
      <c r="HRR301"/>
      <c r="HRS301"/>
      <c r="HRT301"/>
      <c r="HRU301"/>
      <c r="HRV301"/>
      <c r="HRW301"/>
      <c r="HRX301"/>
      <c r="HRY301"/>
      <c r="HRZ301"/>
      <c r="HSA301"/>
      <c r="HSB301"/>
      <c r="HSC301"/>
      <c r="HSD301"/>
      <c r="HSE301"/>
      <c r="HSF301"/>
      <c r="HSG301"/>
      <c r="HSH301"/>
      <c r="HSI301"/>
      <c r="HSJ301"/>
      <c r="HSK301"/>
      <c r="HSL301"/>
      <c r="HSM301"/>
      <c r="HSN301"/>
      <c r="HSO301"/>
      <c r="HSP301"/>
      <c r="HSQ301"/>
      <c r="HSR301"/>
      <c r="HSS301"/>
      <c r="HST301"/>
      <c r="HSU301"/>
      <c r="HSV301"/>
      <c r="HSW301"/>
      <c r="HSX301"/>
      <c r="HSY301"/>
      <c r="HSZ301"/>
      <c r="HTA301"/>
      <c r="HTB301"/>
      <c r="HTC301"/>
      <c r="HTD301"/>
      <c r="HTE301"/>
      <c r="HTF301"/>
      <c r="HTG301"/>
      <c r="HTH301"/>
      <c r="HTI301"/>
      <c r="HTJ301"/>
      <c r="HTK301"/>
      <c r="HTL301"/>
      <c r="HTM301"/>
      <c r="HTN301"/>
      <c r="HTO301"/>
      <c r="HTP301"/>
      <c r="HTQ301"/>
      <c r="HTR301"/>
      <c r="HTS301"/>
      <c r="HTT301"/>
      <c r="HTU301"/>
      <c r="HTV301"/>
      <c r="HTW301"/>
      <c r="HTX301"/>
      <c r="HTY301"/>
      <c r="HTZ301"/>
      <c r="HUA301"/>
      <c r="HUB301"/>
      <c r="HUC301"/>
      <c r="HUD301"/>
      <c r="HUE301"/>
      <c r="HUF301"/>
      <c r="HUG301"/>
      <c r="HUH301"/>
      <c r="HUI301"/>
      <c r="HUJ301"/>
      <c r="HUK301"/>
      <c r="HUL301"/>
      <c r="HUM301"/>
      <c r="HUN301"/>
      <c r="HUO301"/>
      <c r="HUP301"/>
      <c r="HUQ301"/>
      <c r="HUR301"/>
      <c r="HUS301"/>
      <c r="HUT301"/>
      <c r="HUU301"/>
      <c r="HUV301"/>
      <c r="HUW301"/>
      <c r="HUX301"/>
      <c r="HUY301"/>
      <c r="HUZ301"/>
      <c r="HVA301"/>
      <c r="HVB301"/>
      <c r="HVC301"/>
      <c r="HVD301"/>
      <c r="HVE301"/>
      <c r="HVF301"/>
      <c r="HVG301"/>
      <c r="HVH301"/>
      <c r="HVI301"/>
      <c r="HVJ301"/>
      <c r="HVK301"/>
      <c r="HVL301"/>
      <c r="HVM301"/>
      <c r="HVN301"/>
      <c r="HVO301"/>
      <c r="HVP301"/>
      <c r="HVQ301"/>
      <c r="HVR301"/>
      <c r="HVS301"/>
      <c r="HVT301"/>
      <c r="HVU301"/>
      <c r="HVV301"/>
      <c r="HVW301"/>
      <c r="HVX301"/>
      <c r="HVY301"/>
      <c r="HVZ301"/>
      <c r="HWA301"/>
      <c r="HWB301"/>
      <c r="HWC301"/>
      <c r="HWD301"/>
      <c r="HWE301"/>
      <c r="HWF301"/>
      <c r="HWG301"/>
      <c r="HWH301"/>
      <c r="HWI301"/>
      <c r="HWJ301"/>
      <c r="HWK301"/>
      <c r="HWL301"/>
      <c r="HWM301"/>
      <c r="HWN301"/>
      <c r="HWO301"/>
      <c r="HWP301"/>
      <c r="HWQ301"/>
      <c r="HWR301"/>
      <c r="HWS301"/>
      <c r="HWT301"/>
      <c r="HWU301"/>
      <c r="HWV301"/>
      <c r="HWW301"/>
      <c r="HWX301"/>
      <c r="HWY301"/>
      <c r="HWZ301"/>
      <c r="HXA301"/>
      <c r="HXB301"/>
      <c r="HXC301"/>
      <c r="HXD301"/>
      <c r="HXE301"/>
      <c r="HXF301"/>
      <c r="HXG301"/>
      <c r="HXH301"/>
      <c r="HXI301"/>
      <c r="HXJ301"/>
      <c r="HXK301"/>
      <c r="HXL301"/>
      <c r="HXM301"/>
      <c r="HXN301"/>
      <c r="HXO301"/>
      <c r="HXP301"/>
      <c r="HXQ301"/>
      <c r="HXR301"/>
      <c r="HXS301"/>
      <c r="HXT301"/>
      <c r="HXU301"/>
      <c r="HXV301"/>
      <c r="HXW301"/>
      <c r="HXX301"/>
      <c r="HXY301"/>
      <c r="HXZ301"/>
      <c r="HYA301"/>
      <c r="HYB301"/>
      <c r="HYC301"/>
      <c r="HYD301"/>
      <c r="HYE301"/>
      <c r="HYF301"/>
      <c r="HYG301"/>
      <c r="HYH301"/>
      <c r="HYI301"/>
      <c r="HYJ301"/>
      <c r="HYK301"/>
      <c r="HYL301"/>
      <c r="HYM301"/>
      <c r="HYN301"/>
      <c r="HYO301"/>
      <c r="HYP301"/>
      <c r="HYQ301"/>
      <c r="HYR301"/>
      <c r="HYS301"/>
      <c r="HYT301"/>
      <c r="HYU301"/>
      <c r="HYV301"/>
      <c r="HYW301"/>
      <c r="HYX301"/>
      <c r="HYY301"/>
      <c r="HYZ301"/>
      <c r="HZA301"/>
      <c r="HZB301"/>
      <c r="HZC301"/>
      <c r="HZD301"/>
      <c r="HZE301"/>
      <c r="HZF301"/>
      <c r="HZG301"/>
      <c r="HZH301"/>
      <c r="HZI301"/>
      <c r="HZJ301"/>
      <c r="HZK301"/>
      <c r="HZL301"/>
      <c r="HZM301"/>
      <c r="HZN301"/>
      <c r="HZO301"/>
      <c r="HZP301"/>
      <c r="HZQ301"/>
      <c r="HZR301"/>
      <c r="HZS301"/>
      <c r="HZT301"/>
      <c r="HZU301"/>
      <c r="HZV301"/>
      <c r="HZW301"/>
      <c r="HZX301"/>
      <c r="HZY301"/>
      <c r="HZZ301"/>
      <c r="IAA301"/>
      <c r="IAB301"/>
      <c r="IAC301"/>
      <c r="IAD301"/>
      <c r="IAE301"/>
      <c r="IAF301"/>
      <c r="IAG301"/>
      <c r="IAH301"/>
      <c r="IAI301"/>
      <c r="IAJ301"/>
      <c r="IAK301"/>
      <c r="IAL301"/>
      <c r="IAM301"/>
      <c r="IAN301"/>
      <c r="IAO301"/>
      <c r="IAP301"/>
      <c r="IAQ301"/>
      <c r="IAR301"/>
      <c r="IAS301"/>
      <c r="IAT301"/>
      <c r="IAU301"/>
      <c r="IAV301"/>
      <c r="IAW301"/>
      <c r="IAX301"/>
      <c r="IAY301"/>
      <c r="IAZ301"/>
      <c r="IBA301"/>
      <c r="IBB301"/>
      <c r="IBC301"/>
      <c r="IBD301"/>
      <c r="IBE301"/>
      <c r="IBF301"/>
      <c r="IBG301"/>
      <c r="IBH301"/>
      <c r="IBI301"/>
      <c r="IBJ301"/>
      <c r="IBK301"/>
      <c r="IBL301"/>
      <c r="IBM301"/>
      <c r="IBN301"/>
      <c r="IBO301"/>
      <c r="IBP301"/>
      <c r="IBQ301"/>
      <c r="IBR301"/>
      <c r="IBS301"/>
      <c r="IBT301"/>
      <c r="IBU301"/>
      <c r="IBV301"/>
      <c r="IBW301"/>
      <c r="IBX301"/>
      <c r="IBY301"/>
      <c r="IBZ301"/>
      <c r="ICA301"/>
      <c r="ICB301"/>
      <c r="ICC301"/>
      <c r="ICD301"/>
      <c r="ICE301"/>
      <c r="ICF301"/>
      <c r="ICG301"/>
      <c r="ICH301"/>
      <c r="ICI301"/>
      <c r="ICJ301"/>
      <c r="ICK301"/>
      <c r="ICL301"/>
      <c r="ICM301"/>
      <c r="ICN301"/>
      <c r="ICO301"/>
      <c r="ICP301"/>
      <c r="ICQ301"/>
      <c r="ICR301"/>
      <c r="ICS301"/>
      <c r="ICT301"/>
      <c r="ICU301"/>
      <c r="ICV301"/>
      <c r="ICW301"/>
      <c r="ICX301"/>
      <c r="ICY301"/>
      <c r="ICZ301"/>
      <c r="IDA301"/>
      <c r="IDB301"/>
      <c r="IDC301"/>
      <c r="IDD301"/>
      <c r="IDE301"/>
      <c r="IDF301"/>
      <c r="IDG301"/>
      <c r="IDH301"/>
      <c r="IDI301"/>
      <c r="IDJ301"/>
      <c r="IDK301"/>
      <c r="IDL301"/>
      <c r="IDM301"/>
      <c r="IDN301"/>
      <c r="IDO301"/>
      <c r="IDP301"/>
      <c r="IDQ301"/>
      <c r="IDR301"/>
      <c r="IDS301"/>
      <c r="IDT301"/>
      <c r="IDU301"/>
      <c r="IDV301"/>
      <c r="IDW301"/>
      <c r="IDX301"/>
      <c r="IDY301"/>
      <c r="IDZ301"/>
      <c r="IEA301"/>
      <c r="IEB301"/>
      <c r="IEC301"/>
      <c r="IED301"/>
      <c r="IEE301"/>
      <c r="IEF301"/>
      <c r="IEG301"/>
      <c r="IEH301"/>
      <c r="IEI301"/>
      <c r="IEJ301"/>
      <c r="IEK301"/>
      <c r="IEL301"/>
      <c r="IEM301"/>
      <c r="IEN301"/>
      <c r="IEO301"/>
      <c r="IEP301"/>
      <c r="IEQ301"/>
      <c r="IER301"/>
      <c r="IES301"/>
      <c r="IET301"/>
      <c r="IEU301"/>
      <c r="IEV301"/>
      <c r="IEW301"/>
      <c r="IEX301"/>
      <c r="IEY301"/>
      <c r="IEZ301"/>
      <c r="IFA301"/>
      <c r="IFB301"/>
      <c r="IFC301"/>
      <c r="IFD301"/>
      <c r="IFE301"/>
      <c r="IFF301"/>
      <c r="IFG301"/>
      <c r="IFH301"/>
      <c r="IFI301"/>
      <c r="IFJ301"/>
      <c r="IFK301"/>
      <c r="IFL301"/>
      <c r="IFM301"/>
      <c r="IFN301"/>
      <c r="IFO301"/>
      <c r="IFP301"/>
      <c r="IFQ301"/>
      <c r="IFR301"/>
      <c r="IFS301"/>
      <c r="IFT301"/>
      <c r="IFU301"/>
      <c r="IFV301"/>
      <c r="IFW301"/>
      <c r="IFX301"/>
      <c r="IFY301"/>
      <c r="IFZ301"/>
      <c r="IGA301"/>
      <c r="IGB301"/>
      <c r="IGC301"/>
      <c r="IGD301"/>
      <c r="IGE301"/>
      <c r="IGF301"/>
      <c r="IGG301"/>
      <c r="IGH301"/>
      <c r="IGI301"/>
      <c r="IGJ301"/>
      <c r="IGK301"/>
      <c r="IGL301"/>
      <c r="IGM301"/>
      <c r="IGN301"/>
      <c r="IGO301"/>
      <c r="IGP301"/>
      <c r="IGQ301"/>
      <c r="IGR301"/>
      <c r="IGS301"/>
      <c r="IGT301"/>
      <c r="IGU301"/>
      <c r="IGV301"/>
      <c r="IGW301"/>
      <c r="IGX301"/>
      <c r="IGY301"/>
      <c r="IGZ301"/>
      <c r="IHA301"/>
      <c r="IHB301"/>
      <c r="IHC301"/>
      <c r="IHD301"/>
      <c r="IHE301"/>
      <c r="IHF301"/>
      <c r="IHG301"/>
      <c r="IHH301"/>
      <c r="IHI301"/>
      <c r="IHJ301"/>
      <c r="IHK301"/>
      <c r="IHL301"/>
      <c r="IHM301"/>
      <c r="IHN301"/>
      <c r="IHO301"/>
      <c r="IHP301"/>
      <c r="IHQ301"/>
      <c r="IHR301"/>
      <c r="IHS301"/>
      <c r="IHT301"/>
      <c r="IHU301"/>
      <c r="IHV301"/>
      <c r="IHW301"/>
      <c r="IHX301"/>
      <c r="IHY301"/>
      <c r="IHZ301"/>
      <c r="IIA301"/>
      <c r="IIB301"/>
      <c r="IIC301"/>
      <c r="IID301"/>
      <c r="IIE301"/>
      <c r="IIF301"/>
      <c r="IIG301"/>
      <c r="IIH301"/>
      <c r="III301"/>
      <c r="IIJ301"/>
      <c r="IIK301"/>
      <c r="IIL301"/>
      <c r="IIM301"/>
      <c r="IIN301"/>
      <c r="IIO301"/>
      <c r="IIP301"/>
      <c r="IIQ301"/>
      <c r="IIR301"/>
      <c r="IIS301"/>
      <c r="IIT301"/>
      <c r="IIU301"/>
      <c r="IIV301"/>
      <c r="IIW301"/>
      <c r="IIX301"/>
      <c r="IIY301"/>
      <c r="IIZ301"/>
      <c r="IJA301"/>
      <c r="IJB301"/>
      <c r="IJC301"/>
      <c r="IJD301"/>
      <c r="IJE301"/>
      <c r="IJF301"/>
      <c r="IJG301"/>
      <c r="IJH301"/>
      <c r="IJI301"/>
      <c r="IJJ301"/>
      <c r="IJK301"/>
      <c r="IJL301"/>
      <c r="IJM301"/>
      <c r="IJN301"/>
      <c r="IJO301"/>
      <c r="IJP301"/>
      <c r="IJQ301"/>
      <c r="IJR301"/>
      <c r="IJS301"/>
      <c r="IJT301"/>
      <c r="IJU301"/>
      <c r="IJV301"/>
      <c r="IJW301"/>
      <c r="IJX301"/>
      <c r="IJY301"/>
      <c r="IJZ301"/>
      <c r="IKA301"/>
      <c r="IKB301"/>
      <c r="IKC301"/>
      <c r="IKD301"/>
      <c r="IKE301"/>
      <c r="IKF301"/>
      <c r="IKG301"/>
      <c r="IKH301"/>
      <c r="IKI301"/>
      <c r="IKJ301"/>
      <c r="IKK301"/>
      <c r="IKL301"/>
      <c r="IKM301"/>
      <c r="IKN301"/>
      <c r="IKO301"/>
      <c r="IKP301"/>
      <c r="IKQ301"/>
      <c r="IKR301"/>
      <c r="IKS301"/>
      <c r="IKT301"/>
      <c r="IKU301"/>
      <c r="IKV301"/>
      <c r="IKW301"/>
      <c r="IKX301"/>
      <c r="IKY301"/>
      <c r="IKZ301"/>
      <c r="ILA301"/>
      <c r="ILB301"/>
      <c r="ILC301"/>
      <c r="ILD301"/>
      <c r="ILE301"/>
      <c r="ILF301"/>
      <c r="ILG301"/>
      <c r="ILH301"/>
      <c r="ILI301"/>
      <c r="ILJ301"/>
      <c r="ILK301"/>
      <c r="ILL301"/>
      <c r="ILM301"/>
      <c r="ILN301"/>
      <c r="ILO301"/>
      <c r="ILP301"/>
      <c r="ILQ301"/>
      <c r="ILR301"/>
      <c r="ILS301"/>
      <c r="ILT301"/>
      <c r="ILU301"/>
      <c r="ILV301"/>
      <c r="ILW301"/>
      <c r="ILX301"/>
      <c r="ILY301"/>
      <c r="ILZ301"/>
      <c r="IMA301"/>
      <c r="IMB301"/>
      <c r="IMC301"/>
      <c r="IMD301"/>
      <c r="IME301"/>
      <c r="IMF301"/>
      <c r="IMG301"/>
      <c r="IMH301"/>
      <c r="IMI301"/>
      <c r="IMJ301"/>
      <c r="IMK301"/>
      <c r="IML301"/>
      <c r="IMM301"/>
      <c r="IMN301"/>
      <c r="IMO301"/>
      <c r="IMP301"/>
      <c r="IMQ301"/>
      <c r="IMR301"/>
      <c r="IMS301"/>
      <c r="IMT301"/>
      <c r="IMU301"/>
      <c r="IMV301"/>
      <c r="IMW301"/>
      <c r="IMX301"/>
      <c r="IMY301"/>
      <c r="IMZ301"/>
      <c r="INA301"/>
      <c r="INB301"/>
      <c r="INC301"/>
      <c r="IND301"/>
      <c r="INE301"/>
      <c r="INF301"/>
      <c r="ING301"/>
      <c r="INH301"/>
      <c r="INI301"/>
      <c r="INJ301"/>
      <c r="INK301"/>
      <c r="INL301"/>
      <c r="INM301"/>
      <c r="INN301"/>
      <c r="INO301"/>
      <c r="INP301"/>
      <c r="INQ301"/>
      <c r="INR301"/>
      <c r="INS301"/>
      <c r="INT301"/>
      <c r="INU301"/>
      <c r="INV301"/>
      <c r="INW301"/>
      <c r="INX301"/>
      <c r="INY301"/>
      <c r="INZ301"/>
      <c r="IOA301"/>
      <c r="IOB301"/>
      <c r="IOC301"/>
      <c r="IOD301"/>
      <c r="IOE301"/>
      <c r="IOF301"/>
      <c r="IOG301"/>
      <c r="IOH301"/>
      <c r="IOI301"/>
      <c r="IOJ301"/>
      <c r="IOK301"/>
      <c r="IOL301"/>
      <c r="IOM301"/>
      <c r="ION301"/>
      <c r="IOO301"/>
      <c r="IOP301"/>
      <c r="IOQ301"/>
      <c r="IOR301"/>
      <c r="IOS301"/>
      <c r="IOT301"/>
      <c r="IOU301"/>
      <c r="IOV301"/>
      <c r="IOW301"/>
      <c r="IOX301"/>
      <c r="IOY301"/>
      <c r="IOZ301"/>
      <c r="IPA301"/>
      <c r="IPB301"/>
      <c r="IPC301"/>
      <c r="IPD301"/>
      <c r="IPE301"/>
      <c r="IPF301"/>
      <c r="IPG301"/>
      <c r="IPH301"/>
      <c r="IPI301"/>
      <c r="IPJ301"/>
      <c r="IPK301"/>
      <c r="IPL301"/>
      <c r="IPM301"/>
      <c r="IPN301"/>
      <c r="IPO301"/>
      <c r="IPP301"/>
      <c r="IPQ301"/>
      <c r="IPR301"/>
      <c r="IPS301"/>
      <c r="IPT301"/>
      <c r="IPU301"/>
      <c r="IPV301"/>
      <c r="IPW301"/>
      <c r="IPX301"/>
      <c r="IPY301"/>
      <c r="IPZ301"/>
      <c r="IQA301"/>
      <c r="IQB301"/>
      <c r="IQC301"/>
      <c r="IQD301"/>
      <c r="IQE301"/>
      <c r="IQF301"/>
      <c r="IQG301"/>
      <c r="IQH301"/>
      <c r="IQI301"/>
      <c r="IQJ301"/>
      <c r="IQK301"/>
      <c r="IQL301"/>
      <c r="IQM301"/>
      <c r="IQN301"/>
      <c r="IQO301"/>
      <c r="IQP301"/>
      <c r="IQQ301"/>
      <c r="IQR301"/>
      <c r="IQS301"/>
      <c r="IQT301"/>
      <c r="IQU301"/>
      <c r="IQV301"/>
      <c r="IQW301"/>
      <c r="IQX301"/>
      <c r="IQY301"/>
      <c r="IQZ301"/>
      <c r="IRA301"/>
      <c r="IRB301"/>
      <c r="IRC301"/>
      <c r="IRD301"/>
      <c r="IRE301"/>
      <c r="IRF301"/>
      <c r="IRG301"/>
      <c r="IRH301"/>
      <c r="IRI301"/>
      <c r="IRJ301"/>
      <c r="IRK301"/>
      <c r="IRL301"/>
      <c r="IRM301"/>
      <c r="IRN301"/>
      <c r="IRO301"/>
      <c r="IRP301"/>
      <c r="IRQ301"/>
      <c r="IRR301"/>
      <c r="IRS301"/>
      <c r="IRT301"/>
      <c r="IRU301"/>
      <c r="IRV301"/>
      <c r="IRW301"/>
      <c r="IRX301"/>
      <c r="IRY301"/>
      <c r="IRZ301"/>
      <c r="ISA301"/>
      <c r="ISB301"/>
      <c r="ISC301"/>
      <c r="ISD301"/>
      <c r="ISE301"/>
      <c r="ISF301"/>
      <c r="ISG301"/>
      <c r="ISH301"/>
      <c r="ISI301"/>
      <c r="ISJ301"/>
      <c r="ISK301"/>
      <c r="ISL301"/>
      <c r="ISM301"/>
      <c r="ISN301"/>
      <c r="ISO301"/>
      <c r="ISP301"/>
      <c r="ISQ301"/>
      <c r="ISR301"/>
      <c r="ISS301"/>
      <c r="IST301"/>
      <c r="ISU301"/>
      <c r="ISV301"/>
      <c r="ISW301"/>
      <c r="ISX301"/>
      <c r="ISY301"/>
      <c r="ISZ301"/>
      <c r="ITA301"/>
      <c r="ITB301"/>
      <c r="ITC301"/>
      <c r="ITD301"/>
      <c r="ITE301"/>
      <c r="ITF301"/>
      <c r="ITG301"/>
      <c r="ITH301"/>
      <c r="ITI301"/>
      <c r="ITJ301"/>
      <c r="ITK301"/>
      <c r="ITL301"/>
      <c r="ITM301"/>
      <c r="ITN301"/>
      <c r="ITO301"/>
      <c r="ITP301"/>
      <c r="ITQ301"/>
      <c r="ITR301"/>
      <c r="ITS301"/>
      <c r="ITT301"/>
      <c r="ITU301"/>
      <c r="ITV301"/>
      <c r="ITW301"/>
      <c r="ITX301"/>
      <c r="ITY301"/>
      <c r="ITZ301"/>
      <c r="IUA301"/>
      <c r="IUB301"/>
      <c r="IUC301"/>
      <c r="IUD301"/>
      <c r="IUE301"/>
      <c r="IUF301"/>
      <c r="IUG301"/>
      <c r="IUH301"/>
      <c r="IUI301"/>
      <c r="IUJ301"/>
      <c r="IUK301"/>
      <c r="IUL301"/>
      <c r="IUM301"/>
      <c r="IUN301"/>
      <c r="IUO301"/>
      <c r="IUP301"/>
      <c r="IUQ301"/>
      <c r="IUR301"/>
      <c r="IUS301"/>
      <c r="IUT301"/>
      <c r="IUU301"/>
      <c r="IUV301"/>
      <c r="IUW301"/>
      <c r="IUX301"/>
      <c r="IUY301"/>
      <c r="IUZ301"/>
      <c r="IVA301"/>
      <c r="IVB301"/>
      <c r="IVC301"/>
      <c r="IVD301"/>
      <c r="IVE301"/>
      <c r="IVF301"/>
      <c r="IVG301"/>
      <c r="IVH301"/>
      <c r="IVI301"/>
      <c r="IVJ301"/>
      <c r="IVK301"/>
      <c r="IVL301"/>
      <c r="IVM301"/>
      <c r="IVN301"/>
      <c r="IVO301"/>
      <c r="IVP301"/>
      <c r="IVQ301"/>
      <c r="IVR301"/>
      <c r="IVS301"/>
      <c r="IVT301"/>
      <c r="IVU301"/>
      <c r="IVV301"/>
      <c r="IVW301"/>
      <c r="IVX301"/>
      <c r="IVY301"/>
      <c r="IVZ301"/>
      <c r="IWA301"/>
      <c r="IWB301"/>
      <c r="IWC301"/>
      <c r="IWD301"/>
      <c r="IWE301"/>
      <c r="IWF301"/>
      <c r="IWG301"/>
      <c r="IWH301"/>
      <c r="IWI301"/>
      <c r="IWJ301"/>
      <c r="IWK301"/>
      <c r="IWL301"/>
      <c r="IWM301"/>
      <c r="IWN301"/>
      <c r="IWO301"/>
      <c r="IWP301"/>
      <c r="IWQ301"/>
      <c r="IWR301"/>
      <c r="IWS301"/>
      <c r="IWT301"/>
      <c r="IWU301"/>
      <c r="IWV301"/>
      <c r="IWW301"/>
      <c r="IWX301"/>
      <c r="IWY301"/>
      <c r="IWZ301"/>
      <c r="IXA301"/>
      <c r="IXB301"/>
      <c r="IXC301"/>
      <c r="IXD301"/>
      <c r="IXE301"/>
      <c r="IXF301"/>
      <c r="IXG301"/>
      <c r="IXH301"/>
      <c r="IXI301"/>
      <c r="IXJ301"/>
      <c r="IXK301"/>
      <c r="IXL301"/>
      <c r="IXM301"/>
      <c r="IXN301"/>
      <c r="IXO301"/>
      <c r="IXP301"/>
      <c r="IXQ301"/>
      <c r="IXR301"/>
      <c r="IXS301"/>
      <c r="IXT301"/>
      <c r="IXU301"/>
      <c r="IXV301"/>
      <c r="IXW301"/>
      <c r="IXX301"/>
      <c r="IXY301"/>
      <c r="IXZ301"/>
      <c r="IYA301"/>
      <c r="IYB301"/>
      <c r="IYC301"/>
      <c r="IYD301"/>
      <c r="IYE301"/>
      <c r="IYF301"/>
      <c r="IYG301"/>
      <c r="IYH301"/>
      <c r="IYI301"/>
      <c r="IYJ301"/>
      <c r="IYK301"/>
      <c r="IYL301"/>
      <c r="IYM301"/>
      <c r="IYN301"/>
      <c r="IYO301"/>
      <c r="IYP301"/>
      <c r="IYQ301"/>
      <c r="IYR301"/>
      <c r="IYS301"/>
      <c r="IYT301"/>
      <c r="IYU301"/>
      <c r="IYV301"/>
      <c r="IYW301"/>
      <c r="IYX301"/>
      <c r="IYY301"/>
      <c r="IYZ301"/>
      <c r="IZA301"/>
      <c r="IZB301"/>
      <c r="IZC301"/>
      <c r="IZD301"/>
      <c r="IZE301"/>
      <c r="IZF301"/>
      <c r="IZG301"/>
      <c r="IZH301"/>
      <c r="IZI301"/>
      <c r="IZJ301"/>
      <c r="IZK301"/>
      <c r="IZL301"/>
      <c r="IZM301"/>
      <c r="IZN301"/>
      <c r="IZO301"/>
      <c r="IZP301"/>
      <c r="IZQ301"/>
      <c r="IZR301"/>
      <c r="IZS301"/>
      <c r="IZT301"/>
      <c r="IZU301"/>
      <c r="IZV301"/>
      <c r="IZW301"/>
      <c r="IZX301"/>
      <c r="IZY301"/>
      <c r="IZZ301"/>
      <c r="JAA301"/>
      <c r="JAB301"/>
      <c r="JAC301"/>
      <c r="JAD301"/>
      <c r="JAE301"/>
      <c r="JAF301"/>
      <c r="JAG301"/>
      <c r="JAH301"/>
      <c r="JAI301"/>
      <c r="JAJ301"/>
      <c r="JAK301"/>
      <c r="JAL301"/>
      <c r="JAM301"/>
      <c r="JAN301"/>
      <c r="JAO301"/>
      <c r="JAP301"/>
      <c r="JAQ301"/>
      <c r="JAR301"/>
      <c r="JAS301"/>
      <c r="JAT301"/>
      <c r="JAU301"/>
      <c r="JAV301"/>
      <c r="JAW301"/>
      <c r="JAX301"/>
      <c r="JAY301"/>
      <c r="JAZ301"/>
      <c r="JBA301"/>
      <c r="JBB301"/>
      <c r="JBC301"/>
      <c r="JBD301"/>
      <c r="JBE301"/>
      <c r="JBF301"/>
      <c r="JBG301"/>
      <c r="JBH301"/>
      <c r="JBI301"/>
      <c r="JBJ301"/>
      <c r="JBK301"/>
      <c r="JBL301"/>
      <c r="JBM301"/>
      <c r="JBN301"/>
      <c r="JBO301"/>
      <c r="JBP301"/>
      <c r="JBQ301"/>
      <c r="JBR301"/>
      <c r="JBS301"/>
      <c r="JBT301"/>
      <c r="JBU301"/>
      <c r="JBV301"/>
      <c r="JBW301"/>
      <c r="JBX301"/>
      <c r="JBY301"/>
      <c r="JBZ301"/>
      <c r="JCA301"/>
      <c r="JCB301"/>
      <c r="JCC301"/>
      <c r="JCD301"/>
      <c r="JCE301"/>
      <c r="JCF301"/>
      <c r="JCG301"/>
      <c r="JCH301"/>
      <c r="JCI301"/>
      <c r="JCJ301"/>
      <c r="JCK301"/>
      <c r="JCL301"/>
      <c r="JCM301"/>
      <c r="JCN301"/>
      <c r="JCO301"/>
      <c r="JCP301"/>
      <c r="JCQ301"/>
      <c r="JCR301"/>
      <c r="JCS301"/>
      <c r="JCT301"/>
      <c r="JCU301"/>
      <c r="JCV301"/>
      <c r="JCW301"/>
      <c r="JCX301"/>
      <c r="JCY301"/>
      <c r="JCZ301"/>
      <c r="JDA301"/>
      <c r="JDB301"/>
      <c r="JDC301"/>
      <c r="JDD301"/>
      <c r="JDE301"/>
      <c r="JDF301"/>
      <c r="JDG301"/>
      <c r="JDH301"/>
      <c r="JDI301"/>
      <c r="JDJ301"/>
      <c r="JDK301"/>
      <c r="JDL301"/>
      <c r="JDM301"/>
      <c r="JDN301"/>
      <c r="JDO301"/>
      <c r="JDP301"/>
      <c r="JDQ301"/>
      <c r="JDR301"/>
      <c r="JDS301"/>
      <c r="JDT301"/>
      <c r="JDU301"/>
      <c r="JDV301"/>
      <c r="JDW301"/>
      <c r="JDX301"/>
      <c r="JDY301"/>
      <c r="JDZ301"/>
      <c r="JEA301"/>
      <c r="JEB301"/>
      <c r="JEC301"/>
      <c r="JED301"/>
      <c r="JEE301"/>
      <c r="JEF301"/>
      <c r="JEG301"/>
      <c r="JEH301"/>
      <c r="JEI301"/>
      <c r="JEJ301"/>
      <c r="JEK301"/>
      <c r="JEL301"/>
      <c r="JEM301"/>
      <c r="JEN301"/>
      <c r="JEO301"/>
      <c r="JEP301"/>
      <c r="JEQ301"/>
      <c r="JER301"/>
      <c r="JES301"/>
      <c r="JET301"/>
      <c r="JEU301"/>
      <c r="JEV301"/>
      <c r="JEW301"/>
      <c r="JEX301"/>
      <c r="JEY301"/>
      <c r="JEZ301"/>
      <c r="JFA301"/>
      <c r="JFB301"/>
      <c r="JFC301"/>
      <c r="JFD301"/>
      <c r="JFE301"/>
      <c r="JFF301"/>
      <c r="JFG301"/>
      <c r="JFH301"/>
      <c r="JFI301"/>
      <c r="JFJ301"/>
      <c r="JFK301"/>
      <c r="JFL301"/>
      <c r="JFM301"/>
      <c r="JFN301"/>
      <c r="JFO301"/>
      <c r="JFP301"/>
      <c r="JFQ301"/>
      <c r="JFR301"/>
      <c r="JFS301"/>
      <c r="JFT301"/>
      <c r="JFU301"/>
      <c r="JFV301"/>
      <c r="JFW301"/>
      <c r="JFX301"/>
      <c r="JFY301"/>
      <c r="JFZ301"/>
      <c r="JGA301"/>
      <c r="JGB301"/>
      <c r="JGC301"/>
      <c r="JGD301"/>
      <c r="JGE301"/>
      <c r="JGF301"/>
      <c r="JGG301"/>
      <c r="JGH301"/>
      <c r="JGI301"/>
      <c r="JGJ301"/>
      <c r="JGK301"/>
      <c r="JGL301"/>
      <c r="JGM301"/>
      <c r="JGN301"/>
      <c r="JGO301"/>
      <c r="JGP301"/>
      <c r="JGQ301"/>
      <c r="JGR301"/>
      <c r="JGS301"/>
      <c r="JGT301"/>
      <c r="JGU301"/>
      <c r="JGV301"/>
      <c r="JGW301"/>
      <c r="JGX301"/>
      <c r="JGY301"/>
      <c r="JGZ301"/>
      <c r="JHA301"/>
      <c r="JHB301"/>
      <c r="JHC301"/>
      <c r="JHD301"/>
      <c r="JHE301"/>
      <c r="JHF301"/>
      <c r="JHG301"/>
      <c r="JHH301"/>
      <c r="JHI301"/>
      <c r="JHJ301"/>
      <c r="JHK301"/>
      <c r="JHL301"/>
      <c r="JHM301"/>
      <c r="JHN301"/>
      <c r="JHO301"/>
      <c r="JHP301"/>
      <c r="JHQ301"/>
      <c r="JHR301"/>
      <c r="JHS301"/>
      <c r="JHT301"/>
      <c r="JHU301"/>
      <c r="JHV301"/>
      <c r="JHW301"/>
      <c r="JHX301"/>
      <c r="JHY301"/>
      <c r="JHZ301"/>
      <c r="JIA301"/>
      <c r="JIB301"/>
      <c r="JIC301"/>
      <c r="JID301"/>
      <c r="JIE301"/>
      <c r="JIF301"/>
      <c r="JIG301"/>
      <c r="JIH301"/>
      <c r="JII301"/>
      <c r="JIJ301"/>
      <c r="JIK301"/>
      <c r="JIL301"/>
      <c r="JIM301"/>
      <c r="JIN301"/>
      <c r="JIO301"/>
      <c r="JIP301"/>
      <c r="JIQ301"/>
      <c r="JIR301"/>
      <c r="JIS301"/>
      <c r="JIT301"/>
      <c r="JIU301"/>
      <c r="JIV301"/>
      <c r="JIW301"/>
      <c r="JIX301"/>
      <c r="JIY301"/>
      <c r="JIZ301"/>
      <c r="JJA301"/>
      <c r="JJB301"/>
      <c r="JJC301"/>
      <c r="JJD301"/>
      <c r="JJE301"/>
      <c r="JJF301"/>
      <c r="JJG301"/>
      <c r="JJH301"/>
      <c r="JJI301"/>
      <c r="JJJ301"/>
      <c r="JJK301"/>
      <c r="JJL301"/>
      <c r="JJM301"/>
      <c r="JJN301"/>
      <c r="JJO301"/>
      <c r="JJP301"/>
      <c r="JJQ301"/>
      <c r="JJR301"/>
      <c r="JJS301"/>
      <c r="JJT301"/>
      <c r="JJU301"/>
      <c r="JJV301"/>
      <c r="JJW301"/>
      <c r="JJX301"/>
      <c r="JJY301"/>
      <c r="JJZ301"/>
      <c r="JKA301"/>
      <c r="JKB301"/>
      <c r="JKC301"/>
      <c r="JKD301"/>
      <c r="JKE301"/>
      <c r="JKF301"/>
      <c r="JKG301"/>
      <c r="JKH301"/>
      <c r="JKI301"/>
      <c r="JKJ301"/>
      <c r="JKK301"/>
      <c r="JKL301"/>
      <c r="JKM301"/>
      <c r="JKN301"/>
      <c r="JKO301"/>
      <c r="JKP301"/>
      <c r="JKQ301"/>
      <c r="JKR301"/>
      <c r="JKS301"/>
      <c r="JKT301"/>
      <c r="JKU301"/>
      <c r="JKV301"/>
      <c r="JKW301"/>
      <c r="JKX301"/>
      <c r="JKY301"/>
      <c r="JKZ301"/>
      <c r="JLA301"/>
      <c r="JLB301"/>
      <c r="JLC301"/>
      <c r="JLD301"/>
      <c r="JLE301"/>
      <c r="JLF301"/>
      <c r="JLG301"/>
      <c r="JLH301"/>
      <c r="JLI301"/>
      <c r="JLJ301"/>
      <c r="JLK301"/>
      <c r="JLL301"/>
      <c r="JLM301"/>
      <c r="JLN301"/>
      <c r="JLO301"/>
      <c r="JLP301"/>
      <c r="JLQ301"/>
      <c r="JLR301"/>
      <c r="JLS301"/>
      <c r="JLT301"/>
      <c r="JLU301"/>
      <c r="JLV301"/>
      <c r="JLW301"/>
      <c r="JLX301"/>
      <c r="JLY301"/>
      <c r="JLZ301"/>
      <c r="JMA301"/>
      <c r="JMB301"/>
      <c r="JMC301"/>
      <c r="JMD301"/>
      <c r="JME301"/>
      <c r="JMF301"/>
      <c r="JMG301"/>
      <c r="JMH301"/>
      <c r="JMI301"/>
      <c r="JMJ301"/>
      <c r="JMK301"/>
      <c r="JML301"/>
      <c r="JMM301"/>
      <c r="JMN301"/>
      <c r="JMO301"/>
      <c r="JMP301"/>
      <c r="JMQ301"/>
      <c r="JMR301"/>
      <c r="JMS301"/>
      <c r="JMT301"/>
      <c r="JMU301"/>
      <c r="JMV301"/>
      <c r="JMW301"/>
      <c r="JMX301"/>
      <c r="JMY301"/>
      <c r="JMZ301"/>
      <c r="JNA301"/>
      <c r="JNB301"/>
      <c r="JNC301"/>
      <c r="JND301"/>
      <c r="JNE301"/>
      <c r="JNF301"/>
      <c r="JNG301"/>
      <c r="JNH301"/>
      <c r="JNI301"/>
      <c r="JNJ301"/>
      <c r="JNK301"/>
      <c r="JNL301"/>
      <c r="JNM301"/>
      <c r="JNN301"/>
      <c r="JNO301"/>
      <c r="JNP301"/>
      <c r="JNQ301"/>
      <c r="JNR301"/>
      <c r="JNS301"/>
      <c r="JNT301"/>
      <c r="JNU301"/>
      <c r="JNV301"/>
      <c r="JNW301"/>
      <c r="JNX301"/>
      <c r="JNY301"/>
      <c r="JNZ301"/>
      <c r="JOA301"/>
      <c r="JOB301"/>
      <c r="JOC301"/>
      <c r="JOD301"/>
      <c r="JOE301"/>
      <c r="JOF301"/>
      <c r="JOG301"/>
      <c r="JOH301"/>
      <c r="JOI301"/>
      <c r="JOJ301"/>
      <c r="JOK301"/>
      <c r="JOL301"/>
      <c r="JOM301"/>
      <c r="JON301"/>
      <c r="JOO301"/>
      <c r="JOP301"/>
      <c r="JOQ301"/>
      <c r="JOR301"/>
      <c r="JOS301"/>
      <c r="JOT301"/>
      <c r="JOU301"/>
      <c r="JOV301"/>
      <c r="JOW301"/>
      <c r="JOX301"/>
      <c r="JOY301"/>
      <c r="JOZ301"/>
      <c r="JPA301"/>
      <c r="JPB301"/>
      <c r="JPC301"/>
      <c r="JPD301"/>
      <c r="JPE301"/>
      <c r="JPF301"/>
      <c r="JPG301"/>
      <c r="JPH301"/>
      <c r="JPI301"/>
      <c r="JPJ301"/>
      <c r="JPK301"/>
      <c r="JPL301"/>
      <c r="JPM301"/>
      <c r="JPN301"/>
      <c r="JPO301"/>
      <c r="JPP301"/>
      <c r="JPQ301"/>
      <c r="JPR301"/>
      <c r="JPS301"/>
      <c r="JPT301"/>
      <c r="JPU301"/>
      <c r="JPV301"/>
      <c r="JPW301"/>
      <c r="JPX301"/>
      <c r="JPY301"/>
      <c r="JPZ301"/>
      <c r="JQA301"/>
      <c r="JQB301"/>
      <c r="JQC301"/>
      <c r="JQD301"/>
      <c r="JQE301"/>
      <c r="JQF301"/>
      <c r="JQG301"/>
      <c r="JQH301"/>
      <c r="JQI301"/>
      <c r="JQJ301"/>
      <c r="JQK301"/>
      <c r="JQL301"/>
      <c r="JQM301"/>
      <c r="JQN301"/>
      <c r="JQO301"/>
      <c r="JQP301"/>
      <c r="JQQ301"/>
      <c r="JQR301"/>
      <c r="JQS301"/>
      <c r="JQT301"/>
      <c r="JQU301"/>
      <c r="JQV301"/>
      <c r="JQW301"/>
      <c r="JQX301"/>
      <c r="JQY301"/>
      <c r="JQZ301"/>
      <c r="JRA301"/>
      <c r="JRB301"/>
      <c r="JRC301"/>
      <c r="JRD301"/>
      <c r="JRE301"/>
      <c r="JRF301"/>
      <c r="JRG301"/>
      <c r="JRH301"/>
      <c r="JRI301"/>
      <c r="JRJ301"/>
      <c r="JRK301"/>
      <c r="JRL301"/>
      <c r="JRM301"/>
      <c r="JRN301"/>
      <c r="JRO301"/>
      <c r="JRP301"/>
      <c r="JRQ301"/>
      <c r="JRR301"/>
      <c r="JRS301"/>
      <c r="JRT301"/>
      <c r="JRU301"/>
      <c r="JRV301"/>
      <c r="JRW301"/>
      <c r="JRX301"/>
      <c r="JRY301"/>
      <c r="JRZ301"/>
      <c r="JSA301"/>
      <c r="JSB301"/>
      <c r="JSC301"/>
      <c r="JSD301"/>
      <c r="JSE301"/>
      <c r="JSF301"/>
      <c r="JSG301"/>
      <c r="JSH301"/>
      <c r="JSI301"/>
      <c r="JSJ301"/>
      <c r="JSK301"/>
      <c r="JSL301"/>
      <c r="JSM301"/>
      <c r="JSN301"/>
      <c r="JSO301"/>
      <c r="JSP301"/>
      <c r="JSQ301"/>
      <c r="JSR301"/>
      <c r="JSS301"/>
      <c r="JST301"/>
      <c r="JSU301"/>
      <c r="JSV301"/>
      <c r="JSW301"/>
      <c r="JSX301"/>
      <c r="JSY301"/>
      <c r="JSZ301"/>
      <c r="JTA301"/>
      <c r="JTB301"/>
      <c r="JTC301"/>
      <c r="JTD301"/>
      <c r="JTE301"/>
      <c r="JTF301"/>
      <c r="JTG301"/>
      <c r="JTH301"/>
      <c r="JTI301"/>
      <c r="JTJ301"/>
      <c r="JTK301"/>
      <c r="JTL301"/>
      <c r="JTM301"/>
      <c r="JTN301"/>
      <c r="JTO301"/>
      <c r="JTP301"/>
      <c r="JTQ301"/>
      <c r="JTR301"/>
      <c r="JTS301"/>
      <c r="JTT301"/>
      <c r="JTU301"/>
      <c r="JTV301"/>
      <c r="JTW301"/>
      <c r="JTX301"/>
      <c r="JTY301"/>
      <c r="JTZ301"/>
      <c r="JUA301"/>
      <c r="JUB301"/>
      <c r="JUC301"/>
      <c r="JUD301"/>
      <c r="JUE301"/>
      <c r="JUF301"/>
      <c r="JUG301"/>
      <c r="JUH301"/>
      <c r="JUI301"/>
      <c r="JUJ301"/>
      <c r="JUK301"/>
      <c r="JUL301"/>
      <c r="JUM301"/>
      <c r="JUN301"/>
      <c r="JUO301"/>
      <c r="JUP301"/>
      <c r="JUQ301"/>
      <c r="JUR301"/>
      <c r="JUS301"/>
      <c r="JUT301"/>
      <c r="JUU301"/>
      <c r="JUV301"/>
      <c r="JUW301"/>
      <c r="JUX301"/>
      <c r="JUY301"/>
      <c r="JUZ301"/>
      <c r="JVA301"/>
      <c r="JVB301"/>
      <c r="JVC301"/>
      <c r="JVD301"/>
      <c r="JVE301"/>
      <c r="JVF301"/>
      <c r="JVG301"/>
      <c r="JVH301"/>
      <c r="JVI301"/>
      <c r="JVJ301"/>
      <c r="JVK301"/>
      <c r="JVL301"/>
      <c r="JVM301"/>
      <c r="JVN301"/>
      <c r="JVO301"/>
      <c r="JVP301"/>
      <c r="JVQ301"/>
      <c r="JVR301"/>
      <c r="JVS301"/>
      <c r="JVT301"/>
      <c r="JVU301"/>
      <c r="JVV301"/>
      <c r="JVW301"/>
      <c r="JVX301"/>
      <c r="JVY301"/>
      <c r="JVZ301"/>
      <c r="JWA301"/>
      <c r="JWB301"/>
      <c r="JWC301"/>
      <c r="JWD301"/>
      <c r="JWE301"/>
      <c r="JWF301"/>
      <c r="JWG301"/>
      <c r="JWH301"/>
      <c r="JWI301"/>
      <c r="JWJ301"/>
      <c r="JWK301"/>
      <c r="JWL301"/>
      <c r="JWM301"/>
      <c r="JWN301"/>
      <c r="JWO301"/>
      <c r="JWP301"/>
      <c r="JWQ301"/>
      <c r="JWR301"/>
      <c r="JWS301"/>
      <c r="JWT301"/>
      <c r="JWU301"/>
      <c r="JWV301"/>
      <c r="JWW301"/>
      <c r="JWX301"/>
      <c r="JWY301"/>
      <c r="JWZ301"/>
      <c r="JXA301"/>
      <c r="JXB301"/>
      <c r="JXC301"/>
      <c r="JXD301"/>
      <c r="JXE301"/>
      <c r="JXF301"/>
      <c r="JXG301"/>
      <c r="JXH301"/>
      <c r="JXI301"/>
      <c r="JXJ301"/>
      <c r="JXK301"/>
      <c r="JXL301"/>
      <c r="JXM301"/>
      <c r="JXN301"/>
      <c r="JXO301"/>
      <c r="JXP301"/>
      <c r="JXQ301"/>
      <c r="JXR301"/>
      <c r="JXS301"/>
      <c r="JXT301"/>
      <c r="JXU301"/>
      <c r="JXV301"/>
      <c r="JXW301"/>
      <c r="JXX301"/>
      <c r="JXY301"/>
      <c r="JXZ301"/>
      <c r="JYA301"/>
      <c r="JYB301"/>
      <c r="JYC301"/>
      <c r="JYD301"/>
      <c r="JYE301"/>
      <c r="JYF301"/>
      <c r="JYG301"/>
      <c r="JYH301"/>
      <c r="JYI301"/>
      <c r="JYJ301"/>
      <c r="JYK301"/>
      <c r="JYL301"/>
      <c r="JYM301"/>
      <c r="JYN301"/>
      <c r="JYO301"/>
      <c r="JYP301"/>
      <c r="JYQ301"/>
      <c r="JYR301"/>
      <c r="JYS301"/>
      <c r="JYT301"/>
      <c r="JYU301"/>
      <c r="JYV301"/>
      <c r="JYW301"/>
      <c r="JYX301"/>
      <c r="JYY301"/>
      <c r="JYZ301"/>
      <c r="JZA301"/>
      <c r="JZB301"/>
      <c r="JZC301"/>
      <c r="JZD301"/>
      <c r="JZE301"/>
      <c r="JZF301"/>
      <c r="JZG301"/>
      <c r="JZH301"/>
      <c r="JZI301"/>
      <c r="JZJ301"/>
      <c r="JZK301"/>
      <c r="JZL301"/>
      <c r="JZM301"/>
      <c r="JZN301"/>
      <c r="JZO301"/>
      <c r="JZP301"/>
      <c r="JZQ301"/>
      <c r="JZR301"/>
      <c r="JZS301"/>
      <c r="JZT301"/>
      <c r="JZU301"/>
      <c r="JZV301"/>
      <c r="JZW301"/>
      <c r="JZX301"/>
      <c r="JZY301"/>
      <c r="JZZ301"/>
      <c r="KAA301"/>
      <c r="KAB301"/>
      <c r="KAC301"/>
      <c r="KAD301"/>
      <c r="KAE301"/>
      <c r="KAF301"/>
      <c r="KAG301"/>
      <c r="KAH301"/>
      <c r="KAI301"/>
      <c r="KAJ301"/>
      <c r="KAK301"/>
      <c r="KAL301"/>
      <c r="KAM301"/>
      <c r="KAN301"/>
      <c r="KAO301"/>
      <c r="KAP301"/>
      <c r="KAQ301"/>
      <c r="KAR301"/>
      <c r="KAS301"/>
      <c r="KAT301"/>
      <c r="KAU301"/>
      <c r="KAV301"/>
      <c r="KAW301"/>
      <c r="KAX301"/>
      <c r="KAY301"/>
      <c r="KAZ301"/>
      <c r="KBA301"/>
      <c r="KBB301"/>
      <c r="KBC301"/>
      <c r="KBD301"/>
      <c r="KBE301"/>
      <c r="KBF301"/>
      <c r="KBG301"/>
      <c r="KBH301"/>
      <c r="KBI301"/>
      <c r="KBJ301"/>
      <c r="KBK301"/>
      <c r="KBL301"/>
      <c r="KBM301"/>
      <c r="KBN301"/>
      <c r="KBO301"/>
      <c r="KBP301"/>
      <c r="KBQ301"/>
      <c r="KBR301"/>
      <c r="KBS301"/>
      <c r="KBT301"/>
      <c r="KBU301"/>
      <c r="KBV301"/>
      <c r="KBW301"/>
      <c r="KBX301"/>
      <c r="KBY301"/>
      <c r="KBZ301"/>
      <c r="KCA301"/>
      <c r="KCB301"/>
      <c r="KCC301"/>
      <c r="KCD301"/>
      <c r="KCE301"/>
      <c r="KCF301"/>
      <c r="KCG301"/>
      <c r="KCH301"/>
      <c r="KCI301"/>
      <c r="KCJ301"/>
      <c r="KCK301"/>
      <c r="KCL301"/>
      <c r="KCM301"/>
      <c r="KCN301"/>
      <c r="KCO301"/>
      <c r="KCP301"/>
      <c r="KCQ301"/>
      <c r="KCR301"/>
      <c r="KCS301"/>
      <c r="KCT301"/>
      <c r="KCU301"/>
      <c r="KCV301"/>
      <c r="KCW301"/>
      <c r="KCX301"/>
      <c r="KCY301"/>
      <c r="KCZ301"/>
      <c r="KDA301"/>
      <c r="KDB301"/>
      <c r="KDC301"/>
      <c r="KDD301"/>
      <c r="KDE301"/>
      <c r="KDF301"/>
      <c r="KDG301"/>
      <c r="KDH301"/>
      <c r="KDI301"/>
      <c r="KDJ301"/>
      <c r="KDK301"/>
      <c r="KDL301"/>
      <c r="KDM301"/>
      <c r="KDN301"/>
      <c r="KDO301"/>
      <c r="KDP301"/>
      <c r="KDQ301"/>
      <c r="KDR301"/>
      <c r="KDS301"/>
      <c r="KDT301"/>
      <c r="KDU301"/>
      <c r="KDV301"/>
      <c r="KDW301"/>
      <c r="KDX301"/>
      <c r="KDY301"/>
      <c r="KDZ301"/>
      <c r="KEA301"/>
      <c r="KEB301"/>
      <c r="KEC301"/>
      <c r="KED301"/>
      <c r="KEE301"/>
      <c r="KEF301"/>
      <c r="KEG301"/>
      <c r="KEH301"/>
      <c r="KEI301"/>
      <c r="KEJ301"/>
      <c r="KEK301"/>
      <c r="KEL301"/>
      <c r="KEM301"/>
      <c r="KEN301"/>
      <c r="KEO301"/>
      <c r="KEP301"/>
      <c r="KEQ301"/>
      <c r="KER301"/>
      <c r="KES301"/>
      <c r="KET301"/>
      <c r="KEU301"/>
      <c r="KEV301"/>
      <c r="KEW301"/>
      <c r="KEX301"/>
      <c r="KEY301"/>
      <c r="KEZ301"/>
      <c r="KFA301"/>
      <c r="KFB301"/>
      <c r="KFC301"/>
      <c r="KFD301"/>
      <c r="KFE301"/>
      <c r="KFF301"/>
      <c r="KFG301"/>
      <c r="KFH301"/>
      <c r="KFI301"/>
      <c r="KFJ301"/>
      <c r="KFK301"/>
      <c r="KFL301"/>
      <c r="KFM301"/>
      <c r="KFN301"/>
      <c r="KFO301"/>
      <c r="KFP301"/>
      <c r="KFQ301"/>
      <c r="KFR301"/>
      <c r="KFS301"/>
      <c r="KFT301"/>
      <c r="KFU301"/>
      <c r="KFV301"/>
      <c r="KFW301"/>
      <c r="KFX301"/>
      <c r="KFY301"/>
      <c r="KFZ301"/>
      <c r="KGA301"/>
      <c r="KGB301"/>
      <c r="KGC301"/>
      <c r="KGD301"/>
      <c r="KGE301"/>
      <c r="KGF301"/>
      <c r="KGG301"/>
      <c r="KGH301"/>
      <c r="KGI301"/>
      <c r="KGJ301"/>
      <c r="KGK301"/>
      <c r="KGL301"/>
      <c r="KGM301"/>
      <c r="KGN301"/>
      <c r="KGO301"/>
      <c r="KGP301"/>
      <c r="KGQ301"/>
      <c r="KGR301"/>
      <c r="KGS301"/>
      <c r="KGT301"/>
      <c r="KGU301"/>
      <c r="KGV301"/>
      <c r="KGW301"/>
      <c r="KGX301"/>
      <c r="KGY301"/>
      <c r="KGZ301"/>
      <c r="KHA301"/>
      <c r="KHB301"/>
      <c r="KHC301"/>
      <c r="KHD301"/>
      <c r="KHE301"/>
      <c r="KHF301"/>
      <c r="KHG301"/>
      <c r="KHH301"/>
      <c r="KHI301"/>
      <c r="KHJ301"/>
      <c r="KHK301"/>
      <c r="KHL301"/>
      <c r="KHM301"/>
      <c r="KHN301"/>
      <c r="KHO301"/>
      <c r="KHP301"/>
      <c r="KHQ301"/>
      <c r="KHR301"/>
      <c r="KHS301"/>
      <c r="KHT301"/>
      <c r="KHU301"/>
      <c r="KHV301"/>
      <c r="KHW301"/>
      <c r="KHX301"/>
      <c r="KHY301"/>
      <c r="KHZ301"/>
      <c r="KIA301"/>
      <c r="KIB301"/>
      <c r="KIC301"/>
      <c r="KID301"/>
      <c r="KIE301"/>
      <c r="KIF301"/>
      <c r="KIG301"/>
      <c r="KIH301"/>
      <c r="KII301"/>
      <c r="KIJ301"/>
      <c r="KIK301"/>
      <c r="KIL301"/>
      <c r="KIM301"/>
      <c r="KIN301"/>
      <c r="KIO301"/>
      <c r="KIP301"/>
      <c r="KIQ301"/>
      <c r="KIR301"/>
      <c r="KIS301"/>
      <c r="KIT301"/>
      <c r="KIU301"/>
      <c r="KIV301"/>
      <c r="KIW301"/>
      <c r="KIX301"/>
      <c r="KIY301"/>
      <c r="KIZ301"/>
      <c r="KJA301"/>
      <c r="KJB301"/>
      <c r="KJC301"/>
      <c r="KJD301"/>
      <c r="KJE301"/>
      <c r="KJF301"/>
      <c r="KJG301"/>
      <c r="KJH301"/>
      <c r="KJI301"/>
      <c r="KJJ301"/>
      <c r="KJK301"/>
      <c r="KJL301"/>
      <c r="KJM301"/>
      <c r="KJN301"/>
      <c r="KJO301"/>
      <c r="KJP301"/>
      <c r="KJQ301"/>
      <c r="KJR301"/>
      <c r="KJS301"/>
      <c r="KJT301"/>
      <c r="KJU301"/>
      <c r="KJV301"/>
      <c r="KJW301"/>
      <c r="KJX301"/>
      <c r="KJY301"/>
      <c r="KJZ301"/>
      <c r="KKA301"/>
      <c r="KKB301"/>
      <c r="KKC301"/>
      <c r="KKD301"/>
      <c r="KKE301"/>
      <c r="KKF301"/>
      <c r="KKG301"/>
      <c r="KKH301"/>
      <c r="KKI301"/>
      <c r="KKJ301"/>
      <c r="KKK301"/>
      <c r="KKL301"/>
      <c r="KKM301"/>
      <c r="KKN301"/>
      <c r="KKO301"/>
      <c r="KKP301"/>
      <c r="KKQ301"/>
      <c r="KKR301"/>
      <c r="KKS301"/>
      <c r="KKT301"/>
      <c r="KKU301"/>
      <c r="KKV301"/>
      <c r="KKW301"/>
      <c r="KKX301"/>
      <c r="KKY301"/>
      <c r="KKZ301"/>
      <c r="KLA301"/>
      <c r="KLB301"/>
      <c r="KLC301"/>
      <c r="KLD301"/>
      <c r="KLE301"/>
      <c r="KLF301"/>
      <c r="KLG301"/>
      <c r="KLH301"/>
      <c r="KLI301"/>
      <c r="KLJ301"/>
      <c r="KLK301"/>
      <c r="KLL301"/>
      <c r="KLM301"/>
      <c r="KLN301"/>
      <c r="KLO301"/>
      <c r="KLP301"/>
      <c r="KLQ301"/>
      <c r="KLR301"/>
      <c r="KLS301"/>
      <c r="KLT301"/>
      <c r="KLU301"/>
      <c r="KLV301"/>
      <c r="KLW301"/>
      <c r="KLX301"/>
      <c r="KLY301"/>
      <c r="KLZ301"/>
      <c r="KMA301"/>
      <c r="KMB301"/>
      <c r="KMC301"/>
      <c r="KMD301"/>
      <c r="KME301"/>
      <c r="KMF301"/>
      <c r="KMG301"/>
      <c r="KMH301"/>
      <c r="KMI301"/>
      <c r="KMJ301"/>
      <c r="KMK301"/>
      <c r="KML301"/>
      <c r="KMM301"/>
      <c r="KMN301"/>
      <c r="KMO301"/>
      <c r="KMP301"/>
      <c r="KMQ301"/>
      <c r="KMR301"/>
      <c r="KMS301"/>
      <c r="KMT301"/>
      <c r="KMU301"/>
      <c r="KMV301"/>
      <c r="KMW301"/>
      <c r="KMX301"/>
      <c r="KMY301"/>
      <c r="KMZ301"/>
      <c r="KNA301"/>
      <c r="KNB301"/>
      <c r="KNC301"/>
      <c r="KND301"/>
      <c r="KNE301"/>
      <c r="KNF301"/>
      <c r="KNG301"/>
      <c r="KNH301"/>
      <c r="KNI301"/>
      <c r="KNJ301"/>
      <c r="KNK301"/>
      <c r="KNL301"/>
      <c r="KNM301"/>
      <c r="KNN301"/>
      <c r="KNO301"/>
      <c r="KNP301"/>
      <c r="KNQ301"/>
      <c r="KNR301"/>
      <c r="KNS301"/>
      <c r="KNT301"/>
      <c r="KNU301"/>
      <c r="KNV301"/>
      <c r="KNW301"/>
      <c r="KNX301"/>
      <c r="KNY301"/>
      <c r="KNZ301"/>
      <c r="KOA301"/>
      <c r="KOB301"/>
      <c r="KOC301"/>
      <c r="KOD301"/>
      <c r="KOE301"/>
      <c r="KOF301"/>
      <c r="KOG301"/>
      <c r="KOH301"/>
      <c r="KOI301"/>
      <c r="KOJ301"/>
      <c r="KOK301"/>
      <c r="KOL301"/>
      <c r="KOM301"/>
      <c r="KON301"/>
      <c r="KOO301"/>
      <c r="KOP301"/>
      <c r="KOQ301"/>
      <c r="KOR301"/>
      <c r="KOS301"/>
      <c r="KOT301"/>
      <c r="KOU301"/>
      <c r="KOV301"/>
      <c r="KOW301"/>
      <c r="KOX301"/>
      <c r="KOY301"/>
      <c r="KOZ301"/>
      <c r="KPA301"/>
      <c r="KPB301"/>
      <c r="KPC301"/>
      <c r="KPD301"/>
      <c r="KPE301"/>
      <c r="KPF301"/>
      <c r="KPG301"/>
      <c r="KPH301"/>
      <c r="KPI301"/>
      <c r="KPJ301"/>
      <c r="KPK301"/>
      <c r="KPL301"/>
      <c r="KPM301"/>
      <c r="KPN301"/>
      <c r="KPO301"/>
      <c r="KPP301"/>
      <c r="KPQ301"/>
      <c r="KPR301"/>
      <c r="KPS301"/>
      <c r="KPT301"/>
      <c r="KPU301"/>
      <c r="KPV301"/>
      <c r="KPW301"/>
      <c r="KPX301"/>
      <c r="KPY301"/>
      <c r="KPZ301"/>
      <c r="KQA301"/>
      <c r="KQB301"/>
      <c r="KQC301"/>
      <c r="KQD301"/>
      <c r="KQE301"/>
      <c r="KQF301"/>
      <c r="KQG301"/>
      <c r="KQH301"/>
      <c r="KQI301"/>
      <c r="KQJ301"/>
      <c r="KQK301"/>
      <c r="KQL301"/>
      <c r="KQM301"/>
      <c r="KQN301"/>
      <c r="KQO301"/>
      <c r="KQP301"/>
      <c r="KQQ301"/>
      <c r="KQR301"/>
      <c r="KQS301"/>
      <c r="KQT301"/>
      <c r="KQU301"/>
      <c r="KQV301"/>
      <c r="KQW301"/>
      <c r="KQX301"/>
      <c r="KQY301"/>
      <c r="KQZ301"/>
      <c r="KRA301"/>
      <c r="KRB301"/>
      <c r="KRC301"/>
      <c r="KRD301"/>
      <c r="KRE301"/>
      <c r="KRF301"/>
      <c r="KRG301"/>
      <c r="KRH301"/>
      <c r="KRI301"/>
      <c r="KRJ301"/>
      <c r="KRK301"/>
      <c r="KRL301"/>
      <c r="KRM301"/>
      <c r="KRN301"/>
      <c r="KRO301"/>
      <c r="KRP301"/>
      <c r="KRQ301"/>
      <c r="KRR301"/>
      <c r="KRS301"/>
      <c r="KRT301"/>
      <c r="KRU301"/>
      <c r="KRV301"/>
      <c r="KRW301"/>
      <c r="KRX301"/>
      <c r="KRY301"/>
      <c r="KRZ301"/>
      <c r="KSA301"/>
      <c r="KSB301"/>
      <c r="KSC301"/>
      <c r="KSD301"/>
      <c r="KSE301"/>
      <c r="KSF301"/>
      <c r="KSG301"/>
      <c r="KSH301"/>
      <c r="KSI301"/>
      <c r="KSJ301"/>
      <c r="KSK301"/>
      <c r="KSL301"/>
      <c r="KSM301"/>
      <c r="KSN301"/>
      <c r="KSO301"/>
      <c r="KSP301"/>
      <c r="KSQ301"/>
      <c r="KSR301"/>
      <c r="KSS301"/>
      <c r="KST301"/>
      <c r="KSU301"/>
      <c r="KSV301"/>
      <c r="KSW301"/>
      <c r="KSX301"/>
      <c r="KSY301"/>
      <c r="KSZ301"/>
      <c r="KTA301"/>
      <c r="KTB301"/>
      <c r="KTC301"/>
      <c r="KTD301"/>
      <c r="KTE301"/>
      <c r="KTF301"/>
      <c r="KTG301"/>
      <c r="KTH301"/>
      <c r="KTI301"/>
      <c r="KTJ301"/>
      <c r="KTK301"/>
      <c r="KTL301"/>
      <c r="KTM301"/>
      <c r="KTN301"/>
      <c r="KTO301"/>
      <c r="KTP301"/>
      <c r="KTQ301"/>
      <c r="KTR301"/>
      <c r="KTS301"/>
      <c r="KTT301"/>
      <c r="KTU301"/>
      <c r="KTV301"/>
      <c r="KTW301"/>
      <c r="KTX301"/>
      <c r="KTY301"/>
      <c r="KTZ301"/>
      <c r="KUA301"/>
      <c r="KUB301"/>
      <c r="KUC301"/>
      <c r="KUD301"/>
      <c r="KUE301"/>
      <c r="KUF301"/>
      <c r="KUG301"/>
      <c r="KUH301"/>
      <c r="KUI301"/>
      <c r="KUJ301"/>
      <c r="KUK301"/>
      <c r="KUL301"/>
      <c r="KUM301"/>
      <c r="KUN301"/>
      <c r="KUO301"/>
      <c r="KUP301"/>
      <c r="KUQ301"/>
      <c r="KUR301"/>
      <c r="KUS301"/>
      <c r="KUT301"/>
      <c r="KUU301"/>
      <c r="KUV301"/>
      <c r="KUW301"/>
      <c r="KUX301"/>
      <c r="KUY301"/>
      <c r="KUZ301"/>
      <c r="KVA301"/>
      <c r="KVB301"/>
      <c r="KVC301"/>
      <c r="KVD301"/>
      <c r="KVE301"/>
      <c r="KVF301"/>
      <c r="KVG301"/>
      <c r="KVH301"/>
      <c r="KVI301"/>
      <c r="KVJ301"/>
      <c r="KVK301"/>
      <c r="KVL301"/>
      <c r="KVM301"/>
      <c r="KVN301"/>
      <c r="KVO301"/>
      <c r="KVP301"/>
      <c r="KVQ301"/>
      <c r="KVR301"/>
      <c r="KVS301"/>
      <c r="KVT301"/>
      <c r="KVU301"/>
      <c r="KVV301"/>
      <c r="KVW301"/>
      <c r="KVX301"/>
      <c r="KVY301"/>
      <c r="KVZ301"/>
      <c r="KWA301"/>
      <c r="KWB301"/>
      <c r="KWC301"/>
      <c r="KWD301"/>
      <c r="KWE301"/>
      <c r="KWF301"/>
      <c r="KWG301"/>
      <c r="KWH301"/>
      <c r="KWI301"/>
      <c r="KWJ301"/>
      <c r="KWK301"/>
      <c r="KWL301"/>
      <c r="KWM301"/>
      <c r="KWN301"/>
      <c r="KWO301"/>
      <c r="KWP301"/>
      <c r="KWQ301"/>
      <c r="KWR301"/>
      <c r="KWS301"/>
      <c r="KWT301"/>
      <c r="KWU301"/>
      <c r="KWV301"/>
      <c r="KWW301"/>
      <c r="KWX301"/>
      <c r="KWY301"/>
      <c r="KWZ301"/>
      <c r="KXA301"/>
      <c r="KXB301"/>
      <c r="KXC301"/>
      <c r="KXD301"/>
      <c r="KXE301"/>
      <c r="KXF301"/>
      <c r="KXG301"/>
      <c r="KXH301"/>
      <c r="KXI301"/>
      <c r="KXJ301"/>
      <c r="KXK301"/>
      <c r="KXL301"/>
      <c r="KXM301"/>
      <c r="KXN301"/>
      <c r="KXO301"/>
      <c r="KXP301"/>
      <c r="KXQ301"/>
      <c r="KXR301"/>
      <c r="KXS301"/>
      <c r="KXT301"/>
      <c r="KXU301"/>
      <c r="KXV301"/>
      <c r="KXW301"/>
      <c r="KXX301"/>
      <c r="KXY301"/>
      <c r="KXZ301"/>
      <c r="KYA301"/>
      <c r="KYB301"/>
      <c r="KYC301"/>
      <c r="KYD301"/>
      <c r="KYE301"/>
      <c r="KYF301"/>
      <c r="KYG301"/>
      <c r="KYH301"/>
      <c r="KYI301"/>
      <c r="KYJ301"/>
      <c r="KYK301"/>
      <c r="KYL301"/>
      <c r="KYM301"/>
      <c r="KYN301"/>
      <c r="KYO301"/>
      <c r="KYP301"/>
      <c r="KYQ301"/>
      <c r="KYR301"/>
      <c r="KYS301"/>
      <c r="KYT301"/>
      <c r="KYU301"/>
      <c r="KYV301"/>
      <c r="KYW301"/>
      <c r="KYX301"/>
      <c r="KYY301"/>
      <c r="KYZ301"/>
      <c r="KZA301"/>
      <c r="KZB301"/>
      <c r="KZC301"/>
      <c r="KZD301"/>
      <c r="KZE301"/>
      <c r="KZF301"/>
      <c r="KZG301"/>
      <c r="KZH301"/>
      <c r="KZI301"/>
      <c r="KZJ301"/>
      <c r="KZK301"/>
      <c r="KZL301"/>
      <c r="KZM301"/>
      <c r="KZN301"/>
      <c r="KZO301"/>
      <c r="KZP301"/>
      <c r="KZQ301"/>
      <c r="KZR301"/>
      <c r="KZS301"/>
      <c r="KZT301"/>
      <c r="KZU301"/>
      <c r="KZV301"/>
      <c r="KZW301"/>
      <c r="KZX301"/>
      <c r="KZY301"/>
      <c r="KZZ301"/>
      <c r="LAA301"/>
      <c r="LAB301"/>
      <c r="LAC301"/>
      <c r="LAD301"/>
      <c r="LAE301"/>
      <c r="LAF301"/>
      <c r="LAG301"/>
      <c r="LAH301"/>
      <c r="LAI301"/>
      <c r="LAJ301"/>
      <c r="LAK301"/>
      <c r="LAL301"/>
      <c r="LAM301"/>
      <c r="LAN301"/>
      <c r="LAO301"/>
      <c r="LAP301"/>
      <c r="LAQ301"/>
      <c r="LAR301"/>
      <c r="LAS301"/>
      <c r="LAT301"/>
      <c r="LAU301"/>
      <c r="LAV301"/>
      <c r="LAW301"/>
      <c r="LAX301"/>
      <c r="LAY301"/>
      <c r="LAZ301"/>
      <c r="LBA301"/>
      <c r="LBB301"/>
      <c r="LBC301"/>
      <c r="LBD301"/>
      <c r="LBE301"/>
      <c r="LBF301"/>
      <c r="LBG301"/>
      <c r="LBH301"/>
      <c r="LBI301"/>
      <c r="LBJ301"/>
      <c r="LBK301"/>
      <c r="LBL301"/>
      <c r="LBM301"/>
      <c r="LBN301"/>
      <c r="LBO301"/>
      <c r="LBP301"/>
      <c r="LBQ301"/>
      <c r="LBR301"/>
      <c r="LBS301"/>
      <c r="LBT301"/>
      <c r="LBU301"/>
      <c r="LBV301"/>
      <c r="LBW301"/>
      <c r="LBX301"/>
      <c r="LBY301"/>
      <c r="LBZ301"/>
      <c r="LCA301"/>
      <c r="LCB301"/>
      <c r="LCC301"/>
      <c r="LCD301"/>
      <c r="LCE301"/>
      <c r="LCF301"/>
      <c r="LCG301"/>
      <c r="LCH301"/>
      <c r="LCI301"/>
      <c r="LCJ301"/>
      <c r="LCK301"/>
      <c r="LCL301"/>
      <c r="LCM301"/>
      <c r="LCN301"/>
      <c r="LCO301"/>
      <c r="LCP301"/>
      <c r="LCQ301"/>
      <c r="LCR301"/>
      <c r="LCS301"/>
      <c r="LCT301"/>
      <c r="LCU301"/>
      <c r="LCV301"/>
      <c r="LCW301"/>
      <c r="LCX301"/>
      <c r="LCY301"/>
      <c r="LCZ301"/>
      <c r="LDA301"/>
      <c r="LDB301"/>
      <c r="LDC301"/>
      <c r="LDD301"/>
      <c r="LDE301"/>
      <c r="LDF301"/>
      <c r="LDG301"/>
      <c r="LDH301"/>
      <c r="LDI301"/>
      <c r="LDJ301"/>
      <c r="LDK301"/>
      <c r="LDL301"/>
      <c r="LDM301"/>
      <c r="LDN301"/>
      <c r="LDO301"/>
      <c r="LDP301"/>
      <c r="LDQ301"/>
      <c r="LDR301"/>
      <c r="LDS301"/>
      <c r="LDT301"/>
      <c r="LDU301"/>
      <c r="LDV301"/>
      <c r="LDW301"/>
      <c r="LDX301"/>
      <c r="LDY301"/>
      <c r="LDZ301"/>
      <c r="LEA301"/>
      <c r="LEB301"/>
      <c r="LEC301"/>
      <c r="LED301"/>
      <c r="LEE301"/>
      <c r="LEF301"/>
      <c r="LEG301"/>
      <c r="LEH301"/>
      <c r="LEI301"/>
      <c r="LEJ301"/>
      <c r="LEK301"/>
      <c r="LEL301"/>
      <c r="LEM301"/>
      <c r="LEN301"/>
      <c r="LEO301"/>
      <c r="LEP301"/>
      <c r="LEQ301"/>
      <c r="LER301"/>
      <c r="LES301"/>
      <c r="LET301"/>
      <c r="LEU301"/>
      <c r="LEV301"/>
      <c r="LEW301"/>
      <c r="LEX301"/>
      <c r="LEY301"/>
      <c r="LEZ301"/>
      <c r="LFA301"/>
      <c r="LFB301"/>
      <c r="LFC301"/>
      <c r="LFD301"/>
      <c r="LFE301"/>
      <c r="LFF301"/>
      <c r="LFG301"/>
      <c r="LFH301"/>
      <c r="LFI301"/>
      <c r="LFJ301"/>
      <c r="LFK301"/>
      <c r="LFL301"/>
      <c r="LFM301"/>
      <c r="LFN301"/>
      <c r="LFO301"/>
      <c r="LFP301"/>
      <c r="LFQ301"/>
      <c r="LFR301"/>
      <c r="LFS301"/>
      <c r="LFT301"/>
      <c r="LFU301"/>
      <c r="LFV301"/>
      <c r="LFW301"/>
      <c r="LFX301"/>
      <c r="LFY301"/>
      <c r="LFZ301"/>
      <c r="LGA301"/>
      <c r="LGB301"/>
      <c r="LGC301"/>
      <c r="LGD301"/>
      <c r="LGE301"/>
      <c r="LGF301"/>
      <c r="LGG301"/>
      <c r="LGH301"/>
      <c r="LGI301"/>
      <c r="LGJ301"/>
      <c r="LGK301"/>
      <c r="LGL301"/>
      <c r="LGM301"/>
      <c r="LGN301"/>
      <c r="LGO301"/>
      <c r="LGP301"/>
      <c r="LGQ301"/>
      <c r="LGR301"/>
      <c r="LGS301"/>
      <c r="LGT301"/>
      <c r="LGU301"/>
      <c r="LGV301"/>
      <c r="LGW301"/>
      <c r="LGX301"/>
      <c r="LGY301"/>
      <c r="LGZ301"/>
      <c r="LHA301"/>
      <c r="LHB301"/>
      <c r="LHC301"/>
      <c r="LHD301"/>
      <c r="LHE301"/>
      <c r="LHF301"/>
      <c r="LHG301"/>
      <c r="LHH301"/>
      <c r="LHI301"/>
      <c r="LHJ301"/>
      <c r="LHK301"/>
      <c r="LHL301"/>
      <c r="LHM301"/>
      <c r="LHN301"/>
      <c r="LHO301"/>
      <c r="LHP301"/>
      <c r="LHQ301"/>
      <c r="LHR301"/>
      <c r="LHS301"/>
      <c r="LHT301"/>
      <c r="LHU301"/>
      <c r="LHV301"/>
      <c r="LHW301"/>
      <c r="LHX301"/>
      <c r="LHY301"/>
      <c r="LHZ301"/>
      <c r="LIA301"/>
      <c r="LIB301"/>
      <c r="LIC301"/>
      <c r="LID301"/>
      <c r="LIE301"/>
      <c r="LIF301"/>
      <c r="LIG301"/>
      <c r="LIH301"/>
      <c r="LII301"/>
      <c r="LIJ301"/>
      <c r="LIK301"/>
      <c r="LIL301"/>
      <c r="LIM301"/>
      <c r="LIN301"/>
      <c r="LIO301"/>
      <c r="LIP301"/>
      <c r="LIQ301"/>
      <c r="LIR301"/>
      <c r="LIS301"/>
      <c r="LIT301"/>
      <c r="LIU301"/>
      <c r="LIV301"/>
      <c r="LIW301"/>
      <c r="LIX301"/>
      <c r="LIY301"/>
      <c r="LIZ301"/>
      <c r="LJA301"/>
      <c r="LJB301"/>
      <c r="LJC301"/>
      <c r="LJD301"/>
      <c r="LJE301"/>
      <c r="LJF301"/>
      <c r="LJG301"/>
      <c r="LJH301"/>
      <c r="LJI301"/>
      <c r="LJJ301"/>
      <c r="LJK301"/>
      <c r="LJL301"/>
      <c r="LJM301"/>
      <c r="LJN301"/>
      <c r="LJO301"/>
      <c r="LJP301"/>
      <c r="LJQ301"/>
      <c r="LJR301"/>
      <c r="LJS301"/>
      <c r="LJT301"/>
      <c r="LJU301"/>
      <c r="LJV301"/>
      <c r="LJW301"/>
      <c r="LJX301"/>
      <c r="LJY301"/>
      <c r="LJZ301"/>
      <c r="LKA301"/>
      <c r="LKB301"/>
      <c r="LKC301"/>
      <c r="LKD301"/>
      <c r="LKE301"/>
      <c r="LKF301"/>
      <c r="LKG301"/>
      <c r="LKH301"/>
      <c r="LKI301"/>
      <c r="LKJ301"/>
      <c r="LKK301"/>
      <c r="LKL301"/>
      <c r="LKM301"/>
      <c r="LKN301"/>
      <c r="LKO301"/>
      <c r="LKP301"/>
      <c r="LKQ301"/>
      <c r="LKR301"/>
      <c r="LKS301"/>
      <c r="LKT301"/>
      <c r="LKU301"/>
      <c r="LKV301"/>
      <c r="LKW301"/>
      <c r="LKX301"/>
      <c r="LKY301"/>
      <c r="LKZ301"/>
      <c r="LLA301"/>
      <c r="LLB301"/>
      <c r="LLC301"/>
      <c r="LLD301"/>
      <c r="LLE301"/>
      <c r="LLF301"/>
      <c r="LLG301"/>
      <c r="LLH301"/>
      <c r="LLI301"/>
      <c r="LLJ301"/>
      <c r="LLK301"/>
      <c r="LLL301"/>
      <c r="LLM301"/>
      <c r="LLN301"/>
      <c r="LLO301"/>
      <c r="LLP301"/>
      <c r="LLQ301"/>
      <c r="LLR301"/>
      <c r="LLS301"/>
      <c r="LLT301"/>
      <c r="LLU301"/>
      <c r="LLV301"/>
      <c r="LLW301"/>
      <c r="LLX301"/>
      <c r="LLY301"/>
      <c r="LLZ301"/>
      <c r="LMA301"/>
      <c r="LMB301"/>
      <c r="LMC301"/>
      <c r="LMD301"/>
      <c r="LME301"/>
      <c r="LMF301"/>
      <c r="LMG301"/>
      <c r="LMH301"/>
      <c r="LMI301"/>
      <c r="LMJ301"/>
      <c r="LMK301"/>
      <c r="LML301"/>
      <c r="LMM301"/>
      <c r="LMN301"/>
      <c r="LMO301"/>
      <c r="LMP301"/>
      <c r="LMQ301"/>
      <c r="LMR301"/>
      <c r="LMS301"/>
      <c r="LMT301"/>
      <c r="LMU301"/>
      <c r="LMV301"/>
      <c r="LMW301"/>
      <c r="LMX301"/>
      <c r="LMY301"/>
      <c r="LMZ301"/>
      <c r="LNA301"/>
      <c r="LNB301"/>
      <c r="LNC301"/>
      <c r="LND301"/>
      <c r="LNE301"/>
      <c r="LNF301"/>
      <c r="LNG301"/>
      <c r="LNH301"/>
      <c r="LNI301"/>
      <c r="LNJ301"/>
      <c r="LNK301"/>
      <c r="LNL301"/>
      <c r="LNM301"/>
      <c r="LNN301"/>
      <c r="LNO301"/>
      <c r="LNP301"/>
      <c r="LNQ301"/>
      <c r="LNR301"/>
      <c r="LNS301"/>
      <c r="LNT301"/>
      <c r="LNU301"/>
      <c r="LNV301"/>
      <c r="LNW301"/>
      <c r="LNX301"/>
      <c r="LNY301"/>
      <c r="LNZ301"/>
      <c r="LOA301"/>
      <c r="LOB301"/>
      <c r="LOC301"/>
      <c r="LOD301"/>
      <c r="LOE301"/>
      <c r="LOF301"/>
      <c r="LOG301"/>
      <c r="LOH301"/>
      <c r="LOI301"/>
      <c r="LOJ301"/>
      <c r="LOK301"/>
      <c r="LOL301"/>
      <c r="LOM301"/>
      <c r="LON301"/>
      <c r="LOO301"/>
      <c r="LOP301"/>
      <c r="LOQ301"/>
      <c r="LOR301"/>
      <c r="LOS301"/>
      <c r="LOT301"/>
      <c r="LOU301"/>
      <c r="LOV301"/>
      <c r="LOW301"/>
      <c r="LOX301"/>
      <c r="LOY301"/>
      <c r="LOZ301"/>
      <c r="LPA301"/>
      <c r="LPB301"/>
      <c r="LPC301"/>
      <c r="LPD301"/>
      <c r="LPE301"/>
      <c r="LPF301"/>
      <c r="LPG301"/>
      <c r="LPH301"/>
      <c r="LPI301"/>
      <c r="LPJ301"/>
      <c r="LPK301"/>
      <c r="LPL301"/>
      <c r="LPM301"/>
      <c r="LPN301"/>
      <c r="LPO301"/>
      <c r="LPP301"/>
      <c r="LPQ301"/>
      <c r="LPR301"/>
      <c r="LPS301"/>
      <c r="LPT301"/>
      <c r="LPU301"/>
      <c r="LPV301"/>
      <c r="LPW301"/>
      <c r="LPX301"/>
      <c r="LPY301"/>
      <c r="LPZ301"/>
      <c r="LQA301"/>
      <c r="LQB301"/>
      <c r="LQC301"/>
      <c r="LQD301"/>
      <c r="LQE301"/>
      <c r="LQF301"/>
      <c r="LQG301"/>
      <c r="LQH301"/>
      <c r="LQI301"/>
      <c r="LQJ301"/>
      <c r="LQK301"/>
      <c r="LQL301"/>
      <c r="LQM301"/>
      <c r="LQN301"/>
      <c r="LQO301"/>
      <c r="LQP301"/>
      <c r="LQQ301"/>
      <c r="LQR301"/>
      <c r="LQS301"/>
      <c r="LQT301"/>
      <c r="LQU301"/>
      <c r="LQV301"/>
      <c r="LQW301"/>
      <c r="LQX301"/>
      <c r="LQY301"/>
      <c r="LQZ301"/>
      <c r="LRA301"/>
      <c r="LRB301"/>
      <c r="LRC301"/>
      <c r="LRD301"/>
      <c r="LRE301"/>
      <c r="LRF301"/>
      <c r="LRG301"/>
      <c r="LRH301"/>
      <c r="LRI301"/>
      <c r="LRJ301"/>
      <c r="LRK301"/>
      <c r="LRL301"/>
      <c r="LRM301"/>
      <c r="LRN301"/>
      <c r="LRO301"/>
      <c r="LRP301"/>
      <c r="LRQ301"/>
      <c r="LRR301"/>
      <c r="LRS301"/>
      <c r="LRT301"/>
      <c r="LRU301"/>
      <c r="LRV301"/>
      <c r="LRW301"/>
      <c r="LRX301"/>
      <c r="LRY301"/>
      <c r="LRZ301"/>
      <c r="LSA301"/>
      <c r="LSB301"/>
      <c r="LSC301"/>
      <c r="LSD301"/>
      <c r="LSE301"/>
      <c r="LSF301"/>
      <c r="LSG301"/>
      <c r="LSH301"/>
      <c r="LSI301"/>
      <c r="LSJ301"/>
      <c r="LSK301"/>
      <c r="LSL301"/>
      <c r="LSM301"/>
      <c r="LSN301"/>
      <c r="LSO301"/>
      <c r="LSP301"/>
      <c r="LSQ301"/>
      <c r="LSR301"/>
      <c r="LSS301"/>
      <c r="LST301"/>
      <c r="LSU301"/>
      <c r="LSV301"/>
      <c r="LSW301"/>
      <c r="LSX301"/>
      <c r="LSY301"/>
      <c r="LSZ301"/>
      <c r="LTA301"/>
      <c r="LTB301"/>
      <c r="LTC301"/>
      <c r="LTD301"/>
      <c r="LTE301"/>
      <c r="LTF301"/>
      <c r="LTG301"/>
      <c r="LTH301"/>
      <c r="LTI301"/>
      <c r="LTJ301"/>
      <c r="LTK301"/>
      <c r="LTL301"/>
      <c r="LTM301"/>
      <c r="LTN301"/>
      <c r="LTO301"/>
      <c r="LTP301"/>
      <c r="LTQ301"/>
      <c r="LTR301"/>
      <c r="LTS301"/>
      <c r="LTT301"/>
      <c r="LTU301"/>
      <c r="LTV301"/>
      <c r="LTW301"/>
      <c r="LTX301"/>
      <c r="LTY301"/>
      <c r="LTZ301"/>
      <c r="LUA301"/>
      <c r="LUB301"/>
      <c r="LUC301"/>
      <c r="LUD301"/>
      <c r="LUE301"/>
      <c r="LUF301"/>
      <c r="LUG301"/>
      <c r="LUH301"/>
      <c r="LUI301"/>
      <c r="LUJ301"/>
      <c r="LUK301"/>
      <c r="LUL301"/>
      <c r="LUM301"/>
      <c r="LUN301"/>
      <c r="LUO301"/>
      <c r="LUP301"/>
      <c r="LUQ301"/>
      <c r="LUR301"/>
      <c r="LUS301"/>
      <c r="LUT301"/>
      <c r="LUU301"/>
      <c r="LUV301"/>
      <c r="LUW301"/>
      <c r="LUX301"/>
      <c r="LUY301"/>
      <c r="LUZ301"/>
      <c r="LVA301"/>
      <c r="LVB301"/>
      <c r="LVC301"/>
      <c r="LVD301"/>
      <c r="LVE301"/>
      <c r="LVF301"/>
      <c r="LVG301"/>
      <c r="LVH301"/>
      <c r="LVI301"/>
      <c r="LVJ301"/>
      <c r="LVK301"/>
      <c r="LVL301"/>
      <c r="LVM301"/>
      <c r="LVN301"/>
      <c r="LVO301"/>
      <c r="LVP301"/>
      <c r="LVQ301"/>
      <c r="LVR301"/>
      <c r="LVS301"/>
      <c r="LVT301"/>
      <c r="LVU301"/>
      <c r="LVV301"/>
      <c r="LVW301"/>
      <c r="LVX301"/>
      <c r="LVY301"/>
      <c r="LVZ301"/>
      <c r="LWA301"/>
      <c r="LWB301"/>
      <c r="LWC301"/>
      <c r="LWD301"/>
      <c r="LWE301"/>
      <c r="LWF301"/>
      <c r="LWG301"/>
      <c r="LWH301"/>
      <c r="LWI301"/>
      <c r="LWJ301"/>
      <c r="LWK301"/>
      <c r="LWL301"/>
      <c r="LWM301"/>
      <c r="LWN301"/>
      <c r="LWO301"/>
      <c r="LWP301"/>
      <c r="LWQ301"/>
      <c r="LWR301"/>
      <c r="LWS301"/>
      <c r="LWT301"/>
      <c r="LWU301"/>
      <c r="LWV301"/>
      <c r="LWW301"/>
      <c r="LWX301"/>
      <c r="LWY301"/>
      <c r="LWZ301"/>
      <c r="LXA301"/>
      <c r="LXB301"/>
      <c r="LXC301"/>
      <c r="LXD301"/>
      <c r="LXE301"/>
      <c r="LXF301"/>
      <c r="LXG301"/>
      <c r="LXH301"/>
      <c r="LXI301"/>
      <c r="LXJ301"/>
      <c r="LXK301"/>
      <c r="LXL301"/>
      <c r="LXM301"/>
      <c r="LXN301"/>
      <c r="LXO301"/>
      <c r="LXP301"/>
      <c r="LXQ301"/>
      <c r="LXR301"/>
      <c r="LXS301"/>
      <c r="LXT301"/>
      <c r="LXU301"/>
      <c r="LXV301"/>
      <c r="LXW301"/>
      <c r="LXX301"/>
      <c r="LXY301"/>
      <c r="LXZ301"/>
      <c r="LYA301"/>
      <c r="LYB301"/>
      <c r="LYC301"/>
      <c r="LYD301"/>
      <c r="LYE301"/>
      <c r="LYF301"/>
      <c r="LYG301"/>
      <c r="LYH301"/>
      <c r="LYI301"/>
      <c r="LYJ301"/>
      <c r="LYK301"/>
      <c r="LYL301"/>
      <c r="LYM301"/>
      <c r="LYN301"/>
      <c r="LYO301"/>
      <c r="LYP301"/>
      <c r="LYQ301"/>
      <c r="LYR301"/>
      <c r="LYS301"/>
      <c r="LYT301"/>
      <c r="LYU301"/>
      <c r="LYV301"/>
      <c r="LYW301"/>
      <c r="LYX301"/>
      <c r="LYY301"/>
      <c r="LYZ301"/>
      <c r="LZA301"/>
      <c r="LZB301"/>
      <c r="LZC301"/>
      <c r="LZD301"/>
      <c r="LZE301"/>
      <c r="LZF301"/>
      <c r="LZG301"/>
      <c r="LZH301"/>
      <c r="LZI301"/>
      <c r="LZJ301"/>
      <c r="LZK301"/>
      <c r="LZL301"/>
      <c r="LZM301"/>
      <c r="LZN301"/>
      <c r="LZO301"/>
      <c r="LZP301"/>
      <c r="LZQ301"/>
      <c r="LZR301"/>
      <c r="LZS301"/>
      <c r="LZT301"/>
      <c r="LZU301"/>
      <c r="LZV301"/>
      <c r="LZW301"/>
      <c r="LZX301"/>
      <c r="LZY301"/>
      <c r="LZZ301"/>
      <c r="MAA301"/>
      <c r="MAB301"/>
      <c r="MAC301"/>
      <c r="MAD301"/>
      <c r="MAE301"/>
      <c r="MAF301"/>
      <c r="MAG301"/>
      <c r="MAH301"/>
      <c r="MAI301"/>
      <c r="MAJ301"/>
      <c r="MAK301"/>
      <c r="MAL301"/>
      <c r="MAM301"/>
      <c r="MAN301"/>
      <c r="MAO301"/>
      <c r="MAP301"/>
      <c r="MAQ301"/>
      <c r="MAR301"/>
      <c r="MAS301"/>
      <c r="MAT301"/>
      <c r="MAU301"/>
      <c r="MAV301"/>
      <c r="MAW301"/>
      <c r="MAX301"/>
      <c r="MAY301"/>
      <c r="MAZ301"/>
      <c r="MBA301"/>
      <c r="MBB301"/>
      <c r="MBC301"/>
      <c r="MBD301"/>
      <c r="MBE301"/>
      <c r="MBF301"/>
      <c r="MBG301"/>
      <c r="MBH301"/>
      <c r="MBI301"/>
      <c r="MBJ301"/>
      <c r="MBK301"/>
      <c r="MBL301"/>
      <c r="MBM301"/>
      <c r="MBN301"/>
      <c r="MBO301"/>
      <c r="MBP301"/>
      <c r="MBQ301"/>
      <c r="MBR301"/>
      <c r="MBS301"/>
      <c r="MBT301"/>
      <c r="MBU301"/>
      <c r="MBV301"/>
      <c r="MBW301"/>
      <c r="MBX301"/>
      <c r="MBY301"/>
      <c r="MBZ301"/>
      <c r="MCA301"/>
      <c r="MCB301"/>
      <c r="MCC301"/>
      <c r="MCD301"/>
      <c r="MCE301"/>
      <c r="MCF301"/>
      <c r="MCG301"/>
      <c r="MCH301"/>
      <c r="MCI301"/>
      <c r="MCJ301"/>
      <c r="MCK301"/>
      <c r="MCL301"/>
      <c r="MCM301"/>
      <c r="MCN301"/>
      <c r="MCO301"/>
      <c r="MCP301"/>
      <c r="MCQ301"/>
      <c r="MCR301"/>
      <c r="MCS301"/>
      <c r="MCT301"/>
      <c r="MCU301"/>
      <c r="MCV301"/>
      <c r="MCW301"/>
      <c r="MCX301"/>
      <c r="MCY301"/>
      <c r="MCZ301"/>
      <c r="MDA301"/>
      <c r="MDB301"/>
      <c r="MDC301"/>
      <c r="MDD301"/>
      <c r="MDE301"/>
      <c r="MDF301"/>
      <c r="MDG301"/>
      <c r="MDH301"/>
      <c r="MDI301"/>
      <c r="MDJ301"/>
      <c r="MDK301"/>
      <c r="MDL301"/>
      <c r="MDM301"/>
      <c r="MDN301"/>
      <c r="MDO301"/>
      <c r="MDP301"/>
      <c r="MDQ301"/>
      <c r="MDR301"/>
      <c r="MDS301"/>
      <c r="MDT301"/>
      <c r="MDU301"/>
      <c r="MDV301"/>
      <c r="MDW301"/>
      <c r="MDX301"/>
      <c r="MDY301"/>
      <c r="MDZ301"/>
      <c r="MEA301"/>
      <c r="MEB301"/>
      <c r="MEC301"/>
      <c r="MED301"/>
      <c r="MEE301"/>
      <c r="MEF301"/>
      <c r="MEG301"/>
      <c r="MEH301"/>
      <c r="MEI301"/>
      <c r="MEJ301"/>
      <c r="MEK301"/>
      <c r="MEL301"/>
      <c r="MEM301"/>
      <c r="MEN301"/>
      <c r="MEO301"/>
      <c r="MEP301"/>
      <c r="MEQ301"/>
      <c r="MER301"/>
      <c r="MES301"/>
      <c r="MET301"/>
      <c r="MEU301"/>
      <c r="MEV301"/>
      <c r="MEW301"/>
      <c r="MEX301"/>
      <c r="MEY301"/>
      <c r="MEZ301"/>
      <c r="MFA301"/>
      <c r="MFB301"/>
      <c r="MFC301"/>
      <c r="MFD301"/>
      <c r="MFE301"/>
      <c r="MFF301"/>
      <c r="MFG301"/>
      <c r="MFH301"/>
      <c r="MFI301"/>
      <c r="MFJ301"/>
      <c r="MFK301"/>
      <c r="MFL301"/>
      <c r="MFM301"/>
      <c r="MFN301"/>
      <c r="MFO301"/>
      <c r="MFP301"/>
      <c r="MFQ301"/>
      <c r="MFR301"/>
      <c r="MFS301"/>
      <c r="MFT301"/>
      <c r="MFU301"/>
      <c r="MFV301"/>
      <c r="MFW301"/>
      <c r="MFX301"/>
      <c r="MFY301"/>
      <c r="MFZ301"/>
      <c r="MGA301"/>
      <c r="MGB301"/>
      <c r="MGC301"/>
      <c r="MGD301"/>
      <c r="MGE301"/>
      <c r="MGF301"/>
      <c r="MGG301"/>
      <c r="MGH301"/>
      <c r="MGI301"/>
      <c r="MGJ301"/>
      <c r="MGK301"/>
      <c r="MGL301"/>
      <c r="MGM301"/>
      <c r="MGN301"/>
      <c r="MGO301"/>
      <c r="MGP301"/>
      <c r="MGQ301"/>
      <c r="MGR301"/>
      <c r="MGS301"/>
      <c r="MGT301"/>
      <c r="MGU301"/>
      <c r="MGV301"/>
      <c r="MGW301"/>
      <c r="MGX301"/>
      <c r="MGY301"/>
      <c r="MGZ301"/>
      <c r="MHA301"/>
      <c r="MHB301"/>
      <c r="MHC301"/>
      <c r="MHD301"/>
      <c r="MHE301"/>
      <c r="MHF301"/>
      <c r="MHG301"/>
      <c r="MHH301"/>
      <c r="MHI301"/>
      <c r="MHJ301"/>
      <c r="MHK301"/>
      <c r="MHL301"/>
      <c r="MHM301"/>
      <c r="MHN301"/>
      <c r="MHO301"/>
      <c r="MHP301"/>
      <c r="MHQ301"/>
      <c r="MHR301"/>
      <c r="MHS301"/>
      <c r="MHT301"/>
      <c r="MHU301"/>
      <c r="MHV301"/>
      <c r="MHW301"/>
      <c r="MHX301"/>
      <c r="MHY301"/>
      <c r="MHZ301"/>
      <c r="MIA301"/>
      <c r="MIB301"/>
      <c r="MIC301"/>
      <c r="MID301"/>
      <c r="MIE301"/>
      <c r="MIF301"/>
      <c r="MIG301"/>
      <c r="MIH301"/>
      <c r="MII301"/>
      <c r="MIJ301"/>
      <c r="MIK301"/>
      <c r="MIL301"/>
      <c r="MIM301"/>
      <c r="MIN301"/>
      <c r="MIO301"/>
      <c r="MIP301"/>
      <c r="MIQ301"/>
      <c r="MIR301"/>
      <c r="MIS301"/>
      <c r="MIT301"/>
      <c r="MIU301"/>
      <c r="MIV301"/>
      <c r="MIW301"/>
      <c r="MIX301"/>
      <c r="MIY301"/>
      <c r="MIZ301"/>
      <c r="MJA301"/>
      <c r="MJB301"/>
      <c r="MJC301"/>
      <c r="MJD301"/>
      <c r="MJE301"/>
      <c r="MJF301"/>
      <c r="MJG301"/>
      <c r="MJH301"/>
      <c r="MJI301"/>
      <c r="MJJ301"/>
      <c r="MJK301"/>
      <c r="MJL301"/>
      <c r="MJM301"/>
      <c r="MJN301"/>
      <c r="MJO301"/>
      <c r="MJP301"/>
      <c r="MJQ301"/>
      <c r="MJR301"/>
      <c r="MJS301"/>
      <c r="MJT301"/>
      <c r="MJU301"/>
      <c r="MJV301"/>
      <c r="MJW301"/>
      <c r="MJX301"/>
      <c r="MJY301"/>
      <c r="MJZ301"/>
      <c r="MKA301"/>
      <c r="MKB301"/>
      <c r="MKC301"/>
      <c r="MKD301"/>
      <c r="MKE301"/>
      <c r="MKF301"/>
      <c r="MKG301"/>
      <c r="MKH301"/>
      <c r="MKI301"/>
      <c r="MKJ301"/>
      <c r="MKK301"/>
      <c r="MKL301"/>
      <c r="MKM301"/>
      <c r="MKN301"/>
      <c r="MKO301"/>
      <c r="MKP301"/>
      <c r="MKQ301"/>
      <c r="MKR301"/>
      <c r="MKS301"/>
      <c r="MKT301"/>
      <c r="MKU301"/>
      <c r="MKV301"/>
      <c r="MKW301"/>
      <c r="MKX301"/>
      <c r="MKY301"/>
      <c r="MKZ301"/>
      <c r="MLA301"/>
      <c r="MLB301"/>
      <c r="MLC301"/>
      <c r="MLD301"/>
      <c r="MLE301"/>
      <c r="MLF301"/>
      <c r="MLG301"/>
      <c r="MLH301"/>
      <c r="MLI301"/>
      <c r="MLJ301"/>
      <c r="MLK301"/>
      <c r="MLL301"/>
      <c r="MLM301"/>
      <c r="MLN301"/>
      <c r="MLO301"/>
      <c r="MLP301"/>
      <c r="MLQ301"/>
      <c r="MLR301"/>
      <c r="MLS301"/>
      <c r="MLT301"/>
      <c r="MLU301"/>
      <c r="MLV301"/>
      <c r="MLW301"/>
      <c r="MLX301"/>
      <c r="MLY301"/>
      <c r="MLZ301"/>
      <c r="MMA301"/>
      <c r="MMB301"/>
      <c r="MMC301"/>
      <c r="MMD301"/>
      <c r="MME301"/>
      <c r="MMF301"/>
      <c r="MMG301"/>
      <c r="MMH301"/>
      <c r="MMI301"/>
      <c r="MMJ301"/>
      <c r="MMK301"/>
      <c r="MML301"/>
      <c r="MMM301"/>
      <c r="MMN301"/>
      <c r="MMO301"/>
      <c r="MMP301"/>
      <c r="MMQ301"/>
      <c r="MMR301"/>
      <c r="MMS301"/>
      <c r="MMT301"/>
      <c r="MMU301"/>
      <c r="MMV301"/>
      <c r="MMW301"/>
      <c r="MMX301"/>
      <c r="MMY301"/>
      <c r="MMZ301"/>
      <c r="MNA301"/>
      <c r="MNB301"/>
      <c r="MNC301"/>
      <c r="MND301"/>
      <c r="MNE301"/>
      <c r="MNF301"/>
      <c r="MNG301"/>
      <c r="MNH301"/>
      <c r="MNI301"/>
      <c r="MNJ301"/>
      <c r="MNK301"/>
      <c r="MNL301"/>
      <c r="MNM301"/>
      <c r="MNN301"/>
      <c r="MNO301"/>
      <c r="MNP301"/>
      <c r="MNQ301"/>
      <c r="MNR301"/>
      <c r="MNS301"/>
      <c r="MNT301"/>
      <c r="MNU301"/>
      <c r="MNV301"/>
      <c r="MNW301"/>
      <c r="MNX301"/>
      <c r="MNY301"/>
      <c r="MNZ301"/>
      <c r="MOA301"/>
      <c r="MOB301"/>
      <c r="MOC301"/>
      <c r="MOD301"/>
      <c r="MOE301"/>
      <c r="MOF301"/>
      <c r="MOG301"/>
      <c r="MOH301"/>
      <c r="MOI301"/>
      <c r="MOJ301"/>
      <c r="MOK301"/>
      <c r="MOL301"/>
      <c r="MOM301"/>
      <c r="MON301"/>
      <c r="MOO301"/>
      <c r="MOP301"/>
      <c r="MOQ301"/>
      <c r="MOR301"/>
      <c r="MOS301"/>
      <c r="MOT301"/>
      <c r="MOU301"/>
      <c r="MOV301"/>
      <c r="MOW301"/>
      <c r="MOX301"/>
      <c r="MOY301"/>
      <c r="MOZ301"/>
      <c r="MPA301"/>
      <c r="MPB301"/>
      <c r="MPC301"/>
      <c r="MPD301"/>
      <c r="MPE301"/>
      <c r="MPF301"/>
      <c r="MPG301"/>
      <c r="MPH301"/>
      <c r="MPI301"/>
      <c r="MPJ301"/>
      <c r="MPK301"/>
      <c r="MPL301"/>
      <c r="MPM301"/>
      <c r="MPN301"/>
      <c r="MPO301"/>
      <c r="MPP301"/>
      <c r="MPQ301"/>
      <c r="MPR301"/>
      <c r="MPS301"/>
      <c r="MPT301"/>
      <c r="MPU301"/>
      <c r="MPV301"/>
      <c r="MPW301"/>
      <c r="MPX301"/>
      <c r="MPY301"/>
      <c r="MPZ301"/>
      <c r="MQA301"/>
      <c r="MQB301"/>
      <c r="MQC301"/>
      <c r="MQD301"/>
      <c r="MQE301"/>
      <c r="MQF301"/>
      <c r="MQG301"/>
      <c r="MQH301"/>
      <c r="MQI301"/>
      <c r="MQJ301"/>
      <c r="MQK301"/>
      <c r="MQL301"/>
      <c r="MQM301"/>
      <c r="MQN301"/>
      <c r="MQO301"/>
      <c r="MQP301"/>
      <c r="MQQ301"/>
      <c r="MQR301"/>
      <c r="MQS301"/>
      <c r="MQT301"/>
      <c r="MQU301"/>
      <c r="MQV301"/>
      <c r="MQW301"/>
      <c r="MQX301"/>
      <c r="MQY301"/>
      <c r="MQZ301"/>
      <c r="MRA301"/>
      <c r="MRB301"/>
      <c r="MRC301"/>
      <c r="MRD301"/>
      <c r="MRE301"/>
      <c r="MRF301"/>
      <c r="MRG301"/>
      <c r="MRH301"/>
      <c r="MRI301"/>
      <c r="MRJ301"/>
      <c r="MRK301"/>
      <c r="MRL301"/>
      <c r="MRM301"/>
      <c r="MRN301"/>
      <c r="MRO301"/>
      <c r="MRP301"/>
      <c r="MRQ301"/>
      <c r="MRR301"/>
      <c r="MRS301"/>
      <c r="MRT301"/>
      <c r="MRU301"/>
      <c r="MRV301"/>
      <c r="MRW301"/>
      <c r="MRX301"/>
      <c r="MRY301"/>
      <c r="MRZ301"/>
      <c r="MSA301"/>
      <c r="MSB301"/>
      <c r="MSC301"/>
      <c r="MSD301"/>
      <c r="MSE301"/>
      <c r="MSF301"/>
      <c r="MSG301"/>
      <c r="MSH301"/>
      <c r="MSI301"/>
      <c r="MSJ301"/>
      <c r="MSK301"/>
      <c r="MSL301"/>
      <c r="MSM301"/>
      <c r="MSN301"/>
      <c r="MSO301"/>
      <c r="MSP301"/>
      <c r="MSQ301"/>
      <c r="MSR301"/>
      <c r="MSS301"/>
      <c r="MST301"/>
      <c r="MSU301"/>
      <c r="MSV301"/>
      <c r="MSW301"/>
      <c r="MSX301"/>
      <c r="MSY301"/>
      <c r="MSZ301"/>
      <c r="MTA301"/>
      <c r="MTB301"/>
      <c r="MTC301"/>
      <c r="MTD301"/>
      <c r="MTE301"/>
      <c r="MTF301"/>
      <c r="MTG301"/>
      <c r="MTH301"/>
      <c r="MTI301"/>
      <c r="MTJ301"/>
      <c r="MTK301"/>
      <c r="MTL301"/>
      <c r="MTM301"/>
      <c r="MTN301"/>
      <c r="MTO301"/>
      <c r="MTP301"/>
      <c r="MTQ301"/>
      <c r="MTR301"/>
      <c r="MTS301"/>
      <c r="MTT301"/>
      <c r="MTU301"/>
      <c r="MTV301"/>
      <c r="MTW301"/>
      <c r="MTX301"/>
      <c r="MTY301"/>
      <c r="MTZ301"/>
      <c r="MUA301"/>
      <c r="MUB301"/>
      <c r="MUC301"/>
      <c r="MUD301"/>
      <c r="MUE301"/>
      <c r="MUF301"/>
      <c r="MUG301"/>
      <c r="MUH301"/>
      <c r="MUI301"/>
      <c r="MUJ301"/>
      <c r="MUK301"/>
      <c r="MUL301"/>
      <c r="MUM301"/>
      <c r="MUN301"/>
      <c r="MUO301"/>
      <c r="MUP301"/>
      <c r="MUQ301"/>
      <c r="MUR301"/>
      <c r="MUS301"/>
      <c r="MUT301"/>
      <c r="MUU301"/>
      <c r="MUV301"/>
      <c r="MUW301"/>
      <c r="MUX301"/>
      <c r="MUY301"/>
      <c r="MUZ301"/>
      <c r="MVA301"/>
      <c r="MVB301"/>
      <c r="MVC301"/>
      <c r="MVD301"/>
      <c r="MVE301"/>
      <c r="MVF301"/>
      <c r="MVG301"/>
      <c r="MVH301"/>
      <c r="MVI301"/>
      <c r="MVJ301"/>
      <c r="MVK301"/>
      <c r="MVL301"/>
      <c r="MVM301"/>
      <c r="MVN301"/>
      <c r="MVO301"/>
      <c r="MVP301"/>
      <c r="MVQ301"/>
      <c r="MVR301"/>
      <c r="MVS301"/>
      <c r="MVT301"/>
      <c r="MVU301"/>
      <c r="MVV301"/>
      <c r="MVW301"/>
      <c r="MVX301"/>
      <c r="MVY301"/>
      <c r="MVZ301"/>
      <c r="MWA301"/>
      <c r="MWB301"/>
      <c r="MWC301"/>
      <c r="MWD301"/>
      <c r="MWE301"/>
      <c r="MWF301"/>
      <c r="MWG301"/>
      <c r="MWH301"/>
      <c r="MWI301"/>
      <c r="MWJ301"/>
      <c r="MWK301"/>
      <c r="MWL301"/>
      <c r="MWM301"/>
      <c r="MWN301"/>
      <c r="MWO301"/>
      <c r="MWP301"/>
      <c r="MWQ301"/>
      <c r="MWR301"/>
      <c r="MWS301"/>
      <c r="MWT301"/>
      <c r="MWU301"/>
      <c r="MWV301"/>
      <c r="MWW301"/>
      <c r="MWX301"/>
      <c r="MWY301"/>
      <c r="MWZ301"/>
      <c r="MXA301"/>
      <c r="MXB301"/>
      <c r="MXC301"/>
      <c r="MXD301"/>
      <c r="MXE301"/>
      <c r="MXF301"/>
      <c r="MXG301"/>
      <c r="MXH301"/>
      <c r="MXI301"/>
      <c r="MXJ301"/>
      <c r="MXK301"/>
      <c r="MXL301"/>
      <c r="MXM301"/>
      <c r="MXN301"/>
      <c r="MXO301"/>
      <c r="MXP301"/>
      <c r="MXQ301"/>
      <c r="MXR301"/>
      <c r="MXS301"/>
      <c r="MXT301"/>
      <c r="MXU301"/>
      <c r="MXV301"/>
      <c r="MXW301"/>
      <c r="MXX301"/>
      <c r="MXY301"/>
      <c r="MXZ301"/>
      <c r="MYA301"/>
      <c r="MYB301"/>
      <c r="MYC301"/>
      <c r="MYD301"/>
      <c r="MYE301"/>
      <c r="MYF301"/>
      <c r="MYG301"/>
      <c r="MYH301"/>
      <c r="MYI301"/>
      <c r="MYJ301"/>
      <c r="MYK301"/>
      <c r="MYL301"/>
      <c r="MYM301"/>
      <c r="MYN301"/>
      <c r="MYO301"/>
      <c r="MYP301"/>
      <c r="MYQ301"/>
      <c r="MYR301"/>
      <c r="MYS301"/>
      <c r="MYT301"/>
      <c r="MYU301"/>
      <c r="MYV301"/>
      <c r="MYW301"/>
      <c r="MYX301"/>
      <c r="MYY301"/>
      <c r="MYZ301"/>
      <c r="MZA301"/>
      <c r="MZB301"/>
      <c r="MZC301"/>
      <c r="MZD301"/>
      <c r="MZE301"/>
      <c r="MZF301"/>
      <c r="MZG301"/>
      <c r="MZH301"/>
      <c r="MZI301"/>
      <c r="MZJ301"/>
      <c r="MZK301"/>
      <c r="MZL301"/>
      <c r="MZM301"/>
      <c r="MZN301"/>
      <c r="MZO301"/>
      <c r="MZP301"/>
      <c r="MZQ301"/>
      <c r="MZR301"/>
      <c r="MZS301"/>
      <c r="MZT301"/>
      <c r="MZU301"/>
      <c r="MZV301"/>
      <c r="MZW301"/>
      <c r="MZX301"/>
      <c r="MZY301"/>
      <c r="MZZ301"/>
      <c r="NAA301"/>
      <c r="NAB301"/>
      <c r="NAC301"/>
      <c r="NAD301"/>
      <c r="NAE301"/>
      <c r="NAF301"/>
      <c r="NAG301"/>
      <c r="NAH301"/>
      <c r="NAI301"/>
      <c r="NAJ301"/>
      <c r="NAK301"/>
      <c r="NAL301"/>
      <c r="NAM301"/>
      <c r="NAN301"/>
      <c r="NAO301"/>
      <c r="NAP301"/>
      <c r="NAQ301"/>
      <c r="NAR301"/>
      <c r="NAS301"/>
      <c r="NAT301"/>
      <c r="NAU301"/>
      <c r="NAV301"/>
      <c r="NAW301"/>
      <c r="NAX301"/>
      <c r="NAY301"/>
      <c r="NAZ301"/>
      <c r="NBA301"/>
      <c r="NBB301"/>
      <c r="NBC301"/>
      <c r="NBD301"/>
      <c r="NBE301"/>
      <c r="NBF301"/>
      <c r="NBG301"/>
      <c r="NBH301"/>
      <c r="NBI301"/>
      <c r="NBJ301"/>
      <c r="NBK301"/>
      <c r="NBL301"/>
      <c r="NBM301"/>
      <c r="NBN301"/>
      <c r="NBO301"/>
      <c r="NBP301"/>
      <c r="NBQ301"/>
      <c r="NBR301"/>
      <c r="NBS301"/>
      <c r="NBT301"/>
      <c r="NBU301"/>
      <c r="NBV301"/>
      <c r="NBW301"/>
      <c r="NBX301"/>
      <c r="NBY301"/>
      <c r="NBZ301"/>
      <c r="NCA301"/>
      <c r="NCB301"/>
      <c r="NCC301"/>
      <c r="NCD301"/>
      <c r="NCE301"/>
      <c r="NCF301"/>
      <c r="NCG301"/>
      <c r="NCH301"/>
      <c r="NCI301"/>
      <c r="NCJ301"/>
      <c r="NCK301"/>
      <c r="NCL301"/>
      <c r="NCM301"/>
      <c r="NCN301"/>
      <c r="NCO301"/>
      <c r="NCP301"/>
      <c r="NCQ301"/>
      <c r="NCR301"/>
      <c r="NCS301"/>
      <c r="NCT301"/>
      <c r="NCU301"/>
      <c r="NCV301"/>
      <c r="NCW301"/>
      <c r="NCX301"/>
      <c r="NCY301"/>
      <c r="NCZ301"/>
      <c r="NDA301"/>
      <c r="NDB301"/>
      <c r="NDC301"/>
      <c r="NDD301"/>
      <c r="NDE301"/>
      <c r="NDF301"/>
      <c r="NDG301"/>
      <c r="NDH301"/>
      <c r="NDI301"/>
      <c r="NDJ301"/>
      <c r="NDK301"/>
      <c r="NDL301"/>
      <c r="NDM301"/>
      <c r="NDN301"/>
      <c r="NDO301"/>
      <c r="NDP301"/>
      <c r="NDQ301"/>
      <c r="NDR301"/>
      <c r="NDS301"/>
      <c r="NDT301"/>
      <c r="NDU301"/>
      <c r="NDV301"/>
      <c r="NDW301"/>
      <c r="NDX301"/>
      <c r="NDY301"/>
      <c r="NDZ301"/>
      <c r="NEA301"/>
      <c r="NEB301"/>
      <c r="NEC301"/>
      <c r="NED301"/>
      <c r="NEE301"/>
      <c r="NEF301"/>
      <c r="NEG301"/>
      <c r="NEH301"/>
      <c r="NEI301"/>
      <c r="NEJ301"/>
      <c r="NEK301"/>
      <c r="NEL301"/>
      <c r="NEM301"/>
      <c r="NEN301"/>
      <c r="NEO301"/>
      <c r="NEP301"/>
      <c r="NEQ301"/>
      <c r="NER301"/>
      <c r="NES301"/>
      <c r="NET301"/>
      <c r="NEU301"/>
      <c r="NEV301"/>
      <c r="NEW301"/>
      <c r="NEX301"/>
      <c r="NEY301"/>
      <c r="NEZ301"/>
      <c r="NFA301"/>
      <c r="NFB301"/>
      <c r="NFC301"/>
      <c r="NFD301"/>
      <c r="NFE301"/>
      <c r="NFF301"/>
      <c r="NFG301"/>
      <c r="NFH301"/>
      <c r="NFI301"/>
      <c r="NFJ301"/>
      <c r="NFK301"/>
      <c r="NFL301"/>
      <c r="NFM301"/>
      <c r="NFN301"/>
      <c r="NFO301"/>
      <c r="NFP301"/>
      <c r="NFQ301"/>
      <c r="NFR301"/>
      <c r="NFS301"/>
      <c r="NFT301"/>
      <c r="NFU301"/>
      <c r="NFV301"/>
      <c r="NFW301"/>
      <c r="NFX301"/>
      <c r="NFY301"/>
      <c r="NFZ301"/>
      <c r="NGA301"/>
      <c r="NGB301"/>
      <c r="NGC301"/>
      <c r="NGD301"/>
      <c r="NGE301"/>
      <c r="NGF301"/>
      <c r="NGG301"/>
      <c r="NGH301"/>
      <c r="NGI301"/>
      <c r="NGJ301"/>
      <c r="NGK301"/>
      <c r="NGL301"/>
      <c r="NGM301"/>
      <c r="NGN301"/>
      <c r="NGO301"/>
      <c r="NGP301"/>
      <c r="NGQ301"/>
      <c r="NGR301"/>
      <c r="NGS301"/>
      <c r="NGT301"/>
      <c r="NGU301"/>
      <c r="NGV301"/>
      <c r="NGW301"/>
      <c r="NGX301"/>
      <c r="NGY301"/>
      <c r="NGZ301"/>
      <c r="NHA301"/>
      <c r="NHB301"/>
      <c r="NHC301"/>
      <c r="NHD301"/>
      <c r="NHE301"/>
      <c r="NHF301"/>
      <c r="NHG301"/>
      <c r="NHH301"/>
      <c r="NHI301"/>
      <c r="NHJ301"/>
      <c r="NHK301"/>
      <c r="NHL301"/>
      <c r="NHM301"/>
      <c r="NHN301"/>
      <c r="NHO301"/>
      <c r="NHP301"/>
      <c r="NHQ301"/>
      <c r="NHR301"/>
      <c r="NHS301"/>
      <c r="NHT301"/>
      <c r="NHU301"/>
      <c r="NHV301"/>
      <c r="NHW301"/>
      <c r="NHX301"/>
      <c r="NHY301"/>
      <c r="NHZ301"/>
      <c r="NIA301"/>
      <c r="NIB301"/>
      <c r="NIC301"/>
      <c r="NID301"/>
      <c r="NIE301"/>
      <c r="NIF301"/>
      <c r="NIG301"/>
      <c r="NIH301"/>
      <c r="NII301"/>
      <c r="NIJ301"/>
      <c r="NIK301"/>
      <c r="NIL301"/>
      <c r="NIM301"/>
      <c r="NIN301"/>
      <c r="NIO301"/>
      <c r="NIP301"/>
      <c r="NIQ301"/>
      <c r="NIR301"/>
      <c r="NIS301"/>
      <c r="NIT301"/>
      <c r="NIU301"/>
      <c r="NIV301"/>
      <c r="NIW301"/>
      <c r="NIX301"/>
      <c r="NIY301"/>
      <c r="NIZ301"/>
      <c r="NJA301"/>
      <c r="NJB301"/>
      <c r="NJC301"/>
      <c r="NJD301"/>
      <c r="NJE301"/>
      <c r="NJF301"/>
      <c r="NJG301"/>
      <c r="NJH301"/>
      <c r="NJI301"/>
      <c r="NJJ301"/>
      <c r="NJK301"/>
      <c r="NJL301"/>
      <c r="NJM301"/>
      <c r="NJN301"/>
      <c r="NJO301"/>
      <c r="NJP301"/>
      <c r="NJQ301"/>
      <c r="NJR301"/>
      <c r="NJS301"/>
      <c r="NJT301"/>
      <c r="NJU301"/>
      <c r="NJV301"/>
      <c r="NJW301"/>
      <c r="NJX301"/>
      <c r="NJY301"/>
      <c r="NJZ301"/>
      <c r="NKA301"/>
      <c r="NKB301"/>
      <c r="NKC301"/>
      <c r="NKD301"/>
      <c r="NKE301"/>
      <c r="NKF301"/>
      <c r="NKG301"/>
      <c r="NKH301"/>
      <c r="NKI301"/>
      <c r="NKJ301"/>
      <c r="NKK301"/>
      <c r="NKL301"/>
      <c r="NKM301"/>
      <c r="NKN301"/>
      <c r="NKO301"/>
      <c r="NKP301"/>
      <c r="NKQ301"/>
      <c r="NKR301"/>
      <c r="NKS301"/>
      <c r="NKT301"/>
      <c r="NKU301"/>
      <c r="NKV301"/>
      <c r="NKW301"/>
      <c r="NKX301"/>
      <c r="NKY301"/>
      <c r="NKZ301"/>
      <c r="NLA301"/>
      <c r="NLB301"/>
      <c r="NLC301"/>
      <c r="NLD301"/>
      <c r="NLE301"/>
      <c r="NLF301"/>
      <c r="NLG301"/>
      <c r="NLH301"/>
      <c r="NLI301"/>
      <c r="NLJ301"/>
      <c r="NLK301"/>
      <c r="NLL301"/>
      <c r="NLM301"/>
      <c r="NLN301"/>
      <c r="NLO301"/>
      <c r="NLP301"/>
      <c r="NLQ301"/>
      <c r="NLR301"/>
      <c r="NLS301"/>
      <c r="NLT301"/>
      <c r="NLU301"/>
      <c r="NLV301"/>
      <c r="NLW301"/>
      <c r="NLX301"/>
      <c r="NLY301"/>
      <c r="NLZ301"/>
      <c r="NMA301"/>
      <c r="NMB301"/>
      <c r="NMC301"/>
      <c r="NMD301"/>
      <c r="NME301"/>
      <c r="NMF301"/>
      <c r="NMG301"/>
      <c r="NMH301"/>
      <c r="NMI301"/>
      <c r="NMJ301"/>
      <c r="NMK301"/>
      <c r="NML301"/>
      <c r="NMM301"/>
      <c r="NMN301"/>
      <c r="NMO301"/>
      <c r="NMP301"/>
      <c r="NMQ301"/>
      <c r="NMR301"/>
      <c r="NMS301"/>
      <c r="NMT301"/>
      <c r="NMU301"/>
      <c r="NMV301"/>
      <c r="NMW301"/>
      <c r="NMX301"/>
      <c r="NMY301"/>
      <c r="NMZ301"/>
      <c r="NNA301"/>
      <c r="NNB301"/>
      <c r="NNC301"/>
      <c r="NND301"/>
      <c r="NNE301"/>
      <c r="NNF301"/>
      <c r="NNG301"/>
      <c r="NNH301"/>
      <c r="NNI301"/>
      <c r="NNJ301"/>
      <c r="NNK301"/>
      <c r="NNL301"/>
      <c r="NNM301"/>
      <c r="NNN301"/>
      <c r="NNO301"/>
      <c r="NNP301"/>
      <c r="NNQ301"/>
      <c r="NNR301"/>
      <c r="NNS301"/>
      <c r="NNT301"/>
      <c r="NNU301"/>
      <c r="NNV301"/>
      <c r="NNW301"/>
      <c r="NNX301"/>
      <c r="NNY301"/>
      <c r="NNZ301"/>
      <c r="NOA301"/>
      <c r="NOB301"/>
      <c r="NOC301"/>
      <c r="NOD301"/>
      <c r="NOE301"/>
      <c r="NOF301"/>
      <c r="NOG301"/>
      <c r="NOH301"/>
      <c r="NOI301"/>
      <c r="NOJ301"/>
      <c r="NOK301"/>
      <c r="NOL301"/>
      <c r="NOM301"/>
      <c r="NON301"/>
      <c r="NOO301"/>
      <c r="NOP301"/>
      <c r="NOQ301"/>
      <c r="NOR301"/>
      <c r="NOS301"/>
      <c r="NOT301"/>
      <c r="NOU301"/>
      <c r="NOV301"/>
      <c r="NOW301"/>
      <c r="NOX301"/>
      <c r="NOY301"/>
      <c r="NOZ301"/>
      <c r="NPA301"/>
      <c r="NPB301"/>
      <c r="NPC301"/>
      <c r="NPD301"/>
      <c r="NPE301"/>
      <c r="NPF301"/>
      <c r="NPG301"/>
      <c r="NPH301"/>
      <c r="NPI301"/>
      <c r="NPJ301"/>
      <c r="NPK301"/>
      <c r="NPL301"/>
      <c r="NPM301"/>
      <c r="NPN301"/>
      <c r="NPO301"/>
      <c r="NPP301"/>
      <c r="NPQ301"/>
      <c r="NPR301"/>
      <c r="NPS301"/>
      <c r="NPT301"/>
      <c r="NPU301"/>
      <c r="NPV301"/>
      <c r="NPW301"/>
      <c r="NPX301"/>
      <c r="NPY301"/>
      <c r="NPZ301"/>
      <c r="NQA301"/>
      <c r="NQB301"/>
      <c r="NQC301"/>
      <c r="NQD301"/>
      <c r="NQE301"/>
      <c r="NQF301"/>
      <c r="NQG301"/>
      <c r="NQH301"/>
      <c r="NQI301"/>
      <c r="NQJ301"/>
      <c r="NQK301"/>
      <c r="NQL301"/>
      <c r="NQM301"/>
      <c r="NQN301"/>
      <c r="NQO301"/>
      <c r="NQP301"/>
      <c r="NQQ301"/>
      <c r="NQR301"/>
      <c r="NQS301"/>
      <c r="NQT301"/>
      <c r="NQU301"/>
      <c r="NQV301"/>
      <c r="NQW301"/>
      <c r="NQX301"/>
      <c r="NQY301"/>
      <c r="NQZ301"/>
      <c r="NRA301"/>
      <c r="NRB301"/>
      <c r="NRC301"/>
      <c r="NRD301"/>
      <c r="NRE301"/>
      <c r="NRF301"/>
      <c r="NRG301"/>
      <c r="NRH301"/>
      <c r="NRI301"/>
      <c r="NRJ301"/>
      <c r="NRK301"/>
      <c r="NRL301"/>
      <c r="NRM301"/>
      <c r="NRN301"/>
      <c r="NRO301"/>
      <c r="NRP301"/>
      <c r="NRQ301"/>
      <c r="NRR301"/>
      <c r="NRS301"/>
      <c r="NRT301"/>
      <c r="NRU301"/>
      <c r="NRV301"/>
      <c r="NRW301"/>
      <c r="NRX301"/>
      <c r="NRY301"/>
      <c r="NRZ301"/>
      <c r="NSA301"/>
      <c r="NSB301"/>
      <c r="NSC301"/>
      <c r="NSD301"/>
      <c r="NSE301"/>
      <c r="NSF301"/>
      <c r="NSG301"/>
      <c r="NSH301"/>
      <c r="NSI301"/>
      <c r="NSJ301"/>
      <c r="NSK301"/>
      <c r="NSL301"/>
      <c r="NSM301"/>
      <c r="NSN301"/>
      <c r="NSO301"/>
      <c r="NSP301"/>
      <c r="NSQ301"/>
      <c r="NSR301"/>
      <c r="NSS301"/>
      <c r="NST301"/>
      <c r="NSU301"/>
      <c r="NSV301"/>
      <c r="NSW301"/>
      <c r="NSX301"/>
      <c r="NSY301"/>
      <c r="NSZ301"/>
      <c r="NTA301"/>
      <c r="NTB301"/>
      <c r="NTC301"/>
      <c r="NTD301"/>
      <c r="NTE301"/>
      <c r="NTF301"/>
      <c r="NTG301"/>
      <c r="NTH301"/>
      <c r="NTI301"/>
      <c r="NTJ301"/>
      <c r="NTK301"/>
      <c r="NTL301"/>
      <c r="NTM301"/>
      <c r="NTN301"/>
      <c r="NTO301"/>
      <c r="NTP301"/>
      <c r="NTQ301"/>
      <c r="NTR301"/>
      <c r="NTS301"/>
      <c r="NTT301"/>
      <c r="NTU301"/>
      <c r="NTV301"/>
      <c r="NTW301"/>
      <c r="NTX301"/>
      <c r="NTY301"/>
      <c r="NTZ301"/>
      <c r="NUA301"/>
      <c r="NUB301"/>
      <c r="NUC301"/>
      <c r="NUD301"/>
      <c r="NUE301"/>
      <c r="NUF301"/>
      <c r="NUG301"/>
      <c r="NUH301"/>
      <c r="NUI301"/>
      <c r="NUJ301"/>
      <c r="NUK301"/>
      <c r="NUL301"/>
      <c r="NUM301"/>
      <c r="NUN301"/>
      <c r="NUO301"/>
      <c r="NUP301"/>
      <c r="NUQ301"/>
      <c r="NUR301"/>
      <c r="NUS301"/>
      <c r="NUT301"/>
      <c r="NUU301"/>
      <c r="NUV301"/>
      <c r="NUW301"/>
      <c r="NUX301"/>
      <c r="NUY301"/>
      <c r="NUZ301"/>
      <c r="NVA301"/>
      <c r="NVB301"/>
      <c r="NVC301"/>
      <c r="NVD301"/>
      <c r="NVE301"/>
      <c r="NVF301"/>
      <c r="NVG301"/>
      <c r="NVH301"/>
      <c r="NVI301"/>
      <c r="NVJ301"/>
      <c r="NVK301"/>
      <c r="NVL301"/>
      <c r="NVM301"/>
      <c r="NVN301"/>
      <c r="NVO301"/>
      <c r="NVP301"/>
      <c r="NVQ301"/>
      <c r="NVR301"/>
      <c r="NVS301"/>
      <c r="NVT301"/>
      <c r="NVU301"/>
      <c r="NVV301"/>
      <c r="NVW301"/>
      <c r="NVX301"/>
      <c r="NVY301"/>
      <c r="NVZ301"/>
      <c r="NWA301"/>
      <c r="NWB301"/>
      <c r="NWC301"/>
      <c r="NWD301"/>
      <c r="NWE301"/>
      <c r="NWF301"/>
      <c r="NWG301"/>
      <c r="NWH301"/>
      <c r="NWI301"/>
      <c r="NWJ301"/>
      <c r="NWK301"/>
      <c r="NWL301"/>
      <c r="NWM301"/>
      <c r="NWN301"/>
      <c r="NWO301"/>
      <c r="NWP301"/>
      <c r="NWQ301"/>
      <c r="NWR301"/>
      <c r="NWS301"/>
      <c r="NWT301"/>
      <c r="NWU301"/>
      <c r="NWV301"/>
      <c r="NWW301"/>
      <c r="NWX301"/>
      <c r="NWY301"/>
      <c r="NWZ301"/>
      <c r="NXA301"/>
      <c r="NXB301"/>
      <c r="NXC301"/>
      <c r="NXD301"/>
      <c r="NXE301"/>
      <c r="NXF301"/>
      <c r="NXG301"/>
      <c r="NXH301"/>
      <c r="NXI301"/>
      <c r="NXJ301"/>
      <c r="NXK301"/>
      <c r="NXL301"/>
      <c r="NXM301"/>
      <c r="NXN301"/>
      <c r="NXO301"/>
      <c r="NXP301"/>
      <c r="NXQ301"/>
      <c r="NXR301"/>
      <c r="NXS301"/>
      <c r="NXT301"/>
      <c r="NXU301"/>
      <c r="NXV301"/>
      <c r="NXW301"/>
      <c r="NXX301"/>
      <c r="NXY301"/>
      <c r="NXZ301"/>
      <c r="NYA301"/>
      <c r="NYB301"/>
      <c r="NYC301"/>
      <c r="NYD301"/>
      <c r="NYE301"/>
      <c r="NYF301"/>
      <c r="NYG301"/>
      <c r="NYH301"/>
      <c r="NYI301"/>
      <c r="NYJ301"/>
      <c r="NYK301"/>
      <c r="NYL301"/>
      <c r="NYM301"/>
      <c r="NYN301"/>
      <c r="NYO301"/>
      <c r="NYP301"/>
      <c r="NYQ301"/>
      <c r="NYR301"/>
      <c r="NYS301"/>
      <c r="NYT301"/>
      <c r="NYU301"/>
      <c r="NYV301"/>
      <c r="NYW301"/>
      <c r="NYX301"/>
      <c r="NYY301"/>
      <c r="NYZ301"/>
      <c r="NZA301"/>
      <c r="NZB301"/>
      <c r="NZC301"/>
      <c r="NZD301"/>
      <c r="NZE301"/>
      <c r="NZF301"/>
      <c r="NZG301"/>
      <c r="NZH301"/>
      <c r="NZI301"/>
      <c r="NZJ301"/>
      <c r="NZK301"/>
      <c r="NZL301"/>
      <c r="NZM301"/>
      <c r="NZN301"/>
      <c r="NZO301"/>
      <c r="NZP301"/>
      <c r="NZQ301"/>
      <c r="NZR301"/>
      <c r="NZS301"/>
      <c r="NZT301"/>
      <c r="NZU301"/>
      <c r="NZV301"/>
      <c r="NZW301"/>
      <c r="NZX301"/>
      <c r="NZY301"/>
      <c r="NZZ301"/>
      <c r="OAA301"/>
      <c r="OAB301"/>
      <c r="OAC301"/>
      <c r="OAD301"/>
      <c r="OAE301"/>
      <c r="OAF301"/>
      <c r="OAG301"/>
      <c r="OAH301"/>
      <c r="OAI301"/>
      <c r="OAJ301"/>
      <c r="OAK301"/>
      <c r="OAL301"/>
      <c r="OAM301"/>
      <c r="OAN301"/>
      <c r="OAO301"/>
      <c r="OAP301"/>
      <c r="OAQ301"/>
      <c r="OAR301"/>
      <c r="OAS301"/>
      <c r="OAT301"/>
      <c r="OAU301"/>
      <c r="OAV301"/>
      <c r="OAW301"/>
      <c r="OAX301"/>
      <c r="OAY301"/>
      <c r="OAZ301"/>
      <c r="OBA301"/>
      <c r="OBB301"/>
      <c r="OBC301"/>
      <c r="OBD301"/>
      <c r="OBE301"/>
      <c r="OBF301"/>
      <c r="OBG301"/>
      <c r="OBH301"/>
      <c r="OBI301"/>
      <c r="OBJ301"/>
      <c r="OBK301"/>
      <c r="OBL301"/>
      <c r="OBM301"/>
      <c r="OBN301"/>
      <c r="OBO301"/>
      <c r="OBP301"/>
      <c r="OBQ301"/>
      <c r="OBR301"/>
      <c r="OBS301"/>
      <c r="OBT301"/>
      <c r="OBU301"/>
      <c r="OBV301"/>
      <c r="OBW301"/>
      <c r="OBX301"/>
      <c r="OBY301"/>
      <c r="OBZ301"/>
      <c r="OCA301"/>
      <c r="OCB301"/>
      <c r="OCC301"/>
      <c r="OCD301"/>
      <c r="OCE301"/>
      <c r="OCF301"/>
      <c r="OCG301"/>
      <c r="OCH301"/>
      <c r="OCI301"/>
      <c r="OCJ301"/>
      <c r="OCK301"/>
      <c r="OCL301"/>
      <c r="OCM301"/>
      <c r="OCN301"/>
      <c r="OCO301"/>
      <c r="OCP301"/>
      <c r="OCQ301"/>
      <c r="OCR301"/>
      <c r="OCS301"/>
      <c r="OCT301"/>
      <c r="OCU301"/>
      <c r="OCV301"/>
      <c r="OCW301"/>
      <c r="OCX301"/>
      <c r="OCY301"/>
      <c r="OCZ301"/>
      <c r="ODA301"/>
      <c r="ODB301"/>
      <c r="ODC301"/>
      <c r="ODD301"/>
      <c r="ODE301"/>
      <c r="ODF301"/>
      <c r="ODG301"/>
      <c r="ODH301"/>
      <c r="ODI301"/>
      <c r="ODJ301"/>
      <c r="ODK301"/>
      <c r="ODL301"/>
      <c r="ODM301"/>
      <c r="ODN301"/>
      <c r="ODO301"/>
      <c r="ODP301"/>
      <c r="ODQ301"/>
      <c r="ODR301"/>
      <c r="ODS301"/>
      <c r="ODT301"/>
      <c r="ODU301"/>
      <c r="ODV301"/>
      <c r="ODW301"/>
      <c r="ODX301"/>
      <c r="ODY301"/>
      <c r="ODZ301"/>
      <c r="OEA301"/>
      <c r="OEB301"/>
      <c r="OEC301"/>
      <c r="OED301"/>
      <c r="OEE301"/>
      <c r="OEF301"/>
      <c r="OEG301"/>
      <c r="OEH301"/>
      <c r="OEI301"/>
      <c r="OEJ301"/>
      <c r="OEK301"/>
      <c r="OEL301"/>
      <c r="OEM301"/>
      <c r="OEN301"/>
      <c r="OEO301"/>
      <c r="OEP301"/>
      <c r="OEQ301"/>
      <c r="OER301"/>
      <c r="OES301"/>
      <c r="OET301"/>
      <c r="OEU301"/>
      <c r="OEV301"/>
      <c r="OEW301"/>
      <c r="OEX301"/>
      <c r="OEY301"/>
      <c r="OEZ301"/>
      <c r="OFA301"/>
      <c r="OFB301"/>
      <c r="OFC301"/>
      <c r="OFD301"/>
      <c r="OFE301"/>
      <c r="OFF301"/>
      <c r="OFG301"/>
      <c r="OFH301"/>
      <c r="OFI301"/>
      <c r="OFJ301"/>
      <c r="OFK301"/>
      <c r="OFL301"/>
      <c r="OFM301"/>
      <c r="OFN301"/>
      <c r="OFO301"/>
      <c r="OFP301"/>
      <c r="OFQ301"/>
      <c r="OFR301"/>
      <c r="OFS301"/>
      <c r="OFT301"/>
      <c r="OFU301"/>
      <c r="OFV301"/>
      <c r="OFW301"/>
      <c r="OFX301"/>
      <c r="OFY301"/>
      <c r="OFZ301"/>
      <c r="OGA301"/>
      <c r="OGB301"/>
      <c r="OGC301"/>
      <c r="OGD301"/>
      <c r="OGE301"/>
      <c r="OGF301"/>
      <c r="OGG301"/>
      <c r="OGH301"/>
      <c r="OGI301"/>
      <c r="OGJ301"/>
      <c r="OGK301"/>
      <c r="OGL301"/>
      <c r="OGM301"/>
      <c r="OGN301"/>
      <c r="OGO301"/>
      <c r="OGP301"/>
      <c r="OGQ301"/>
      <c r="OGR301"/>
      <c r="OGS301"/>
      <c r="OGT301"/>
      <c r="OGU301"/>
      <c r="OGV301"/>
      <c r="OGW301"/>
      <c r="OGX301"/>
      <c r="OGY301"/>
      <c r="OGZ301"/>
      <c r="OHA301"/>
      <c r="OHB301"/>
      <c r="OHC301"/>
      <c r="OHD301"/>
      <c r="OHE301"/>
      <c r="OHF301"/>
      <c r="OHG301"/>
      <c r="OHH301"/>
      <c r="OHI301"/>
      <c r="OHJ301"/>
      <c r="OHK301"/>
      <c r="OHL301"/>
      <c r="OHM301"/>
      <c r="OHN301"/>
      <c r="OHO301"/>
      <c r="OHP301"/>
      <c r="OHQ301"/>
      <c r="OHR301"/>
      <c r="OHS301"/>
      <c r="OHT301"/>
      <c r="OHU301"/>
      <c r="OHV301"/>
      <c r="OHW301"/>
      <c r="OHX301"/>
      <c r="OHY301"/>
      <c r="OHZ301"/>
      <c r="OIA301"/>
      <c r="OIB301"/>
      <c r="OIC301"/>
      <c r="OID301"/>
      <c r="OIE301"/>
      <c r="OIF301"/>
      <c r="OIG301"/>
      <c r="OIH301"/>
      <c r="OII301"/>
      <c r="OIJ301"/>
      <c r="OIK301"/>
      <c r="OIL301"/>
      <c r="OIM301"/>
      <c r="OIN301"/>
      <c r="OIO301"/>
      <c r="OIP301"/>
      <c r="OIQ301"/>
      <c r="OIR301"/>
      <c r="OIS301"/>
      <c r="OIT301"/>
      <c r="OIU301"/>
      <c r="OIV301"/>
      <c r="OIW301"/>
      <c r="OIX301"/>
      <c r="OIY301"/>
      <c r="OIZ301"/>
      <c r="OJA301"/>
      <c r="OJB301"/>
      <c r="OJC301"/>
      <c r="OJD301"/>
      <c r="OJE301"/>
      <c r="OJF301"/>
      <c r="OJG301"/>
      <c r="OJH301"/>
      <c r="OJI301"/>
      <c r="OJJ301"/>
      <c r="OJK301"/>
      <c r="OJL301"/>
      <c r="OJM301"/>
      <c r="OJN301"/>
      <c r="OJO301"/>
      <c r="OJP301"/>
      <c r="OJQ301"/>
      <c r="OJR301"/>
      <c r="OJS301"/>
      <c r="OJT301"/>
      <c r="OJU301"/>
      <c r="OJV301"/>
      <c r="OJW301"/>
      <c r="OJX301"/>
      <c r="OJY301"/>
      <c r="OJZ301"/>
      <c r="OKA301"/>
      <c r="OKB301"/>
      <c r="OKC301"/>
      <c r="OKD301"/>
      <c r="OKE301"/>
      <c r="OKF301"/>
      <c r="OKG301"/>
      <c r="OKH301"/>
      <c r="OKI301"/>
      <c r="OKJ301"/>
      <c r="OKK301"/>
      <c r="OKL301"/>
      <c r="OKM301"/>
      <c r="OKN301"/>
      <c r="OKO301"/>
      <c r="OKP301"/>
      <c r="OKQ301"/>
      <c r="OKR301"/>
      <c r="OKS301"/>
      <c r="OKT301"/>
      <c r="OKU301"/>
      <c r="OKV301"/>
      <c r="OKW301"/>
      <c r="OKX301"/>
      <c r="OKY301"/>
      <c r="OKZ301"/>
      <c r="OLA301"/>
      <c r="OLB301"/>
      <c r="OLC301"/>
      <c r="OLD301"/>
      <c r="OLE301"/>
      <c r="OLF301"/>
      <c r="OLG301"/>
      <c r="OLH301"/>
      <c r="OLI301"/>
      <c r="OLJ301"/>
      <c r="OLK301"/>
      <c r="OLL301"/>
      <c r="OLM301"/>
      <c r="OLN301"/>
      <c r="OLO301"/>
      <c r="OLP301"/>
      <c r="OLQ301"/>
      <c r="OLR301"/>
      <c r="OLS301"/>
      <c r="OLT301"/>
      <c r="OLU301"/>
      <c r="OLV301"/>
      <c r="OLW301"/>
      <c r="OLX301"/>
      <c r="OLY301"/>
      <c r="OLZ301"/>
      <c r="OMA301"/>
      <c r="OMB301"/>
      <c r="OMC301"/>
      <c r="OMD301"/>
      <c r="OME301"/>
      <c r="OMF301"/>
      <c r="OMG301"/>
      <c r="OMH301"/>
      <c r="OMI301"/>
      <c r="OMJ301"/>
      <c r="OMK301"/>
      <c r="OML301"/>
      <c r="OMM301"/>
      <c r="OMN301"/>
      <c r="OMO301"/>
      <c r="OMP301"/>
      <c r="OMQ301"/>
      <c r="OMR301"/>
      <c r="OMS301"/>
      <c r="OMT301"/>
      <c r="OMU301"/>
      <c r="OMV301"/>
      <c r="OMW301"/>
      <c r="OMX301"/>
      <c r="OMY301"/>
      <c r="OMZ301"/>
      <c r="ONA301"/>
      <c r="ONB301"/>
      <c r="ONC301"/>
      <c r="OND301"/>
      <c r="ONE301"/>
      <c r="ONF301"/>
      <c r="ONG301"/>
      <c r="ONH301"/>
      <c r="ONI301"/>
      <c r="ONJ301"/>
      <c r="ONK301"/>
      <c r="ONL301"/>
      <c r="ONM301"/>
      <c r="ONN301"/>
      <c r="ONO301"/>
      <c r="ONP301"/>
      <c r="ONQ301"/>
      <c r="ONR301"/>
      <c r="ONS301"/>
      <c r="ONT301"/>
      <c r="ONU301"/>
      <c r="ONV301"/>
      <c r="ONW301"/>
      <c r="ONX301"/>
      <c r="ONY301"/>
      <c r="ONZ301"/>
      <c r="OOA301"/>
      <c r="OOB301"/>
      <c r="OOC301"/>
      <c r="OOD301"/>
      <c r="OOE301"/>
      <c r="OOF301"/>
      <c r="OOG301"/>
      <c r="OOH301"/>
      <c r="OOI301"/>
      <c r="OOJ301"/>
      <c r="OOK301"/>
      <c r="OOL301"/>
      <c r="OOM301"/>
      <c r="OON301"/>
      <c r="OOO301"/>
      <c r="OOP301"/>
      <c r="OOQ301"/>
      <c r="OOR301"/>
      <c r="OOS301"/>
      <c r="OOT301"/>
      <c r="OOU301"/>
      <c r="OOV301"/>
      <c r="OOW301"/>
      <c r="OOX301"/>
      <c r="OOY301"/>
      <c r="OOZ301"/>
      <c r="OPA301"/>
      <c r="OPB301"/>
      <c r="OPC301"/>
      <c r="OPD301"/>
      <c r="OPE301"/>
      <c r="OPF301"/>
      <c r="OPG301"/>
      <c r="OPH301"/>
      <c r="OPI301"/>
      <c r="OPJ301"/>
      <c r="OPK301"/>
      <c r="OPL301"/>
      <c r="OPM301"/>
      <c r="OPN301"/>
      <c r="OPO301"/>
      <c r="OPP301"/>
      <c r="OPQ301"/>
      <c r="OPR301"/>
      <c r="OPS301"/>
      <c r="OPT301"/>
      <c r="OPU301"/>
      <c r="OPV301"/>
      <c r="OPW301"/>
      <c r="OPX301"/>
      <c r="OPY301"/>
      <c r="OPZ301"/>
      <c r="OQA301"/>
      <c r="OQB301"/>
      <c r="OQC301"/>
      <c r="OQD301"/>
      <c r="OQE301"/>
      <c r="OQF301"/>
      <c r="OQG301"/>
      <c r="OQH301"/>
      <c r="OQI301"/>
      <c r="OQJ301"/>
      <c r="OQK301"/>
      <c r="OQL301"/>
      <c r="OQM301"/>
      <c r="OQN301"/>
      <c r="OQO301"/>
      <c r="OQP301"/>
      <c r="OQQ301"/>
      <c r="OQR301"/>
      <c r="OQS301"/>
      <c r="OQT301"/>
      <c r="OQU301"/>
      <c r="OQV301"/>
      <c r="OQW301"/>
      <c r="OQX301"/>
      <c r="OQY301"/>
      <c r="OQZ301"/>
      <c r="ORA301"/>
      <c r="ORB301"/>
      <c r="ORC301"/>
      <c r="ORD301"/>
      <c r="ORE301"/>
      <c r="ORF301"/>
      <c r="ORG301"/>
      <c r="ORH301"/>
      <c r="ORI301"/>
      <c r="ORJ301"/>
      <c r="ORK301"/>
      <c r="ORL301"/>
      <c r="ORM301"/>
      <c r="ORN301"/>
      <c r="ORO301"/>
      <c r="ORP301"/>
      <c r="ORQ301"/>
      <c r="ORR301"/>
      <c r="ORS301"/>
      <c r="ORT301"/>
      <c r="ORU301"/>
      <c r="ORV301"/>
      <c r="ORW301"/>
      <c r="ORX301"/>
      <c r="ORY301"/>
      <c r="ORZ301"/>
      <c r="OSA301"/>
      <c r="OSB301"/>
      <c r="OSC301"/>
      <c r="OSD301"/>
      <c r="OSE301"/>
      <c r="OSF301"/>
      <c r="OSG301"/>
      <c r="OSH301"/>
      <c r="OSI301"/>
      <c r="OSJ301"/>
      <c r="OSK301"/>
      <c r="OSL301"/>
      <c r="OSM301"/>
      <c r="OSN301"/>
      <c r="OSO301"/>
      <c r="OSP301"/>
      <c r="OSQ301"/>
      <c r="OSR301"/>
      <c r="OSS301"/>
      <c r="OST301"/>
      <c r="OSU301"/>
      <c r="OSV301"/>
      <c r="OSW301"/>
      <c r="OSX301"/>
      <c r="OSY301"/>
      <c r="OSZ301"/>
      <c r="OTA301"/>
      <c r="OTB301"/>
      <c r="OTC301"/>
      <c r="OTD301"/>
      <c r="OTE301"/>
      <c r="OTF301"/>
      <c r="OTG301"/>
      <c r="OTH301"/>
      <c r="OTI301"/>
      <c r="OTJ301"/>
      <c r="OTK301"/>
      <c r="OTL301"/>
      <c r="OTM301"/>
      <c r="OTN301"/>
      <c r="OTO301"/>
      <c r="OTP301"/>
      <c r="OTQ301"/>
      <c r="OTR301"/>
      <c r="OTS301"/>
      <c r="OTT301"/>
      <c r="OTU301"/>
      <c r="OTV301"/>
      <c r="OTW301"/>
      <c r="OTX301"/>
      <c r="OTY301"/>
      <c r="OTZ301"/>
      <c r="OUA301"/>
      <c r="OUB301"/>
      <c r="OUC301"/>
      <c r="OUD301"/>
      <c r="OUE301"/>
      <c r="OUF301"/>
      <c r="OUG301"/>
      <c r="OUH301"/>
      <c r="OUI301"/>
      <c r="OUJ301"/>
      <c r="OUK301"/>
      <c r="OUL301"/>
      <c r="OUM301"/>
      <c r="OUN301"/>
      <c r="OUO301"/>
      <c r="OUP301"/>
      <c r="OUQ301"/>
      <c r="OUR301"/>
      <c r="OUS301"/>
      <c r="OUT301"/>
      <c r="OUU301"/>
      <c r="OUV301"/>
      <c r="OUW301"/>
      <c r="OUX301"/>
      <c r="OUY301"/>
      <c r="OUZ301"/>
      <c r="OVA301"/>
      <c r="OVB301"/>
      <c r="OVC301"/>
      <c r="OVD301"/>
      <c r="OVE301"/>
      <c r="OVF301"/>
      <c r="OVG301"/>
      <c r="OVH301"/>
      <c r="OVI301"/>
      <c r="OVJ301"/>
      <c r="OVK301"/>
      <c r="OVL301"/>
      <c r="OVM301"/>
      <c r="OVN301"/>
      <c r="OVO301"/>
      <c r="OVP301"/>
      <c r="OVQ301"/>
      <c r="OVR301"/>
      <c r="OVS301"/>
      <c r="OVT301"/>
      <c r="OVU301"/>
      <c r="OVV301"/>
      <c r="OVW301"/>
      <c r="OVX301"/>
      <c r="OVY301"/>
      <c r="OVZ301"/>
      <c r="OWA301"/>
      <c r="OWB301"/>
      <c r="OWC301"/>
      <c r="OWD301"/>
      <c r="OWE301"/>
      <c r="OWF301"/>
      <c r="OWG301"/>
      <c r="OWH301"/>
      <c r="OWI301"/>
      <c r="OWJ301"/>
      <c r="OWK301"/>
      <c r="OWL301"/>
      <c r="OWM301"/>
      <c r="OWN301"/>
      <c r="OWO301"/>
      <c r="OWP301"/>
      <c r="OWQ301"/>
      <c r="OWR301"/>
      <c r="OWS301"/>
      <c r="OWT301"/>
      <c r="OWU301"/>
      <c r="OWV301"/>
      <c r="OWW301"/>
      <c r="OWX301"/>
      <c r="OWY301"/>
      <c r="OWZ301"/>
      <c r="OXA301"/>
      <c r="OXB301"/>
      <c r="OXC301"/>
      <c r="OXD301"/>
      <c r="OXE301"/>
      <c r="OXF301"/>
      <c r="OXG301"/>
      <c r="OXH301"/>
      <c r="OXI301"/>
      <c r="OXJ301"/>
      <c r="OXK301"/>
      <c r="OXL301"/>
      <c r="OXM301"/>
      <c r="OXN301"/>
      <c r="OXO301"/>
      <c r="OXP301"/>
      <c r="OXQ301"/>
      <c r="OXR301"/>
      <c r="OXS301"/>
      <c r="OXT301"/>
      <c r="OXU301"/>
      <c r="OXV301"/>
      <c r="OXW301"/>
      <c r="OXX301"/>
      <c r="OXY301"/>
      <c r="OXZ301"/>
      <c r="OYA301"/>
      <c r="OYB301"/>
      <c r="OYC301"/>
      <c r="OYD301"/>
      <c r="OYE301"/>
      <c r="OYF301"/>
      <c r="OYG301"/>
      <c r="OYH301"/>
      <c r="OYI301"/>
      <c r="OYJ301"/>
      <c r="OYK301"/>
      <c r="OYL301"/>
      <c r="OYM301"/>
      <c r="OYN301"/>
      <c r="OYO301"/>
      <c r="OYP301"/>
      <c r="OYQ301"/>
      <c r="OYR301"/>
      <c r="OYS301"/>
      <c r="OYT301"/>
      <c r="OYU301"/>
      <c r="OYV301"/>
      <c r="OYW301"/>
      <c r="OYX301"/>
      <c r="OYY301"/>
      <c r="OYZ301"/>
      <c r="OZA301"/>
      <c r="OZB301"/>
      <c r="OZC301"/>
      <c r="OZD301"/>
      <c r="OZE301"/>
      <c r="OZF301"/>
      <c r="OZG301"/>
      <c r="OZH301"/>
      <c r="OZI301"/>
      <c r="OZJ301"/>
      <c r="OZK301"/>
      <c r="OZL301"/>
      <c r="OZM301"/>
      <c r="OZN301"/>
      <c r="OZO301"/>
      <c r="OZP301"/>
      <c r="OZQ301"/>
      <c r="OZR301"/>
      <c r="OZS301"/>
      <c r="OZT301"/>
      <c r="OZU301"/>
      <c r="OZV301"/>
      <c r="OZW301"/>
      <c r="OZX301"/>
      <c r="OZY301"/>
      <c r="OZZ301"/>
      <c r="PAA301"/>
      <c r="PAB301"/>
      <c r="PAC301"/>
      <c r="PAD301"/>
      <c r="PAE301"/>
      <c r="PAF301"/>
      <c r="PAG301"/>
      <c r="PAH301"/>
      <c r="PAI301"/>
      <c r="PAJ301"/>
      <c r="PAK301"/>
      <c r="PAL301"/>
      <c r="PAM301"/>
      <c r="PAN301"/>
      <c r="PAO301"/>
      <c r="PAP301"/>
      <c r="PAQ301"/>
      <c r="PAR301"/>
      <c r="PAS301"/>
      <c r="PAT301"/>
      <c r="PAU301"/>
      <c r="PAV301"/>
      <c r="PAW301"/>
      <c r="PAX301"/>
      <c r="PAY301"/>
      <c r="PAZ301"/>
      <c r="PBA301"/>
      <c r="PBB301"/>
      <c r="PBC301"/>
      <c r="PBD301"/>
      <c r="PBE301"/>
      <c r="PBF301"/>
      <c r="PBG301"/>
      <c r="PBH301"/>
      <c r="PBI301"/>
      <c r="PBJ301"/>
      <c r="PBK301"/>
      <c r="PBL301"/>
      <c r="PBM301"/>
      <c r="PBN301"/>
      <c r="PBO301"/>
      <c r="PBP301"/>
      <c r="PBQ301"/>
      <c r="PBR301"/>
      <c r="PBS301"/>
      <c r="PBT301"/>
      <c r="PBU301"/>
      <c r="PBV301"/>
      <c r="PBW301"/>
      <c r="PBX301"/>
      <c r="PBY301"/>
      <c r="PBZ301"/>
      <c r="PCA301"/>
      <c r="PCB301"/>
      <c r="PCC301"/>
      <c r="PCD301"/>
      <c r="PCE301"/>
      <c r="PCF301"/>
      <c r="PCG301"/>
      <c r="PCH301"/>
      <c r="PCI301"/>
      <c r="PCJ301"/>
      <c r="PCK301"/>
      <c r="PCL301"/>
      <c r="PCM301"/>
      <c r="PCN301"/>
      <c r="PCO301"/>
      <c r="PCP301"/>
      <c r="PCQ301"/>
      <c r="PCR301"/>
      <c r="PCS301"/>
      <c r="PCT301"/>
      <c r="PCU301"/>
      <c r="PCV301"/>
      <c r="PCW301"/>
      <c r="PCX301"/>
      <c r="PCY301"/>
      <c r="PCZ301"/>
      <c r="PDA301"/>
      <c r="PDB301"/>
      <c r="PDC301"/>
      <c r="PDD301"/>
      <c r="PDE301"/>
      <c r="PDF301"/>
      <c r="PDG301"/>
      <c r="PDH301"/>
      <c r="PDI301"/>
      <c r="PDJ301"/>
      <c r="PDK301"/>
      <c r="PDL301"/>
      <c r="PDM301"/>
      <c r="PDN301"/>
      <c r="PDO301"/>
      <c r="PDP301"/>
      <c r="PDQ301"/>
      <c r="PDR301"/>
      <c r="PDS301"/>
      <c r="PDT301"/>
      <c r="PDU301"/>
      <c r="PDV301"/>
      <c r="PDW301"/>
      <c r="PDX301"/>
      <c r="PDY301"/>
      <c r="PDZ301"/>
      <c r="PEA301"/>
      <c r="PEB301"/>
      <c r="PEC301"/>
      <c r="PED301"/>
      <c r="PEE301"/>
      <c r="PEF301"/>
      <c r="PEG301"/>
      <c r="PEH301"/>
      <c r="PEI301"/>
      <c r="PEJ301"/>
      <c r="PEK301"/>
      <c r="PEL301"/>
      <c r="PEM301"/>
      <c r="PEN301"/>
      <c r="PEO301"/>
      <c r="PEP301"/>
      <c r="PEQ301"/>
      <c r="PER301"/>
      <c r="PES301"/>
      <c r="PET301"/>
      <c r="PEU301"/>
      <c r="PEV301"/>
      <c r="PEW301"/>
      <c r="PEX301"/>
      <c r="PEY301"/>
      <c r="PEZ301"/>
      <c r="PFA301"/>
      <c r="PFB301"/>
      <c r="PFC301"/>
      <c r="PFD301"/>
      <c r="PFE301"/>
      <c r="PFF301"/>
      <c r="PFG301"/>
      <c r="PFH301"/>
      <c r="PFI301"/>
      <c r="PFJ301"/>
      <c r="PFK301"/>
      <c r="PFL301"/>
      <c r="PFM301"/>
      <c r="PFN301"/>
      <c r="PFO301"/>
      <c r="PFP301"/>
      <c r="PFQ301"/>
      <c r="PFR301"/>
      <c r="PFS301"/>
      <c r="PFT301"/>
      <c r="PFU301"/>
      <c r="PFV301"/>
      <c r="PFW301"/>
      <c r="PFX301"/>
      <c r="PFY301"/>
      <c r="PFZ301"/>
      <c r="PGA301"/>
      <c r="PGB301"/>
      <c r="PGC301"/>
      <c r="PGD301"/>
      <c r="PGE301"/>
      <c r="PGF301"/>
      <c r="PGG301"/>
      <c r="PGH301"/>
      <c r="PGI301"/>
      <c r="PGJ301"/>
      <c r="PGK301"/>
      <c r="PGL301"/>
      <c r="PGM301"/>
      <c r="PGN301"/>
      <c r="PGO301"/>
      <c r="PGP301"/>
      <c r="PGQ301"/>
      <c r="PGR301"/>
      <c r="PGS301"/>
      <c r="PGT301"/>
      <c r="PGU301"/>
      <c r="PGV301"/>
      <c r="PGW301"/>
      <c r="PGX301"/>
      <c r="PGY301"/>
      <c r="PGZ301"/>
      <c r="PHA301"/>
      <c r="PHB301"/>
      <c r="PHC301"/>
      <c r="PHD301"/>
      <c r="PHE301"/>
      <c r="PHF301"/>
      <c r="PHG301"/>
      <c r="PHH301"/>
      <c r="PHI301"/>
      <c r="PHJ301"/>
      <c r="PHK301"/>
      <c r="PHL301"/>
      <c r="PHM301"/>
      <c r="PHN301"/>
      <c r="PHO301"/>
      <c r="PHP301"/>
      <c r="PHQ301"/>
      <c r="PHR301"/>
      <c r="PHS301"/>
      <c r="PHT301"/>
      <c r="PHU301"/>
      <c r="PHV301"/>
      <c r="PHW301"/>
      <c r="PHX301"/>
      <c r="PHY301"/>
      <c r="PHZ301"/>
      <c r="PIA301"/>
      <c r="PIB301"/>
      <c r="PIC301"/>
      <c r="PID301"/>
      <c r="PIE301"/>
      <c r="PIF301"/>
      <c r="PIG301"/>
      <c r="PIH301"/>
      <c r="PII301"/>
      <c r="PIJ301"/>
      <c r="PIK301"/>
      <c r="PIL301"/>
      <c r="PIM301"/>
      <c r="PIN301"/>
      <c r="PIO301"/>
      <c r="PIP301"/>
      <c r="PIQ301"/>
      <c r="PIR301"/>
      <c r="PIS301"/>
      <c r="PIT301"/>
      <c r="PIU301"/>
      <c r="PIV301"/>
      <c r="PIW301"/>
      <c r="PIX301"/>
      <c r="PIY301"/>
      <c r="PIZ301"/>
      <c r="PJA301"/>
      <c r="PJB301"/>
      <c r="PJC301"/>
      <c r="PJD301"/>
      <c r="PJE301"/>
      <c r="PJF301"/>
      <c r="PJG301"/>
      <c r="PJH301"/>
      <c r="PJI301"/>
      <c r="PJJ301"/>
      <c r="PJK301"/>
      <c r="PJL301"/>
      <c r="PJM301"/>
      <c r="PJN301"/>
      <c r="PJO301"/>
      <c r="PJP301"/>
      <c r="PJQ301"/>
      <c r="PJR301"/>
      <c r="PJS301"/>
      <c r="PJT301"/>
      <c r="PJU301"/>
      <c r="PJV301"/>
      <c r="PJW301"/>
      <c r="PJX301"/>
      <c r="PJY301"/>
      <c r="PJZ301"/>
      <c r="PKA301"/>
      <c r="PKB301"/>
      <c r="PKC301"/>
      <c r="PKD301"/>
      <c r="PKE301"/>
      <c r="PKF301"/>
      <c r="PKG301"/>
      <c r="PKH301"/>
      <c r="PKI301"/>
      <c r="PKJ301"/>
      <c r="PKK301"/>
      <c r="PKL301"/>
      <c r="PKM301"/>
      <c r="PKN301"/>
      <c r="PKO301"/>
      <c r="PKP301"/>
      <c r="PKQ301"/>
      <c r="PKR301"/>
      <c r="PKS301"/>
      <c r="PKT301"/>
      <c r="PKU301"/>
      <c r="PKV301"/>
      <c r="PKW301"/>
      <c r="PKX301"/>
      <c r="PKY301"/>
      <c r="PKZ301"/>
      <c r="PLA301"/>
      <c r="PLB301"/>
      <c r="PLC301"/>
      <c r="PLD301"/>
      <c r="PLE301"/>
      <c r="PLF301"/>
      <c r="PLG301"/>
      <c r="PLH301"/>
      <c r="PLI301"/>
      <c r="PLJ301"/>
      <c r="PLK301"/>
      <c r="PLL301"/>
      <c r="PLM301"/>
      <c r="PLN301"/>
      <c r="PLO301"/>
      <c r="PLP301"/>
      <c r="PLQ301"/>
      <c r="PLR301"/>
      <c r="PLS301"/>
      <c r="PLT301"/>
      <c r="PLU301"/>
      <c r="PLV301"/>
      <c r="PLW301"/>
      <c r="PLX301"/>
      <c r="PLY301"/>
      <c r="PLZ301"/>
      <c r="PMA301"/>
      <c r="PMB301"/>
      <c r="PMC301"/>
      <c r="PMD301"/>
      <c r="PME301"/>
      <c r="PMF301"/>
      <c r="PMG301"/>
      <c r="PMH301"/>
      <c r="PMI301"/>
      <c r="PMJ301"/>
      <c r="PMK301"/>
      <c r="PML301"/>
      <c r="PMM301"/>
      <c r="PMN301"/>
      <c r="PMO301"/>
      <c r="PMP301"/>
      <c r="PMQ301"/>
      <c r="PMR301"/>
      <c r="PMS301"/>
      <c r="PMT301"/>
      <c r="PMU301"/>
      <c r="PMV301"/>
      <c r="PMW301"/>
      <c r="PMX301"/>
      <c r="PMY301"/>
      <c r="PMZ301"/>
      <c r="PNA301"/>
      <c r="PNB301"/>
      <c r="PNC301"/>
      <c r="PND301"/>
      <c r="PNE301"/>
      <c r="PNF301"/>
      <c r="PNG301"/>
      <c r="PNH301"/>
      <c r="PNI301"/>
      <c r="PNJ301"/>
      <c r="PNK301"/>
      <c r="PNL301"/>
      <c r="PNM301"/>
      <c r="PNN301"/>
      <c r="PNO301"/>
      <c r="PNP301"/>
      <c r="PNQ301"/>
      <c r="PNR301"/>
      <c r="PNS301"/>
      <c r="PNT301"/>
      <c r="PNU301"/>
      <c r="PNV301"/>
      <c r="PNW301"/>
      <c r="PNX301"/>
      <c r="PNY301"/>
      <c r="PNZ301"/>
      <c r="POA301"/>
      <c r="POB301"/>
      <c r="POC301"/>
      <c r="POD301"/>
      <c r="POE301"/>
      <c r="POF301"/>
      <c r="POG301"/>
      <c r="POH301"/>
      <c r="POI301"/>
      <c r="POJ301"/>
      <c r="POK301"/>
      <c r="POL301"/>
      <c r="POM301"/>
      <c r="PON301"/>
      <c r="POO301"/>
      <c r="POP301"/>
      <c r="POQ301"/>
      <c r="POR301"/>
      <c r="POS301"/>
      <c r="POT301"/>
      <c r="POU301"/>
      <c r="POV301"/>
      <c r="POW301"/>
      <c r="POX301"/>
      <c r="POY301"/>
      <c r="POZ301"/>
      <c r="PPA301"/>
      <c r="PPB301"/>
      <c r="PPC301"/>
      <c r="PPD301"/>
      <c r="PPE301"/>
      <c r="PPF301"/>
      <c r="PPG301"/>
      <c r="PPH301"/>
      <c r="PPI301"/>
      <c r="PPJ301"/>
      <c r="PPK301"/>
      <c r="PPL301"/>
      <c r="PPM301"/>
      <c r="PPN301"/>
      <c r="PPO301"/>
      <c r="PPP301"/>
      <c r="PPQ301"/>
      <c r="PPR301"/>
      <c r="PPS301"/>
      <c r="PPT301"/>
      <c r="PPU301"/>
      <c r="PPV301"/>
      <c r="PPW301"/>
      <c r="PPX301"/>
      <c r="PPY301"/>
      <c r="PPZ301"/>
      <c r="PQA301"/>
      <c r="PQB301"/>
      <c r="PQC301"/>
      <c r="PQD301"/>
      <c r="PQE301"/>
      <c r="PQF301"/>
      <c r="PQG301"/>
      <c r="PQH301"/>
      <c r="PQI301"/>
      <c r="PQJ301"/>
      <c r="PQK301"/>
      <c r="PQL301"/>
      <c r="PQM301"/>
      <c r="PQN301"/>
      <c r="PQO301"/>
      <c r="PQP301"/>
      <c r="PQQ301"/>
      <c r="PQR301"/>
      <c r="PQS301"/>
      <c r="PQT301"/>
      <c r="PQU301"/>
      <c r="PQV301"/>
      <c r="PQW301"/>
      <c r="PQX301"/>
      <c r="PQY301"/>
      <c r="PQZ301"/>
      <c r="PRA301"/>
      <c r="PRB301"/>
      <c r="PRC301"/>
      <c r="PRD301"/>
      <c r="PRE301"/>
      <c r="PRF301"/>
      <c r="PRG301"/>
      <c r="PRH301"/>
      <c r="PRI301"/>
      <c r="PRJ301"/>
      <c r="PRK301"/>
      <c r="PRL301"/>
      <c r="PRM301"/>
      <c r="PRN301"/>
      <c r="PRO301"/>
      <c r="PRP301"/>
      <c r="PRQ301"/>
      <c r="PRR301"/>
      <c r="PRS301"/>
      <c r="PRT301"/>
      <c r="PRU301"/>
      <c r="PRV301"/>
      <c r="PRW301"/>
      <c r="PRX301"/>
      <c r="PRY301"/>
      <c r="PRZ301"/>
      <c r="PSA301"/>
      <c r="PSB301"/>
      <c r="PSC301"/>
      <c r="PSD301"/>
      <c r="PSE301"/>
      <c r="PSF301"/>
      <c r="PSG301"/>
      <c r="PSH301"/>
      <c r="PSI301"/>
      <c r="PSJ301"/>
      <c r="PSK301"/>
      <c r="PSL301"/>
      <c r="PSM301"/>
      <c r="PSN301"/>
      <c r="PSO301"/>
      <c r="PSP301"/>
      <c r="PSQ301"/>
      <c r="PSR301"/>
      <c r="PSS301"/>
      <c r="PST301"/>
      <c r="PSU301"/>
      <c r="PSV301"/>
      <c r="PSW301"/>
      <c r="PSX301"/>
      <c r="PSY301"/>
      <c r="PSZ301"/>
      <c r="PTA301"/>
      <c r="PTB301"/>
      <c r="PTC301"/>
      <c r="PTD301"/>
      <c r="PTE301"/>
      <c r="PTF301"/>
      <c r="PTG301"/>
      <c r="PTH301"/>
      <c r="PTI301"/>
      <c r="PTJ301"/>
      <c r="PTK301"/>
      <c r="PTL301"/>
      <c r="PTM301"/>
      <c r="PTN301"/>
      <c r="PTO301"/>
      <c r="PTP301"/>
      <c r="PTQ301"/>
      <c r="PTR301"/>
      <c r="PTS301"/>
      <c r="PTT301"/>
      <c r="PTU301"/>
      <c r="PTV301"/>
      <c r="PTW301"/>
      <c r="PTX301"/>
      <c r="PTY301"/>
      <c r="PTZ301"/>
      <c r="PUA301"/>
      <c r="PUB301"/>
      <c r="PUC301"/>
      <c r="PUD301"/>
      <c r="PUE301"/>
      <c r="PUF301"/>
      <c r="PUG301"/>
      <c r="PUH301"/>
      <c r="PUI301"/>
      <c r="PUJ301"/>
      <c r="PUK301"/>
      <c r="PUL301"/>
      <c r="PUM301"/>
      <c r="PUN301"/>
      <c r="PUO301"/>
      <c r="PUP301"/>
      <c r="PUQ301"/>
      <c r="PUR301"/>
      <c r="PUS301"/>
      <c r="PUT301"/>
      <c r="PUU301"/>
      <c r="PUV301"/>
      <c r="PUW301"/>
      <c r="PUX301"/>
      <c r="PUY301"/>
      <c r="PUZ301"/>
      <c r="PVA301"/>
      <c r="PVB301"/>
      <c r="PVC301"/>
      <c r="PVD301"/>
      <c r="PVE301"/>
      <c r="PVF301"/>
      <c r="PVG301"/>
      <c r="PVH301"/>
      <c r="PVI301"/>
      <c r="PVJ301"/>
      <c r="PVK301"/>
      <c r="PVL301"/>
      <c r="PVM301"/>
      <c r="PVN301"/>
      <c r="PVO301"/>
      <c r="PVP301"/>
      <c r="PVQ301"/>
      <c r="PVR301"/>
      <c r="PVS301"/>
      <c r="PVT301"/>
      <c r="PVU301"/>
      <c r="PVV301"/>
      <c r="PVW301"/>
      <c r="PVX301"/>
      <c r="PVY301"/>
      <c r="PVZ301"/>
      <c r="PWA301"/>
      <c r="PWB301"/>
      <c r="PWC301"/>
      <c r="PWD301"/>
      <c r="PWE301"/>
      <c r="PWF301"/>
      <c r="PWG301"/>
      <c r="PWH301"/>
      <c r="PWI301"/>
      <c r="PWJ301"/>
      <c r="PWK301"/>
      <c r="PWL301"/>
      <c r="PWM301"/>
      <c r="PWN301"/>
      <c r="PWO301"/>
      <c r="PWP301"/>
      <c r="PWQ301"/>
      <c r="PWR301"/>
      <c r="PWS301"/>
      <c r="PWT301"/>
      <c r="PWU301"/>
      <c r="PWV301"/>
      <c r="PWW301"/>
      <c r="PWX301"/>
      <c r="PWY301"/>
      <c r="PWZ301"/>
      <c r="PXA301"/>
      <c r="PXB301"/>
      <c r="PXC301"/>
      <c r="PXD301"/>
      <c r="PXE301"/>
      <c r="PXF301"/>
      <c r="PXG301"/>
      <c r="PXH301"/>
      <c r="PXI301"/>
      <c r="PXJ301"/>
      <c r="PXK301"/>
      <c r="PXL301"/>
      <c r="PXM301"/>
      <c r="PXN301"/>
      <c r="PXO301"/>
      <c r="PXP301"/>
      <c r="PXQ301"/>
      <c r="PXR301"/>
      <c r="PXS301"/>
      <c r="PXT301"/>
      <c r="PXU301"/>
      <c r="PXV301"/>
      <c r="PXW301"/>
      <c r="PXX301"/>
      <c r="PXY301"/>
      <c r="PXZ301"/>
      <c r="PYA301"/>
      <c r="PYB301"/>
      <c r="PYC301"/>
      <c r="PYD301"/>
      <c r="PYE301"/>
      <c r="PYF301"/>
      <c r="PYG301"/>
      <c r="PYH301"/>
      <c r="PYI301"/>
      <c r="PYJ301"/>
      <c r="PYK301"/>
      <c r="PYL301"/>
      <c r="PYM301"/>
      <c r="PYN301"/>
      <c r="PYO301"/>
      <c r="PYP301"/>
      <c r="PYQ301"/>
      <c r="PYR301"/>
      <c r="PYS301"/>
      <c r="PYT301"/>
      <c r="PYU301"/>
      <c r="PYV301"/>
      <c r="PYW301"/>
      <c r="PYX301"/>
      <c r="PYY301"/>
      <c r="PYZ301"/>
      <c r="PZA301"/>
      <c r="PZB301"/>
      <c r="PZC301"/>
      <c r="PZD301"/>
      <c r="PZE301"/>
      <c r="PZF301"/>
      <c r="PZG301"/>
      <c r="PZH301"/>
      <c r="PZI301"/>
      <c r="PZJ301"/>
      <c r="PZK301"/>
      <c r="PZL301"/>
      <c r="PZM301"/>
      <c r="PZN301"/>
      <c r="PZO301"/>
      <c r="PZP301"/>
      <c r="PZQ301"/>
      <c r="PZR301"/>
      <c r="PZS301"/>
      <c r="PZT301"/>
      <c r="PZU301"/>
      <c r="PZV301"/>
      <c r="PZW301"/>
      <c r="PZX301"/>
      <c r="PZY301"/>
      <c r="PZZ301"/>
      <c r="QAA301"/>
      <c r="QAB301"/>
      <c r="QAC301"/>
      <c r="QAD301"/>
      <c r="QAE301"/>
      <c r="QAF301"/>
      <c r="QAG301"/>
      <c r="QAH301"/>
      <c r="QAI301"/>
      <c r="QAJ301"/>
      <c r="QAK301"/>
      <c r="QAL301"/>
      <c r="QAM301"/>
      <c r="QAN301"/>
      <c r="QAO301"/>
      <c r="QAP301"/>
      <c r="QAQ301"/>
      <c r="QAR301"/>
      <c r="QAS301"/>
      <c r="QAT301"/>
      <c r="QAU301"/>
      <c r="QAV301"/>
      <c r="QAW301"/>
      <c r="QAX301"/>
      <c r="QAY301"/>
      <c r="QAZ301"/>
      <c r="QBA301"/>
      <c r="QBB301"/>
      <c r="QBC301"/>
      <c r="QBD301"/>
      <c r="QBE301"/>
      <c r="QBF301"/>
      <c r="QBG301"/>
      <c r="QBH301"/>
      <c r="QBI301"/>
      <c r="QBJ301"/>
      <c r="QBK301"/>
      <c r="QBL301"/>
      <c r="QBM301"/>
      <c r="QBN301"/>
      <c r="QBO301"/>
      <c r="QBP301"/>
      <c r="QBQ301"/>
      <c r="QBR301"/>
      <c r="QBS301"/>
      <c r="QBT301"/>
      <c r="QBU301"/>
      <c r="QBV301"/>
      <c r="QBW301"/>
      <c r="QBX301"/>
      <c r="QBY301"/>
      <c r="QBZ301"/>
      <c r="QCA301"/>
      <c r="QCB301"/>
      <c r="QCC301"/>
      <c r="QCD301"/>
      <c r="QCE301"/>
      <c r="QCF301"/>
      <c r="QCG301"/>
      <c r="QCH301"/>
      <c r="QCI301"/>
      <c r="QCJ301"/>
      <c r="QCK301"/>
      <c r="QCL301"/>
      <c r="QCM301"/>
      <c r="QCN301"/>
      <c r="QCO301"/>
      <c r="QCP301"/>
      <c r="QCQ301"/>
      <c r="QCR301"/>
      <c r="QCS301"/>
      <c r="QCT301"/>
      <c r="QCU301"/>
      <c r="QCV301"/>
      <c r="QCW301"/>
      <c r="QCX301"/>
      <c r="QCY301"/>
      <c r="QCZ301"/>
      <c r="QDA301"/>
      <c r="QDB301"/>
      <c r="QDC301"/>
      <c r="QDD301"/>
      <c r="QDE301"/>
      <c r="QDF301"/>
      <c r="QDG301"/>
      <c r="QDH301"/>
      <c r="QDI301"/>
      <c r="QDJ301"/>
      <c r="QDK301"/>
      <c r="QDL301"/>
      <c r="QDM301"/>
      <c r="QDN301"/>
      <c r="QDO301"/>
      <c r="QDP301"/>
      <c r="QDQ301"/>
      <c r="QDR301"/>
      <c r="QDS301"/>
      <c r="QDT301"/>
      <c r="QDU301"/>
      <c r="QDV301"/>
      <c r="QDW301"/>
      <c r="QDX301"/>
      <c r="QDY301"/>
      <c r="QDZ301"/>
      <c r="QEA301"/>
      <c r="QEB301"/>
      <c r="QEC301"/>
      <c r="QED301"/>
      <c r="QEE301"/>
      <c r="QEF301"/>
      <c r="QEG301"/>
      <c r="QEH301"/>
      <c r="QEI301"/>
      <c r="QEJ301"/>
      <c r="QEK301"/>
      <c r="QEL301"/>
      <c r="QEM301"/>
      <c r="QEN301"/>
      <c r="QEO301"/>
      <c r="QEP301"/>
      <c r="QEQ301"/>
      <c r="QER301"/>
      <c r="QES301"/>
      <c r="QET301"/>
      <c r="QEU301"/>
      <c r="QEV301"/>
      <c r="QEW301"/>
      <c r="QEX301"/>
      <c r="QEY301"/>
      <c r="QEZ301"/>
      <c r="QFA301"/>
      <c r="QFB301"/>
      <c r="QFC301"/>
      <c r="QFD301"/>
      <c r="QFE301"/>
      <c r="QFF301"/>
      <c r="QFG301"/>
      <c r="QFH301"/>
      <c r="QFI301"/>
      <c r="QFJ301"/>
      <c r="QFK301"/>
      <c r="QFL301"/>
      <c r="QFM301"/>
      <c r="QFN301"/>
      <c r="QFO301"/>
      <c r="QFP301"/>
      <c r="QFQ301"/>
      <c r="QFR301"/>
      <c r="QFS301"/>
      <c r="QFT301"/>
      <c r="QFU301"/>
      <c r="QFV301"/>
      <c r="QFW301"/>
      <c r="QFX301"/>
      <c r="QFY301"/>
      <c r="QFZ301"/>
      <c r="QGA301"/>
      <c r="QGB301"/>
      <c r="QGC301"/>
      <c r="QGD301"/>
      <c r="QGE301"/>
      <c r="QGF301"/>
      <c r="QGG301"/>
      <c r="QGH301"/>
      <c r="QGI301"/>
      <c r="QGJ301"/>
      <c r="QGK301"/>
      <c r="QGL301"/>
      <c r="QGM301"/>
      <c r="QGN301"/>
      <c r="QGO301"/>
      <c r="QGP301"/>
      <c r="QGQ301"/>
      <c r="QGR301"/>
      <c r="QGS301"/>
      <c r="QGT301"/>
      <c r="QGU301"/>
      <c r="QGV301"/>
      <c r="QGW301"/>
      <c r="QGX301"/>
      <c r="QGY301"/>
      <c r="QGZ301"/>
      <c r="QHA301"/>
      <c r="QHB301"/>
      <c r="QHC301"/>
      <c r="QHD301"/>
      <c r="QHE301"/>
      <c r="QHF301"/>
      <c r="QHG301"/>
      <c r="QHH301"/>
      <c r="QHI301"/>
      <c r="QHJ301"/>
      <c r="QHK301"/>
      <c r="QHL301"/>
      <c r="QHM301"/>
      <c r="QHN301"/>
      <c r="QHO301"/>
      <c r="QHP301"/>
      <c r="QHQ301"/>
      <c r="QHR301"/>
      <c r="QHS301"/>
      <c r="QHT301"/>
      <c r="QHU301"/>
      <c r="QHV301"/>
      <c r="QHW301"/>
      <c r="QHX301"/>
      <c r="QHY301"/>
      <c r="QHZ301"/>
      <c r="QIA301"/>
      <c r="QIB301"/>
      <c r="QIC301"/>
      <c r="QID301"/>
      <c r="QIE301"/>
      <c r="QIF301"/>
      <c r="QIG301"/>
      <c r="QIH301"/>
      <c r="QII301"/>
      <c r="QIJ301"/>
      <c r="QIK301"/>
      <c r="QIL301"/>
      <c r="QIM301"/>
      <c r="QIN301"/>
      <c r="QIO301"/>
      <c r="QIP301"/>
      <c r="QIQ301"/>
      <c r="QIR301"/>
      <c r="QIS301"/>
      <c r="QIT301"/>
      <c r="QIU301"/>
      <c r="QIV301"/>
      <c r="QIW301"/>
      <c r="QIX301"/>
      <c r="QIY301"/>
      <c r="QIZ301"/>
      <c r="QJA301"/>
      <c r="QJB301"/>
      <c r="QJC301"/>
      <c r="QJD301"/>
      <c r="QJE301"/>
      <c r="QJF301"/>
      <c r="QJG301"/>
      <c r="QJH301"/>
      <c r="QJI301"/>
      <c r="QJJ301"/>
      <c r="QJK301"/>
      <c r="QJL301"/>
      <c r="QJM301"/>
      <c r="QJN301"/>
      <c r="QJO301"/>
      <c r="QJP301"/>
      <c r="QJQ301"/>
      <c r="QJR301"/>
      <c r="QJS301"/>
      <c r="QJT301"/>
      <c r="QJU301"/>
      <c r="QJV301"/>
      <c r="QJW301"/>
      <c r="QJX301"/>
      <c r="QJY301"/>
      <c r="QJZ301"/>
      <c r="QKA301"/>
      <c r="QKB301"/>
      <c r="QKC301"/>
      <c r="QKD301"/>
      <c r="QKE301"/>
      <c r="QKF301"/>
      <c r="QKG301"/>
      <c r="QKH301"/>
      <c r="QKI301"/>
      <c r="QKJ301"/>
      <c r="QKK301"/>
      <c r="QKL301"/>
      <c r="QKM301"/>
      <c r="QKN301"/>
      <c r="QKO301"/>
      <c r="QKP301"/>
      <c r="QKQ301"/>
      <c r="QKR301"/>
      <c r="QKS301"/>
      <c r="QKT301"/>
      <c r="QKU301"/>
      <c r="QKV301"/>
      <c r="QKW301"/>
      <c r="QKX301"/>
      <c r="QKY301"/>
      <c r="QKZ301"/>
      <c r="QLA301"/>
      <c r="QLB301"/>
      <c r="QLC301"/>
      <c r="QLD301"/>
      <c r="QLE301"/>
      <c r="QLF301"/>
      <c r="QLG301"/>
      <c r="QLH301"/>
      <c r="QLI301"/>
      <c r="QLJ301"/>
      <c r="QLK301"/>
      <c r="QLL301"/>
      <c r="QLM301"/>
      <c r="QLN301"/>
      <c r="QLO301"/>
      <c r="QLP301"/>
      <c r="QLQ301"/>
      <c r="QLR301"/>
      <c r="QLS301"/>
      <c r="QLT301"/>
      <c r="QLU301"/>
      <c r="QLV301"/>
      <c r="QLW301"/>
      <c r="QLX301"/>
      <c r="QLY301"/>
      <c r="QLZ301"/>
      <c r="QMA301"/>
      <c r="QMB301"/>
      <c r="QMC301"/>
      <c r="QMD301"/>
      <c r="QME301"/>
      <c r="QMF301"/>
      <c r="QMG301"/>
      <c r="QMH301"/>
      <c r="QMI301"/>
      <c r="QMJ301"/>
      <c r="QMK301"/>
      <c r="QML301"/>
      <c r="QMM301"/>
      <c r="QMN301"/>
      <c r="QMO301"/>
      <c r="QMP301"/>
      <c r="QMQ301"/>
      <c r="QMR301"/>
      <c r="QMS301"/>
      <c r="QMT301"/>
      <c r="QMU301"/>
      <c r="QMV301"/>
      <c r="QMW301"/>
      <c r="QMX301"/>
      <c r="QMY301"/>
      <c r="QMZ301"/>
      <c r="QNA301"/>
      <c r="QNB301"/>
      <c r="QNC301"/>
      <c r="QND301"/>
      <c r="QNE301"/>
      <c r="QNF301"/>
      <c r="QNG301"/>
      <c r="QNH301"/>
      <c r="QNI301"/>
      <c r="QNJ301"/>
      <c r="QNK301"/>
      <c r="QNL301"/>
      <c r="QNM301"/>
      <c r="QNN301"/>
      <c r="QNO301"/>
      <c r="QNP301"/>
      <c r="QNQ301"/>
      <c r="QNR301"/>
      <c r="QNS301"/>
      <c r="QNT301"/>
      <c r="QNU301"/>
      <c r="QNV301"/>
      <c r="QNW301"/>
      <c r="QNX301"/>
      <c r="QNY301"/>
      <c r="QNZ301"/>
      <c r="QOA301"/>
      <c r="QOB301"/>
      <c r="QOC301"/>
      <c r="QOD301"/>
      <c r="QOE301"/>
      <c r="QOF301"/>
      <c r="QOG301"/>
      <c r="QOH301"/>
      <c r="QOI301"/>
      <c r="QOJ301"/>
      <c r="QOK301"/>
      <c r="QOL301"/>
      <c r="QOM301"/>
      <c r="QON301"/>
      <c r="QOO301"/>
      <c r="QOP301"/>
      <c r="QOQ301"/>
      <c r="QOR301"/>
      <c r="QOS301"/>
      <c r="QOT301"/>
      <c r="QOU301"/>
      <c r="QOV301"/>
      <c r="QOW301"/>
      <c r="QOX301"/>
      <c r="QOY301"/>
      <c r="QOZ301"/>
      <c r="QPA301"/>
      <c r="QPB301"/>
      <c r="QPC301"/>
      <c r="QPD301"/>
      <c r="QPE301"/>
      <c r="QPF301"/>
      <c r="QPG301"/>
      <c r="QPH301"/>
      <c r="QPI301"/>
      <c r="QPJ301"/>
      <c r="QPK301"/>
      <c r="QPL301"/>
      <c r="QPM301"/>
      <c r="QPN301"/>
      <c r="QPO301"/>
      <c r="QPP301"/>
      <c r="QPQ301"/>
      <c r="QPR301"/>
      <c r="QPS301"/>
      <c r="QPT301"/>
      <c r="QPU301"/>
      <c r="QPV301"/>
      <c r="QPW301"/>
      <c r="QPX301"/>
      <c r="QPY301"/>
      <c r="QPZ301"/>
      <c r="QQA301"/>
      <c r="QQB301"/>
      <c r="QQC301"/>
      <c r="QQD301"/>
      <c r="QQE301"/>
      <c r="QQF301"/>
      <c r="QQG301"/>
      <c r="QQH301"/>
      <c r="QQI301"/>
      <c r="QQJ301"/>
      <c r="QQK301"/>
      <c r="QQL301"/>
      <c r="QQM301"/>
      <c r="QQN301"/>
      <c r="QQO301"/>
      <c r="QQP301"/>
      <c r="QQQ301"/>
      <c r="QQR301"/>
      <c r="QQS301"/>
      <c r="QQT301"/>
      <c r="QQU301"/>
      <c r="QQV301"/>
      <c r="QQW301"/>
      <c r="QQX301"/>
      <c r="QQY301"/>
      <c r="QQZ301"/>
      <c r="QRA301"/>
      <c r="QRB301"/>
      <c r="QRC301"/>
      <c r="QRD301"/>
      <c r="QRE301"/>
      <c r="QRF301"/>
      <c r="QRG301"/>
      <c r="QRH301"/>
      <c r="QRI301"/>
      <c r="QRJ301"/>
      <c r="QRK301"/>
      <c r="QRL301"/>
      <c r="QRM301"/>
      <c r="QRN301"/>
      <c r="QRO301"/>
      <c r="QRP301"/>
      <c r="QRQ301"/>
      <c r="QRR301"/>
      <c r="QRS301"/>
      <c r="QRT301"/>
      <c r="QRU301"/>
      <c r="QRV301"/>
      <c r="QRW301"/>
      <c r="QRX301"/>
      <c r="QRY301"/>
      <c r="QRZ301"/>
      <c r="QSA301"/>
      <c r="QSB301"/>
      <c r="QSC301"/>
      <c r="QSD301"/>
      <c r="QSE301"/>
      <c r="QSF301"/>
      <c r="QSG301"/>
      <c r="QSH301"/>
      <c r="QSI301"/>
      <c r="QSJ301"/>
      <c r="QSK301"/>
      <c r="QSL301"/>
      <c r="QSM301"/>
      <c r="QSN301"/>
      <c r="QSO301"/>
      <c r="QSP301"/>
      <c r="QSQ301"/>
      <c r="QSR301"/>
      <c r="QSS301"/>
      <c r="QST301"/>
      <c r="QSU301"/>
      <c r="QSV301"/>
      <c r="QSW301"/>
      <c r="QSX301"/>
      <c r="QSY301"/>
      <c r="QSZ301"/>
      <c r="QTA301"/>
      <c r="QTB301"/>
      <c r="QTC301"/>
      <c r="QTD301"/>
      <c r="QTE301"/>
      <c r="QTF301"/>
      <c r="QTG301"/>
      <c r="QTH301"/>
      <c r="QTI301"/>
      <c r="QTJ301"/>
      <c r="QTK301"/>
      <c r="QTL301"/>
      <c r="QTM301"/>
      <c r="QTN301"/>
      <c r="QTO301"/>
      <c r="QTP301"/>
      <c r="QTQ301"/>
      <c r="QTR301"/>
      <c r="QTS301"/>
      <c r="QTT301"/>
      <c r="QTU301"/>
      <c r="QTV301"/>
      <c r="QTW301"/>
      <c r="QTX301"/>
      <c r="QTY301"/>
      <c r="QTZ301"/>
      <c r="QUA301"/>
      <c r="QUB301"/>
      <c r="QUC301"/>
      <c r="QUD301"/>
      <c r="QUE301"/>
      <c r="QUF301"/>
      <c r="QUG301"/>
      <c r="QUH301"/>
      <c r="QUI301"/>
      <c r="QUJ301"/>
      <c r="QUK301"/>
      <c r="QUL301"/>
      <c r="QUM301"/>
      <c r="QUN301"/>
      <c r="QUO301"/>
      <c r="QUP301"/>
      <c r="QUQ301"/>
      <c r="QUR301"/>
      <c r="QUS301"/>
      <c r="QUT301"/>
      <c r="QUU301"/>
      <c r="QUV301"/>
      <c r="QUW301"/>
      <c r="QUX301"/>
      <c r="QUY301"/>
      <c r="QUZ301"/>
      <c r="QVA301"/>
      <c r="QVB301"/>
      <c r="QVC301"/>
      <c r="QVD301"/>
      <c r="QVE301"/>
      <c r="QVF301"/>
      <c r="QVG301"/>
      <c r="QVH301"/>
      <c r="QVI301"/>
      <c r="QVJ301"/>
      <c r="QVK301"/>
      <c r="QVL301"/>
      <c r="QVM301"/>
      <c r="QVN301"/>
      <c r="QVO301"/>
      <c r="QVP301"/>
      <c r="QVQ301"/>
      <c r="QVR301"/>
      <c r="QVS301"/>
      <c r="QVT301"/>
      <c r="QVU301"/>
      <c r="QVV301"/>
      <c r="QVW301"/>
      <c r="QVX301"/>
      <c r="QVY301"/>
      <c r="QVZ301"/>
      <c r="QWA301"/>
      <c r="QWB301"/>
      <c r="QWC301"/>
      <c r="QWD301"/>
      <c r="QWE301"/>
      <c r="QWF301"/>
      <c r="QWG301"/>
      <c r="QWH301"/>
      <c r="QWI301"/>
      <c r="QWJ301"/>
      <c r="QWK301"/>
      <c r="QWL301"/>
      <c r="QWM301"/>
      <c r="QWN301"/>
      <c r="QWO301"/>
      <c r="QWP301"/>
      <c r="QWQ301"/>
      <c r="QWR301"/>
      <c r="QWS301"/>
      <c r="QWT301"/>
      <c r="QWU301"/>
      <c r="QWV301"/>
      <c r="QWW301"/>
      <c r="QWX301"/>
      <c r="QWY301"/>
      <c r="QWZ301"/>
      <c r="QXA301"/>
      <c r="QXB301"/>
      <c r="QXC301"/>
      <c r="QXD301"/>
      <c r="QXE301"/>
      <c r="QXF301"/>
      <c r="QXG301"/>
      <c r="QXH301"/>
      <c r="QXI301"/>
      <c r="QXJ301"/>
      <c r="QXK301"/>
      <c r="QXL301"/>
      <c r="QXM301"/>
      <c r="QXN301"/>
      <c r="QXO301"/>
      <c r="QXP301"/>
      <c r="QXQ301"/>
      <c r="QXR301"/>
      <c r="QXS301"/>
      <c r="QXT301"/>
      <c r="QXU301"/>
      <c r="QXV301"/>
      <c r="QXW301"/>
      <c r="QXX301"/>
      <c r="QXY301"/>
      <c r="QXZ301"/>
      <c r="QYA301"/>
      <c r="QYB301"/>
      <c r="QYC301"/>
      <c r="QYD301"/>
      <c r="QYE301"/>
      <c r="QYF301"/>
      <c r="QYG301"/>
      <c r="QYH301"/>
      <c r="QYI301"/>
      <c r="QYJ301"/>
      <c r="QYK301"/>
      <c r="QYL301"/>
      <c r="QYM301"/>
      <c r="QYN301"/>
      <c r="QYO301"/>
      <c r="QYP301"/>
      <c r="QYQ301"/>
      <c r="QYR301"/>
      <c r="QYS301"/>
      <c r="QYT301"/>
      <c r="QYU301"/>
      <c r="QYV301"/>
      <c r="QYW301"/>
      <c r="QYX301"/>
      <c r="QYY301"/>
      <c r="QYZ301"/>
      <c r="QZA301"/>
      <c r="QZB301"/>
      <c r="QZC301"/>
      <c r="QZD301"/>
      <c r="QZE301"/>
      <c r="QZF301"/>
      <c r="QZG301"/>
      <c r="QZH301"/>
      <c r="QZI301"/>
      <c r="QZJ301"/>
      <c r="QZK301"/>
      <c r="QZL301"/>
      <c r="QZM301"/>
      <c r="QZN301"/>
      <c r="QZO301"/>
      <c r="QZP301"/>
      <c r="QZQ301"/>
      <c r="QZR301"/>
      <c r="QZS301"/>
      <c r="QZT301"/>
      <c r="QZU301"/>
      <c r="QZV301"/>
      <c r="QZW301"/>
      <c r="QZX301"/>
      <c r="QZY301"/>
      <c r="QZZ301"/>
      <c r="RAA301"/>
      <c r="RAB301"/>
      <c r="RAC301"/>
      <c r="RAD301"/>
      <c r="RAE301"/>
      <c r="RAF301"/>
      <c r="RAG301"/>
      <c r="RAH301"/>
      <c r="RAI301"/>
      <c r="RAJ301"/>
      <c r="RAK301"/>
      <c r="RAL301"/>
      <c r="RAM301"/>
      <c r="RAN301"/>
      <c r="RAO301"/>
      <c r="RAP301"/>
      <c r="RAQ301"/>
      <c r="RAR301"/>
      <c r="RAS301"/>
      <c r="RAT301"/>
      <c r="RAU301"/>
      <c r="RAV301"/>
      <c r="RAW301"/>
      <c r="RAX301"/>
      <c r="RAY301"/>
      <c r="RAZ301"/>
      <c r="RBA301"/>
      <c r="RBB301"/>
      <c r="RBC301"/>
      <c r="RBD301"/>
      <c r="RBE301"/>
      <c r="RBF301"/>
      <c r="RBG301"/>
      <c r="RBH301"/>
      <c r="RBI301"/>
      <c r="RBJ301"/>
      <c r="RBK301"/>
      <c r="RBL301"/>
      <c r="RBM301"/>
      <c r="RBN301"/>
      <c r="RBO301"/>
      <c r="RBP301"/>
      <c r="RBQ301"/>
      <c r="RBR301"/>
      <c r="RBS301"/>
      <c r="RBT301"/>
      <c r="RBU301"/>
      <c r="RBV301"/>
      <c r="RBW301"/>
      <c r="RBX301"/>
      <c r="RBY301"/>
      <c r="RBZ301"/>
      <c r="RCA301"/>
      <c r="RCB301"/>
      <c r="RCC301"/>
      <c r="RCD301"/>
      <c r="RCE301"/>
      <c r="RCF301"/>
      <c r="RCG301"/>
      <c r="RCH301"/>
      <c r="RCI301"/>
      <c r="RCJ301"/>
      <c r="RCK301"/>
      <c r="RCL301"/>
      <c r="RCM301"/>
      <c r="RCN301"/>
      <c r="RCO301"/>
      <c r="RCP301"/>
      <c r="RCQ301"/>
      <c r="RCR301"/>
      <c r="RCS301"/>
      <c r="RCT301"/>
      <c r="RCU301"/>
      <c r="RCV301"/>
      <c r="RCW301"/>
      <c r="RCX301"/>
      <c r="RCY301"/>
      <c r="RCZ301"/>
      <c r="RDA301"/>
      <c r="RDB301"/>
      <c r="RDC301"/>
      <c r="RDD301"/>
      <c r="RDE301"/>
      <c r="RDF301"/>
      <c r="RDG301"/>
      <c r="RDH301"/>
      <c r="RDI301"/>
      <c r="RDJ301"/>
      <c r="RDK301"/>
      <c r="RDL301"/>
      <c r="RDM301"/>
      <c r="RDN301"/>
      <c r="RDO301"/>
      <c r="RDP301"/>
      <c r="RDQ301"/>
      <c r="RDR301"/>
      <c r="RDS301"/>
      <c r="RDT301"/>
      <c r="RDU301"/>
      <c r="RDV301"/>
      <c r="RDW301"/>
      <c r="RDX301"/>
      <c r="RDY301"/>
      <c r="RDZ301"/>
      <c r="REA301"/>
      <c r="REB301"/>
      <c r="REC301"/>
      <c r="RED301"/>
      <c r="REE301"/>
      <c r="REF301"/>
      <c r="REG301"/>
      <c r="REH301"/>
      <c r="REI301"/>
      <c r="REJ301"/>
      <c r="REK301"/>
      <c r="REL301"/>
      <c r="REM301"/>
      <c r="REN301"/>
      <c r="REO301"/>
      <c r="REP301"/>
      <c r="REQ301"/>
      <c r="RER301"/>
      <c r="RES301"/>
      <c r="RET301"/>
      <c r="REU301"/>
      <c r="REV301"/>
      <c r="REW301"/>
      <c r="REX301"/>
      <c r="REY301"/>
      <c r="REZ301"/>
      <c r="RFA301"/>
      <c r="RFB301"/>
      <c r="RFC301"/>
      <c r="RFD301"/>
      <c r="RFE301"/>
      <c r="RFF301"/>
      <c r="RFG301"/>
      <c r="RFH301"/>
      <c r="RFI301"/>
      <c r="RFJ301"/>
      <c r="RFK301"/>
      <c r="RFL301"/>
      <c r="RFM301"/>
      <c r="RFN301"/>
      <c r="RFO301"/>
      <c r="RFP301"/>
      <c r="RFQ301"/>
      <c r="RFR301"/>
      <c r="RFS301"/>
      <c r="RFT301"/>
      <c r="RFU301"/>
      <c r="RFV301"/>
      <c r="RFW301"/>
      <c r="RFX301"/>
      <c r="RFY301"/>
      <c r="RFZ301"/>
      <c r="RGA301"/>
      <c r="RGB301"/>
      <c r="RGC301"/>
      <c r="RGD301"/>
      <c r="RGE301"/>
      <c r="RGF301"/>
      <c r="RGG301"/>
      <c r="RGH301"/>
      <c r="RGI301"/>
      <c r="RGJ301"/>
      <c r="RGK301"/>
      <c r="RGL301"/>
      <c r="RGM301"/>
      <c r="RGN301"/>
      <c r="RGO301"/>
      <c r="RGP301"/>
      <c r="RGQ301"/>
      <c r="RGR301"/>
      <c r="RGS301"/>
      <c r="RGT301"/>
      <c r="RGU301"/>
      <c r="RGV301"/>
      <c r="RGW301"/>
      <c r="RGX301"/>
      <c r="RGY301"/>
      <c r="RGZ301"/>
      <c r="RHA301"/>
      <c r="RHB301"/>
      <c r="RHC301"/>
      <c r="RHD301"/>
      <c r="RHE301"/>
      <c r="RHF301"/>
      <c r="RHG301"/>
      <c r="RHH301"/>
      <c r="RHI301"/>
      <c r="RHJ301"/>
      <c r="RHK301"/>
      <c r="RHL301"/>
      <c r="RHM301"/>
      <c r="RHN301"/>
      <c r="RHO301"/>
      <c r="RHP301"/>
      <c r="RHQ301"/>
      <c r="RHR301"/>
      <c r="RHS301"/>
      <c r="RHT301"/>
      <c r="RHU301"/>
      <c r="RHV301"/>
      <c r="RHW301"/>
      <c r="RHX301"/>
      <c r="RHY301"/>
      <c r="RHZ301"/>
      <c r="RIA301"/>
      <c r="RIB301"/>
      <c r="RIC301"/>
      <c r="RID301"/>
      <c r="RIE301"/>
      <c r="RIF301"/>
      <c r="RIG301"/>
      <c r="RIH301"/>
      <c r="RII301"/>
      <c r="RIJ301"/>
      <c r="RIK301"/>
      <c r="RIL301"/>
      <c r="RIM301"/>
      <c r="RIN301"/>
      <c r="RIO301"/>
      <c r="RIP301"/>
      <c r="RIQ301"/>
      <c r="RIR301"/>
      <c r="RIS301"/>
      <c r="RIT301"/>
      <c r="RIU301"/>
      <c r="RIV301"/>
      <c r="RIW301"/>
      <c r="RIX301"/>
      <c r="RIY301"/>
      <c r="RIZ301"/>
      <c r="RJA301"/>
      <c r="RJB301"/>
      <c r="RJC301"/>
      <c r="RJD301"/>
      <c r="RJE301"/>
      <c r="RJF301"/>
      <c r="RJG301"/>
      <c r="RJH301"/>
      <c r="RJI301"/>
      <c r="RJJ301"/>
      <c r="RJK301"/>
      <c r="RJL301"/>
      <c r="RJM301"/>
      <c r="RJN301"/>
      <c r="RJO301"/>
      <c r="RJP301"/>
      <c r="RJQ301"/>
      <c r="RJR301"/>
      <c r="RJS301"/>
      <c r="RJT301"/>
      <c r="RJU301"/>
      <c r="RJV301"/>
      <c r="RJW301"/>
      <c r="RJX301"/>
      <c r="RJY301"/>
      <c r="RJZ301"/>
      <c r="RKA301"/>
      <c r="RKB301"/>
      <c r="RKC301"/>
      <c r="RKD301"/>
      <c r="RKE301"/>
      <c r="RKF301"/>
      <c r="RKG301"/>
      <c r="RKH301"/>
      <c r="RKI301"/>
      <c r="RKJ301"/>
      <c r="RKK301"/>
      <c r="RKL301"/>
      <c r="RKM301"/>
      <c r="RKN301"/>
      <c r="RKO301"/>
      <c r="RKP301"/>
      <c r="RKQ301"/>
      <c r="RKR301"/>
      <c r="RKS301"/>
      <c r="RKT301"/>
      <c r="RKU301"/>
      <c r="RKV301"/>
      <c r="RKW301"/>
      <c r="RKX301"/>
      <c r="RKY301"/>
      <c r="RKZ301"/>
      <c r="RLA301"/>
      <c r="RLB301"/>
      <c r="RLC301"/>
      <c r="RLD301"/>
      <c r="RLE301"/>
      <c r="RLF301"/>
      <c r="RLG301"/>
      <c r="RLH301"/>
      <c r="RLI301"/>
      <c r="RLJ301"/>
      <c r="RLK301"/>
      <c r="RLL301"/>
      <c r="RLM301"/>
      <c r="RLN301"/>
      <c r="RLO301"/>
      <c r="RLP301"/>
      <c r="RLQ301"/>
      <c r="RLR301"/>
      <c r="RLS301"/>
      <c r="RLT301"/>
      <c r="RLU301"/>
      <c r="RLV301"/>
      <c r="RLW301"/>
      <c r="RLX301"/>
      <c r="RLY301"/>
      <c r="RLZ301"/>
      <c r="RMA301"/>
      <c r="RMB301"/>
      <c r="RMC301"/>
      <c r="RMD301"/>
      <c r="RME301"/>
      <c r="RMF301"/>
      <c r="RMG301"/>
      <c r="RMH301"/>
      <c r="RMI301"/>
      <c r="RMJ301"/>
      <c r="RMK301"/>
      <c r="RML301"/>
      <c r="RMM301"/>
      <c r="RMN301"/>
      <c r="RMO301"/>
      <c r="RMP301"/>
      <c r="RMQ301"/>
      <c r="RMR301"/>
      <c r="RMS301"/>
      <c r="RMT301"/>
      <c r="RMU301"/>
      <c r="RMV301"/>
      <c r="RMW301"/>
      <c r="RMX301"/>
      <c r="RMY301"/>
      <c r="RMZ301"/>
      <c r="RNA301"/>
      <c r="RNB301"/>
      <c r="RNC301"/>
      <c r="RND301"/>
      <c r="RNE301"/>
      <c r="RNF301"/>
      <c r="RNG301"/>
      <c r="RNH301"/>
      <c r="RNI301"/>
      <c r="RNJ301"/>
      <c r="RNK301"/>
      <c r="RNL301"/>
      <c r="RNM301"/>
      <c r="RNN301"/>
      <c r="RNO301"/>
      <c r="RNP301"/>
      <c r="RNQ301"/>
      <c r="RNR301"/>
      <c r="RNS301"/>
      <c r="RNT301"/>
      <c r="RNU301"/>
      <c r="RNV301"/>
      <c r="RNW301"/>
      <c r="RNX301"/>
      <c r="RNY301"/>
      <c r="RNZ301"/>
      <c r="ROA301"/>
      <c r="ROB301"/>
      <c r="ROC301"/>
      <c r="ROD301"/>
      <c r="ROE301"/>
      <c r="ROF301"/>
      <c r="ROG301"/>
      <c r="ROH301"/>
      <c r="ROI301"/>
      <c r="ROJ301"/>
      <c r="ROK301"/>
      <c r="ROL301"/>
      <c r="ROM301"/>
      <c r="RON301"/>
      <c r="ROO301"/>
      <c r="ROP301"/>
      <c r="ROQ301"/>
      <c r="ROR301"/>
      <c r="ROS301"/>
      <c r="ROT301"/>
      <c r="ROU301"/>
      <c r="ROV301"/>
      <c r="ROW301"/>
      <c r="ROX301"/>
      <c r="ROY301"/>
      <c r="ROZ301"/>
      <c r="RPA301"/>
      <c r="RPB301"/>
      <c r="RPC301"/>
      <c r="RPD301"/>
      <c r="RPE301"/>
      <c r="RPF301"/>
      <c r="RPG301"/>
      <c r="RPH301"/>
      <c r="RPI301"/>
      <c r="RPJ301"/>
      <c r="RPK301"/>
      <c r="RPL301"/>
      <c r="RPM301"/>
      <c r="RPN301"/>
      <c r="RPO301"/>
      <c r="RPP301"/>
      <c r="RPQ301"/>
      <c r="RPR301"/>
      <c r="RPS301"/>
      <c r="RPT301"/>
      <c r="RPU301"/>
      <c r="RPV301"/>
      <c r="RPW301"/>
      <c r="RPX301"/>
      <c r="RPY301"/>
      <c r="RPZ301"/>
      <c r="RQA301"/>
      <c r="RQB301"/>
      <c r="RQC301"/>
      <c r="RQD301"/>
      <c r="RQE301"/>
      <c r="RQF301"/>
      <c r="RQG301"/>
      <c r="RQH301"/>
      <c r="RQI301"/>
      <c r="RQJ301"/>
      <c r="RQK301"/>
      <c r="RQL301"/>
      <c r="RQM301"/>
      <c r="RQN301"/>
      <c r="RQO301"/>
      <c r="RQP301"/>
      <c r="RQQ301"/>
      <c r="RQR301"/>
      <c r="RQS301"/>
      <c r="RQT301"/>
      <c r="RQU301"/>
      <c r="RQV301"/>
      <c r="RQW301"/>
      <c r="RQX301"/>
      <c r="RQY301"/>
      <c r="RQZ301"/>
      <c r="RRA301"/>
      <c r="RRB301"/>
      <c r="RRC301"/>
      <c r="RRD301"/>
      <c r="RRE301"/>
      <c r="RRF301"/>
      <c r="RRG301"/>
      <c r="RRH301"/>
      <c r="RRI301"/>
      <c r="RRJ301"/>
      <c r="RRK301"/>
      <c r="RRL301"/>
      <c r="RRM301"/>
      <c r="RRN301"/>
      <c r="RRO301"/>
      <c r="RRP301"/>
      <c r="RRQ301"/>
      <c r="RRR301"/>
      <c r="RRS301"/>
      <c r="RRT301"/>
      <c r="RRU301"/>
      <c r="RRV301"/>
      <c r="RRW301"/>
      <c r="RRX301"/>
      <c r="RRY301"/>
      <c r="RRZ301"/>
      <c r="RSA301"/>
      <c r="RSB301"/>
      <c r="RSC301"/>
      <c r="RSD301"/>
      <c r="RSE301"/>
      <c r="RSF301"/>
      <c r="RSG301"/>
      <c r="RSH301"/>
      <c r="RSI301"/>
      <c r="RSJ301"/>
      <c r="RSK301"/>
      <c r="RSL301"/>
      <c r="RSM301"/>
      <c r="RSN301"/>
      <c r="RSO301"/>
      <c r="RSP301"/>
      <c r="RSQ301"/>
      <c r="RSR301"/>
      <c r="RSS301"/>
      <c r="RST301"/>
      <c r="RSU301"/>
      <c r="RSV301"/>
      <c r="RSW301"/>
      <c r="RSX301"/>
      <c r="RSY301"/>
      <c r="RSZ301"/>
      <c r="RTA301"/>
      <c r="RTB301"/>
      <c r="RTC301"/>
      <c r="RTD301"/>
      <c r="RTE301"/>
      <c r="RTF301"/>
      <c r="RTG301"/>
      <c r="RTH301"/>
      <c r="RTI301"/>
      <c r="RTJ301"/>
      <c r="RTK301"/>
      <c r="RTL301"/>
      <c r="RTM301"/>
      <c r="RTN301"/>
      <c r="RTO301"/>
      <c r="RTP301"/>
      <c r="RTQ301"/>
      <c r="RTR301"/>
      <c r="RTS301"/>
      <c r="RTT301"/>
      <c r="RTU301"/>
      <c r="RTV301"/>
      <c r="RTW301"/>
      <c r="RTX301"/>
      <c r="RTY301"/>
      <c r="RTZ301"/>
      <c r="RUA301"/>
      <c r="RUB301"/>
      <c r="RUC301"/>
      <c r="RUD301"/>
      <c r="RUE301"/>
      <c r="RUF301"/>
      <c r="RUG301"/>
      <c r="RUH301"/>
      <c r="RUI301"/>
      <c r="RUJ301"/>
      <c r="RUK301"/>
      <c r="RUL301"/>
      <c r="RUM301"/>
      <c r="RUN301"/>
      <c r="RUO301"/>
      <c r="RUP301"/>
      <c r="RUQ301"/>
      <c r="RUR301"/>
      <c r="RUS301"/>
      <c r="RUT301"/>
      <c r="RUU301"/>
      <c r="RUV301"/>
      <c r="RUW301"/>
      <c r="RUX301"/>
      <c r="RUY301"/>
      <c r="RUZ301"/>
      <c r="RVA301"/>
      <c r="RVB301"/>
      <c r="RVC301"/>
      <c r="RVD301"/>
      <c r="RVE301"/>
      <c r="RVF301"/>
      <c r="RVG301"/>
      <c r="RVH301"/>
      <c r="RVI301"/>
      <c r="RVJ301"/>
      <c r="RVK301"/>
      <c r="RVL301"/>
      <c r="RVM301"/>
      <c r="RVN301"/>
      <c r="RVO301"/>
      <c r="RVP301"/>
      <c r="RVQ301"/>
      <c r="RVR301"/>
      <c r="RVS301"/>
      <c r="RVT301"/>
      <c r="RVU301"/>
      <c r="RVV301"/>
      <c r="RVW301"/>
      <c r="RVX301"/>
      <c r="RVY301"/>
      <c r="RVZ301"/>
      <c r="RWA301"/>
      <c r="RWB301"/>
      <c r="RWC301"/>
      <c r="RWD301"/>
      <c r="RWE301"/>
      <c r="RWF301"/>
      <c r="RWG301"/>
      <c r="RWH301"/>
      <c r="RWI301"/>
      <c r="RWJ301"/>
      <c r="RWK301"/>
      <c r="RWL301"/>
      <c r="RWM301"/>
      <c r="RWN301"/>
      <c r="RWO301"/>
      <c r="RWP301"/>
      <c r="RWQ301"/>
      <c r="RWR301"/>
      <c r="RWS301"/>
      <c r="RWT301"/>
      <c r="RWU301"/>
      <c r="RWV301"/>
      <c r="RWW301"/>
      <c r="RWX301"/>
      <c r="RWY301"/>
      <c r="RWZ301"/>
      <c r="RXA301"/>
      <c r="RXB301"/>
      <c r="RXC301"/>
      <c r="RXD301"/>
      <c r="RXE301"/>
      <c r="RXF301"/>
      <c r="RXG301"/>
      <c r="RXH301"/>
      <c r="RXI301"/>
      <c r="RXJ301"/>
      <c r="RXK301"/>
      <c r="RXL301"/>
      <c r="RXM301"/>
      <c r="RXN301"/>
      <c r="RXO301"/>
      <c r="RXP301"/>
      <c r="RXQ301"/>
      <c r="RXR301"/>
      <c r="RXS301"/>
      <c r="RXT301"/>
      <c r="RXU301"/>
      <c r="RXV301"/>
      <c r="RXW301"/>
      <c r="RXX301"/>
      <c r="RXY301"/>
      <c r="RXZ301"/>
      <c r="RYA301"/>
      <c r="RYB301"/>
      <c r="RYC301"/>
      <c r="RYD301"/>
      <c r="RYE301"/>
      <c r="RYF301"/>
      <c r="RYG301"/>
      <c r="RYH301"/>
      <c r="RYI301"/>
      <c r="RYJ301"/>
      <c r="RYK301"/>
      <c r="RYL301"/>
      <c r="RYM301"/>
      <c r="RYN301"/>
      <c r="RYO301"/>
      <c r="RYP301"/>
      <c r="RYQ301"/>
      <c r="RYR301"/>
      <c r="RYS301"/>
      <c r="RYT301"/>
      <c r="RYU301"/>
      <c r="RYV301"/>
      <c r="RYW301"/>
      <c r="RYX301"/>
      <c r="RYY301"/>
      <c r="RYZ301"/>
      <c r="RZA301"/>
      <c r="RZB301"/>
      <c r="RZC301"/>
      <c r="RZD301"/>
      <c r="RZE301"/>
      <c r="RZF301"/>
      <c r="RZG301"/>
      <c r="RZH301"/>
      <c r="RZI301"/>
      <c r="RZJ301"/>
      <c r="RZK301"/>
      <c r="RZL301"/>
      <c r="RZM301"/>
      <c r="RZN301"/>
      <c r="RZO301"/>
      <c r="RZP301"/>
      <c r="RZQ301"/>
      <c r="RZR301"/>
      <c r="RZS301"/>
      <c r="RZT301"/>
      <c r="RZU301"/>
      <c r="RZV301"/>
      <c r="RZW301"/>
      <c r="RZX301"/>
      <c r="RZY301"/>
      <c r="RZZ301"/>
      <c r="SAA301"/>
      <c r="SAB301"/>
      <c r="SAC301"/>
      <c r="SAD301"/>
      <c r="SAE301"/>
      <c r="SAF301"/>
      <c r="SAG301"/>
      <c r="SAH301"/>
      <c r="SAI301"/>
      <c r="SAJ301"/>
      <c r="SAK301"/>
      <c r="SAL301"/>
      <c r="SAM301"/>
      <c r="SAN301"/>
      <c r="SAO301"/>
      <c r="SAP301"/>
      <c r="SAQ301"/>
      <c r="SAR301"/>
      <c r="SAS301"/>
      <c r="SAT301"/>
      <c r="SAU301"/>
      <c r="SAV301"/>
      <c r="SAW301"/>
      <c r="SAX301"/>
      <c r="SAY301"/>
      <c r="SAZ301"/>
      <c r="SBA301"/>
      <c r="SBB301"/>
      <c r="SBC301"/>
      <c r="SBD301"/>
      <c r="SBE301"/>
      <c r="SBF301"/>
      <c r="SBG301"/>
      <c r="SBH301"/>
      <c r="SBI301"/>
      <c r="SBJ301"/>
      <c r="SBK301"/>
      <c r="SBL301"/>
      <c r="SBM301"/>
      <c r="SBN301"/>
      <c r="SBO301"/>
      <c r="SBP301"/>
      <c r="SBQ301"/>
      <c r="SBR301"/>
      <c r="SBS301"/>
      <c r="SBT301"/>
      <c r="SBU301"/>
      <c r="SBV301"/>
      <c r="SBW301"/>
      <c r="SBX301"/>
      <c r="SBY301"/>
      <c r="SBZ301"/>
      <c r="SCA301"/>
      <c r="SCB301"/>
      <c r="SCC301"/>
      <c r="SCD301"/>
      <c r="SCE301"/>
      <c r="SCF301"/>
      <c r="SCG301"/>
      <c r="SCH301"/>
      <c r="SCI301"/>
      <c r="SCJ301"/>
      <c r="SCK301"/>
      <c r="SCL301"/>
      <c r="SCM301"/>
      <c r="SCN301"/>
      <c r="SCO301"/>
      <c r="SCP301"/>
      <c r="SCQ301"/>
      <c r="SCR301"/>
      <c r="SCS301"/>
      <c r="SCT301"/>
      <c r="SCU301"/>
      <c r="SCV301"/>
      <c r="SCW301"/>
      <c r="SCX301"/>
      <c r="SCY301"/>
      <c r="SCZ301"/>
      <c r="SDA301"/>
      <c r="SDB301"/>
      <c r="SDC301"/>
      <c r="SDD301"/>
      <c r="SDE301"/>
      <c r="SDF301"/>
      <c r="SDG301"/>
      <c r="SDH301"/>
      <c r="SDI301"/>
      <c r="SDJ301"/>
      <c r="SDK301"/>
      <c r="SDL301"/>
      <c r="SDM301"/>
      <c r="SDN301"/>
      <c r="SDO301"/>
      <c r="SDP301"/>
      <c r="SDQ301"/>
      <c r="SDR301"/>
      <c r="SDS301"/>
      <c r="SDT301"/>
      <c r="SDU301"/>
      <c r="SDV301"/>
      <c r="SDW301"/>
      <c r="SDX301"/>
      <c r="SDY301"/>
      <c r="SDZ301"/>
      <c r="SEA301"/>
      <c r="SEB301"/>
      <c r="SEC301"/>
      <c r="SED301"/>
      <c r="SEE301"/>
      <c r="SEF301"/>
      <c r="SEG301"/>
      <c r="SEH301"/>
      <c r="SEI301"/>
      <c r="SEJ301"/>
      <c r="SEK301"/>
      <c r="SEL301"/>
      <c r="SEM301"/>
      <c r="SEN301"/>
      <c r="SEO301"/>
      <c r="SEP301"/>
      <c r="SEQ301"/>
      <c r="SER301"/>
      <c r="SES301"/>
      <c r="SET301"/>
      <c r="SEU301"/>
      <c r="SEV301"/>
      <c r="SEW301"/>
      <c r="SEX301"/>
      <c r="SEY301"/>
      <c r="SEZ301"/>
      <c r="SFA301"/>
      <c r="SFB301"/>
      <c r="SFC301"/>
      <c r="SFD301"/>
      <c r="SFE301"/>
      <c r="SFF301"/>
      <c r="SFG301"/>
      <c r="SFH301"/>
      <c r="SFI301"/>
      <c r="SFJ301"/>
      <c r="SFK301"/>
      <c r="SFL301"/>
      <c r="SFM301"/>
      <c r="SFN301"/>
      <c r="SFO301"/>
      <c r="SFP301"/>
      <c r="SFQ301"/>
      <c r="SFR301"/>
      <c r="SFS301"/>
      <c r="SFT301"/>
      <c r="SFU301"/>
      <c r="SFV301"/>
      <c r="SFW301"/>
      <c r="SFX301"/>
      <c r="SFY301"/>
      <c r="SFZ301"/>
      <c r="SGA301"/>
      <c r="SGB301"/>
      <c r="SGC301"/>
      <c r="SGD301"/>
      <c r="SGE301"/>
      <c r="SGF301"/>
      <c r="SGG301"/>
      <c r="SGH301"/>
      <c r="SGI301"/>
      <c r="SGJ301"/>
      <c r="SGK301"/>
      <c r="SGL301"/>
      <c r="SGM301"/>
      <c r="SGN301"/>
      <c r="SGO301"/>
      <c r="SGP301"/>
      <c r="SGQ301"/>
      <c r="SGR301"/>
      <c r="SGS301"/>
      <c r="SGT301"/>
      <c r="SGU301"/>
      <c r="SGV301"/>
      <c r="SGW301"/>
      <c r="SGX301"/>
      <c r="SGY301"/>
      <c r="SGZ301"/>
      <c r="SHA301"/>
      <c r="SHB301"/>
      <c r="SHC301"/>
      <c r="SHD301"/>
      <c r="SHE301"/>
      <c r="SHF301"/>
      <c r="SHG301"/>
      <c r="SHH301"/>
      <c r="SHI301"/>
      <c r="SHJ301"/>
      <c r="SHK301"/>
      <c r="SHL301"/>
      <c r="SHM301"/>
      <c r="SHN301"/>
      <c r="SHO301"/>
      <c r="SHP301"/>
      <c r="SHQ301"/>
      <c r="SHR301"/>
      <c r="SHS301"/>
      <c r="SHT301"/>
      <c r="SHU301"/>
      <c r="SHV301"/>
      <c r="SHW301"/>
      <c r="SHX301"/>
      <c r="SHY301"/>
      <c r="SHZ301"/>
      <c r="SIA301"/>
      <c r="SIB301"/>
      <c r="SIC301"/>
      <c r="SID301"/>
      <c r="SIE301"/>
      <c r="SIF301"/>
      <c r="SIG301"/>
      <c r="SIH301"/>
      <c r="SII301"/>
      <c r="SIJ301"/>
      <c r="SIK301"/>
      <c r="SIL301"/>
      <c r="SIM301"/>
      <c r="SIN301"/>
      <c r="SIO301"/>
      <c r="SIP301"/>
      <c r="SIQ301"/>
      <c r="SIR301"/>
      <c r="SIS301"/>
      <c r="SIT301"/>
      <c r="SIU301"/>
      <c r="SIV301"/>
      <c r="SIW301"/>
      <c r="SIX301"/>
      <c r="SIY301"/>
      <c r="SIZ301"/>
      <c r="SJA301"/>
      <c r="SJB301"/>
      <c r="SJC301"/>
      <c r="SJD301"/>
      <c r="SJE301"/>
      <c r="SJF301"/>
      <c r="SJG301"/>
      <c r="SJH301"/>
      <c r="SJI301"/>
      <c r="SJJ301"/>
      <c r="SJK301"/>
      <c r="SJL301"/>
      <c r="SJM301"/>
      <c r="SJN301"/>
      <c r="SJO301"/>
      <c r="SJP301"/>
      <c r="SJQ301"/>
      <c r="SJR301"/>
      <c r="SJS301"/>
      <c r="SJT301"/>
      <c r="SJU301"/>
      <c r="SJV301"/>
      <c r="SJW301"/>
      <c r="SJX301"/>
      <c r="SJY301"/>
      <c r="SJZ301"/>
      <c r="SKA301"/>
      <c r="SKB301"/>
      <c r="SKC301"/>
      <c r="SKD301"/>
      <c r="SKE301"/>
      <c r="SKF301"/>
      <c r="SKG301"/>
      <c r="SKH301"/>
      <c r="SKI301"/>
      <c r="SKJ301"/>
      <c r="SKK301"/>
      <c r="SKL301"/>
      <c r="SKM301"/>
      <c r="SKN301"/>
      <c r="SKO301"/>
      <c r="SKP301"/>
      <c r="SKQ301"/>
      <c r="SKR301"/>
      <c r="SKS301"/>
      <c r="SKT301"/>
      <c r="SKU301"/>
      <c r="SKV301"/>
      <c r="SKW301"/>
      <c r="SKX301"/>
      <c r="SKY301"/>
      <c r="SKZ301"/>
      <c r="SLA301"/>
      <c r="SLB301"/>
      <c r="SLC301"/>
      <c r="SLD301"/>
      <c r="SLE301"/>
      <c r="SLF301"/>
      <c r="SLG301"/>
      <c r="SLH301"/>
      <c r="SLI301"/>
      <c r="SLJ301"/>
      <c r="SLK301"/>
      <c r="SLL301"/>
      <c r="SLM301"/>
      <c r="SLN301"/>
      <c r="SLO301"/>
      <c r="SLP301"/>
      <c r="SLQ301"/>
      <c r="SLR301"/>
      <c r="SLS301"/>
      <c r="SLT301"/>
      <c r="SLU301"/>
      <c r="SLV301"/>
      <c r="SLW301"/>
      <c r="SLX301"/>
      <c r="SLY301"/>
      <c r="SLZ301"/>
      <c r="SMA301"/>
      <c r="SMB301"/>
      <c r="SMC301"/>
      <c r="SMD301"/>
      <c r="SME301"/>
      <c r="SMF301"/>
      <c r="SMG301"/>
      <c r="SMH301"/>
      <c r="SMI301"/>
      <c r="SMJ301"/>
      <c r="SMK301"/>
      <c r="SML301"/>
      <c r="SMM301"/>
      <c r="SMN301"/>
      <c r="SMO301"/>
      <c r="SMP301"/>
      <c r="SMQ301"/>
      <c r="SMR301"/>
      <c r="SMS301"/>
      <c r="SMT301"/>
      <c r="SMU301"/>
      <c r="SMV301"/>
      <c r="SMW301"/>
      <c r="SMX301"/>
      <c r="SMY301"/>
      <c r="SMZ301"/>
      <c r="SNA301"/>
      <c r="SNB301"/>
      <c r="SNC301"/>
      <c r="SND301"/>
      <c r="SNE301"/>
      <c r="SNF301"/>
      <c r="SNG301"/>
      <c r="SNH301"/>
      <c r="SNI301"/>
      <c r="SNJ301"/>
      <c r="SNK301"/>
      <c r="SNL301"/>
      <c r="SNM301"/>
      <c r="SNN301"/>
      <c r="SNO301"/>
      <c r="SNP301"/>
      <c r="SNQ301"/>
      <c r="SNR301"/>
      <c r="SNS301"/>
      <c r="SNT301"/>
      <c r="SNU301"/>
      <c r="SNV301"/>
      <c r="SNW301"/>
      <c r="SNX301"/>
      <c r="SNY301"/>
      <c r="SNZ301"/>
      <c r="SOA301"/>
      <c r="SOB301"/>
      <c r="SOC301"/>
      <c r="SOD301"/>
      <c r="SOE301"/>
      <c r="SOF301"/>
      <c r="SOG301"/>
      <c r="SOH301"/>
      <c r="SOI301"/>
      <c r="SOJ301"/>
      <c r="SOK301"/>
      <c r="SOL301"/>
      <c r="SOM301"/>
      <c r="SON301"/>
      <c r="SOO301"/>
      <c r="SOP301"/>
      <c r="SOQ301"/>
      <c r="SOR301"/>
      <c r="SOS301"/>
      <c r="SOT301"/>
      <c r="SOU301"/>
      <c r="SOV301"/>
      <c r="SOW301"/>
      <c r="SOX301"/>
      <c r="SOY301"/>
      <c r="SOZ301"/>
      <c r="SPA301"/>
      <c r="SPB301"/>
      <c r="SPC301"/>
      <c r="SPD301"/>
      <c r="SPE301"/>
      <c r="SPF301"/>
      <c r="SPG301"/>
      <c r="SPH301"/>
      <c r="SPI301"/>
      <c r="SPJ301"/>
      <c r="SPK301"/>
      <c r="SPL301"/>
      <c r="SPM301"/>
      <c r="SPN301"/>
      <c r="SPO301"/>
      <c r="SPP301"/>
      <c r="SPQ301"/>
      <c r="SPR301"/>
      <c r="SPS301"/>
      <c r="SPT301"/>
      <c r="SPU301"/>
      <c r="SPV301"/>
      <c r="SPW301"/>
      <c r="SPX301"/>
      <c r="SPY301"/>
      <c r="SPZ301"/>
      <c r="SQA301"/>
      <c r="SQB301"/>
      <c r="SQC301"/>
      <c r="SQD301"/>
      <c r="SQE301"/>
      <c r="SQF301"/>
      <c r="SQG301"/>
      <c r="SQH301"/>
      <c r="SQI301"/>
      <c r="SQJ301"/>
      <c r="SQK301"/>
      <c r="SQL301"/>
      <c r="SQM301"/>
      <c r="SQN301"/>
      <c r="SQO301"/>
      <c r="SQP301"/>
      <c r="SQQ301"/>
      <c r="SQR301"/>
      <c r="SQS301"/>
      <c r="SQT301"/>
      <c r="SQU301"/>
      <c r="SQV301"/>
      <c r="SQW301"/>
      <c r="SQX301"/>
      <c r="SQY301"/>
      <c r="SQZ301"/>
      <c r="SRA301"/>
      <c r="SRB301"/>
      <c r="SRC301"/>
      <c r="SRD301"/>
      <c r="SRE301"/>
      <c r="SRF301"/>
      <c r="SRG301"/>
      <c r="SRH301"/>
      <c r="SRI301"/>
      <c r="SRJ301"/>
      <c r="SRK301"/>
      <c r="SRL301"/>
      <c r="SRM301"/>
      <c r="SRN301"/>
      <c r="SRO301"/>
      <c r="SRP301"/>
      <c r="SRQ301"/>
      <c r="SRR301"/>
      <c r="SRS301"/>
      <c r="SRT301"/>
      <c r="SRU301"/>
      <c r="SRV301"/>
      <c r="SRW301"/>
      <c r="SRX301"/>
      <c r="SRY301"/>
      <c r="SRZ301"/>
      <c r="SSA301"/>
      <c r="SSB301"/>
      <c r="SSC301"/>
      <c r="SSD301"/>
      <c r="SSE301"/>
      <c r="SSF301"/>
      <c r="SSG301"/>
      <c r="SSH301"/>
      <c r="SSI301"/>
      <c r="SSJ301"/>
      <c r="SSK301"/>
      <c r="SSL301"/>
      <c r="SSM301"/>
      <c r="SSN301"/>
      <c r="SSO301"/>
      <c r="SSP301"/>
      <c r="SSQ301"/>
      <c r="SSR301"/>
      <c r="SSS301"/>
      <c r="SST301"/>
      <c r="SSU301"/>
      <c r="SSV301"/>
      <c r="SSW301"/>
      <c r="SSX301"/>
      <c r="SSY301"/>
      <c r="SSZ301"/>
      <c r="STA301"/>
      <c r="STB301"/>
      <c r="STC301"/>
      <c r="STD301"/>
      <c r="STE301"/>
      <c r="STF301"/>
      <c r="STG301"/>
      <c r="STH301"/>
      <c r="STI301"/>
      <c r="STJ301"/>
      <c r="STK301"/>
      <c r="STL301"/>
      <c r="STM301"/>
      <c r="STN301"/>
      <c r="STO301"/>
      <c r="STP301"/>
      <c r="STQ301"/>
      <c r="STR301"/>
      <c r="STS301"/>
      <c r="STT301"/>
      <c r="STU301"/>
      <c r="STV301"/>
      <c r="STW301"/>
      <c r="STX301"/>
      <c r="STY301"/>
      <c r="STZ301"/>
      <c r="SUA301"/>
      <c r="SUB301"/>
      <c r="SUC301"/>
      <c r="SUD301"/>
      <c r="SUE301"/>
      <c r="SUF301"/>
      <c r="SUG301"/>
      <c r="SUH301"/>
      <c r="SUI301"/>
      <c r="SUJ301"/>
      <c r="SUK301"/>
      <c r="SUL301"/>
      <c r="SUM301"/>
      <c r="SUN301"/>
      <c r="SUO301"/>
      <c r="SUP301"/>
      <c r="SUQ301"/>
      <c r="SUR301"/>
      <c r="SUS301"/>
      <c r="SUT301"/>
      <c r="SUU301"/>
      <c r="SUV301"/>
      <c r="SUW301"/>
      <c r="SUX301"/>
      <c r="SUY301"/>
      <c r="SUZ301"/>
      <c r="SVA301"/>
      <c r="SVB301"/>
      <c r="SVC301"/>
      <c r="SVD301"/>
      <c r="SVE301"/>
      <c r="SVF301"/>
      <c r="SVG301"/>
      <c r="SVH301"/>
      <c r="SVI301"/>
      <c r="SVJ301"/>
      <c r="SVK301"/>
      <c r="SVL301"/>
      <c r="SVM301"/>
      <c r="SVN301"/>
      <c r="SVO301"/>
      <c r="SVP301"/>
      <c r="SVQ301"/>
      <c r="SVR301"/>
      <c r="SVS301"/>
      <c r="SVT301"/>
      <c r="SVU301"/>
      <c r="SVV301"/>
      <c r="SVW301"/>
      <c r="SVX301"/>
      <c r="SVY301"/>
      <c r="SVZ301"/>
      <c r="SWA301"/>
      <c r="SWB301"/>
      <c r="SWC301"/>
      <c r="SWD301"/>
      <c r="SWE301"/>
      <c r="SWF301"/>
      <c r="SWG301"/>
      <c r="SWH301"/>
      <c r="SWI301"/>
      <c r="SWJ301"/>
      <c r="SWK301"/>
      <c r="SWL301"/>
      <c r="SWM301"/>
      <c r="SWN301"/>
      <c r="SWO301"/>
      <c r="SWP301"/>
      <c r="SWQ301"/>
      <c r="SWR301"/>
      <c r="SWS301"/>
      <c r="SWT301"/>
      <c r="SWU301"/>
      <c r="SWV301"/>
      <c r="SWW301"/>
      <c r="SWX301"/>
      <c r="SWY301"/>
      <c r="SWZ301"/>
      <c r="SXA301"/>
      <c r="SXB301"/>
      <c r="SXC301"/>
      <c r="SXD301"/>
      <c r="SXE301"/>
      <c r="SXF301"/>
      <c r="SXG301"/>
      <c r="SXH301"/>
      <c r="SXI301"/>
      <c r="SXJ301"/>
      <c r="SXK301"/>
      <c r="SXL301"/>
      <c r="SXM301"/>
      <c r="SXN301"/>
      <c r="SXO301"/>
      <c r="SXP301"/>
      <c r="SXQ301"/>
      <c r="SXR301"/>
      <c r="SXS301"/>
      <c r="SXT301"/>
      <c r="SXU301"/>
      <c r="SXV301"/>
      <c r="SXW301"/>
      <c r="SXX301"/>
      <c r="SXY301"/>
      <c r="SXZ301"/>
      <c r="SYA301"/>
      <c r="SYB301"/>
      <c r="SYC301"/>
      <c r="SYD301"/>
      <c r="SYE301"/>
      <c r="SYF301"/>
      <c r="SYG301"/>
      <c r="SYH301"/>
      <c r="SYI301"/>
      <c r="SYJ301"/>
      <c r="SYK301"/>
      <c r="SYL301"/>
      <c r="SYM301"/>
      <c r="SYN301"/>
      <c r="SYO301"/>
      <c r="SYP301"/>
      <c r="SYQ301"/>
      <c r="SYR301"/>
      <c r="SYS301"/>
      <c r="SYT301"/>
      <c r="SYU301"/>
      <c r="SYV301"/>
      <c r="SYW301"/>
      <c r="SYX301"/>
      <c r="SYY301"/>
      <c r="SYZ301"/>
      <c r="SZA301"/>
      <c r="SZB301"/>
      <c r="SZC301"/>
      <c r="SZD301"/>
      <c r="SZE301"/>
      <c r="SZF301"/>
      <c r="SZG301"/>
      <c r="SZH301"/>
      <c r="SZI301"/>
      <c r="SZJ301"/>
      <c r="SZK301"/>
      <c r="SZL301"/>
      <c r="SZM301"/>
      <c r="SZN301"/>
      <c r="SZO301"/>
      <c r="SZP301"/>
      <c r="SZQ301"/>
      <c r="SZR301"/>
      <c r="SZS301"/>
      <c r="SZT301"/>
      <c r="SZU301"/>
      <c r="SZV301"/>
      <c r="SZW301"/>
      <c r="SZX301"/>
      <c r="SZY301"/>
      <c r="SZZ301"/>
      <c r="TAA301"/>
      <c r="TAB301"/>
      <c r="TAC301"/>
      <c r="TAD301"/>
      <c r="TAE301"/>
      <c r="TAF301"/>
      <c r="TAG301"/>
      <c r="TAH301"/>
      <c r="TAI301"/>
      <c r="TAJ301"/>
      <c r="TAK301"/>
      <c r="TAL301"/>
      <c r="TAM301"/>
      <c r="TAN301"/>
      <c r="TAO301"/>
      <c r="TAP301"/>
      <c r="TAQ301"/>
      <c r="TAR301"/>
      <c r="TAS301"/>
      <c r="TAT301"/>
      <c r="TAU301"/>
      <c r="TAV301"/>
      <c r="TAW301"/>
      <c r="TAX301"/>
      <c r="TAY301"/>
      <c r="TAZ301"/>
      <c r="TBA301"/>
      <c r="TBB301"/>
      <c r="TBC301"/>
      <c r="TBD301"/>
      <c r="TBE301"/>
      <c r="TBF301"/>
      <c r="TBG301"/>
      <c r="TBH301"/>
      <c r="TBI301"/>
      <c r="TBJ301"/>
      <c r="TBK301"/>
      <c r="TBL301"/>
      <c r="TBM301"/>
      <c r="TBN301"/>
      <c r="TBO301"/>
      <c r="TBP301"/>
      <c r="TBQ301"/>
      <c r="TBR301"/>
      <c r="TBS301"/>
      <c r="TBT301"/>
      <c r="TBU301"/>
      <c r="TBV301"/>
      <c r="TBW301"/>
      <c r="TBX301"/>
      <c r="TBY301"/>
      <c r="TBZ301"/>
      <c r="TCA301"/>
      <c r="TCB301"/>
      <c r="TCC301"/>
      <c r="TCD301"/>
      <c r="TCE301"/>
      <c r="TCF301"/>
      <c r="TCG301"/>
      <c r="TCH301"/>
      <c r="TCI301"/>
      <c r="TCJ301"/>
      <c r="TCK301"/>
      <c r="TCL301"/>
      <c r="TCM301"/>
      <c r="TCN301"/>
      <c r="TCO301"/>
      <c r="TCP301"/>
      <c r="TCQ301"/>
      <c r="TCR301"/>
      <c r="TCS301"/>
      <c r="TCT301"/>
      <c r="TCU301"/>
      <c r="TCV301"/>
      <c r="TCW301"/>
      <c r="TCX301"/>
      <c r="TCY301"/>
      <c r="TCZ301"/>
      <c r="TDA301"/>
      <c r="TDB301"/>
      <c r="TDC301"/>
      <c r="TDD301"/>
      <c r="TDE301"/>
      <c r="TDF301"/>
      <c r="TDG301"/>
      <c r="TDH301"/>
      <c r="TDI301"/>
      <c r="TDJ301"/>
      <c r="TDK301"/>
      <c r="TDL301"/>
      <c r="TDM301"/>
      <c r="TDN301"/>
      <c r="TDO301"/>
      <c r="TDP301"/>
      <c r="TDQ301"/>
      <c r="TDR301"/>
      <c r="TDS301"/>
      <c r="TDT301"/>
      <c r="TDU301"/>
      <c r="TDV301"/>
      <c r="TDW301"/>
      <c r="TDX301"/>
      <c r="TDY301"/>
      <c r="TDZ301"/>
      <c r="TEA301"/>
      <c r="TEB301"/>
      <c r="TEC301"/>
      <c r="TED301"/>
      <c r="TEE301"/>
      <c r="TEF301"/>
      <c r="TEG301"/>
      <c r="TEH301"/>
      <c r="TEI301"/>
      <c r="TEJ301"/>
      <c r="TEK301"/>
      <c r="TEL301"/>
      <c r="TEM301"/>
      <c r="TEN301"/>
      <c r="TEO301"/>
      <c r="TEP301"/>
      <c r="TEQ301"/>
      <c r="TER301"/>
      <c r="TES301"/>
      <c r="TET301"/>
      <c r="TEU301"/>
      <c r="TEV301"/>
      <c r="TEW301"/>
      <c r="TEX301"/>
      <c r="TEY301"/>
      <c r="TEZ301"/>
      <c r="TFA301"/>
      <c r="TFB301"/>
      <c r="TFC301"/>
      <c r="TFD301"/>
      <c r="TFE301"/>
      <c r="TFF301"/>
      <c r="TFG301"/>
      <c r="TFH301"/>
      <c r="TFI301"/>
      <c r="TFJ301"/>
      <c r="TFK301"/>
      <c r="TFL301"/>
      <c r="TFM301"/>
      <c r="TFN301"/>
      <c r="TFO301"/>
      <c r="TFP301"/>
      <c r="TFQ301"/>
      <c r="TFR301"/>
      <c r="TFS301"/>
      <c r="TFT301"/>
      <c r="TFU301"/>
      <c r="TFV301"/>
      <c r="TFW301"/>
      <c r="TFX301"/>
      <c r="TFY301"/>
      <c r="TFZ301"/>
      <c r="TGA301"/>
      <c r="TGB301"/>
      <c r="TGC301"/>
      <c r="TGD301"/>
      <c r="TGE301"/>
      <c r="TGF301"/>
      <c r="TGG301"/>
      <c r="TGH301"/>
      <c r="TGI301"/>
      <c r="TGJ301"/>
      <c r="TGK301"/>
      <c r="TGL301"/>
      <c r="TGM301"/>
      <c r="TGN301"/>
      <c r="TGO301"/>
      <c r="TGP301"/>
      <c r="TGQ301"/>
      <c r="TGR301"/>
      <c r="TGS301"/>
      <c r="TGT301"/>
      <c r="TGU301"/>
      <c r="TGV301"/>
      <c r="TGW301"/>
      <c r="TGX301"/>
      <c r="TGY301"/>
      <c r="TGZ301"/>
      <c r="THA301"/>
      <c r="THB301"/>
      <c r="THC301"/>
      <c r="THD301"/>
      <c r="THE301"/>
      <c r="THF301"/>
      <c r="THG301"/>
      <c r="THH301"/>
      <c r="THI301"/>
      <c r="THJ301"/>
      <c r="THK301"/>
      <c r="THL301"/>
      <c r="THM301"/>
      <c r="THN301"/>
      <c r="THO301"/>
      <c r="THP301"/>
      <c r="THQ301"/>
      <c r="THR301"/>
      <c r="THS301"/>
      <c r="THT301"/>
      <c r="THU301"/>
      <c r="THV301"/>
      <c r="THW301"/>
      <c r="THX301"/>
      <c r="THY301"/>
      <c r="THZ301"/>
      <c r="TIA301"/>
      <c r="TIB301"/>
      <c r="TIC301"/>
      <c r="TID301"/>
      <c r="TIE301"/>
      <c r="TIF301"/>
      <c r="TIG301"/>
      <c r="TIH301"/>
      <c r="TII301"/>
      <c r="TIJ301"/>
      <c r="TIK301"/>
      <c r="TIL301"/>
      <c r="TIM301"/>
      <c r="TIN301"/>
      <c r="TIO301"/>
      <c r="TIP301"/>
      <c r="TIQ301"/>
      <c r="TIR301"/>
      <c r="TIS301"/>
      <c r="TIT301"/>
      <c r="TIU301"/>
      <c r="TIV301"/>
      <c r="TIW301"/>
      <c r="TIX301"/>
      <c r="TIY301"/>
      <c r="TIZ301"/>
      <c r="TJA301"/>
      <c r="TJB301"/>
      <c r="TJC301"/>
      <c r="TJD301"/>
      <c r="TJE301"/>
      <c r="TJF301"/>
      <c r="TJG301"/>
      <c r="TJH301"/>
      <c r="TJI301"/>
      <c r="TJJ301"/>
      <c r="TJK301"/>
      <c r="TJL301"/>
      <c r="TJM301"/>
      <c r="TJN301"/>
      <c r="TJO301"/>
      <c r="TJP301"/>
      <c r="TJQ301"/>
      <c r="TJR301"/>
      <c r="TJS301"/>
      <c r="TJT301"/>
      <c r="TJU301"/>
      <c r="TJV301"/>
      <c r="TJW301"/>
      <c r="TJX301"/>
      <c r="TJY301"/>
      <c r="TJZ301"/>
      <c r="TKA301"/>
      <c r="TKB301"/>
      <c r="TKC301"/>
      <c r="TKD301"/>
      <c r="TKE301"/>
      <c r="TKF301"/>
      <c r="TKG301"/>
      <c r="TKH301"/>
      <c r="TKI301"/>
      <c r="TKJ301"/>
      <c r="TKK301"/>
      <c r="TKL301"/>
      <c r="TKM301"/>
      <c r="TKN301"/>
      <c r="TKO301"/>
      <c r="TKP301"/>
      <c r="TKQ301"/>
      <c r="TKR301"/>
      <c r="TKS301"/>
      <c r="TKT301"/>
      <c r="TKU301"/>
      <c r="TKV301"/>
      <c r="TKW301"/>
      <c r="TKX301"/>
      <c r="TKY301"/>
      <c r="TKZ301"/>
      <c r="TLA301"/>
      <c r="TLB301"/>
      <c r="TLC301"/>
      <c r="TLD301"/>
      <c r="TLE301"/>
      <c r="TLF301"/>
      <c r="TLG301"/>
      <c r="TLH301"/>
      <c r="TLI301"/>
      <c r="TLJ301"/>
      <c r="TLK301"/>
      <c r="TLL301"/>
      <c r="TLM301"/>
      <c r="TLN301"/>
      <c r="TLO301"/>
      <c r="TLP301"/>
      <c r="TLQ301"/>
      <c r="TLR301"/>
      <c r="TLS301"/>
      <c r="TLT301"/>
      <c r="TLU301"/>
      <c r="TLV301"/>
      <c r="TLW301"/>
      <c r="TLX301"/>
      <c r="TLY301"/>
      <c r="TLZ301"/>
      <c r="TMA301"/>
      <c r="TMB301"/>
      <c r="TMC301"/>
      <c r="TMD301"/>
      <c r="TME301"/>
      <c r="TMF301"/>
      <c r="TMG301"/>
      <c r="TMH301"/>
      <c r="TMI301"/>
      <c r="TMJ301"/>
      <c r="TMK301"/>
      <c r="TML301"/>
      <c r="TMM301"/>
      <c r="TMN301"/>
      <c r="TMO301"/>
      <c r="TMP301"/>
      <c r="TMQ301"/>
      <c r="TMR301"/>
      <c r="TMS301"/>
      <c r="TMT301"/>
      <c r="TMU301"/>
      <c r="TMV301"/>
      <c r="TMW301"/>
      <c r="TMX301"/>
      <c r="TMY301"/>
      <c r="TMZ301"/>
      <c r="TNA301"/>
      <c r="TNB301"/>
      <c r="TNC301"/>
      <c r="TND301"/>
      <c r="TNE301"/>
      <c r="TNF301"/>
      <c r="TNG301"/>
      <c r="TNH301"/>
      <c r="TNI301"/>
      <c r="TNJ301"/>
      <c r="TNK301"/>
      <c r="TNL301"/>
      <c r="TNM301"/>
      <c r="TNN301"/>
      <c r="TNO301"/>
      <c r="TNP301"/>
      <c r="TNQ301"/>
      <c r="TNR301"/>
      <c r="TNS301"/>
      <c r="TNT301"/>
      <c r="TNU301"/>
      <c r="TNV301"/>
      <c r="TNW301"/>
      <c r="TNX301"/>
      <c r="TNY301"/>
      <c r="TNZ301"/>
      <c r="TOA301"/>
      <c r="TOB301"/>
      <c r="TOC301"/>
      <c r="TOD301"/>
      <c r="TOE301"/>
      <c r="TOF301"/>
      <c r="TOG301"/>
      <c r="TOH301"/>
      <c r="TOI301"/>
      <c r="TOJ301"/>
      <c r="TOK301"/>
      <c r="TOL301"/>
      <c r="TOM301"/>
      <c r="TON301"/>
      <c r="TOO301"/>
      <c r="TOP301"/>
      <c r="TOQ301"/>
      <c r="TOR301"/>
      <c r="TOS301"/>
      <c r="TOT301"/>
      <c r="TOU301"/>
      <c r="TOV301"/>
      <c r="TOW301"/>
      <c r="TOX301"/>
      <c r="TOY301"/>
      <c r="TOZ301"/>
      <c r="TPA301"/>
      <c r="TPB301"/>
      <c r="TPC301"/>
      <c r="TPD301"/>
      <c r="TPE301"/>
      <c r="TPF301"/>
      <c r="TPG301"/>
      <c r="TPH301"/>
      <c r="TPI301"/>
      <c r="TPJ301"/>
      <c r="TPK301"/>
      <c r="TPL301"/>
      <c r="TPM301"/>
      <c r="TPN301"/>
      <c r="TPO301"/>
      <c r="TPP301"/>
      <c r="TPQ301"/>
      <c r="TPR301"/>
      <c r="TPS301"/>
      <c r="TPT301"/>
      <c r="TPU301"/>
      <c r="TPV301"/>
      <c r="TPW301"/>
      <c r="TPX301"/>
      <c r="TPY301"/>
      <c r="TPZ301"/>
      <c r="TQA301"/>
      <c r="TQB301"/>
      <c r="TQC301"/>
      <c r="TQD301"/>
      <c r="TQE301"/>
      <c r="TQF301"/>
      <c r="TQG301"/>
      <c r="TQH301"/>
      <c r="TQI301"/>
      <c r="TQJ301"/>
      <c r="TQK301"/>
      <c r="TQL301"/>
      <c r="TQM301"/>
      <c r="TQN301"/>
      <c r="TQO301"/>
      <c r="TQP301"/>
      <c r="TQQ301"/>
      <c r="TQR301"/>
      <c r="TQS301"/>
      <c r="TQT301"/>
      <c r="TQU301"/>
      <c r="TQV301"/>
      <c r="TQW301"/>
      <c r="TQX301"/>
      <c r="TQY301"/>
      <c r="TQZ301"/>
      <c r="TRA301"/>
      <c r="TRB301"/>
      <c r="TRC301"/>
      <c r="TRD301"/>
      <c r="TRE301"/>
      <c r="TRF301"/>
      <c r="TRG301"/>
      <c r="TRH301"/>
      <c r="TRI301"/>
      <c r="TRJ301"/>
      <c r="TRK301"/>
      <c r="TRL301"/>
      <c r="TRM301"/>
      <c r="TRN301"/>
      <c r="TRO301"/>
      <c r="TRP301"/>
      <c r="TRQ301"/>
      <c r="TRR301"/>
      <c r="TRS301"/>
      <c r="TRT301"/>
      <c r="TRU301"/>
      <c r="TRV301"/>
      <c r="TRW301"/>
      <c r="TRX301"/>
      <c r="TRY301"/>
      <c r="TRZ301"/>
      <c r="TSA301"/>
      <c r="TSB301"/>
      <c r="TSC301"/>
      <c r="TSD301"/>
      <c r="TSE301"/>
      <c r="TSF301"/>
      <c r="TSG301"/>
      <c r="TSH301"/>
      <c r="TSI301"/>
      <c r="TSJ301"/>
      <c r="TSK301"/>
      <c r="TSL301"/>
      <c r="TSM301"/>
      <c r="TSN301"/>
      <c r="TSO301"/>
      <c r="TSP301"/>
      <c r="TSQ301"/>
      <c r="TSR301"/>
      <c r="TSS301"/>
      <c r="TST301"/>
      <c r="TSU301"/>
      <c r="TSV301"/>
      <c r="TSW301"/>
      <c r="TSX301"/>
      <c r="TSY301"/>
      <c r="TSZ301"/>
      <c r="TTA301"/>
      <c r="TTB301"/>
      <c r="TTC301"/>
      <c r="TTD301"/>
      <c r="TTE301"/>
      <c r="TTF301"/>
      <c r="TTG301"/>
      <c r="TTH301"/>
      <c r="TTI301"/>
      <c r="TTJ301"/>
      <c r="TTK301"/>
      <c r="TTL301"/>
      <c r="TTM301"/>
      <c r="TTN301"/>
      <c r="TTO301"/>
      <c r="TTP301"/>
      <c r="TTQ301"/>
      <c r="TTR301"/>
      <c r="TTS301"/>
      <c r="TTT301"/>
      <c r="TTU301"/>
      <c r="TTV301"/>
      <c r="TTW301"/>
      <c r="TTX301"/>
      <c r="TTY301"/>
      <c r="TTZ301"/>
      <c r="TUA301"/>
      <c r="TUB301"/>
      <c r="TUC301"/>
      <c r="TUD301"/>
      <c r="TUE301"/>
      <c r="TUF301"/>
      <c r="TUG301"/>
      <c r="TUH301"/>
      <c r="TUI301"/>
      <c r="TUJ301"/>
      <c r="TUK301"/>
      <c r="TUL301"/>
      <c r="TUM301"/>
      <c r="TUN301"/>
      <c r="TUO301"/>
      <c r="TUP301"/>
      <c r="TUQ301"/>
      <c r="TUR301"/>
      <c r="TUS301"/>
      <c r="TUT301"/>
      <c r="TUU301"/>
      <c r="TUV301"/>
      <c r="TUW301"/>
      <c r="TUX301"/>
      <c r="TUY301"/>
      <c r="TUZ301"/>
      <c r="TVA301"/>
      <c r="TVB301"/>
      <c r="TVC301"/>
      <c r="TVD301"/>
      <c r="TVE301"/>
      <c r="TVF301"/>
      <c r="TVG301"/>
      <c r="TVH301"/>
      <c r="TVI301"/>
      <c r="TVJ301"/>
      <c r="TVK301"/>
      <c r="TVL301"/>
      <c r="TVM301"/>
      <c r="TVN301"/>
      <c r="TVO301"/>
      <c r="TVP301"/>
      <c r="TVQ301"/>
      <c r="TVR301"/>
      <c r="TVS301"/>
      <c r="TVT301"/>
      <c r="TVU301"/>
      <c r="TVV301"/>
      <c r="TVW301"/>
      <c r="TVX301"/>
      <c r="TVY301"/>
      <c r="TVZ301"/>
      <c r="TWA301"/>
      <c r="TWB301"/>
      <c r="TWC301"/>
      <c r="TWD301"/>
      <c r="TWE301"/>
      <c r="TWF301"/>
      <c r="TWG301"/>
      <c r="TWH301"/>
      <c r="TWI301"/>
      <c r="TWJ301"/>
      <c r="TWK301"/>
      <c r="TWL301"/>
      <c r="TWM301"/>
      <c r="TWN301"/>
      <c r="TWO301"/>
      <c r="TWP301"/>
      <c r="TWQ301"/>
      <c r="TWR301"/>
      <c r="TWS301"/>
      <c r="TWT301"/>
      <c r="TWU301"/>
      <c r="TWV301"/>
      <c r="TWW301"/>
      <c r="TWX301"/>
      <c r="TWY301"/>
      <c r="TWZ301"/>
      <c r="TXA301"/>
      <c r="TXB301"/>
      <c r="TXC301"/>
      <c r="TXD301"/>
      <c r="TXE301"/>
      <c r="TXF301"/>
      <c r="TXG301"/>
      <c r="TXH301"/>
      <c r="TXI301"/>
      <c r="TXJ301"/>
      <c r="TXK301"/>
      <c r="TXL301"/>
      <c r="TXM301"/>
      <c r="TXN301"/>
      <c r="TXO301"/>
      <c r="TXP301"/>
      <c r="TXQ301"/>
      <c r="TXR301"/>
      <c r="TXS301"/>
      <c r="TXT301"/>
      <c r="TXU301"/>
      <c r="TXV301"/>
      <c r="TXW301"/>
      <c r="TXX301"/>
      <c r="TXY301"/>
      <c r="TXZ301"/>
      <c r="TYA301"/>
      <c r="TYB301"/>
      <c r="TYC301"/>
      <c r="TYD301"/>
      <c r="TYE301"/>
      <c r="TYF301"/>
      <c r="TYG301"/>
      <c r="TYH301"/>
      <c r="TYI301"/>
      <c r="TYJ301"/>
      <c r="TYK301"/>
      <c r="TYL301"/>
      <c r="TYM301"/>
      <c r="TYN301"/>
      <c r="TYO301"/>
      <c r="TYP301"/>
      <c r="TYQ301"/>
      <c r="TYR301"/>
      <c r="TYS301"/>
      <c r="TYT301"/>
      <c r="TYU301"/>
      <c r="TYV301"/>
      <c r="TYW301"/>
      <c r="TYX301"/>
      <c r="TYY301"/>
      <c r="TYZ301"/>
      <c r="TZA301"/>
      <c r="TZB301"/>
      <c r="TZC301"/>
      <c r="TZD301"/>
      <c r="TZE301"/>
      <c r="TZF301"/>
      <c r="TZG301"/>
      <c r="TZH301"/>
      <c r="TZI301"/>
      <c r="TZJ301"/>
      <c r="TZK301"/>
      <c r="TZL301"/>
      <c r="TZM301"/>
      <c r="TZN301"/>
      <c r="TZO301"/>
      <c r="TZP301"/>
      <c r="TZQ301"/>
      <c r="TZR301"/>
      <c r="TZS301"/>
      <c r="TZT301"/>
      <c r="TZU301"/>
      <c r="TZV301"/>
      <c r="TZW301"/>
      <c r="TZX301"/>
      <c r="TZY301"/>
      <c r="TZZ301"/>
      <c r="UAA301"/>
      <c r="UAB301"/>
      <c r="UAC301"/>
      <c r="UAD301"/>
      <c r="UAE301"/>
      <c r="UAF301"/>
      <c r="UAG301"/>
      <c r="UAH301"/>
      <c r="UAI301"/>
      <c r="UAJ301"/>
      <c r="UAK301"/>
      <c r="UAL301"/>
      <c r="UAM301"/>
      <c r="UAN301"/>
      <c r="UAO301"/>
      <c r="UAP301"/>
      <c r="UAQ301"/>
      <c r="UAR301"/>
      <c r="UAS301"/>
      <c r="UAT301"/>
      <c r="UAU301"/>
      <c r="UAV301"/>
      <c r="UAW301"/>
      <c r="UAX301"/>
      <c r="UAY301"/>
      <c r="UAZ301"/>
      <c r="UBA301"/>
      <c r="UBB301"/>
      <c r="UBC301"/>
      <c r="UBD301"/>
      <c r="UBE301"/>
      <c r="UBF301"/>
      <c r="UBG301"/>
      <c r="UBH301"/>
      <c r="UBI301"/>
      <c r="UBJ301"/>
      <c r="UBK301"/>
      <c r="UBL301"/>
      <c r="UBM301"/>
      <c r="UBN301"/>
      <c r="UBO301"/>
      <c r="UBP301"/>
      <c r="UBQ301"/>
      <c r="UBR301"/>
      <c r="UBS301"/>
      <c r="UBT301"/>
      <c r="UBU301"/>
      <c r="UBV301"/>
      <c r="UBW301"/>
      <c r="UBX301"/>
      <c r="UBY301"/>
      <c r="UBZ301"/>
      <c r="UCA301"/>
      <c r="UCB301"/>
      <c r="UCC301"/>
      <c r="UCD301"/>
      <c r="UCE301"/>
      <c r="UCF301"/>
      <c r="UCG301"/>
      <c r="UCH301"/>
      <c r="UCI301"/>
      <c r="UCJ301"/>
      <c r="UCK301"/>
      <c r="UCL301"/>
      <c r="UCM301"/>
      <c r="UCN301"/>
      <c r="UCO301"/>
      <c r="UCP301"/>
      <c r="UCQ301"/>
      <c r="UCR301"/>
      <c r="UCS301"/>
      <c r="UCT301"/>
      <c r="UCU301"/>
      <c r="UCV301"/>
      <c r="UCW301"/>
      <c r="UCX301"/>
      <c r="UCY301"/>
      <c r="UCZ301"/>
      <c r="UDA301"/>
      <c r="UDB301"/>
      <c r="UDC301"/>
      <c r="UDD301"/>
      <c r="UDE301"/>
      <c r="UDF301"/>
      <c r="UDG301"/>
      <c r="UDH301"/>
      <c r="UDI301"/>
      <c r="UDJ301"/>
      <c r="UDK301"/>
      <c r="UDL301"/>
      <c r="UDM301"/>
      <c r="UDN301"/>
      <c r="UDO301"/>
      <c r="UDP301"/>
      <c r="UDQ301"/>
      <c r="UDR301"/>
      <c r="UDS301"/>
      <c r="UDT301"/>
      <c r="UDU301"/>
      <c r="UDV301"/>
      <c r="UDW301"/>
      <c r="UDX301"/>
      <c r="UDY301"/>
      <c r="UDZ301"/>
      <c r="UEA301"/>
      <c r="UEB301"/>
      <c r="UEC301"/>
      <c r="UED301"/>
      <c r="UEE301"/>
      <c r="UEF301"/>
      <c r="UEG301"/>
      <c r="UEH301"/>
      <c r="UEI301"/>
      <c r="UEJ301"/>
      <c r="UEK301"/>
      <c r="UEL301"/>
      <c r="UEM301"/>
      <c r="UEN301"/>
      <c r="UEO301"/>
      <c r="UEP301"/>
      <c r="UEQ301"/>
      <c r="UER301"/>
      <c r="UES301"/>
      <c r="UET301"/>
      <c r="UEU301"/>
      <c r="UEV301"/>
      <c r="UEW301"/>
      <c r="UEX301"/>
      <c r="UEY301"/>
      <c r="UEZ301"/>
      <c r="UFA301"/>
      <c r="UFB301"/>
      <c r="UFC301"/>
      <c r="UFD301"/>
      <c r="UFE301"/>
      <c r="UFF301"/>
      <c r="UFG301"/>
      <c r="UFH301"/>
      <c r="UFI301"/>
      <c r="UFJ301"/>
      <c r="UFK301"/>
      <c r="UFL301"/>
      <c r="UFM301"/>
      <c r="UFN301"/>
      <c r="UFO301"/>
      <c r="UFP301"/>
      <c r="UFQ301"/>
      <c r="UFR301"/>
      <c r="UFS301"/>
      <c r="UFT301"/>
      <c r="UFU301"/>
      <c r="UFV301"/>
      <c r="UFW301"/>
      <c r="UFX301"/>
      <c r="UFY301"/>
      <c r="UFZ301"/>
      <c r="UGA301"/>
      <c r="UGB301"/>
      <c r="UGC301"/>
      <c r="UGD301"/>
      <c r="UGE301"/>
      <c r="UGF301"/>
      <c r="UGG301"/>
      <c r="UGH301"/>
      <c r="UGI301"/>
      <c r="UGJ301"/>
      <c r="UGK301"/>
      <c r="UGL301"/>
      <c r="UGM301"/>
      <c r="UGN301"/>
      <c r="UGO301"/>
      <c r="UGP301"/>
      <c r="UGQ301"/>
      <c r="UGR301"/>
      <c r="UGS301"/>
      <c r="UGT301"/>
      <c r="UGU301"/>
      <c r="UGV301"/>
      <c r="UGW301"/>
      <c r="UGX301"/>
      <c r="UGY301"/>
      <c r="UGZ301"/>
      <c r="UHA301"/>
      <c r="UHB301"/>
      <c r="UHC301"/>
      <c r="UHD301"/>
      <c r="UHE301"/>
      <c r="UHF301"/>
      <c r="UHG301"/>
      <c r="UHH301"/>
      <c r="UHI301"/>
      <c r="UHJ301"/>
      <c r="UHK301"/>
      <c r="UHL301"/>
      <c r="UHM301"/>
      <c r="UHN301"/>
      <c r="UHO301"/>
      <c r="UHP301"/>
      <c r="UHQ301"/>
      <c r="UHR301"/>
      <c r="UHS301"/>
      <c r="UHT301"/>
      <c r="UHU301"/>
      <c r="UHV301"/>
      <c r="UHW301"/>
      <c r="UHX301"/>
      <c r="UHY301"/>
      <c r="UHZ301"/>
      <c r="UIA301"/>
      <c r="UIB301"/>
      <c r="UIC301"/>
      <c r="UID301"/>
      <c r="UIE301"/>
      <c r="UIF301"/>
      <c r="UIG301"/>
      <c r="UIH301"/>
      <c r="UII301"/>
      <c r="UIJ301"/>
      <c r="UIK301"/>
      <c r="UIL301"/>
      <c r="UIM301"/>
      <c r="UIN301"/>
      <c r="UIO301"/>
      <c r="UIP301"/>
      <c r="UIQ301"/>
      <c r="UIR301"/>
      <c r="UIS301"/>
      <c r="UIT301"/>
      <c r="UIU301"/>
      <c r="UIV301"/>
      <c r="UIW301"/>
      <c r="UIX301"/>
      <c r="UIY301"/>
      <c r="UIZ301"/>
      <c r="UJA301"/>
      <c r="UJB301"/>
      <c r="UJC301"/>
      <c r="UJD301"/>
      <c r="UJE301"/>
      <c r="UJF301"/>
      <c r="UJG301"/>
      <c r="UJH301"/>
      <c r="UJI301"/>
      <c r="UJJ301"/>
      <c r="UJK301"/>
      <c r="UJL301"/>
      <c r="UJM301"/>
      <c r="UJN301"/>
      <c r="UJO301"/>
      <c r="UJP301"/>
      <c r="UJQ301"/>
      <c r="UJR301"/>
      <c r="UJS301"/>
      <c r="UJT301"/>
      <c r="UJU301"/>
      <c r="UJV301"/>
      <c r="UJW301"/>
      <c r="UJX301"/>
      <c r="UJY301"/>
      <c r="UJZ301"/>
      <c r="UKA301"/>
      <c r="UKB301"/>
      <c r="UKC301"/>
      <c r="UKD301"/>
      <c r="UKE301"/>
      <c r="UKF301"/>
      <c r="UKG301"/>
      <c r="UKH301"/>
      <c r="UKI301"/>
      <c r="UKJ301"/>
      <c r="UKK301"/>
      <c r="UKL301"/>
      <c r="UKM301"/>
      <c r="UKN301"/>
      <c r="UKO301"/>
      <c r="UKP301"/>
      <c r="UKQ301"/>
      <c r="UKR301"/>
      <c r="UKS301"/>
      <c r="UKT301"/>
      <c r="UKU301"/>
      <c r="UKV301"/>
      <c r="UKW301"/>
      <c r="UKX301"/>
      <c r="UKY301"/>
      <c r="UKZ301"/>
      <c r="ULA301"/>
      <c r="ULB301"/>
      <c r="ULC301"/>
      <c r="ULD301"/>
      <c r="ULE301"/>
      <c r="ULF301"/>
      <c r="ULG301"/>
      <c r="ULH301"/>
      <c r="ULI301"/>
      <c r="ULJ301"/>
      <c r="ULK301"/>
      <c r="ULL301"/>
      <c r="ULM301"/>
      <c r="ULN301"/>
      <c r="ULO301"/>
      <c r="ULP301"/>
      <c r="ULQ301"/>
      <c r="ULR301"/>
      <c r="ULS301"/>
      <c r="ULT301"/>
      <c r="ULU301"/>
      <c r="ULV301"/>
      <c r="ULW301"/>
      <c r="ULX301"/>
      <c r="ULY301"/>
      <c r="ULZ301"/>
      <c r="UMA301"/>
      <c r="UMB301"/>
      <c r="UMC301"/>
      <c r="UMD301"/>
      <c r="UME301"/>
      <c r="UMF301"/>
      <c r="UMG301"/>
      <c r="UMH301"/>
      <c r="UMI301"/>
      <c r="UMJ301"/>
      <c r="UMK301"/>
      <c r="UML301"/>
      <c r="UMM301"/>
      <c r="UMN301"/>
      <c r="UMO301"/>
      <c r="UMP301"/>
      <c r="UMQ301"/>
      <c r="UMR301"/>
      <c r="UMS301"/>
      <c r="UMT301"/>
      <c r="UMU301"/>
      <c r="UMV301"/>
      <c r="UMW301"/>
      <c r="UMX301"/>
      <c r="UMY301"/>
      <c r="UMZ301"/>
      <c r="UNA301"/>
      <c r="UNB301"/>
      <c r="UNC301"/>
      <c r="UND301"/>
      <c r="UNE301"/>
      <c r="UNF301"/>
      <c r="UNG301"/>
      <c r="UNH301"/>
      <c r="UNI301"/>
      <c r="UNJ301"/>
      <c r="UNK301"/>
      <c r="UNL301"/>
      <c r="UNM301"/>
      <c r="UNN301"/>
      <c r="UNO301"/>
      <c r="UNP301"/>
      <c r="UNQ301"/>
      <c r="UNR301"/>
      <c r="UNS301"/>
      <c r="UNT301"/>
      <c r="UNU301"/>
      <c r="UNV301"/>
      <c r="UNW301"/>
      <c r="UNX301"/>
      <c r="UNY301"/>
      <c r="UNZ301"/>
      <c r="UOA301"/>
      <c r="UOB301"/>
      <c r="UOC301"/>
      <c r="UOD301"/>
      <c r="UOE301"/>
      <c r="UOF301"/>
      <c r="UOG301"/>
      <c r="UOH301"/>
      <c r="UOI301"/>
      <c r="UOJ301"/>
      <c r="UOK301"/>
      <c r="UOL301"/>
      <c r="UOM301"/>
      <c r="UON301"/>
      <c r="UOO301"/>
      <c r="UOP301"/>
      <c r="UOQ301"/>
      <c r="UOR301"/>
      <c r="UOS301"/>
      <c r="UOT301"/>
      <c r="UOU301"/>
      <c r="UOV301"/>
      <c r="UOW301"/>
      <c r="UOX301"/>
      <c r="UOY301"/>
      <c r="UOZ301"/>
      <c r="UPA301"/>
      <c r="UPB301"/>
      <c r="UPC301"/>
      <c r="UPD301"/>
      <c r="UPE301"/>
      <c r="UPF301"/>
      <c r="UPG301"/>
      <c r="UPH301"/>
      <c r="UPI301"/>
      <c r="UPJ301"/>
      <c r="UPK301"/>
      <c r="UPL301"/>
      <c r="UPM301"/>
      <c r="UPN301"/>
      <c r="UPO301"/>
      <c r="UPP301"/>
      <c r="UPQ301"/>
      <c r="UPR301"/>
      <c r="UPS301"/>
      <c r="UPT301"/>
      <c r="UPU301"/>
      <c r="UPV301"/>
      <c r="UPW301"/>
      <c r="UPX301"/>
      <c r="UPY301"/>
      <c r="UPZ301"/>
      <c r="UQA301"/>
      <c r="UQB301"/>
      <c r="UQC301"/>
      <c r="UQD301"/>
      <c r="UQE301"/>
      <c r="UQF301"/>
      <c r="UQG301"/>
      <c r="UQH301"/>
      <c r="UQI301"/>
      <c r="UQJ301"/>
      <c r="UQK301"/>
      <c r="UQL301"/>
      <c r="UQM301"/>
      <c r="UQN301"/>
      <c r="UQO301"/>
      <c r="UQP301"/>
      <c r="UQQ301"/>
      <c r="UQR301"/>
      <c r="UQS301"/>
      <c r="UQT301"/>
      <c r="UQU301"/>
      <c r="UQV301"/>
      <c r="UQW301"/>
      <c r="UQX301"/>
      <c r="UQY301"/>
      <c r="UQZ301"/>
      <c r="URA301"/>
      <c r="URB301"/>
      <c r="URC301"/>
      <c r="URD301"/>
      <c r="URE301"/>
      <c r="URF301"/>
      <c r="URG301"/>
      <c r="URH301"/>
      <c r="URI301"/>
      <c r="URJ301"/>
      <c r="URK301"/>
      <c r="URL301"/>
      <c r="URM301"/>
      <c r="URN301"/>
      <c r="URO301"/>
      <c r="URP301"/>
      <c r="URQ301"/>
      <c r="URR301"/>
      <c r="URS301"/>
      <c r="URT301"/>
      <c r="URU301"/>
      <c r="URV301"/>
      <c r="URW301"/>
      <c r="URX301"/>
      <c r="URY301"/>
      <c r="URZ301"/>
      <c r="USA301"/>
      <c r="USB301"/>
      <c r="USC301"/>
      <c r="USD301"/>
      <c r="USE301"/>
      <c r="USF301"/>
      <c r="USG301"/>
      <c r="USH301"/>
      <c r="USI301"/>
      <c r="USJ301"/>
      <c r="USK301"/>
      <c r="USL301"/>
      <c r="USM301"/>
      <c r="USN301"/>
      <c r="USO301"/>
      <c r="USP301"/>
      <c r="USQ301"/>
      <c r="USR301"/>
      <c r="USS301"/>
      <c r="UST301"/>
      <c r="USU301"/>
      <c r="USV301"/>
      <c r="USW301"/>
      <c r="USX301"/>
      <c r="USY301"/>
      <c r="USZ301"/>
      <c r="UTA301"/>
      <c r="UTB301"/>
      <c r="UTC301"/>
      <c r="UTD301"/>
      <c r="UTE301"/>
      <c r="UTF301"/>
      <c r="UTG301"/>
      <c r="UTH301"/>
      <c r="UTI301"/>
      <c r="UTJ301"/>
      <c r="UTK301"/>
      <c r="UTL301"/>
      <c r="UTM301"/>
      <c r="UTN301"/>
      <c r="UTO301"/>
      <c r="UTP301"/>
      <c r="UTQ301"/>
      <c r="UTR301"/>
      <c r="UTS301"/>
      <c r="UTT301"/>
      <c r="UTU301"/>
      <c r="UTV301"/>
      <c r="UTW301"/>
      <c r="UTX301"/>
      <c r="UTY301"/>
      <c r="UTZ301"/>
      <c r="UUA301"/>
      <c r="UUB301"/>
      <c r="UUC301"/>
      <c r="UUD301"/>
      <c r="UUE301"/>
      <c r="UUF301"/>
      <c r="UUG301"/>
      <c r="UUH301"/>
      <c r="UUI301"/>
      <c r="UUJ301"/>
      <c r="UUK301"/>
      <c r="UUL301"/>
      <c r="UUM301"/>
      <c r="UUN301"/>
      <c r="UUO301"/>
      <c r="UUP301"/>
      <c r="UUQ301"/>
      <c r="UUR301"/>
      <c r="UUS301"/>
      <c r="UUT301"/>
      <c r="UUU301"/>
      <c r="UUV301"/>
      <c r="UUW301"/>
      <c r="UUX301"/>
      <c r="UUY301"/>
      <c r="UUZ301"/>
      <c r="UVA301"/>
      <c r="UVB301"/>
      <c r="UVC301"/>
      <c r="UVD301"/>
      <c r="UVE301"/>
      <c r="UVF301"/>
      <c r="UVG301"/>
      <c r="UVH301"/>
      <c r="UVI301"/>
      <c r="UVJ301"/>
      <c r="UVK301"/>
      <c r="UVL301"/>
      <c r="UVM301"/>
      <c r="UVN301"/>
      <c r="UVO301"/>
      <c r="UVP301"/>
      <c r="UVQ301"/>
      <c r="UVR301"/>
      <c r="UVS301"/>
      <c r="UVT301"/>
      <c r="UVU301"/>
      <c r="UVV301"/>
      <c r="UVW301"/>
      <c r="UVX301"/>
      <c r="UVY301"/>
      <c r="UVZ301"/>
      <c r="UWA301"/>
      <c r="UWB301"/>
      <c r="UWC301"/>
      <c r="UWD301"/>
      <c r="UWE301"/>
      <c r="UWF301"/>
      <c r="UWG301"/>
      <c r="UWH301"/>
      <c r="UWI301"/>
      <c r="UWJ301"/>
      <c r="UWK301"/>
      <c r="UWL301"/>
      <c r="UWM301"/>
      <c r="UWN301"/>
      <c r="UWO301"/>
      <c r="UWP301"/>
      <c r="UWQ301"/>
      <c r="UWR301"/>
      <c r="UWS301"/>
      <c r="UWT301"/>
      <c r="UWU301"/>
      <c r="UWV301"/>
      <c r="UWW301"/>
      <c r="UWX301"/>
      <c r="UWY301"/>
      <c r="UWZ301"/>
      <c r="UXA301"/>
      <c r="UXB301"/>
      <c r="UXC301"/>
      <c r="UXD301"/>
      <c r="UXE301"/>
      <c r="UXF301"/>
      <c r="UXG301"/>
      <c r="UXH301"/>
      <c r="UXI301"/>
      <c r="UXJ301"/>
      <c r="UXK301"/>
      <c r="UXL301"/>
      <c r="UXM301"/>
      <c r="UXN301"/>
      <c r="UXO301"/>
      <c r="UXP301"/>
      <c r="UXQ301"/>
      <c r="UXR301"/>
      <c r="UXS301"/>
      <c r="UXT301"/>
      <c r="UXU301"/>
      <c r="UXV301"/>
      <c r="UXW301"/>
      <c r="UXX301"/>
      <c r="UXY301"/>
      <c r="UXZ301"/>
      <c r="UYA301"/>
      <c r="UYB301"/>
      <c r="UYC301"/>
      <c r="UYD301"/>
      <c r="UYE301"/>
      <c r="UYF301"/>
      <c r="UYG301"/>
      <c r="UYH301"/>
      <c r="UYI301"/>
      <c r="UYJ301"/>
      <c r="UYK301"/>
      <c r="UYL301"/>
      <c r="UYM301"/>
      <c r="UYN301"/>
      <c r="UYO301"/>
      <c r="UYP301"/>
      <c r="UYQ301"/>
      <c r="UYR301"/>
      <c r="UYS301"/>
      <c r="UYT301"/>
      <c r="UYU301"/>
      <c r="UYV301"/>
      <c r="UYW301"/>
      <c r="UYX301"/>
      <c r="UYY301"/>
      <c r="UYZ301"/>
      <c r="UZA301"/>
      <c r="UZB301"/>
      <c r="UZC301"/>
      <c r="UZD301"/>
      <c r="UZE301"/>
      <c r="UZF301"/>
      <c r="UZG301"/>
      <c r="UZH301"/>
      <c r="UZI301"/>
      <c r="UZJ301"/>
      <c r="UZK301"/>
      <c r="UZL301"/>
      <c r="UZM301"/>
      <c r="UZN301"/>
      <c r="UZO301"/>
      <c r="UZP301"/>
      <c r="UZQ301"/>
      <c r="UZR301"/>
      <c r="UZS301"/>
      <c r="UZT301"/>
      <c r="UZU301"/>
      <c r="UZV301"/>
      <c r="UZW301"/>
      <c r="UZX301"/>
      <c r="UZY301"/>
      <c r="UZZ301"/>
      <c r="VAA301"/>
      <c r="VAB301"/>
      <c r="VAC301"/>
      <c r="VAD301"/>
      <c r="VAE301"/>
      <c r="VAF301"/>
      <c r="VAG301"/>
      <c r="VAH301"/>
      <c r="VAI301"/>
      <c r="VAJ301"/>
      <c r="VAK301"/>
      <c r="VAL301"/>
      <c r="VAM301"/>
      <c r="VAN301"/>
      <c r="VAO301"/>
      <c r="VAP301"/>
      <c r="VAQ301"/>
      <c r="VAR301"/>
      <c r="VAS301"/>
      <c r="VAT301"/>
      <c r="VAU301"/>
      <c r="VAV301"/>
      <c r="VAW301"/>
      <c r="VAX301"/>
      <c r="VAY301"/>
      <c r="VAZ301"/>
      <c r="VBA301"/>
      <c r="VBB301"/>
      <c r="VBC301"/>
      <c r="VBD301"/>
      <c r="VBE301"/>
      <c r="VBF301"/>
      <c r="VBG301"/>
      <c r="VBH301"/>
      <c r="VBI301"/>
      <c r="VBJ301"/>
      <c r="VBK301"/>
      <c r="VBL301"/>
      <c r="VBM301"/>
      <c r="VBN301"/>
      <c r="VBO301"/>
      <c r="VBP301"/>
      <c r="VBQ301"/>
      <c r="VBR301"/>
      <c r="VBS301"/>
      <c r="VBT301"/>
      <c r="VBU301"/>
      <c r="VBV301"/>
      <c r="VBW301"/>
      <c r="VBX301"/>
      <c r="VBY301"/>
      <c r="VBZ301"/>
      <c r="VCA301"/>
      <c r="VCB301"/>
      <c r="VCC301"/>
      <c r="VCD301"/>
      <c r="VCE301"/>
      <c r="VCF301"/>
      <c r="VCG301"/>
      <c r="VCH301"/>
      <c r="VCI301"/>
      <c r="VCJ301"/>
      <c r="VCK301"/>
      <c r="VCL301"/>
      <c r="VCM301"/>
      <c r="VCN301"/>
      <c r="VCO301"/>
      <c r="VCP301"/>
      <c r="VCQ301"/>
      <c r="VCR301"/>
      <c r="VCS301"/>
      <c r="VCT301"/>
      <c r="VCU301"/>
      <c r="VCV301"/>
      <c r="VCW301"/>
      <c r="VCX301"/>
      <c r="VCY301"/>
      <c r="VCZ301"/>
      <c r="VDA301"/>
      <c r="VDB301"/>
      <c r="VDC301"/>
      <c r="VDD301"/>
      <c r="VDE301"/>
      <c r="VDF301"/>
      <c r="VDG301"/>
      <c r="VDH301"/>
      <c r="VDI301"/>
      <c r="VDJ301"/>
      <c r="VDK301"/>
      <c r="VDL301"/>
      <c r="VDM301"/>
      <c r="VDN301"/>
      <c r="VDO301"/>
      <c r="VDP301"/>
      <c r="VDQ301"/>
      <c r="VDR301"/>
      <c r="VDS301"/>
      <c r="VDT301"/>
      <c r="VDU301"/>
      <c r="VDV301"/>
      <c r="VDW301"/>
      <c r="VDX301"/>
      <c r="VDY301"/>
      <c r="VDZ301"/>
      <c r="VEA301"/>
      <c r="VEB301"/>
      <c r="VEC301"/>
      <c r="VED301"/>
      <c r="VEE301"/>
      <c r="VEF301"/>
      <c r="VEG301"/>
      <c r="VEH301"/>
      <c r="VEI301"/>
      <c r="VEJ301"/>
      <c r="VEK301"/>
      <c r="VEL301"/>
      <c r="VEM301"/>
      <c r="VEN301"/>
      <c r="VEO301"/>
      <c r="VEP301"/>
      <c r="VEQ301"/>
      <c r="VER301"/>
      <c r="VES301"/>
      <c r="VET301"/>
      <c r="VEU301"/>
      <c r="VEV301"/>
      <c r="VEW301"/>
      <c r="VEX301"/>
      <c r="VEY301"/>
      <c r="VEZ301"/>
      <c r="VFA301"/>
      <c r="VFB301"/>
      <c r="VFC301"/>
      <c r="VFD301"/>
      <c r="VFE301"/>
      <c r="VFF301"/>
      <c r="VFG301"/>
      <c r="VFH301"/>
      <c r="VFI301"/>
      <c r="VFJ301"/>
      <c r="VFK301"/>
      <c r="VFL301"/>
      <c r="VFM301"/>
      <c r="VFN301"/>
      <c r="VFO301"/>
      <c r="VFP301"/>
      <c r="VFQ301"/>
      <c r="VFR301"/>
      <c r="VFS301"/>
      <c r="VFT301"/>
      <c r="VFU301"/>
      <c r="VFV301"/>
      <c r="VFW301"/>
      <c r="VFX301"/>
      <c r="VFY301"/>
      <c r="VFZ301"/>
      <c r="VGA301"/>
      <c r="VGB301"/>
      <c r="VGC301"/>
      <c r="VGD301"/>
      <c r="VGE301"/>
      <c r="VGF301"/>
      <c r="VGG301"/>
      <c r="VGH301"/>
      <c r="VGI301"/>
      <c r="VGJ301"/>
      <c r="VGK301"/>
      <c r="VGL301"/>
      <c r="VGM301"/>
      <c r="VGN301"/>
      <c r="VGO301"/>
      <c r="VGP301"/>
      <c r="VGQ301"/>
      <c r="VGR301"/>
      <c r="VGS301"/>
      <c r="VGT301"/>
      <c r="VGU301"/>
      <c r="VGV301"/>
      <c r="VGW301"/>
      <c r="VGX301"/>
      <c r="VGY301"/>
      <c r="VGZ301"/>
      <c r="VHA301"/>
      <c r="VHB301"/>
      <c r="VHC301"/>
      <c r="VHD301"/>
      <c r="VHE301"/>
      <c r="VHF301"/>
      <c r="VHG301"/>
      <c r="VHH301"/>
      <c r="VHI301"/>
      <c r="VHJ301"/>
      <c r="VHK301"/>
      <c r="VHL301"/>
      <c r="VHM301"/>
      <c r="VHN301"/>
      <c r="VHO301"/>
      <c r="VHP301"/>
      <c r="VHQ301"/>
      <c r="VHR301"/>
      <c r="VHS301"/>
      <c r="VHT301"/>
      <c r="VHU301"/>
      <c r="VHV301"/>
      <c r="VHW301"/>
      <c r="VHX301"/>
      <c r="VHY301"/>
      <c r="VHZ301"/>
      <c r="VIA301"/>
      <c r="VIB301"/>
      <c r="VIC301"/>
      <c r="VID301"/>
      <c r="VIE301"/>
      <c r="VIF301"/>
      <c r="VIG301"/>
      <c r="VIH301"/>
      <c r="VII301"/>
      <c r="VIJ301"/>
      <c r="VIK301"/>
      <c r="VIL301"/>
      <c r="VIM301"/>
      <c r="VIN301"/>
      <c r="VIO301"/>
      <c r="VIP301"/>
      <c r="VIQ301"/>
      <c r="VIR301"/>
      <c r="VIS301"/>
      <c r="VIT301"/>
      <c r="VIU301"/>
      <c r="VIV301"/>
      <c r="VIW301"/>
      <c r="VIX301"/>
      <c r="VIY301"/>
      <c r="VIZ301"/>
      <c r="VJA301"/>
      <c r="VJB301"/>
      <c r="VJC301"/>
      <c r="VJD301"/>
      <c r="VJE301"/>
      <c r="VJF301"/>
      <c r="VJG301"/>
      <c r="VJH301"/>
      <c r="VJI301"/>
      <c r="VJJ301"/>
      <c r="VJK301"/>
      <c r="VJL301"/>
      <c r="VJM301"/>
      <c r="VJN301"/>
      <c r="VJO301"/>
      <c r="VJP301"/>
      <c r="VJQ301"/>
      <c r="VJR301"/>
      <c r="VJS301"/>
      <c r="VJT301"/>
      <c r="VJU301"/>
      <c r="VJV301"/>
      <c r="VJW301"/>
      <c r="VJX301"/>
      <c r="VJY301"/>
      <c r="VJZ301"/>
      <c r="VKA301"/>
      <c r="VKB301"/>
      <c r="VKC301"/>
      <c r="VKD301"/>
      <c r="VKE301"/>
      <c r="VKF301"/>
      <c r="VKG301"/>
      <c r="VKH301"/>
      <c r="VKI301"/>
      <c r="VKJ301"/>
      <c r="VKK301"/>
      <c r="VKL301"/>
      <c r="VKM301"/>
      <c r="VKN301"/>
      <c r="VKO301"/>
      <c r="VKP301"/>
      <c r="VKQ301"/>
      <c r="VKR301"/>
      <c r="VKS301"/>
      <c r="VKT301"/>
      <c r="VKU301"/>
      <c r="VKV301"/>
      <c r="VKW301"/>
      <c r="VKX301"/>
      <c r="VKY301"/>
      <c r="VKZ301"/>
      <c r="VLA301"/>
      <c r="VLB301"/>
      <c r="VLC301"/>
      <c r="VLD301"/>
      <c r="VLE301"/>
      <c r="VLF301"/>
      <c r="VLG301"/>
      <c r="VLH301"/>
      <c r="VLI301"/>
      <c r="VLJ301"/>
      <c r="VLK301"/>
      <c r="VLL301"/>
      <c r="VLM301"/>
      <c r="VLN301"/>
      <c r="VLO301"/>
      <c r="VLP301"/>
      <c r="VLQ301"/>
      <c r="VLR301"/>
      <c r="VLS301"/>
      <c r="VLT301"/>
      <c r="VLU301"/>
      <c r="VLV301"/>
      <c r="VLW301"/>
      <c r="VLX301"/>
      <c r="VLY301"/>
      <c r="VLZ301"/>
      <c r="VMA301"/>
      <c r="VMB301"/>
      <c r="VMC301"/>
      <c r="VMD301"/>
      <c r="VME301"/>
      <c r="VMF301"/>
      <c r="VMG301"/>
      <c r="VMH301"/>
      <c r="VMI301"/>
      <c r="VMJ301"/>
      <c r="VMK301"/>
      <c r="VML301"/>
      <c r="VMM301"/>
      <c r="VMN301"/>
      <c r="VMO301"/>
      <c r="VMP301"/>
      <c r="VMQ301"/>
      <c r="VMR301"/>
      <c r="VMS301"/>
      <c r="VMT301"/>
      <c r="VMU301"/>
      <c r="VMV301"/>
      <c r="VMW301"/>
      <c r="VMX301"/>
      <c r="VMY301"/>
      <c r="VMZ301"/>
      <c r="VNA301"/>
      <c r="VNB301"/>
      <c r="VNC301"/>
      <c r="VND301"/>
      <c r="VNE301"/>
      <c r="VNF301"/>
      <c r="VNG301"/>
      <c r="VNH301"/>
      <c r="VNI301"/>
      <c r="VNJ301"/>
      <c r="VNK301"/>
      <c r="VNL301"/>
      <c r="VNM301"/>
      <c r="VNN301"/>
      <c r="VNO301"/>
      <c r="VNP301"/>
      <c r="VNQ301"/>
      <c r="VNR301"/>
      <c r="VNS301"/>
      <c r="VNT301"/>
      <c r="VNU301"/>
      <c r="VNV301"/>
      <c r="VNW301"/>
      <c r="VNX301"/>
      <c r="VNY301"/>
      <c r="VNZ301"/>
      <c r="VOA301"/>
      <c r="VOB301"/>
      <c r="VOC301"/>
      <c r="VOD301"/>
      <c r="VOE301"/>
      <c r="VOF301"/>
      <c r="VOG301"/>
      <c r="VOH301"/>
      <c r="VOI301"/>
      <c r="VOJ301"/>
      <c r="VOK301"/>
      <c r="VOL301"/>
      <c r="VOM301"/>
      <c r="VON301"/>
      <c r="VOO301"/>
      <c r="VOP301"/>
      <c r="VOQ301"/>
      <c r="VOR301"/>
      <c r="VOS301"/>
      <c r="VOT301"/>
      <c r="VOU301"/>
      <c r="VOV301"/>
      <c r="VOW301"/>
      <c r="VOX301"/>
      <c r="VOY301"/>
      <c r="VOZ301"/>
      <c r="VPA301"/>
      <c r="VPB301"/>
      <c r="VPC301"/>
      <c r="VPD301"/>
      <c r="VPE301"/>
      <c r="VPF301"/>
      <c r="VPG301"/>
      <c r="VPH301"/>
      <c r="VPI301"/>
      <c r="VPJ301"/>
      <c r="VPK301"/>
      <c r="VPL301"/>
      <c r="VPM301"/>
      <c r="VPN301"/>
      <c r="VPO301"/>
      <c r="VPP301"/>
      <c r="VPQ301"/>
      <c r="VPR301"/>
      <c r="VPS301"/>
      <c r="VPT301"/>
      <c r="VPU301"/>
      <c r="VPV301"/>
      <c r="VPW301"/>
      <c r="VPX301"/>
      <c r="VPY301"/>
      <c r="VPZ301"/>
      <c r="VQA301"/>
      <c r="VQB301"/>
      <c r="VQC301"/>
      <c r="VQD301"/>
      <c r="VQE301"/>
      <c r="VQF301"/>
      <c r="VQG301"/>
      <c r="VQH301"/>
      <c r="VQI301"/>
      <c r="VQJ301"/>
      <c r="VQK301"/>
      <c r="VQL301"/>
      <c r="VQM301"/>
      <c r="VQN301"/>
      <c r="VQO301"/>
      <c r="VQP301"/>
      <c r="VQQ301"/>
      <c r="VQR301"/>
      <c r="VQS301"/>
      <c r="VQT301"/>
      <c r="VQU301"/>
      <c r="VQV301"/>
      <c r="VQW301"/>
      <c r="VQX301"/>
      <c r="VQY301"/>
      <c r="VQZ301"/>
      <c r="VRA301"/>
      <c r="VRB301"/>
      <c r="VRC301"/>
      <c r="VRD301"/>
      <c r="VRE301"/>
      <c r="VRF301"/>
      <c r="VRG301"/>
      <c r="VRH301"/>
      <c r="VRI301"/>
      <c r="VRJ301"/>
      <c r="VRK301"/>
      <c r="VRL301"/>
      <c r="VRM301"/>
      <c r="VRN301"/>
      <c r="VRO301"/>
      <c r="VRP301"/>
      <c r="VRQ301"/>
      <c r="VRR301"/>
      <c r="VRS301"/>
      <c r="VRT301"/>
      <c r="VRU301"/>
      <c r="VRV301"/>
      <c r="VRW301"/>
      <c r="VRX301"/>
      <c r="VRY301"/>
      <c r="VRZ301"/>
      <c r="VSA301"/>
      <c r="VSB301"/>
      <c r="VSC301"/>
      <c r="VSD301"/>
      <c r="VSE301"/>
      <c r="VSF301"/>
      <c r="VSG301"/>
      <c r="VSH301"/>
      <c r="VSI301"/>
      <c r="VSJ301"/>
      <c r="VSK301"/>
      <c r="VSL301"/>
      <c r="VSM301"/>
      <c r="VSN301"/>
      <c r="VSO301"/>
      <c r="VSP301"/>
      <c r="VSQ301"/>
      <c r="VSR301"/>
      <c r="VSS301"/>
      <c r="VST301"/>
      <c r="VSU301"/>
      <c r="VSV301"/>
      <c r="VSW301"/>
      <c r="VSX301"/>
      <c r="VSY301"/>
      <c r="VSZ301"/>
      <c r="VTA301"/>
      <c r="VTB301"/>
      <c r="VTC301"/>
      <c r="VTD301"/>
      <c r="VTE301"/>
      <c r="VTF301"/>
      <c r="VTG301"/>
      <c r="VTH301"/>
      <c r="VTI301"/>
      <c r="VTJ301"/>
      <c r="VTK301"/>
      <c r="VTL301"/>
      <c r="VTM301"/>
      <c r="VTN301"/>
      <c r="VTO301"/>
      <c r="VTP301"/>
      <c r="VTQ301"/>
      <c r="VTR301"/>
      <c r="VTS301"/>
      <c r="VTT301"/>
      <c r="VTU301"/>
      <c r="VTV301"/>
      <c r="VTW301"/>
      <c r="VTX301"/>
      <c r="VTY301"/>
      <c r="VTZ301"/>
      <c r="VUA301"/>
      <c r="VUB301"/>
      <c r="VUC301"/>
      <c r="VUD301"/>
      <c r="VUE301"/>
      <c r="VUF301"/>
      <c r="VUG301"/>
      <c r="VUH301"/>
      <c r="VUI301"/>
      <c r="VUJ301"/>
      <c r="VUK301"/>
      <c r="VUL301"/>
      <c r="VUM301"/>
      <c r="VUN301"/>
      <c r="VUO301"/>
      <c r="VUP301"/>
      <c r="VUQ301"/>
      <c r="VUR301"/>
      <c r="VUS301"/>
      <c r="VUT301"/>
      <c r="VUU301"/>
      <c r="VUV301"/>
      <c r="VUW301"/>
      <c r="VUX301"/>
      <c r="VUY301"/>
      <c r="VUZ301"/>
      <c r="VVA301"/>
      <c r="VVB301"/>
      <c r="VVC301"/>
      <c r="VVD301"/>
      <c r="VVE301"/>
      <c r="VVF301"/>
      <c r="VVG301"/>
      <c r="VVH301"/>
      <c r="VVI301"/>
      <c r="VVJ301"/>
      <c r="VVK301"/>
      <c r="VVL301"/>
      <c r="VVM301"/>
      <c r="VVN301"/>
      <c r="VVO301"/>
      <c r="VVP301"/>
      <c r="VVQ301"/>
      <c r="VVR301"/>
      <c r="VVS301"/>
      <c r="VVT301"/>
      <c r="VVU301"/>
      <c r="VVV301"/>
      <c r="VVW301"/>
      <c r="VVX301"/>
      <c r="VVY301"/>
      <c r="VVZ301"/>
      <c r="VWA301"/>
      <c r="VWB301"/>
      <c r="VWC301"/>
      <c r="VWD301"/>
      <c r="VWE301"/>
      <c r="VWF301"/>
      <c r="VWG301"/>
      <c r="VWH301"/>
      <c r="VWI301"/>
      <c r="VWJ301"/>
      <c r="VWK301"/>
      <c r="VWL301"/>
      <c r="VWM301"/>
      <c r="VWN301"/>
      <c r="VWO301"/>
      <c r="VWP301"/>
      <c r="VWQ301"/>
      <c r="VWR301"/>
      <c r="VWS301"/>
      <c r="VWT301"/>
      <c r="VWU301"/>
      <c r="VWV301"/>
      <c r="VWW301"/>
      <c r="VWX301"/>
      <c r="VWY301"/>
      <c r="VWZ301"/>
      <c r="VXA301"/>
      <c r="VXB301"/>
      <c r="VXC301"/>
      <c r="VXD301"/>
      <c r="VXE301"/>
      <c r="VXF301"/>
      <c r="VXG301"/>
      <c r="VXH301"/>
      <c r="VXI301"/>
      <c r="VXJ301"/>
      <c r="VXK301"/>
      <c r="VXL301"/>
      <c r="VXM301"/>
      <c r="VXN301"/>
      <c r="VXO301"/>
      <c r="VXP301"/>
      <c r="VXQ301"/>
      <c r="VXR301"/>
      <c r="VXS301"/>
      <c r="VXT301"/>
      <c r="VXU301"/>
      <c r="VXV301"/>
      <c r="VXW301"/>
      <c r="VXX301"/>
      <c r="VXY301"/>
      <c r="VXZ301"/>
      <c r="VYA301"/>
      <c r="VYB301"/>
      <c r="VYC301"/>
      <c r="VYD301"/>
      <c r="VYE301"/>
      <c r="VYF301"/>
      <c r="VYG301"/>
      <c r="VYH301"/>
      <c r="VYI301"/>
      <c r="VYJ301"/>
      <c r="VYK301"/>
      <c r="VYL301"/>
      <c r="VYM301"/>
      <c r="VYN301"/>
      <c r="VYO301"/>
      <c r="VYP301"/>
      <c r="VYQ301"/>
      <c r="VYR301"/>
      <c r="VYS301"/>
      <c r="VYT301"/>
      <c r="VYU301"/>
      <c r="VYV301"/>
      <c r="VYW301"/>
      <c r="VYX301"/>
      <c r="VYY301"/>
      <c r="VYZ301"/>
      <c r="VZA301"/>
      <c r="VZB301"/>
      <c r="VZC301"/>
      <c r="VZD301"/>
      <c r="VZE301"/>
      <c r="VZF301"/>
      <c r="VZG301"/>
      <c r="VZH301"/>
      <c r="VZI301"/>
      <c r="VZJ301"/>
      <c r="VZK301"/>
      <c r="VZL301"/>
      <c r="VZM301"/>
      <c r="VZN301"/>
      <c r="VZO301"/>
      <c r="VZP301"/>
      <c r="VZQ301"/>
      <c r="VZR301"/>
      <c r="VZS301"/>
      <c r="VZT301"/>
      <c r="VZU301"/>
      <c r="VZV301"/>
      <c r="VZW301"/>
      <c r="VZX301"/>
      <c r="VZY301"/>
      <c r="VZZ301"/>
      <c r="WAA301"/>
      <c r="WAB301"/>
      <c r="WAC301"/>
      <c r="WAD301"/>
      <c r="WAE301"/>
      <c r="WAF301"/>
      <c r="WAG301"/>
      <c r="WAH301"/>
      <c r="WAI301"/>
      <c r="WAJ301"/>
      <c r="WAK301"/>
      <c r="WAL301"/>
      <c r="WAM301"/>
      <c r="WAN301"/>
      <c r="WAO301"/>
      <c r="WAP301"/>
      <c r="WAQ301"/>
      <c r="WAR301"/>
      <c r="WAS301"/>
      <c r="WAT301"/>
      <c r="WAU301"/>
      <c r="WAV301"/>
      <c r="WAW301"/>
      <c r="WAX301"/>
      <c r="WAY301"/>
      <c r="WAZ301"/>
      <c r="WBA301"/>
      <c r="WBB301"/>
      <c r="WBC301"/>
      <c r="WBD301"/>
      <c r="WBE301"/>
      <c r="WBF301"/>
      <c r="WBG301"/>
      <c r="WBH301"/>
      <c r="WBI301"/>
      <c r="WBJ301"/>
      <c r="WBK301"/>
      <c r="WBL301"/>
      <c r="WBM301"/>
      <c r="WBN301"/>
      <c r="WBO301"/>
      <c r="WBP301"/>
      <c r="WBQ301"/>
      <c r="WBR301"/>
      <c r="WBS301"/>
      <c r="WBT301"/>
      <c r="WBU301"/>
      <c r="WBV301"/>
      <c r="WBW301"/>
      <c r="WBX301"/>
      <c r="WBY301"/>
      <c r="WBZ301"/>
      <c r="WCA301"/>
      <c r="WCB301"/>
      <c r="WCC301"/>
      <c r="WCD301"/>
      <c r="WCE301"/>
      <c r="WCF301"/>
      <c r="WCG301"/>
      <c r="WCH301"/>
      <c r="WCI301"/>
      <c r="WCJ301"/>
      <c r="WCK301"/>
      <c r="WCL301"/>
      <c r="WCM301"/>
      <c r="WCN301"/>
      <c r="WCO301"/>
      <c r="WCP301"/>
      <c r="WCQ301"/>
      <c r="WCR301"/>
      <c r="WCS301"/>
      <c r="WCT301"/>
      <c r="WCU301"/>
      <c r="WCV301"/>
      <c r="WCW301"/>
      <c r="WCX301"/>
      <c r="WCY301"/>
      <c r="WCZ301"/>
      <c r="WDA301"/>
      <c r="WDB301"/>
      <c r="WDC301"/>
      <c r="WDD301"/>
      <c r="WDE301"/>
      <c r="WDF301"/>
      <c r="WDG301"/>
      <c r="WDH301"/>
      <c r="WDI301"/>
      <c r="WDJ301"/>
      <c r="WDK301"/>
      <c r="WDL301"/>
      <c r="WDM301"/>
      <c r="WDN301"/>
      <c r="WDO301"/>
      <c r="WDP301"/>
      <c r="WDQ301"/>
      <c r="WDR301"/>
      <c r="WDS301"/>
      <c r="WDT301"/>
      <c r="WDU301"/>
      <c r="WDV301"/>
      <c r="WDW301"/>
      <c r="WDX301"/>
      <c r="WDY301"/>
      <c r="WDZ301"/>
      <c r="WEA301"/>
      <c r="WEB301"/>
      <c r="WEC301"/>
      <c r="WED301"/>
      <c r="WEE301"/>
      <c r="WEF301"/>
      <c r="WEG301"/>
      <c r="WEH301"/>
      <c r="WEI301"/>
      <c r="WEJ301"/>
      <c r="WEK301"/>
      <c r="WEL301"/>
      <c r="WEM301"/>
      <c r="WEN301"/>
      <c r="WEO301"/>
      <c r="WEP301"/>
      <c r="WEQ301"/>
      <c r="WER301"/>
      <c r="WES301"/>
      <c r="WET301"/>
      <c r="WEU301"/>
      <c r="WEV301"/>
      <c r="WEW301"/>
      <c r="WEX301"/>
      <c r="WEY301"/>
      <c r="WEZ301"/>
      <c r="WFA301"/>
      <c r="WFB301"/>
      <c r="WFC301"/>
      <c r="WFD301"/>
      <c r="WFE301"/>
      <c r="WFF301"/>
      <c r="WFG301"/>
      <c r="WFH301"/>
      <c r="WFI301"/>
      <c r="WFJ301"/>
      <c r="WFK301"/>
      <c r="WFL301"/>
      <c r="WFM301"/>
      <c r="WFN301"/>
      <c r="WFO301"/>
      <c r="WFP301"/>
      <c r="WFQ301"/>
      <c r="WFR301"/>
      <c r="WFS301"/>
      <c r="WFT301"/>
      <c r="WFU301"/>
      <c r="WFV301"/>
      <c r="WFW301"/>
      <c r="WFX301"/>
      <c r="WFY301"/>
      <c r="WFZ301"/>
      <c r="WGA301"/>
      <c r="WGB301"/>
      <c r="WGC301"/>
      <c r="WGD301"/>
      <c r="WGE301"/>
      <c r="WGF301"/>
      <c r="WGG301"/>
      <c r="WGH301"/>
      <c r="WGI301"/>
      <c r="WGJ301"/>
      <c r="WGK301"/>
      <c r="WGL301"/>
      <c r="WGM301"/>
      <c r="WGN301"/>
      <c r="WGO301"/>
      <c r="WGP301"/>
      <c r="WGQ301"/>
      <c r="WGR301"/>
      <c r="WGS301"/>
      <c r="WGT301"/>
      <c r="WGU301"/>
      <c r="WGV301"/>
      <c r="WGW301"/>
      <c r="WGX301"/>
      <c r="WGY301"/>
      <c r="WGZ301"/>
      <c r="WHA301"/>
      <c r="WHB301"/>
      <c r="WHC301"/>
      <c r="WHD301"/>
      <c r="WHE301"/>
      <c r="WHF301"/>
      <c r="WHG301"/>
      <c r="WHH301"/>
      <c r="WHI301"/>
      <c r="WHJ301"/>
      <c r="WHK301"/>
      <c r="WHL301"/>
      <c r="WHM301"/>
      <c r="WHN301"/>
      <c r="WHO301"/>
      <c r="WHP301"/>
      <c r="WHQ301"/>
      <c r="WHR301"/>
      <c r="WHS301"/>
      <c r="WHT301"/>
      <c r="WHU301"/>
      <c r="WHV301"/>
      <c r="WHW301"/>
      <c r="WHX301"/>
      <c r="WHY301"/>
      <c r="WHZ301"/>
      <c r="WIA301"/>
      <c r="WIB301"/>
      <c r="WIC301"/>
      <c r="WID301"/>
      <c r="WIE301"/>
      <c r="WIF301"/>
      <c r="WIG301"/>
      <c r="WIH301"/>
      <c r="WII301"/>
      <c r="WIJ301"/>
      <c r="WIK301"/>
      <c r="WIL301"/>
      <c r="WIM301"/>
      <c r="WIN301"/>
      <c r="WIO301"/>
      <c r="WIP301"/>
      <c r="WIQ301"/>
      <c r="WIR301"/>
      <c r="WIS301"/>
      <c r="WIT301"/>
      <c r="WIU301"/>
      <c r="WIV301"/>
      <c r="WIW301"/>
      <c r="WIX301"/>
      <c r="WIY301"/>
      <c r="WIZ301"/>
      <c r="WJA301"/>
      <c r="WJB301"/>
      <c r="WJC301"/>
      <c r="WJD301"/>
      <c r="WJE301"/>
      <c r="WJF301"/>
      <c r="WJG301"/>
      <c r="WJH301"/>
      <c r="WJI301"/>
      <c r="WJJ301"/>
      <c r="WJK301"/>
      <c r="WJL301"/>
      <c r="WJM301"/>
      <c r="WJN301"/>
      <c r="WJO301"/>
      <c r="WJP301"/>
      <c r="WJQ301"/>
      <c r="WJR301"/>
      <c r="WJS301"/>
      <c r="WJT301"/>
      <c r="WJU301"/>
      <c r="WJV301"/>
      <c r="WJW301"/>
      <c r="WJX301"/>
      <c r="WJY301"/>
      <c r="WJZ301"/>
      <c r="WKA301"/>
      <c r="WKB301"/>
      <c r="WKC301"/>
      <c r="WKD301"/>
      <c r="WKE301"/>
      <c r="WKF301"/>
      <c r="WKG301"/>
      <c r="WKH301"/>
      <c r="WKI301"/>
      <c r="WKJ301"/>
      <c r="WKK301"/>
      <c r="WKL301"/>
      <c r="WKM301"/>
      <c r="WKN301"/>
      <c r="WKO301"/>
      <c r="WKP301"/>
      <c r="WKQ301"/>
      <c r="WKR301"/>
      <c r="WKS301"/>
      <c r="WKT301"/>
      <c r="WKU301"/>
      <c r="WKV301"/>
      <c r="WKW301"/>
      <c r="WKX301"/>
      <c r="WKY301"/>
      <c r="WKZ301"/>
      <c r="WLA301"/>
      <c r="WLB301"/>
      <c r="WLC301"/>
      <c r="WLD301"/>
      <c r="WLE301"/>
      <c r="WLF301"/>
      <c r="WLG301"/>
      <c r="WLH301"/>
      <c r="WLI301"/>
      <c r="WLJ301"/>
      <c r="WLK301"/>
      <c r="WLL301"/>
      <c r="WLM301"/>
      <c r="WLN301"/>
      <c r="WLO301"/>
      <c r="WLP301"/>
      <c r="WLQ301"/>
      <c r="WLR301"/>
      <c r="WLS301"/>
      <c r="WLT301"/>
      <c r="WLU301"/>
      <c r="WLV301"/>
      <c r="WLW301"/>
      <c r="WLX301"/>
      <c r="WLY301"/>
      <c r="WLZ301"/>
      <c r="WMA301"/>
      <c r="WMB301"/>
      <c r="WMC301"/>
      <c r="WMD301"/>
      <c r="WME301"/>
      <c r="WMF301"/>
      <c r="WMG301"/>
      <c r="WMH301"/>
      <c r="WMI301"/>
      <c r="WMJ301"/>
      <c r="WMK301"/>
      <c r="WML301"/>
      <c r="WMM301"/>
      <c r="WMN301"/>
      <c r="WMO301"/>
      <c r="WMP301"/>
      <c r="WMQ301"/>
      <c r="WMR301"/>
      <c r="WMS301"/>
      <c r="WMT301"/>
      <c r="WMU301"/>
      <c r="WMV301"/>
      <c r="WMW301"/>
      <c r="WMX301"/>
      <c r="WMY301"/>
      <c r="WMZ301"/>
      <c r="WNA301"/>
      <c r="WNB301"/>
      <c r="WNC301"/>
      <c r="WND301"/>
      <c r="WNE301"/>
      <c r="WNF301"/>
      <c r="WNG301"/>
      <c r="WNH301"/>
      <c r="WNI301"/>
      <c r="WNJ301"/>
      <c r="WNK301"/>
      <c r="WNL301"/>
      <c r="WNM301"/>
      <c r="WNN301"/>
      <c r="WNO301"/>
      <c r="WNP301"/>
      <c r="WNQ301"/>
      <c r="WNR301"/>
      <c r="WNS301"/>
      <c r="WNT301"/>
      <c r="WNU301"/>
      <c r="WNV301"/>
      <c r="WNW301"/>
      <c r="WNX301"/>
      <c r="WNY301"/>
      <c r="WNZ301"/>
      <c r="WOA301"/>
      <c r="WOB301"/>
      <c r="WOC301"/>
      <c r="WOD301"/>
      <c r="WOE301"/>
      <c r="WOF301"/>
      <c r="WOG301"/>
      <c r="WOH301"/>
      <c r="WOI301"/>
      <c r="WOJ301"/>
      <c r="WOK301"/>
      <c r="WOL301"/>
      <c r="WOM301"/>
      <c r="WON301"/>
      <c r="WOO301"/>
      <c r="WOP301"/>
      <c r="WOQ301"/>
      <c r="WOR301"/>
      <c r="WOS301"/>
      <c r="WOT301"/>
      <c r="WOU301"/>
      <c r="WOV301"/>
      <c r="WOW301"/>
      <c r="WOX301"/>
      <c r="WOY301"/>
      <c r="WOZ301"/>
      <c r="WPA301"/>
      <c r="WPB301"/>
      <c r="WPC301"/>
      <c r="WPD301"/>
      <c r="WPE301"/>
      <c r="WPF301"/>
      <c r="WPG301"/>
      <c r="WPH301"/>
      <c r="WPI301"/>
      <c r="WPJ301"/>
      <c r="WPK301"/>
      <c r="WPL301"/>
      <c r="WPM301"/>
      <c r="WPN301"/>
      <c r="WPO301"/>
      <c r="WPP301"/>
      <c r="WPQ301"/>
      <c r="WPR301"/>
      <c r="WPS301"/>
      <c r="WPT301"/>
      <c r="WPU301"/>
      <c r="WPV301"/>
      <c r="WPW301"/>
      <c r="WPX301"/>
      <c r="WPY301"/>
      <c r="WPZ301"/>
      <c r="WQA301"/>
      <c r="WQB301"/>
      <c r="WQC301"/>
      <c r="WQD301"/>
      <c r="WQE301"/>
      <c r="WQF301"/>
      <c r="WQG301"/>
      <c r="WQH301"/>
      <c r="WQI301"/>
      <c r="WQJ301"/>
      <c r="WQK301"/>
      <c r="WQL301"/>
      <c r="WQM301"/>
      <c r="WQN301"/>
      <c r="WQO301"/>
      <c r="WQP301"/>
      <c r="WQQ301"/>
      <c r="WQR301"/>
      <c r="WQS301"/>
      <c r="WQT301"/>
      <c r="WQU301"/>
      <c r="WQV301"/>
      <c r="WQW301"/>
      <c r="WQX301"/>
      <c r="WQY301"/>
      <c r="WQZ301"/>
      <c r="WRA301"/>
      <c r="WRB301"/>
      <c r="WRC301"/>
      <c r="WRD301"/>
      <c r="WRE301"/>
      <c r="WRF301"/>
      <c r="WRG301"/>
      <c r="WRH301"/>
      <c r="WRI301"/>
      <c r="WRJ301"/>
      <c r="WRK301"/>
      <c r="WRL301"/>
      <c r="WRM301"/>
      <c r="WRN301"/>
      <c r="WRO301"/>
      <c r="WRP301"/>
      <c r="WRQ301"/>
      <c r="WRR301"/>
      <c r="WRS301"/>
      <c r="WRT301"/>
      <c r="WRU301"/>
      <c r="WRV301"/>
      <c r="WRW301"/>
      <c r="WRX301"/>
      <c r="WRY301"/>
      <c r="WRZ301"/>
      <c r="WSA301"/>
      <c r="WSB301"/>
      <c r="WSC301"/>
      <c r="WSD301"/>
      <c r="WSE301"/>
      <c r="WSF301"/>
      <c r="WSG301"/>
      <c r="WSH301"/>
      <c r="WSI301"/>
      <c r="WSJ301"/>
      <c r="WSK301"/>
      <c r="WSL301"/>
      <c r="WSM301"/>
      <c r="WSN301"/>
      <c r="WSO301"/>
      <c r="WSP301"/>
      <c r="WSQ301"/>
      <c r="WSR301"/>
      <c r="WSS301"/>
      <c r="WST301"/>
      <c r="WSU301"/>
      <c r="WSV301"/>
      <c r="WSW301"/>
      <c r="WSX301"/>
      <c r="WSY301"/>
      <c r="WSZ301"/>
      <c r="WTA301"/>
      <c r="WTB301"/>
      <c r="WTC301"/>
      <c r="WTD301"/>
      <c r="WTE301"/>
      <c r="WTF301"/>
      <c r="WTG301"/>
      <c r="WTH301"/>
      <c r="WTI301"/>
      <c r="WTJ301"/>
      <c r="WTK301"/>
      <c r="WTL301"/>
      <c r="WTM301"/>
      <c r="WTN301"/>
      <c r="WTO301"/>
      <c r="WTP301"/>
      <c r="WTQ301"/>
      <c r="WTR301"/>
      <c r="WTS301"/>
      <c r="WTT301"/>
      <c r="WTU301"/>
      <c r="WTV301"/>
      <c r="WTW301"/>
      <c r="WTX301"/>
      <c r="WTY301"/>
      <c r="WTZ301"/>
      <c r="WUA301"/>
      <c r="WUB301"/>
      <c r="WUC301"/>
      <c r="WUD301"/>
      <c r="WUE301"/>
      <c r="WUF301"/>
      <c r="WUG301"/>
      <c r="WUH301"/>
      <c r="WUI301"/>
      <c r="WUJ301"/>
      <c r="WUK301"/>
      <c r="WUL301"/>
      <c r="WUM301"/>
      <c r="WUN301"/>
      <c r="WUO301"/>
      <c r="WUP301"/>
      <c r="WUQ301"/>
      <c r="WUR301"/>
      <c r="WUS301"/>
      <c r="WUT301"/>
      <c r="WUU301"/>
      <c r="WUV301"/>
      <c r="WUW301"/>
      <c r="WUX301"/>
      <c r="WUY301"/>
      <c r="WUZ301"/>
      <c r="WVA301"/>
      <c r="WVB301"/>
      <c r="WVC301"/>
      <c r="WVD301"/>
      <c r="WVE301"/>
      <c r="WVF301"/>
      <c r="WVG301"/>
      <c r="WVH301"/>
      <c r="WVI301"/>
      <c r="WVJ301"/>
      <c r="WVK301"/>
      <c r="WVL301"/>
      <c r="WVM301"/>
      <c r="WVN301"/>
      <c r="WVO301"/>
      <c r="WVP301"/>
      <c r="WVQ301"/>
      <c r="WVR301"/>
      <c r="WVS301"/>
      <c r="WVT301"/>
      <c r="WVU301"/>
      <c r="WVV301"/>
      <c r="WVW301"/>
      <c r="WVX301"/>
      <c r="WVY301"/>
      <c r="WVZ301"/>
      <c r="WWA301"/>
      <c r="WWB301"/>
      <c r="WWC301"/>
      <c r="WWD301"/>
      <c r="WWE301"/>
      <c r="WWF301"/>
      <c r="WWG301"/>
      <c r="WWH301"/>
      <c r="WWI301"/>
      <c r="WWJ301"/>
      <c r="WWK301"/>
      <c r="WWL301"/>
      <c r="WWM301"/>
      <c r="WWN301"/>
      <c r="WWO301"/>
      <c r="WWP301"/>
      <c r="WWQ301"/>
      <c r="WWR301"/>
      <c r="WWS301"/>
      <c r="WWT301"/>
      <c r="WWU301"/>
      <c r="WWV301"/>
      <c r="WWW301"/>
      <c r="WWX301"/>
      <c r="WWY301"/>
      <c r="WWZ301"/>
      <c r="WXA301"/>
      <c r="WXB301"/>
      <c r="WXC301"/>
      <c r="WXD301"/>
      <c r="WXE301"/>
      <c r="WXF301"/>
      <c r="WXG301"/>
      <c r="WXH301"/>
      <c r="WXI301"/>
      <c r="WXJ301"/>
      <c r="WXK301"/>
      <c r="WXL301"/>
      <c r="WXM301"/>
      <c r="WXN301"/>
      <c r="WXO301"/>
      <c r="WXP301"/>
      <c r="WXQ301"/>
      <c r="WXR301"/>
      <c r="WXS301"/>
      <c r="WXT301"/>
      <c r="WXU301"/>
      <c r="WXV301"/>
      <c r="WXW301"/>
      <c r="WXX301"/>
      <c r="WXY301"/>
      <c r="WXZ301"/>
      <c r="WYA301"/>
      <c r="WYB301"/>
      <c r="WYC301"/>
      <c r="WYD301"/>
      <c r="WYE301"/>
      <c r="WYF301"/>
      <c r="WYG301"/>
      <c r="WYH301"/>
      <c r="WYI301"/>
      <c r="WYJ301"/>
      <c r="WYK301"/>
      <c r="WYL301"/>
      <c r="WYM301"/>
      <c r="WYN301"/>
      <c r="WYO301"/>
      <c r="WYP301"/>
      <c r="WYQ301"/>
      <c r="WYR301"/>
      <c r="WYS301"/>
      <c r="WYT301"/>
      <c r="WYU301"/>
      <c r="WYV301"/>
      <c r="WYW301"/>
      <c r="WYX301"/>
      <c r="WYY301"/>
      <c r="WYZ301"/>
      <c r="WZA301"/>
      <c r="WZB301"/>
      <c r="WZC301"/>
      <c r="WZD301"/>
      <c r="WZE301"/>
      <c r="WZF301"/>
      <c r="WZG301"/>
      <c r="WZH301"/>
      <c r="WZI301"/>
      <c r="WZJ301"/>
      <c r="WZK301"/>
      <c r="WZL301"/>
      <c r="WZM301"/>
      <c r="WZN301"/>
      <c r="WZO301"/>
      <c r="WZP301"/>
      <c r="WZQ301"/>
      <c r="WZR301"/>
      <c r="WZS301"/>
      <c r="WZT301"/>
      <c r="WZU301"/>
      <c r="WZV301"/>
      <c r="WZW301"/>
      <c r="WZX301"/>
      <c r="WZY301"/>
      <c r="WZZ301"/>
      <c r="XAA301"/>
      <c r="XAB301"/>
      <c r="XAC301"/>
      <c r="XAD301"/>
      <c r="XAE301"/>
      <c r="XAF301"/>
      <c r="XAG301"/>
      <c r="XAH301"/>
      <c r="XAI301"/>
      <c r="XAJ301"/>
      <c r="XAK301"/>
      <c r="XAL301"/>
      <c r="XAM301"/>
      <c r="XAN301"/>
      <c r="XAO301"/>
      <c r="XAP301"/>
      <c r="XAQ301"/>
      <c r="XAR301"/>
      <c r="XAS301"/>
      <c r="XAT301"/>
      <c r="XAU301"/>
      <c r="XAV301"/>
      <c r="XAW301"/>
      <c r="XAX301"/>
      <c r="XAY301"/>
      <c r="XAZ301"/>
      <c r="XBA301"/>
      <c r="XBB301"/>
      <c r="XBC301"/>
      <c r="XBD301"/>
      <c r="XBE301"/>
      <c r="XBF301"/>
      <c r="XBG301"/>
      <c r="XBH301"/>
      <c r="XBI301"/>
      <c r="XBJ301"/>
      <c r="XBK301"/>
      <c r="XBL301"/>
      <c r="XBM301"/>
      <c r="XBN301"/>
      <c r="XBO301"/>
      <c r="XBP301"/>
      <c r="XBQ301"/>
      <c r="XBR301"/>
      <c r="XBS301"/>
      <c r="XBT301"/>
      <c r="XBU301"/>
      <c r="XBV301"/>
      <c r="XBW301"/>
      <c r="XBX301"/>
      <c r="XBY301"/>
      <c r="XBZ301"/>
      <c r="XCA301"/>
      <c r="XCB301"/>
      <c r="XCC301"/>
      <c r="XCD301"/>
      <c r="XCE301"/>
      <c r="XCF301"/>
      <c r="XCG301"/>
      <c r="XCH301"/>
      <c r="XCI301"/>
      <c r="XCJ301"/>
      <c r="XCK301"/>
      <c r="XCL301"/>
      <c r="XCM301"/>
      <c r="XCN301"/>
      <c r="XCO301"/>
      <c r="XCP301"/>
      <c r="XCQ301"/>
      <c r="XCR301"/>
      <c r="XCS301"/>
      <c r="XCT301"/>
      <c r="XCU301"/>
      <c r="XCV301"/>
      <c r="XCW301"/>
      <c r="XCX301"/>
      <c r="XCY301"/>
      <c r="XCZ301"/>
      <c r="XDA301"/>
      <c r="XDB301"/>
      <c r="XDC301"/>
      <c r="XDD301"/>
      <c r="XDE301"/>
      <c r="XDF301"/>
      <c r="XDG301"/>
      <c r="XDH301"/>
      <c r="XDI301"/>
      <c r="XDJ301"/>
      <c r="XDK301"/>
      <c r="XDL301"/>
      <c r="XDM301"/>
      <c r="XDN301"/>
      <c r="XDO301"/>
      <c r="XDP301"/>
      <c r="XDQ301"/>
      <c r="XDR301"/>
      <c r="XDS301"/>
      <c r="XDT301"/>
      <c r="XDU301"/>
      <c r="XDV301"/>
      <c r="XDW301"/>
      <c r="XDX301"/>
      <c r="XDY301"/>
      <c r="XDZ301"/>
      <c r="XEA301"/>
      <c r="XEB301"/>
      <c r="XEC301"/>
      <c r="XED301"/>
      <c r="XEE301"/>
      <c r="XEF301"/>
      <c r="XEG301"/>
      <c r="XEH301"/>
      <c r="XEI301"/>
      <c r="XEJ301"/>
      <c r="XEK301"/>
      <c r="XEL301"/>
      <c r="XEM301"/>
      <c r="XEN301"/>
      <c r="XEO301"/>
      <c r="XEP301"/>
      <c r="XEQ301"/>
      <c r="XER301"/>
      <c r="XES301"/>
      <c r="XET301"/>
      <c r="XEU301"/>
      <c r="XEV301"/>
      <c r="XEW301"/>
      <c r="XEX301"/>
      <c r="XEY301"/>
      <c r="XEZ301"/>
      <c r="XFA301"/>
      <c r="XFB301"/>
      <c r="XFC301"/>
      <c r="XFD301"/>
    </row>
    <row r="302" s="31" customFormat="1" spans="1:1638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 s="28"/>
      <c r="AN302" s="30"/>
      <c r="AO302" s="170"/>
      <c r="AP302"/>
      <c r="AQ302"/>
      <c r="AR302" s="32"/>
      <c r="AS302" s="28"/>
      <c r="AT302" s="28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  <c r="AMK302"/>
      <c r="AML302"/>
      <c r="AMM302"/>
      <c r="AMN302"/>
      <c r="AMO302"/>
      <c r="AMP302"/>
      <c r="AMQ302"/>
      <c r="AMR302"/>
      <c r="AMS302"/>
      <c r="AMT302"/>
      <c r="AMU302"/>
      <c r="AMV302"/>
      <c r="AMW302"/>
      <c r="AMX302"/>
      <c r="AMY302"/>
      <c r="AMZ302"/>
      <c r="ANA302"/>
      <c r="ANB302"/>
      <c r="ANC302"/>
      <c r="AND302"/>
      <c r="ANE302"/>
      <c r="ANF302"/>
      <c r="ANG302"/>
      <c r="ANH302"/>
      <c r="ANI302"/>
      <c r="ANJ302"/>
      <c r="ANK302"/>
      <c r="ANL302"/>
      <c r="ANM302"/>
      <c r="ANN302"/>
      <c r="ANO302"/>
      <c r="ANP302"/>
      <c r="ANQ302"/>
      <c r="ANR302"/>
      <c r="ANS302"/>
      <c r="ANT302"/>
      <c r="ANU302"/>
      <c r="ANV302"/>
      <c r="ANW302"/>
      <c r="ANX302"/>
      <c r="ANY302"/>
      <c r="ANZ302"/>
      <c r="AOA302"/>
      <c r="AOB302"/>
      <c r="AOC302"/>
      <c r="AOD302"/>
      <c r="AOE302"/>
      <c r="AOF302"/>
      <c r="AOG302"/>
      <c r="AOH302"/>
      <c r="AOI302"/>
      <c r="AOJ302"/>
      <c r="AOK302"/>
      <c r="AOL302"/>
      <c r="AOM302"/>
      <c r="AON302"/>
      <c r="AOO302"/>
      <c r="AOP302"/>
      <c r="AOQ302"/>
      <c r="AOR302"/>
      <c r="AOS302"/>
      <c r="AOT302"/>
      <c r="AOU302"/>
      <c r="AOV302"/>
      <c r="AOW302"/>
      <c r="AOX302"/>
      <c r="AOY302"/>
      <c r="AOZ302"/>
      <c r="APA302"/>
      <c r="APB302"/>
      <c r="APC302"/>
      <c r="APD302"/>
      <c r="APE302"/>
      <c r="APF302"/>
      <c r="APG302"/>
      <c r="APH302"/>
      <c r="API302"/>
      <c r="APJ302"/>
      <c r="APK302"/>
      <c r="APL302"/>
      <c r="APM302"/>
      <c r="APN302"/>
      <c r="APO302"/>
      <c r="APP302"/>
      <c r="APQ302"/>
      <c r="APR302"/>
      <c r="APS302"/>
      <c r="APT302"/>
      <c r="APU302"/>
      <c r="APV302"/>
      <c r="APW302"/>
      <c r="APX302"/>
      <c r="APY302"/>
      <c r="APZ302"/>
      <c r="AQA302"/>
      <c r="AQB302"/>
      <c r="AQC302"/>
      <c r="AQD302"/>
      <c r="AQE302"/>
      <c r="AQF302"/>
      <c r="AQG302"/>
      <c r="AQH302"/>
      <c r="AQI302"/>
      <c r="AQJ302"/>
      <c r="AQK302"/>
      <c r="AQL302"/>
      <c r="AQM302"/>
      <c r="AQN302"/>
      <c r="AQO302"/>
      <c r="AQP302"/>
      <c r="AQQ302"/>
      <c r="AQR302"/>
      <c r="AQS302"/>
      <c r="AQT302"/>
      <c r="AQU302"/>
      <c r="AQV302"/>
      <c r="AQW302"/>
      <c r="AQX302"/>
      <c r="AQY302"/>
      <c r="AQZ302"/>
      <c r="ARA302"/>
      <c r="ARB302"/>
      <c r="ARC302"/>
      <c r="ARD302"/>
      <c r="ARE302"/>
      <c r="ARF302"/>
      <c r="ARG302"/>
      <c r="ARH302"/>
      <c r="ARI302"/>
      <c r="ARJ302"/>
      <c r="ARK302"/>
      <c r="ARL302"/>
      <c r="ARM302"/>
      <c r="ARN302"/>
      <c r="ARO302"/>
      <c r="ARP302"/>
      <c r="ARQ302"/>
      <c r="ARR302"/>
      <c r="ARS302"/>
      <c r="ART302"/>
      <c r="ARU302"/>
      <c r="ARV302"/>
      <c r="ARW302"/>
      <c r="ARX302"/>
      <c r="ARY302"/>
      <c r="ARZ302"/>
      <c r="ASA302"/>
      <c r="ASB302"/>
      <c r="ASC302"/>
      <c r="ASD302"/>
      <c r="ASE302"/>
      <c r="ASF302"/>
      <c r="ASG302"/>
      <c r="ASH302"/>
      <c r="ASI302"/>
      <c r="ASJ302"/>
      <c r="ASK302"/>
      <c r="ASL302"/>
      <c r="ASM302"/>
      <c r="ASN302"/>
      <c r="ASO302"/>
      <c r="ASP302"/>
      <c r="ASQ302"/>
      <c r="ASR302"/>
      <c r="ASS302"/>
      <c r="AST302"/>
      <c r="ASU302"/>
      <c r="ASV302"/>
      <c r="ASW302"/>
      <c r="ASX302"/>
      <c r="ASY302"/>
      <c r="ASZ302"/>
      <c r="ATA302"/>
      <c r="ATB302"/>
      <c r="ATC302"/>
      <c r="ATD302"/>
      <c r="ATE302"/>
      <c r="ATF302"/>
      <c r="ATG302"/>
      <c r="ATH302"/>
      <c r="ATI302"/>
      <c r="ATJ302"/>
      <c r="ATK302"/>
      <c r="ATL302"/>
      <c r="ATM302"/>
      <c r="ATN302"/>
      <c r="ATO302"/>
      <c r="ATP302"/>
      <c r="ATQ302"/>
      <c r="ATR302"/>
      <c r="ATS302"/>
      <c r="ATT302"/>
      <c r="ATU302"/>
      <c r="ATV302"/>
      <c r="ATW302"/>
      <c r="ATX302"/>
      <c r="ATY302"/>
      <c r="ATZ302"/>
      <c r="AUA302"/>
      <c r="AUB302"/>
      <c r="AUC302"/>
      <c r="AUD302"/>
      <c r="AUE302"/>
      <c r="AUF302"/>
      <c r="AUG302"/>
      <c r="AUH302"/>
      <c r="AUI302"/>
      <c r="AUJ302"/>
      <c r="AUK302"/>
      <c r="AUL302"/>
      <c r="AUM302"/>
      <c r="AUN302"/>
      <c r="AUO302"/>
      <c r="AUP302"/>
      <c r="AUQ302"/>
      <c r="AUR302"/>
      <c r="AUS302"/>
      <c r="AUT302"/>
      <c r="AUU302"/>
      <c r="AUV302"/>
      <c r="AUW302"/>
      <c r="AUX302"/>
      <c r="AUY302"/>
      <c r="AUZ302"/>
      <c r="AVA302"/>
      <c r="AVB302"/>
      <c r="AVC302"/>
      <c r="AVD302"/>
      <c r="AVE302"/>
      <c r="AVF302"/>
      <c r="AVG302"/>
      <c r="AVH302"/>
      <c r="AVI302"/>
      <c r="AVJ302"/>
      <c r="AVK302"/>
      <c r="AVL302"/>
      <c r="AVM302"/>
      <c r="AVN302"/>
      <c r="AVO302"/>
      <c r="AVP302"/>
      <c r="AVQ302"/>
      <c r="AVR302"/>
      <c r="AVS302"/>
      <c r="AVT302"/>
      <c r="AVU302"/>
      <c r="AVV302"/>
      <c r="AVW302"/>
      <c r="AVX302"/>
      <c r="AVY302"/>
      <c r="AVZ302"/>
      <c r="AWA302"/>
      <c r="AWB302"/>
      <c r="AWC302"/>
      <c r="AWD302"/>
      <c r="AWE302"/>
      <c r="AWF302"/>
      <c r="AWG302"/>
      <c r="AWH302"/>
      <c r="AWI302"/>
      <c r="AWJ302"/>
      <c r="AWK302"/>
      <c r="AWL302"/>
      <c r="AWM302"/>
      <c r="AWN302"/>
      <c r="AWO302"/>
      <c r="AWP302"/>
      <c r="AWQ302"/>
      <c r="AWR302"/>
      <c r="AWS302"/>
      <c r="AWT302"/>
      <c r="AWU302"/>
      <c r="AWV302"/>
      <c r="AWW302"/>
      <c r="AWX302"/>
      <c r="AWY302"/>
      <c r="AWZ302"/>
      <c r="AXA302"/>
      <c r="AXB302"/>
      <c r="AXC302"/>
      <c r="AXD302"/>
      <c r="AXE302"/>
      <c r="AXF302"/>
      <c r="AXG302"/>
      <c r="AXH302"/>
      <c r="AXI302"/>
      <c r="AXJ302"/>
      <c r="AXK302"/>
      <c r="AXL302"/>
      <c r="AXM302"/>
      <c r="AXN302"/>
      <c r="AXO302"/>
      <c r="AXP302"/>
      <c r="AXQ302"/>
      <c r="AXR302"/>
      <c r="AXS302"/>
      <c r="AXT302"/>
      <c r="AXU302"/>
      <c r="AXV302"/>
      <c r="AXW302"/>
      <c r="AXX302"/>
      <c r="AXY302"/>
      <c r="AXZ302"/>
      <c r="AYA302"/>
      <c r="AYB302"/>
      <c r="AYC302"/>
      <c r="AYD302"/>
      <c r="AYE302"/>
      <c r="AYF302"/>
      <c r="AYG302"/>
      <c r="AYH302"/>
      <c r="AYI302"/>
      <c r="AYJ302"/>
      <c r="AYK302"/>
      <c r="AYL302"/>
      <c r="AYM302"/>
      <c r="AYN302"/>
      <c r="AYO302"/>
      <c r="AYP302"/>
      <c r="AYQ302"/>
      <c r="AYR302"/>
      <c r="AYS302"/>
      <c r="AYT302"/>
      <c r="AYU302"/>
      <c r="AYV302"/>
      <c r="AYW302"/>
      <c r="AYX302"/>
      <c r="AYY302"/>
      <c r="AYZ302"/>
      <c r="AZA302"/>
      <c r="AZB302"/>
      <c r="AZC302"/>
      <c r="AZD302"/>
      <c r="AZE302"/>
      <c r="AZF302"/>
      <c r="AZG302"/>
      <c r="AZH302"/>
      <c r="AZI302"/>
      <c r="AZJ302"/>
      <c r="AZK302"/>
      <c r="AZL302"/>
      <c r="AZM302"/>
      <c r="AZN302"/>
      <c r="AZO302"/>
      <c r="AZP302"/>
      <c r="AZQ302"/>
      <c r="AZR302"/>
      <c r="AZS302"/>
      <c r="AZT302"/>
      <c r="AZU302"/>
      <c r="AZV302"/>
      <c r="AZW302"/>
      <c r="AZX302"/>
      <c r="AZY302"/>
      <c r="AZZ302"/>
      <c r="BAA302"/>
      <c r="BAB302"/>
      <c r="BAC302"/>
      <c r="BAD302"/>
      <c r="BAE302"/>
      <c r="BAF302"/>
      <c r="BAG302"/>
      <c r="BAH302"/>
      <c r="BAI302"/>
      <c r="BAJ302"/>
      <c r="BAK302"/>
      <c r="BAL302"/>
      <c r="BAM302"/>
      <c r="BAN302"/>
      <c r="BAO302"/>
      <c r="BAP302"/>
      <c r="BAQ302"/>
      <c r="BAR302"/>
      <c r="BAS302"/>
      <c r="BAT302"/>
      <c r="BAU302"/>
      <c r="BAV302"/>
      <c r="BAW302"/>
      <c r="BAX302"/>
      <c r="BAY302"/>
      <c r="BAZ302"/>
      <c r="BBA302"/>
      <c r="BBB302"/>
      <c r="BBC302"/>
      <c r="BBD302"/>
      <c r="BBE302"/>
      <c r="BBF302"/>
      <c r="BBG302"/>
      <c r="BBH302"/>
      <c r="BBI302"/>
      <c r="BBJ302"/>
      <c r="BBK302"/>
      <c r="BBL302"/>
      <c r="BBM302"/>
      <c r="BBN302"/>
      <c r="BBO302"/>
      <c r="BBP302"/>
      <c r="BBQ302"/>
      <c r="BBR302"/>
      <c r="BBS302"/>
      <c r="BBT302"/>
      <c r="BBU302"/>
      <c r="BBV302"/>
      <c r="BBW302"/>
      <c r="BBX302"/>
      <c r="BBY302"/>
      <c r="BBZ302"/>
      <c r="BCA302"/>
      <c r="BCB302"/>
      <c r="BCC302"/>
      <c r="BCD302"/>
      <c r="BCE302"/>
      <c r="BCF302"/>
      <c r="BCG302"/>
      <c r="BCH302"/>
      <c r="BCI302"/>
      <c r="BCJ302"/>
      <c r="BCK302"/>
      <c r="BCL302"/>
      <c r="BCM302"/>
      <c r="BCN302"/>
      <c r="BCO302"/>
      <c r="BCP302"/>
      <c r="BCQ302"/>
      <c r="BCR302"/>
      <c r="BCS302"/>
      <c r="BCT302"/>
      <c r="BCU302"/>
      <c r="BCV302"/>
      <c r="BCW302"/>
      <c r="BCX302"/>
      <c r="BCY302"/>
      <c r="BCZ302"/>
      <c r="BDA302"/>
      <c r="BDB302"/>
      <c r="BDC302"/>
      <c r="BDD302"/>
      <c r="BDE302"/>
      <c r="BDF302"/>
      <c r="BDG302"/>
      <c r="BDH302"/>
      <c r="BDI302"/>
      <c r="BDJ302"/>
      <c r="BDK302"/>
      <c r="BDL302"/>
      <c r="BDM302"/>
      <c r="BDN302"/>
      <c r="BDO302"/>
      <c r="BDP302"/>
      <c r="BDQ302"/>
      <c r="BDR302"/>
      <c r="BDS302"/>
      <c r="BDT302"/>
      <c r="BDU302"/>
      <c r="BDV302"/>
      <c r="BDW302"/>
      <c r="BDX302"/>
      <c r="BDY302"/>
      <c r="BDZ302"/>
      <c r="BEA302"/>
      <c r="BEB302"/>
      <c r="BEC302"/>
      <c r="BED302"/>
      <c r="BEE302"/>
      <c r="BEF302"/>
      <c r="BEG302"/>
      <c r="BEH302"/>
      <c r="BEI302"/>
      <c r="BEJ302"/>
      <c r="BEK302"/>
      <c r="BEL302"/>
      <c r="BEM302"/>
      <c r="BEN302"/>
      <c r="BEO302"/>
      <c r="BEP302"/>
      <c r="BEQ302"/>
      <c r="BER302"/>
      <c r="BES302"/>
      <c r="BET302"/>
      <c r="BEU302"/>
      <c r="BEV302"/>
      <c r="BEW302"/>
      <c r="BEX302"/>
      <c r="BEY302"/>
      <c r="BEZ302"/>
      <c r="BFA302"/>
      <c r="BFB302"/>
      <c r="BFC302"/>
      <c r="BFD302"/>
      <c r="BFE302"/>
      <c r="BFF302"/>
      <c r="BFG302"/>
      <c r="BFH302"/>
      <c r="BFI302"/>
      <c r="BFJ302"/>
      <c r="BFK302"/>
      <c r="BFL302"/>
      <c r="BFM302"/>
      <c r="BFN302"/>
      <c r="BFO302"/>
      <c r="BFP302"/>
      <c r="BFQ302"/>
      <c r="BFR302"/>
      <c r="BFS302"/>
      <c r="BFT302"/>
      <c r="BFU302"/>
      <c r="BFV302"/>
      <c r="BFW302"/>
      <c r="BFX302"/>
      <c r="BFY302"/>
      <c r="BFZ302"/>
      <c r="BGA302"/>
      <c r="BGB302"/>
      <c r="BGC302"/>
      <c r="BGD302"/>
      <c r="BGE302"/>
      <c r="BGF302"/>
      <c r="BGG302"/>
      <c r="BGH302"/>
      <c r="BGI302"/>
      <c r="BGJ302"/>
      <c r="BGK302"/>
      <c r="BGL302"/>
      <c r="BGM302"/>
      <c r="BGN302"/>
      <c r="BGO302"/>
      <c r="BGP302"/>
      <c r="BGQ302"/>
      <c r="BGR302"/>
      <c r="BGS302"/>
      <c r="BGT302"/>
      <c r="BGU302"/>
      <c r="BGV302"/>
      <c r="BGW302"/>
      <c r="BGX302"/>
      <c r="BGY302"/>
      <c r="BGZ302"/>
      <c r="BHA302"/>
      <c r="BHB302"/>
      <c r="BHC302"/>
      <c r="BHD302"/>
      <c r="BHE302"/>
      <c r="BHF302"/>
      <c r="BHG302"/>
      <c r="BHH302"/>
      <c r="BHI302"/>
      <c r="BHJ302"/>
      <c r="BHK302"/>
      <c r="BHL302"/>
      <c r="BHM302"/>
      <c r="BHN302"/>
      <c r="BHO302"/>
      <c r="BHP302"/>
      <c r="BHQ302"/>
      <c r="BHR302"/>
      <c r="BHS302"/>
      <c r="BHT302"/>
      <c r="BHU302"/>
      <c r="BHV302"/>
      <c r="BHW302"/>
      <c r="BHX302"/>
      <c r="BHY302"/>
      <c r="BHZ302"/>
      <c r="BIA302"/>
      <c r="BIB302"/>
      <c r="BIC302"/>
      <c r="BID302"/>
      <c r="BIE302"/>
      <c r="BIF302"/>
      <c r="BIG302"/>
      <c r="BIH302"/>
      <c r="BII302"/>
      <c r="BIJ302"/>
      <c r="BIK302"/>
      <c r="BIL302"/>
      <c r="BIM302"/>
      <c r="BIN302"/>
      <c r="BIO302"/>
      <c r="BIP302"/>
      <c r="BIQ302"/>
      <c r="BIR302"/>
      <c r="BIS302"/>
      <c r="BIT302"/>
      <c r="BIU302"/>
      <c r="BIV302"/>
      <c r="BIW302"/>
      <c r="BIX302"/>
      <c r="BIY302"/>
      <c r="BIZ302"/>
      <c r="BJA302"/>
      <c r="BJB302"/>
      <c r="BJC302"/>
      <c r="BJD302"/>
      <c r="BJE302"/>
      <c r="BJF302"/>
      <c r="BJG302"/>
      <c r="BJH302"/>
      <c r="BJI302"/>
      <c r="BJJ302"/>
      <c r="BJK302"/>
      <c r="BJL302"/>
      <c r="BJM302"/>
      <c r="BJN302"/>
      <c r="BJO302"/>
      <c r="BJP302"/>
      <c r="BJQ302"/>
      <c r="BJR302"/>
      <c r="BJS302"/>
      <c r="BJT302"/>
      <c r="BJU302"/>
      <c r="BJV302"/>
      <c r="BJW302"/>
      <c r="BJX302"/>
      <c r="BJY302"/>
      <c r="BJZ302"/>
      <c r="BKA302"/>
      <c r="BKB302"/>
      <c r="BKC302"/>
      <c r="BKD302"/>
      <c r="BKE302"/>
      <c r="BKF302"/>
      <c r="BKG302"/>
      <c r="BKH302"/>
      <c r="BKI302"/>
      <c r="BKJ302"/>
      <c r="BKK302"/>
      <c r="BKL302"/>
      <c r="BKM302"/>
      <c r="BKN302"/>
      <c r="BKO302"/>
      <c r="BKP302"/>
      <c r="BKQ302"/>
      <c r="BKR302"/>
      <c r="BKS302"/>
      <c r="BKT302"/>
      <c r="BKU302"/>
      <c r="BKV302"/>
      <c r="BKW302"/>
      <c r="BKX302"/>
      <c r="BKY302"/>
      <c r="BKZ302"/>
      <c r="BLA302"/>
      <c r="BLB302"/>
      <c r="BLC302"/>
      <c r="BLD302"/>
      <c r="BLE302"/>
      <c r="BLF302"/>
      <c r="BLG302"/>
      <c r="BLH302"/>
      <c r="BLI302"/>
      <c r="BLJ302"/>
      <c r="BLK302"/>
      <c r="BLL302"/>
      <c r="BLM302"/>
      <c r="BLN302"/>
      <c r="BLO302"/>
      <c r="BLP302"/>
      <c r="BLQ302"/>
      <c r="BLR302"/>
      <c r="BLS302"/>
      <c r="BLT302"/>
      <c r="BLU302"/>
      <c r="BLV302"/>
      <c r="BLW302"/>
      <c r="BLX302"/>
      <c r="BLY302"/>
      <c r="BLZ302"/>
      <c r="BMA302"/>
      <c r="BMB302"/>
      <c r="BMC302"/>
      <c r="BMD302"/>
      <c r="BME302"/>
      <c r="BMF302"/>
      <c r="BMG302"/>
      <c r="BMH302"/>
      <c r="BMI302"/>
      <c r="BMJ302"/>
      <c r="BMK302"/>
      <c r="BML302"/>
      <c r="BMM302"/>
      <c r="BMN302"/>
      <c r="BMO302"/>
      <c r="BMP302"/>
      <c r="BMQ302"/>
      <c r="BMR302"/>
      <c r="BMS302"/>
      <c r="BMT302"/>
      <c r="BMU302"/>
      <c r="BMV302"/>
      <c r="BMW302"/>
      <c r="BMX302"/>
      <c r="BMY302"/>
      <c r="BMZ302"/>
      <c r="BNA302"/>
      <c r="BNB302"/>
      <c r="BNC302"/>
      <c r="BND302"/>
      <c r="BNE302"/>
      <c r="BNF302"/>
      <c r="BNG302"/>
      <c r="BNH302"/>
      <c r="BNI302"/>
      <c r="BNJ302"/>
      <c r="BNK302"/>
      <c r="BNL302"/>
      <c r="BNM302"/>
      <c r="BNN302"/>
      <c r="BNO302"/>
      <c r="BNP302"/>
      <c r="BNQ302"/>
      <c r="BNR302"/>
      <c r="BNS302"/>
      <c r="BNT302"/>
      <c r="BNU302"/>
      <c r="BNV302"/>
      <c r="BNW302"/>
      <c r="BNX302"/>
      <c r="BNY302"/>
      <c r="BNZ302"/>
      <c r="BOA302"/>
      <c r="BOB302"/>
      <c r="BOC302"/>
      <c r="BOD302"/>
      <c r="BOE302"/>
      <c r="BOF302"/>
      <c r="BOG302"/>
      <c r="BOH302"/>
      <c r="BOI302"/>
      <c r="BOJ302"/>
      <c r="BOK302"/>
      <c r="BOL302"/>
      <c r="BOM302"/>
      <c r="BON302"/>
      <c r="BOO302"/>
      <c r="BOP302"/>
      <c r="BOQ302"/>
      <c r="BOR302"/>
      <c r="BOS302"/>
      <c r="BOT302"/>
      <c r="BOU302"/>
      <c r="BOV302"/>
      <c r="BOW302"/>
      <c r="BOX302"/>
      <c r="BOY302"/>
      <c r="BOZ302"/>
      <c r="BPA302"/>
      <c r="BPB302"/>
      <c r="BPC302"/>
      <c r="BPD302"/>
      <c r="BPE302"/>
      <c r="BPF302"/>
      <c r="BPG302"/>
      <c r="BPH302"/>
      <c r="BPI302"/>
      <c r="BPJ302"/>
      <c r="BPK302"/>
      <c r="BPL302"/>
      <c r="BPM302"/>
      <c r="BPN302"/>
      <c r="BPO302"/>
      <c r="BPP302"/>
      <c r="BPQ302"/>
      <c r="BPR302"/>
      <c r="BPS302"/>
      <c r="BPT302"/>
      <c r="BPU302"/>
      <c r="BPV302"/>
      <c r="BPW302"/>
      <c r="BPX302"/>
      <c r="BPY302"/>
      <c r="BPZ302"/>
      <c r="BQA302"/>
      <c r="BQB302"/>
      <c r="BQC302"/>
      <c r="BQD302"/>
      <c r="BQE302"/>
      <c r="BQF302"/>
      <c r="BQG302"/>
      <c r="BQH302"/>
      <c r="BQI302"/>
      <c r="BQJ302"/>
      <c r="BQK302"/>
      <c r="BQL302"/>
      <c r="BQM302"/>
      <c r="BQN302"/>
      <c r="BQO302"/>
      <c r="BQP302"/>
      <c r="BQQ302"/>
      <c r="BQR302"/>
      <c r="BQS302"/>
      <c r="BQT302"/>
      <c r="BQU302"/>
      <c r="BQV302"/>
      <c r="BQW302"/>
      <c r="BQX302"/>
      <c r="BQY302"/>
      <c r="BQZ302"/>
      <c r="BRA302"/>
      <c r="BRB302"/>
      <c r="BRC302"/>
      <c r="BRD302"/>
      <c r="BRE302"/>
      <c r="BRF302"/>
      <c r="BRG302"/>
      <c r="BRH302"/>
      <c r="BRI302"/>
      <c r="BRJ302"/>
      <c r="BRK302"/>
      <c r="BRL302"/>
      <c r="BRM302"/>
      <c r="BRN302"/>
      <c r="BRO302"/>
      <c r="BRP302"/>
      <c r="BRQ302"/>
      <c r="BRR302"/>
      <c r="BRS302"/>
      <c r="BRT302"/>
      <c r="BRU302"/>
      <c r="BRV302"/>
      <c r="BRW302"/>
      <c r="BRX302"/>
      <c r="BRY302"/>
      <c r="BRZ302"/>
      <c r="BSA302"/>
      <c r="BSB302"/>
      <c r="BSC302"/>
      <c r="BSD302"/>
      <c r="BSE302"/>
      <c r="BSF302"/>
      <c r="BSG302"/>
      <c r="BSH302"/>
      <c r="BSI302"/>
      <c r="BSJ302"/>
      <c r="BSK302"/>
      <c r="BSL302"/>
      <c r="BSM302"/>
      <c r="BSN302"/>
      <c r="BSO302"/>
      <c r="BSP302"/>
      <c r="BSQ302"/>
      <c r="BSR302"/>
      <c r="BSS302"/>
      <c r="BST302"/>
      <c r="BSU302"/>
      <c r="BSV302"/>
      <c r="BSW302"/>
      <c r="BSX302"/>
      <c r="BSY302"/>
      <c r="BSZ302"/>
      <c r="BTA302"/>
      <c r="BTB302"/>
      <c r="BTC302"/>
      <c r="BTD302"/>
      <c r="BTE302"/>
      <c r="BTF302"/>
      <c r="BTG302"/>
      <c r="BTH302"/>
      <c r="BTI302"/>
      <c r="BTJ302"/>
      <c r="BTK302"/>
      <c r="BTL302"/>
      <c r="BTM302"/>
      <c r="BTN302"/>
      <c r="BTO302"/>
      <c r="BTP302"/>
      <c r="BTQ302"/>
      <c r="BTR302"/>
      <c r="BTS302"/>
      <c r="BTT302"/>
      <c r="BTU302"/>
      <c r="BTV302"/>
      <c r="BTW302"/>
      <c r="BTX302"/>
      <c r="BTY302"/>
      <c r="BTZ302"/>
      <c r="BUA302"/>
      <c r="BUB302"/>
      <c r="BUC302"/>
      <c r="BUD302"/>
      <c r="BUE302"/>
      <c r="BUF302"/>
      <c r="BUG302"/>
      <c r="BUH302"/>
      <c r="BUI302"/>
      <c r="BUJ302"/>
      <c r="BUK302"/>
      <c r="BUL302"/>
      <c r="BUM302"/>
      <c r="BUN302"/>
      <c r="BUO302"/>
      <c r="BUP302"/>
      <c r="BUQ302"/>
      <c r="BUR302"/>
      <c r="BUS302"/>
      <c r="BUT302"/>
      <c r="BUU302"/>
      <c r="BUV302"/>
      <c r="BUW302"/>
      <c r="BUX302"/>
      <c r="BUY302"/>
      <c r="BUZ302"/>
      <c r="BVA302"/>
      <c r="BVB302"/>
      <c r="BVC302"/>
      <c r="BVD302"/>
      <c r="BVE302"/>
      <c r="BVF302"/>
      <c r="BVG302"/>
      <c r="BVH302"/>
      <c r="BVI302"/>
      <c r="BVJ302"/>
      <c r="BVK302"/>
      <c r="BVL302"/>
      <c r="BVM302"/>
      <c r="BVN302"/>
      <c r="BVO302"/>
      <c r="BVP302"/>
      <c r="BVQ302"/>
      <c r="BVR302"/>
      <c r="BVS302"/>
      <c r="BVT302"/>
      <c r="BVU302"/>
      <c r="BVV302"/>
      <c r="BVW302"/>
      <c r="BVX302"/>
      <c r="BVY302"/>
      <c r="BVZ302"/>
      <c r="BWA302"/>
      <c r="BWB302"/>
      <c r="BWC302"/>
      <c r="BWD302"/>
      <c r="BWE302"/>
      <c r="BWF302"/>
      <c r="BWG302"/>
      <c r="BWH302"/>
      <c r="BWI302"/>
      <c r="BWJ302"/>
      <c r="BWK302"/>
      <c r="BWL302"/>
      <c r="BWM302"/>
      <c r="BWN302"/>
      <c r="BWO302"/>
      <c r="BWP302"/>
      <c r="BWQ302"/>
      <c r="BWR302"/>
      <c r="BWS302"/>
      <c r="BWT302"/>
      <c r="BWU302"/>
      <c r="BWV302"/>
      <c r="BWW302"/>
      <c r="BWX302"/>
      <c r="BWY302"/>
      <c r="BWZ302"/>
      <c r="BXA302"/>
      <c r="BXB302"/>
      <c r="BXC302"/>
      <c r="BXD302"/>
      <c r="BXE302"/>
      <c r="BXF302"/>
      <c r="BXG302"/>
      <c r="BXH302"/>
      <c r="BXI302"/>
      <c r="BXJ302"/>
      <c r="BXK302"/>
      <c r="BXL302"/>
      <c r="BXM302"/>
      <c r="BXN302"/>
      <c r="BXO302"/>
      <c r="BXP302"/>
      <c r="BXQ302"/>
      <c r="BXR302"/>
      <c r="BXS302"/>
      <c r="BXT302"/>
      <c r="BXU302"/>
      <c r="BXV302"/>
      <c r="BXW302"/>
      <c r="BXX302"/>
      <c r="BXY302"/>
      <c r="BXZ302"/>
      <c r="BYA302"/>
      <c r="BYB302"/>
      <c r="BYC302"/>
      <c r="BYD302"/>
      <c r="BYE302"/>
      <c r="BYF302"/>
      <c r="BYG302"/>
      <c r="BYH302"/>
      <c r="BYI302"/>
      <c r="BYJ302"/>
      <c r="BYK302"/>
      <c r="BYL302"/>
      <c r="BYM302"/>
      <c r="BYN302"/>
      <c r="BYO302"/>
      <c r="BYP302"/>
      <c r="BYQ302"/>
      <c r="BYR302"/>
      <c r="BYS302"/>
      <c r="BYT302"/>
      <c r="BYU302"/>
      <c r="BYV302"/>
      <c r="BYW302"/>
      <c r="BYX302"/>
      <c r="BYY302"/>
      <c r="BYZ302"/>
      <c r="BZA302"/>
      <c r="BZB302"/>
      <c r="BZC302"/>
      <c r="BZD302"/>
      <c r="BZE302"/>
      <c r="BZF302"/>
      <c r="BZG302"/>
      <c r="BZH302"/>
      <c r="BZI302"/>
      <c r="BZJ302"/>
      <c r="BZK302"/>
      <c r="BZL302"/>
      <c r="BZM302"/>
      <c r="BZN302"/>
      <c r="BZO302"/>
      <c r="BZP302"/>
      <c r="BZQ302"/>
      <c r="BZR302"/>
      <c r="BZS302"/>
      <c r="BZT302"/>
      <c r="BZU302"/>
      <c r="BZV302"/>
      <c r="BZW302"/>
      <c r="BZX302"/>
      <c r="BZY302"/>
      <c r="BZZ302"/>
      <c r="CAA302"/>
      <c r="CAB302"/>
      <c r="CAC302"/>
      <c r="CAD302"/>
      <c r="CAE302"/>
      <c r="CAF302"/>
      <c r="CAG302"/>
      <c r="CAH302"/>
      <c r="CAI302"/>
      <c r="CAJ302"/>
      <c r="CAK302"/>
      <c r="CAL302"/>
      <c r="CAM302"/>
      <c r="CAN302"/>
      <c r="CAO302"/>
      <c r="CAP302"/>
      <c r="CAQ302"/>
      <c r="CAR302"/>
      <c r="CAS302"/>
      <c r="CAT302"/>
      <c r="CAU302"/>
      <c r="CAV302"/>
      <c r="CAW302"/>
      <c r="CAX302"/>
      <c r="CAY302"/>
      <c r="CAZ302"/>
      <c r="CBA302"/>
      <c r="CBB302"/>
      <c r="CBC302"/>
      <c r="CBD302"/>
      <c r="CBE302"/>
      <c r="CBF302"/>
      <c r="CBG302"/>
      <c r="CBH302"/>
      <c r="CBI302"/>
      <c r="CBJ302"/>
      <c r="CBK302"/>
      <c r="CBL302"/>
      <c r="CBM302"/>
      <c r="CBN302"/>
      <c r="CBO302"/>
      <c r="CBP302"/>
      <c r="CBQ302"/>
      <c r="CBR302"/>
      <c r="CBS302"/>
      <c r="CBT302"/>
      <c r="CBU302"/>
      <c r="CBV302"/>
      <c r="CBW302"/>
      <c r="CBX302"/>
      <c r="CBY302"/>
      <c r="CBZ302"/>
      <c r="CCA302"/>
      <c r="CCB302"/>
      <c r="CCC302"/>
      <c r="CCD302"/>
      <c r="CCE302"/>
      <c r="CCF302"/>
      <c r="CCG302"/>
      <c r="CCH302"/>
      <c r="CCI302"/>
      <c r="CCJ302"/>
      <c r="CCK302"/>
      <c r="CCL302"/>
      <c r="CCM302"/>
      <c r="CCN302"/>
      <c r="CCO302"/>
      <c r="CCP302"/>
      <c r="CCQ302"/>
      <c r="CCR302"/>
      <c r="CCS302"/>
      <c r="CCT302"/>
      <c r="CCU302"/>
      <c r="CCV302"/>
      <c r="CCW302"/>
      <c r="CCX302"/>
      <c r="CCY302"/>
      <c r="CCZ302"/>
      <c r="CDA302"/>
      <c r="CDB302"/>
      <c r="CDC302"/>
      <c r="CDD302"/>
      <c r="CDE302"/>
      <c r="CDF302"/>
      <c r="CDG302"/>
      <c r="CDH302"/>
      <c r="CDI302"/>
      <c r="CDJ302"/>
      <c r="CDK302"/>
      <c r="CDL302"/>
      <c r="CDM302"/>
      <c r="CDN302"/>
      <c r="CDO302"/>
      <c r="CDP302"/>
      <c r="CDQ302"/>
      <c r="CDR302"/>
      <c r="CDS302"/>
      <c r="CDT302"/>
      <c r="CDU302"/>
      <c r="CDV302"/>
      <c r="CDW302"/>
      <c r="CDX302"/>
      <c r="CDY302"/>
      <c r="CDZ302"/>
      <c r="CEA302"/>
      <c r="CEB302"/>
      <c r="CEC302"/>
      <c r="CED302"/>
      <c r="CEE302"/>
      <c r="CEF302"/>
      <c r="CEG302"/>
      <c r="CEH302"/>
      <c r="CEI302"/>
      <c r="CEJ302"/>
      <c r="CEK302"/>
      <c r="CEL302"/>
      <c r="CEM302"/>
      <c r="CEN302"/>
      <c r="CEO302"/>
      <c r="CEP302"/>
      <c r="CEQ302"/>
      <c r="CER302"/>
      <c r="CES302"/>
      <c r="CET302"/>
      <c r="CEU302"/>
      <c r="CEV302"/>
      <c r="CEW302"/>
      <c r="CEX302"/>
      <c r="CEY302"/>
      <c r="CEZ302"/>
      <c r="CFA302"/>
      <c r="CFB302"/>
      <c r="CFC302"/>
      <c r="CFD302"/>
      <c r="CFE302"/>
      <c r="CFF302"/>
      <c r="CFG302"/>
      <c r="CFH302"/>
      <c r="CFI302"/>
      <c r="CFJ302"/>
      <c r="CFK302"/>
      <c r="CFL302"/>
      <c r="CFM302"/>
      <c r="CFN302"/>
      <c r="CFO302"/>
      <c r="CFP302"/>
      <c r="CFQ302"/>
      <c r="CFR302"/>
      <c r="CFS302"/>
      <c r="CFT302"/>
      <c r="CFU302"/>
      <c r="CFV302"/>
      <c r="CFW302"/>
      <c r="CFX302"/>
      <c r="CFY302"/>
      <c r="CFZ302"/>
      <c r="CGA302"/>
      <c r="CGB302"/>
      <c r="CGC302"/>
      <c r="CGD302"/>
      <c r="CGE302"/>
      <c r="CGF302"/>
      <c r="CGG302"/>
      <c r="CGH302"/>
      <c r="CGI302"/>
      <c r="CGJ302"/>
      <c r="CGK302"/>
      <c r="CGL302"/>
      <c r="CGM302"/>
      <c r="CGN302"/>
      <c r="CGO302"/>
      <c r="CGP302"/>
      <c r="CGQ302"/>
      <c r="CGR302"/>
      <c r="CGS302"/>
      <c r="CGT302"/>
      <c r="CGU302"/>
      <c r="CGV302"/>
      <c r="CGW302"/>
      <c r="CGX302"/>
      <c r="CGY302"/>
      <c r="CGZ302"/>
      <c r="CHA302"/>
      <c r="CHB302"/>
      <c r="CHC302"/>
      <c r="CHD302"/>
      <c r="CHE302"/>
      <c r="CHF302"/>
      <c r="CHG302"/>
      <c r="CHH302"/>
      <c r="CHI302"/>
      <c r="CHJ302"/>
      <c r="CHK302"/>
      <c r="CHL302"/>
      <c r="CHM302"/>
      <c r="CHN302"/>
      <c r="CHO302"/>
      <c r="CHP302"/>
      <c r="CHQ302"/>
      <c r="CHR302"/>
      <c r="CHS302"/>
      <c r="CHT302"/>
      <c r="CHU302"/>
      <c r="CHV302"/>
      <c r="CHW302"/>
      <c r="CHX302"/>
      <c r="CHY302"/>
      <c r="CHZ302"/>
      <c r="CIA302"/>
      <c r="CIB302"/>
      <c r="CIC302"/>
      <c r="CID302"/>
      <c r="CIE302"/>
      <c r="CIF302"/>
      <c r="CIG302"/>
      <c r="CIH302"/>
      <c r="CII302"/>
      <c r="CIJ302"/>
      <c r="CIK302"/>
      <c r="CIL302"/>
      <c r="CIM302"/>
      <c r="CIN302"/>
      <c r="CIO302"/>
      <c r="CIP302"/>
      <c r="CIQ302"/>
      <c r="CIR302"/>
      <c r="CIS302"/>
      <c r="CIT302"/>
      <c r="CIU302"/>
      <c r="CIV302"/>
      <c r="CIW302"/>
      <c r="CIX302"/>
      <c r="CIY302"/>
      <c r="CIZ302"/>
      <c r="CJA302"/>
      <c r="CJB302"/>
      <c r="CJC302"/>
      <c r="CJD302"/>
      <c r="CJE302"/>
      <c r="CJF302"/>
      <c r="CJG302"/>
      <c r="CJH302"/>
      <c r="CJI302"/>
      <c r="CJJ302"/>
      <c r="CJK302"/>
      <c r="CJL302"/>
      <c r="CJM302"/>
      <c r="CJN302"/>
      <c r="CJO302"/>
      <c r="CJP302"/>
      <c r="CJQ302"/>
      <c r="CJR302"/>
      <c r="CJS302"/>
      <c r="CJT302"/>
      <c r="CJU302"/>
      <c r="CJV302"/>
      <c r="CJW302"/>
      <c r="CJX302"/>
      <c r="CJY302"/>
      <c r="CJZ302"/>
      <c r="CKA302"/>
      <c r="CKB302"/>
      <c r="CKC302"/>
      <c r="CKD302"/>
      <c r="CKE302"/>
      <c r="CKF302"/>
      <c r="CKG302"/>
      <c r="CKH302"/>
      <c r="CKI302"/>
      <c r="CKJ302"/>
      <c r="CKK302"/>
      <c r="CKL302"/>
      <c r="CKM302"/>
      <c r="CKN302"/>
      <c r="CKO302"/>
      <c r="CKP302"/>
      <c r="CKQ302"/>
      <c r="CKR302"/>
      <c r="CKS302"/>
      <c r="CKT302"/>
      <c r="CKU302"/>
      <c r="CKV302"/>
      <c r="CKW302"/>
      <c r="CKX302"/>
      <c r="CKY302"/>
      <c r="CKZ302"/>
      <c r="CLA302"/>
      <c r="CLB302"/>
      <c r="CLC302"/>
      <c r="CLD302"/>
      <c r="CLE302"/>
      <c r="CLF302"/>
      <c r="CLG302"/>
      <c r="CLH302"/>
      <c r="CLI302"/>
      <c r="CLJ302"/>
      <c r="CLK302"/>
      <c r="CLL302"/>
      <c r="CLM302"/>
      <c r="CLN302"/>
      <c r="CLO302"/>
      <c r="CLP302"/>
      <c r="CLQ302"/>
      <c r="CLR302"/>
      <c r="CLS302"/>
      <c r="CLT302"/>
      <c r="CLU302"/>
      <c r="CLV302"/>
      <c r="CLW302"/>
      <c r="CLX302"/>
      <c r="CLY302"/>
      <c r="CLZ302"/>
      <c r="CMA302"/>
      <c r="CMB302"/>
      <c r="CMC302"/>
      <c r="CMD302"/>
      <c r="CME302"/>
      <c r="CMF302"/>
      <c r="CMG302"/>
      <c r="CMH302"/>
      <c r="CMI302"/>
      <c r="CMJ302"/>
      <c r="CMK302"/>
      <c r="CML302"/>
      <c r="CMM302"/>
      <c r="CMN302"/>
      <c r="CMO302"/>
      <c r="CMP302"/>
      <c r="CMQ302"/>
      <c r="CMR302"/>
      <c r="CMS302"/>
      <c r="CMT302"/>
      <c r="CMU302"/>
      <c r="CMV302"/>
      <c r="CMW302"/>
      <c r="CMX302"/>
      <c r="CMY302"/>
      <c r="CMZ302"/>
      <c r="CNA302"/>
      <c r="CNB302"/>
      <c r="CNC302"/>
      <c r="CND302"/>
      <c r="CNE302"/>
      <c r="CNF302"/>
      <c r="CNG302"/>
      <c r="CNH302"/>
      <c r="CNI302"/>
      <c r="CNJ302"/>
      <c r="CNK302"/>
      <c r="CNL302"/>
      <c r="CNM302"/>
      <c r="CNN302"/>
      <c r="CNO302"/>
      <c r="CNP302"/>
      <c r="CNQ302"/>
      <c r="CNR302"/>
      <c r="CNS302"/>
      <c r="CNT302"/>
      <c r="CNU302"/>
      <c r="CNV302"/>
      <c r="CNW302"/>
      <c r="CNX302"/>
      <c r="CNY302"/>
      <c r="CNZ302"/>
      <c r="COA302"/>
      <c r="COB302"/>
      <c r="COC302"/>
      <c r="COD302"/>
      <c r="COE302"/>
      <c r="COF302"/>
      <c r="COG302"/>
      <c r="COH302"/>
      <c r="COI302"/>
      <c r="COJ302"/>
      <c r="COK302"/>
      <c r="COL302"/>
      <c r="COM302"/>
      <c r="CON302"/>
      <c r="COO302"/>
      <c r="COP302"/>
      <c r="COQ302"/>
      <c r="COR302"/>
      <c r="COS302"/>
      <c r="COT302"/>
      <c r="COU302"/>
      <c r="COV302"/>
      <c r="COW302"/>
      <c r="COX302"/>
      <c r="COY302"/>
      <c r="COZ302"/>
      <c r="CPA302"/>
      <c r="CPB302"/>
      <c r="CPC302"/>
      <c r="CPD302"/>
      <c r="CPE302"/>
      <c r="CPF302"/>
      <c r="CPG302"/>
      <c r="CPH302"/>
      <c r="CPI302"/>
      <c r="CPJ302"/>
      <c r="CPK302"/>
      <c r="CPL302"/>
      <c r="CPM302"/>
      <c r="CPN302"/>
      <c r="CPO302"/>
      <c r="CPP302"/>
      <c r="CPQ302"/>
      <c r="CPR302"/>
      <c r="CPS302"/>
      <c r="CPT302"/>
      <c r="CPU302"/>
      <c r="CPV302"/>
      <c r="CPW302"/>
      <c r="CPX302"/>
      <c r="CPY302"/>
      <c r="CPZ302"/>
      <c r="CQA302"/>
      <c r="CQB302"/>
      <c r="CQC302"/>
      <c r="CQD302"/>
      <c r="CQE302"/>
      <c r="CQF302"/>
      <c r="CQG302"/>
      <c r="CQH302"/>
      <c r="CQI302"/>
      <c r="CQJ302"/>
      <c r="CQK302"/>
      <c r="CQL302"/>
      <c r="CQM302"/>
      <c r="CQN302"/>
      <c r="CQO302"/>
      <c r="CQP302"/>
      <c r="CQQ302"/>
      <c r="CQR302"/>
      <c r="CQS302"/>
      <c r="CQT302"/>
      <c r="CQU302"/>
      <c r="CQV302"/>
      <c r="CQW302"/>
      <c r="CQX302"/>
      <c r="CQY302"/>
      <c r="CQZ302"/>
      <c r="CRA302"/>
      <c r="CRB302"/>
      <c r="CRC302"/>
      <c r="CRD302"/>
      <c r="CRE302"/>
      <c r="CRF302"/>
      <c r="CRG302"/>
      <c r="CRH302"/>
      <c r="CRI302"/>
      <c r="CRJ302"/>
      <c r="CRK302"/>
      <c r="CRL302"/>
      <c r="CRM302"/>
      <c r="CRN302"/>
      <c r="CRO302"/>
      <c r="CRP302"/>
      <c r="CRQ302"/>
      <c r="CRR302"/>
      <c r="CRS302"/>
      <c r="CRT302"/>
      <c r="CRU302"/>
      <c r="CRV302"/>
      <c r="CRW302"/>
      <c r="CRX302"/>
      <c r="CRY302"/>
      <c r="CRZ302"/>
      <c r="CSA302"/>
      <c r="CSB302"/>
      <c r="CSC302"/>
      <c r="CSD302"/>
      <c r="CSE302"/>
      <c r="CSF302"/>
      <c r="CSG302"/>
      <c r="CSH302"/>
      <c r="CSI302"/>
      <c r="CSJ302"/>
      <c r="CSK302"/>
      <c r="CSL302"/>
      <c r="CSM302"/>
      <c r="CSN302"/>
      <c r="CSO302"/>
      <c r="CSP302"/>
      <c r="CSQ302"/>
      <c r="CSR302"/>
      <c r="CSS302"/>
      <c r="CST302"/>
      <c r="CSU302"/>
      <c r="CSV302"/>
      <c r="CSW302"/>
      <c r="CSX302"/>
      <c r="CSY302"/>
      <c r="CSZ302"/>
      <c r="CTA302"/>
      <c r="CTB302"/>
      <c r="CTC302"/>
      <c r="CTD302"/>
      <c r="CTE302"/>
      <c r="CTF302"/>
      <c r="CTG302"/>
      <c r="CTH302"/>
      <c r="CTI302"/>
      <c r="CTJ302"/>
      <c r="CTK302"/>
      <c r="CTL302"/>
      <c r="CTM302"/>
      <c r="CTN302"/>
      <c r="CTO302"/>
      <c r="CTP302"/>
      <c r="CTQ302"/>
      <c r="CTR302"/>
      <c r="CTS302"/>
      <c r="CTT302"/>
      <c r="CTU302"/>
      <c r="CTV302"/>
      <c r="CTW302"/>
      <c r="CTX302"/>
      <c r="CTY302"/>
      <c r="CTZ302"/>
      <c r="CUA302"/>
      <c r="CUB302"/>
      <c r="CUC302"/>
      <c r="CUD302"/>
      <c r="CUE302"/>
      <c r="CUF302"/>
      <c r="CUG302"/>
      <c r="CUH302"/>
      <c r="CUI302"/>
      <c r="CUJ302"/>
      <c r="CUK302"/>
      <c r="CUL302"/>
      <c r="CUM302"/>
      <c r="CUN302"/>
      <c r="CUO302"/>
      <c r="CUP302"/>
      <c r="CUQ302"/>
      <c r="CUR302"/>
      <c r="CUS302"/>
      <c r="CUT302"/>
      <c r="CUU302"/>
      <c r="CUV302"/>
      <c r="CUW302"/>
      <c r="CUX302"/>
      <c r="CUY302"/>
      <c r="CUZ302"/>
      <c r="CVA302"/>
      <c r="CVB302"/>
      <c r="CVC302"/>
      <c r="CVD302"/>
      <c r="CVE302"/>
      <c r="CVF302"/>
      <c r="CVG302"/>
      <c r="CVH302"/>
      <c r="CVI302"/>
      <c r="CVJ302"/>
      <c r="CVK302"/>
      <c r="CVL302"/>
      <c r="CVM302"/>
      <c r="CVN302"/>
      <c r="CVO302"/>
      <c r="CVP302"/>
      <c r="CVQ302"/>
      <c r="CVR302"/>
      <c r="CVS302"/>
      <c r="CVT302"/>
      <c r="CVU302"/>
      <c r="CVV302"/>
      <c r="CVW302"/>
      <c r="CVX302"/>
      <c r="CVY302"/>
      <c r="CVZ302"/>
      <c r="CWA302"/>
      <c r="CWB302"/>
      <c r="CWC302"/>
      <c r="CWD302"/>
      <c r="CWE302"/>
      <c r="CWF302"/>
      <c r="CWG302"/>
      <c r="CWH302"/>
      <c r="CWI302"/>
      <c r="CWJ302"/>
      <c r="CWK302"/>
      <c r="CWL302"/>
      <c r="CWM302"/>
      <c r="CWN302"/>
      <c r="CWO302"/>
      <c r="CWP302"/>
      <c r="CWQ302"/>
      <c r="CWR302"/>
      <c r="CWS302"/>
      <c r="CWT302"/>
      <c r="CWU302"/>
      <c r="CWV302"/>
      <c r="CWW302"/>
      <c r="CWX302"/>
      <c r="CWY302"/>
      <c r="CWZ302"/>
      <c r="CXA302"/>
      <c r="CXB302"/>
      <c r="CXC302"/>
      <c r="CXD302"/>
      <c r="CXE302"/>
      <c r="CXF302"/>
      <c r="CXG302"/>
      <c r="CXH302"/>
      <c r="CXI302"/>
      <c r="CXJ302"/>
      <c r="CXK302"/>
      <c r="CXL302"/>
      <c r="CXM302"/>
      <c r="CXN302"/>
      <c r="CXO302"/>
      <c r="CXP302"/>
      <c r="CXQ302"/>
      <c r="CXR302"/>
      <c r="CXS302"/>
      <c r="CXT302"/>
      <c r="CXU302"/>
      <c r="CXV302"/>
      <c r="CXW302"/>
      <c r="CXX302"/>
      <c r="CXY302"/>
      <c r="CXZ302"/>
      <c r="CYA302"/>
      <c r="CYB302"/>
      <c r="CYC302"/>
      <c r="CYD302"/>
      <c r="CYE302"/>
      <c r="CYF302"/>
      <c r="CYG302"/>
      <c r="CYH302"/>
      <c r="CYI302"/>
      <c r="CYJ302"/>
      <c r="CYK302"/>
      <c r="CYL302"/>
      <c r="CYM302"/>
      <c r="CYN302"/>
      <c r="CYO302"/>
      <c r="CYP302"/>
      <c r="CYQ302"/>
      <c r="CYR302"/>
      <c r="CYS302"/>
      <c r="CYT302"/>
      <c r="CYU302"/>
      <c r="CYV302"/>
      <c r="CYW302"/>
      <c r="CYX302"/>
      <c r="CYY302"/>
      <c r="CYZ302"/>
      <c r="CZA302"/>
      <c r="CZB302"/>
      <c r="CZC302"/>
      <c r="CZD302"/>
      <c r="CZE302"/>
      <c r="CZF302"/>
      <c r="CZG302"/>
      <c r="CZH302"/>
      <c r="CZI302"/>
      <c r="CZJ302"/>
      <c r="CZK302"/>
      <c r="CZL302"/>
      <c r="CZM302"/>
      <c r="CZN302"/>
      <c r="CZO302"/>
      <c r="CZP302"/>
      <c r="CZQ302"/>
      <c r="CZR302"/>
      <c r="CZS302"/>
      <c r="CZT302"/>
      <c r="CZU302"/>
      <c r="CZV302"/>
      <c r="CZW302"/>
      <c r="CZX302"/>
      <c r="CZY302"/>
      <c r="CZZ302"/>
      <c r="DAA302"/>
      <c r="DAB302"/>
      <c r="DAC302"/>
      <c r="DAD302"/>
      <c r="DAE302"/>
      <c r="DAF302"/>
      <c r="DAG302"/>
      <c r="DAH302"/>
      <c r="DAI302"/>
      <c r="DAJ302"/>
      <c r="DAK302"/>
      <c r="DAL302"/>
      <c r="DAM302"/>
      <c r="DAN302"/>
      <c r="DAO302"/>
      <c r="DAP302"/>
      <c r="DAQ302"/>
      <c r="DAR302"/>
      <c r="DAS302"/>
      <c r="DAT302"/>
      <c r="DAU302"/>
      <c r="DAV302"/>
      <c r="DAW302"/>
      <c r="DAX302"/>
      <c r="DAY302"/>
      <c r="DAZ302"/>
      <c r="DBA302"/>
      <c r="DBB302"/>
      <c r="DBC302"/>
      <c r="DBD302"/>
      <c r="DBE302"/>
      <c r="DBF302"/>
      <c r="DBG302"/>
      <c r="DBH302"/>
      <c r="DBI302"/>
      <c r="DBJ302"/>
      <c r="DBK302"/>
      <c r="DBL302"/>
      <c r="DBM302"/>
      <c r="DBN302"/>
      <c r="DBO302"/>
      <c r="DBP302"/>
      <c r="DBQ302"/>
      <c r="DBR302"/>
      <c r="DBS302"/>
      <c r="DBT302"/>
      <c r="DBU302"/>
      <c r="DBV302"/>
      <c r="DBW302"/>
      <c r="DBX302"/>
      <c r="DBY302"/>
      <c r="DBZ302"/>
      <c r="DCA302"/>
      <c r="DCB302"/>
      <c r="DCC302"/>
      <c r="DCD302"/>
      <c r="DCE302"/>
      <c r="DCF302"/>
      <c r="DCG302"/>
      <c r="DCH302"/>
      <c r="DCI302"/>
      <c r="DCJ302"/>
      <c r="DCK302"/>
      <c r="DCL302"/>
      <c r="DCM302"/>
      <c r="DCN302"/>
      <c r="DCO302"/>
      <c r="DCP302"/>
      <c r="DCQ302"/>
      <c r="DCR302"/>
      <c r="DCS302"/>
      <c r="DCT302"/>
      <c r="DCU302"/>
      <c r="DCV302"/>
      <c r="DCW302"/>
      <c r="DCX302"/>
      <c r="DCY302"/>
      <c r="DCZ302"/>
      <c r="DDA302"/>
      <c r="DDB302"/>
      <c r="DDC302"/>
      <c r="DDD302"/>
      <c r="DDE302"/>
      <c r="DDF302"/>
      <c r="DDG302"/>
      <c r="DDH302"/>
      <c r="DDI302"/>
      <c r="DDJ302"/>
      <c r="DDK302"/>
      <c r="DDL302"/>
      <c r="DDM302"/>
      <c r="DDN302"/>
      <c r="DDO302"/>
      <c r="DDP302"/>
      <c r="DDQ302"/>
      <c r="DDR302"/>
      <c r="DDS302"/>
      <c r="DDT302"/>
      <c r="DDU302"/>
      <c r="DDV302"/>
      <c r="DDW302"/>
      <c r="DDX302"/>
      <c r="DDY302"/>
      <c r="DDZ302"/>
      <c r="DEA302"/>
      <c r="DEB302"/>
      <c r="DEC302"/>
      <c r="DED302"/>
      <c r="DEE302"/>
      <c r="DEF302"/>
      <c r="DEG302"/>
      <c r="DEH302"/>
      <c r="DEI302"/>
      <c r="DEJ302"/>
      <c r="DEK302"/>
      <c r="DEL302"/>
      <c r="DEM302"/>
      <c r="DEN302"/>
      <c r="DEO302"/>
      <c r="DEP302"/>
      <c r="DEQ302"/>
      <c r="DER302"/>
      <c r="DES302"/>
      <c r="DET302"/>
      <c r="DEU302"/>
      <c r="DEV302"/>
      <c r="DEW302"/>
      <c r="DEX302"/>
      <c r="DEY302"/>
      <c r="DEZ302"/>
      <c r="DFA302"/>
      <c r="DFB302"/>
      <c r="DFC302"/>
      <c r="DFD302"/>
      <c r="DFE302"/>
      <c r="DFF302"/>
      <c r="DFG302"/>
      <c r="DFH302"/>
      <c r="DFI302"/>
      <c r="DFJ302"/>
      <c r="DFK302"/>
      <c r="DFL302"/>
      <c r="DFM302"/>
      <c r="DFN302"/>
      <c r="DFO302"/>
      <c r="DFP302"/>
      <c r="DFQ302"/>
      <c r="DFR302"/>
      <c r="DFS302"/>
      <c r="DFT302"/>
      <c r="DFU302"/>
      <c r="DFV302"/>
      <c r="DFW302"/>
      <c r="DFX302"/>
      <c r="DFY302"/>
      <c r="DFZ302"/>
      <c r="DGA302"/>
      <c r="DGB302"/>
      <c r="DGC302"/>
      <c r="DGD302"/>
      <c r="DGE302"/>
      <c r="DGF302"/>
      <c r="DGG302"/>
      <c r="DGH302"/>
      <c r="DGI302"/>
      <c r="DGJ302"/>
      <c r="DGK302"/>
      <c r="DGL302"/>
      <c r="DGM302"/>
      <c r="DGN302"/>
      <c r="DGO302"/>
      <c r="DGP302"/>
      <c r="DGQ302"/>
      <c r="DGR302"/>
      <c r="DGS302"/>
      <c r="DGT302"/>
      <c r="DGU302"/>
      <c r="DGV302"/>
      <c r="DGW302"/>
      <c r="DGX302"/>
      <c r="DGY302"/>
      <c r="DGZ302"/>
      <c r="DHA302"/>
      <c r="DHB302"/>
      <c r="DHC302"/>
      <c r="DHD302"/>
      <c r="DHE302"/>
      <c r="DHF302"/>
      <c r="DHG302"/>
      <c r="DHH302"/>
      <c r="DHI302"/>
      <c r="DHJ302"/>
      <c r="DHK302"/>
      <c r="DHL302"/>
      <c r="DHM302"/>
      <c r="DHN302"/>
      <c r="DHO302"/>
      <c r="DHP302"/>
      <c r="DHQ302"/>
      <c r="DHR302"/>
      <c r="DHS302"/>
      <c r="DHT302"/>
      <c r="DHU302"/>
      <c r="DHV302"/>
      <c r="DHW302"/>
      <c r="DHX302"/>
      <c r="DHY302"/>
      <c r="DHZ302"/>
      <c r="DIA302"/>
      <c r="DIB302"/>
      <c r="DIC302"/>
      <c r="DID302"/>
      <c r="DIE302"/>
      <c r="DIF302"/>
      <c r="DIG302"/>
      <c r="DIH302"/>
      <c r="DII302"/>
      <c r="DIJ302"/>
      <c r="DIK302"/>
      <c r="DIL302"/>
      <c r="DIM302"/>
      <c r="DIN302"/>
      <c r="DIO302"/>
      <c r="DIP302"/>
      <c r="DIQ302"/>
      <c r="DIR302"/>
      <c r="DIS302"/>
      <c r="DIT302"/>
      <c r="DIU302"/>
      <c r="DIV302"/>
      <c r="DIW302"/>
      <c r="DIX302"/>
      <c r="DIY302"/>
      <c r="DIZ302"/>
      <c r="DJA302"/>
      <c r="DJB302"/>
      <c r="DJC302"/>
      <c r="DJD302"/>
      <c r="DJE302"/>
      <c r="DJF302"/>
      <c r="DJG302"/>
      <c r="DJH302"/>
      <c r="DJI302"/>
      <c r="DJJ302"/>
      <c r="DJK302"/>
      <c r="DJL302"/>
      <c r="DJM302"/>
      <c r="DJN302"/>
      <c r="DJO302"/>
      <c r="DJP302"/>
      <c r="DJQ302"/>
      <c r="DJR302"/>
      <c r="DJS302"/>
      <c r="DJT302"/>
      <c r="DJU302"/>
      <c r="DJV302"/>
      <c r="DJW302"/>
      <c r="DJX302"/>
      <c r="DJY302"/>
      <c r="DJZ302"/>
      <c r="DKA302"/>
      <c r="DKB302"/>
      <c r="DKC302"/>
      <c r="DKD302"/>
      <c r="DKE302"/>
      <c r="DKF302"/>
      <c r="DKG302"/>
      <c r="DKH302"/>
      <c r="DKI302"/>
      <c r="DKJ302"/>
      <c r="DKK302"/>
      <c r="DKL302"/>
      <c r="DKM302"/>
      <c r="DKN302"/>
      <c r="DKO302"/>
      <c r="DKP302"/>
      <c r="DKQ302"/>
      <c r="DKR302"/>
      <c r="DKS302"/>
      <c r="DKT302"/>
      <c r="DKU302"/>
      <c r="DKV302"/>
      <c r="DKW302"/>
      <c r="DKX302"/>
      <c r="DKY302"/>
      <c r="DKZ302"/>
      <c r="DLA302"/>
      <c r="DLB302"/>
      <c r="DLC302"/>
      <c r="DLD302"/>
      <c r="DLE302"/>
      <c r="DLF302"/>
      <c r="DLG302"/>
      <c r="DLH302"/>
      <c r="DLI302"/>
      <c r="DLJ302"/>
      <c r="DLK302"/>
      <c r="DLL302"/>
      <c r="DLM302"/>
      <c r="DLN302"/>
      <c r="DLO302"/>
      <c r="DLP302"/>
      <c r="DLQ302"/>
      <c r="DLR302"/>
      <c r="DLS302"/>
      <c r="DLT302"/>
      <c r="DLU302"/>
      <c r="DLV302"/>
      <c r="DLW302"/>
      <c r="DLX302"/>
      <c r="DLY302"/>
      <c r="DLZ302"/>
      <c r="DMA302"/>
      <c r="DMB302"/>
      <c r="DMC302"/>
      <c r="DMD302"/>
      <c r="DME302"/>
      <c r="DMF302"/>
      <c r="DMG302"/>
      <c r="DMH302"/>
      <c r="DMI302"/>
      <c r="DMJ302"/>
      <c r="DMK302"/>
      <c r="DML302"/>
      <c r="DMM302"/>
      <c r="DMN302"/>
      <c r="DMO302"/>
      <c r="DMP302"/>
      <c r="DMQ302"/>
      <c r="DMR302"/>
      <c r="DMS302"/>
      <c r="DMT302"/>
      <c r="DMU302"/>
      <c r="DMV302"/>
      <c r="DMW302"/>
      <c r="DMX302"/>
      <c r="DMY302"/>
      <c r="DMZ302"/>
      <c r="DNA302"/>
      <c r="DNB302"/>
      <c r="DNC302"/>
      <c r="DND302"/>
      <c r="DNE302"/>
      <c r="DNF302"/>
      <c r="DNG302"/>
      <c r="DNH302"/>
      <c r="DNI302"/>
      <c r="DNJ302"/>
      <c r="DNK302"/>
      <c r="DNL302"/>
      <c r="DNM302"/>
      <c r="DNN302"/>
      <c r="DNO302"/>
      <c r="DNP302"/>
      <c r="DNQ302"/>
      <c r="DNR302"/>
      <c r="DNS302"/>
      <c r="DNT302"/>
      <c r="DNU302"/>
      <c r="DNV302"/>
      <c r="DNW302"/>
      <c r="DNX302"/>
      <c r="DNY302"/>
      <c r="DNZ302"/>
      <c r="DOA302"/>
      <c r="DOB302"/>
      <c r="DOC302"/>
      <c r="DOD302"/>
      <c r="DOE302"/>
      <c r="DOF302"/>
      <c r="DOG302"/>
      <c r="DOH302"/>
      <c r="DOI302"/>
      <c r="DOJ302"/>
      <c r="DOK302"/>
      <c r="DOL302"/>
      <c r="DOM302"/>
      <c r="DON302"/>
      <c r="DOO302"/>
      <c r="DOP302"/>
      <c r="DOQ302"/>
      <c r="DOR302"/>
      <c r="DOS302"/>
      <c r="DOT302"/>
      <c r="DOU302"/>
      <c r="DOV302"/>
      <c r="DOW302"/>
      <c r="DOX302"/>
      <c r="DOY302"/>
      <c r="DOZ302"/>
      <c r="DPA302"/>
      <c r="DPB302"/>
      <c r="DPC302"/>
      <c r="DPD302"/>
      <c r="DPE302"/>
      <c r="DPF302"/>
      <c r="DPG302"/>
      <c r="DPH302"/>
      <c r="DPI302"/>
      <c r="DPJ302"/>
      <c r="DPK302"/>
      <c r="DPL302"/>
      <c r="DPM302"/>
      <c r="DPN302"/>
      <c r="DPO302"/>
      <c r="DPP302"/>
      <c r="DPQ302"/>
      <c r="DPR302"/>
      <c r="DPS302"/>
      <c r="DPT302"/>
      <c r="DPU302"/>
      <c r="DPV302"/>
      <c r="DPW302"/>
      <c r="DPX302"/>
      <c r="DPY302"/>
      <c r="DPZ302"/>
      <c r="DQA302"/>
      <c r="DQB302"/>
      <c r="DQC302"/>
      <c r="DQD302"/>
      <c r="DQE302"/>
      <c r="DQF302"/>
      <c r="DQG302"/>
      <c r="DQH302"/>
      <c r="DQI302"/>
      <c r="DQJ302"/>
      <c r="DQK302"/>
      <c r="DQL302"/>
      <c r="DQM302"/>
      <c r="DQN302"/>
      <c r="DQO302"/>
      <c r="DQP302"/>
      <c r="DQQ302"/>
      <c r="DQR302"/>
      <c r="DQS302"/>
      <c r="DQT302"/>
      <c r="DQU302"/>
      <c r="DQV302"/>
      <c r="DQW302"/>
      <c r="DQX302"/>
      <c r="DQY302"/>
      <c r="DQZ302"/>
      <c r="DRA302"/>
      <c r="DRB302"/>
      <c r="DRC302"/>
      <c r="DRD302"/>
      <c r="DRE302"/>
      <c r="DRF302"/>
      <c r="DRG302"/>
      <c r="DRH302"/>
      <c r="DRI302"/>
      <c r="DRJ302"/>
      <c r="DRK302"/>
      <c r="DRL302"/>
      <c r="DRM302"/>
      <c r="DRN302"/>
      <c r="DRO302"/>
      <c r="DRP302"/>
      <c r="DRQ302"/>
      <c r="DRR302"/>
      <c r="DRS302"/>
      <c r="DRT302"/>
      <c r="DRU302"/>
      <c r="DRV302"/>
      <c r="DRW302"/>
      <c r="DRX302"/>
      <c r="DRY302"/>
      <c r="DRZ302"/>
      <c r="DSA302"/>
      <c r="DSB302"/>
      <c r="DSC302"/>
      <c r="DSD302"/>
      <c r="DSE302"/>
      <c r="DSF302"/>
      <c r="DSG302"/>
      <c r="DSH302"/>
      <c r="DSI302"/>
      <c r="DSJ302"/>
      <c r="DSK302"/>
      <c r="DSL302"/>
      <c r="DSM302"/>
      <c r="DSN302"/>
      <c r="DSO302"/>
      <c r="DSP302"/>
      <c r="DSQ302"/>
      <c r="DSR302"/>
      <c r="DSS302"/>
      <c r="DST302"/>
      <c r="DSU302"/>
      <c r="DSV302"/>
      <c r="DSW302"/>
      <c r="DSX302"/>
      <c r="DSY302"/>
      <c r="DSZ302"/>
      <c r="DTA302"/>
      <c r="DTB302"/>
      <c r="DTC302"/>
      <c r="DTD302"/>
      <c r="DTE302"/>
      <c r="DTF302"/>
      <c r="DTG302"/>
      <c r="DTH302"/>
      <c r="DTI302"/>
      <c r="DTJ302"/>
      <c r="DTK302"/>
      <c r="DTL302"/>
      <c r="DTM302"/>
      <c r="DTN302"/>
      <c r="DTO302"/>
      <c r="DTP302"/>
      <c r="DTQ302"/>
      <c r="DTR302"/>
      <c r="DTS302"/>
      <c r="DTT302"/>
      <c r="DTU302"/>
      <c r="DTV302"/>
      <c r="DTW302"/>
      <c r="DTX302"/>
      <c r="DTY302"/>
      <c r="DTZ302"/>
      <c r="DUA302"/>
      <c r="DUB302"/>
      <c r="DUC302"/>
      <c r="DUD302"/>
      <c r="DUE302"/>
      <c r="DUF302"/>
      <c r="DUG302"/>
      <c r="DUH302"/>
      <c r="DUI302"/>
      <c r="DUJ302"/>
      <c r="DUK302"/>
      <c r="DUL302"/>
      <c r="DUM302"/>
      <c r="DUN302"/>
      <c r="DUO302"/>
      <c r="DUP302"/>
      <c r="DUQ302"/>
      <c r="DUR302"/>
      <c r="DUS302"/>
      <c r="DUT302"/>
      <c r="DUU302"/>
      <c r="DUV302"/>
      <c r="DUW302"/>
      <c r="DUX302"/>
      <c r="DUY302"/>
      <c r="DUZ302"/>
      <c r="DVA302"/>
      <c r="DVB302"/>
      <c r="DVC302"/>
      <c r="DVD302"/>
      <c r="DVE302"/>
      <c r="DVF302"/>
      <c r="DVG302"/>
      <c r="DVH302"/>
      <c r="DVI302"/>
      <c r="DVJ302"/>
      <c r="DVK302"/>
      <c r="DVL302"/>
      <c r="DVM302"/>
      <c r="DVN302"/>
      <c r="DVO302"/>
      <c r="DVP302"/>
      <c r="DVQ302"/>
      <c r="DVR302"/>
      <c r="DVS302"/>
      <c r="DVT302"/>
      <c r="DVU302"/>
      <c r="DVV302"/>
      <c r="DVW302"/>
      <c r="DVX302"/>
      <c r="DVY302"/>
      <c r="DVZ302"/>
      <c r="DWA302"/>
      <c r="DWB302"/>
      <c r="DWC302"/>
      <c r="DWD302"/>
      <c r="DWE302"/>
      <c r="DWF302"/>
      <c r="DWG302"/>
      <c r="DWH302"/>
      <c r="DWI302"/>
      <c r="DWJ302"/>
      <c r="DWK302"/>
      <c r="DWL302"/>
      <c r="DWM302"/>
      <c r="DWN302"/>
      <c r="DWO302"/>
      <c r="DWP302"/>
      <c r="DWQ302"/>
      <c r="DWR302"/>
      <c r="DWS302"/>
      <c r="DWT302"/>
      <c r="DWU302"/>
      <c r="DWV302"/>
      <c r="DWW302"/>
      <c r="DWX302"/>
      <c r="DWY302"/>
      <c r="DWZ302"/>
      <c r="DXA302"/>
      <c r="DXB302"/>
      <c r="DXC302"/>
      <c r="DXD302"/>
      <c r="DXE302"/>
      <c r="DXF302"/>
      <c r="DXG302"/>
      <c r="DXH302"/>
      <c r="DXI302"/>
      <c r="DXJ302"/>
      <c r="DXK302"/>
      <c r="DXL302"/>
      <c r="DXM302"/>
      <c r="DXN302"/>
      <c r="DXO302"/>
      <c r="DXP302"/>
      <c r="DXQ302"/>
      <c r="DXR302"/>
      <c r="DXS302"/>
      <c r="DXT302"/>
      <c r="DXU302"/>
      <c r="DXV302"/>
      <c r="DXW302"/>
      <c r="DXX302"/>
      <c r="DXY302"/>
      <c r="DXZ302"/>
      <c r="DYA302"/>
      <c r="DYB302"/>
      <c r="DYC302"/>
      <c r="DYD302"/>
      <c r="DYE302"/>
      <c r="DYF302"/>
      <c r="DYG302"/>
      <c r="DYH302"/>
      <c r="DYI302"/>
      <c r="DYJ302"/>
      <c r="DYK302"/>
      <c r="DYL302"/>
      <c r="DYM302"/>
      <c r="DYN302"/>
      <c r="DYO302"/>
      <c r="DYP302"/>
      <c r="DYQ302"/>
      <c r="DYR302"/>
      <c r="DYS302"/>
      <c r="DYT302"/>
      <c r="DYU302"/>
      <c r="DYV302"/>
      <c r="DYW302"/>
      <c r="DYX302"/>
      <c r="DYY302"/>
      <c r="DYZ302"/>
      <c r="DZA302"/>
      <c r="DZB302"/>
      <c r="DZC302"/>
      <c r="DZD302"/>
      <c r="DZE302"/>
      <c r="DZF302"/>
      <c r="DZG302"/>
      <c r="DZH302"/>
      <c r="DZI302"/>
      <c r="DZJ302"/>
      <c r="DZK302"/>
      <c r="DZL302"/>
      <c r="DZM302"/>
      <c r="DZN302"/>
      <c r="DZO302"/>
      <c r="DZP302"/>
      <c r="DZQ302"/>
      <c r="DZR302"/>
      <c r="DZS302"/>
      <c r="DZT302"/>
      <c r="DZU302"/>
      <c r="DZV302"/>
      <c r="DZW302"/>
      <c r="DZX302"/>
      <c r="DZY302"/>
      <c r="DZZ302"/>
      <c r="EAA302"/>
      <c r="EAB302"/>
      <c r="EAC302"/>
      <c r="EAD302"/>
      <c r="EAE302"/>
      <c r="EAF302"/>
      <c r="EAG302"/>
      <c r="EAH302"/>
      <c r="EAI302"/>
      <c r="EAJ302"/>
      <c r="EAK302"/>
      <c r="EAL302"/>
      <c r="EAM302"/>
      <c r="EAN302"/>
      <c r="EAO302"/>
      <c r="EAP302"/>
      <c r="EAQ302"/>
      <c r="EAR302"/>
      <c r="EAS302"/>
      <c r="EAT302"/>
      <c r="EAU302"/>
      <c r="EAV302"/>
      <c r="EAW302"/>
      <c r="EAX302"/>
      <c r="EAY302"/>
      <c r="EAZ302"/>
      <c r="EBA302"/>
      <c r="EBB302"/>
      <c r="EBC302"/>
      <c r="EBD302"/>
      <c r="EBE302"/>
      <c r="EBF302"/>
      <c r="EBG302"/>
      <c r="EBH302"/>
      <c r="EBI302"/>
      <c r="EBJ302"/>
      <c r="EBK302"/>
      <c r="EBL302"/>
      <c r="EBM302"/>
      <c r="EBN302"/>
      <c r="EBO302"/>
      <c r="EBP302"/>
      <c r="EBQ302"/>
      <c r="EBR302"/>
      <c r="EBS302"/>
      <c r="EBT302"/>
      <c r="EBU302"/>
      <c r="EBV302"/>
      <c r="EBW302"/>
      <c r="EBX302"/>
      <c r="EBY302"/>
      <c r="EBZ302"/>
      <c r="ECA302"/>
      <c r="ECB302"/>
      <c r="ECC302"/>
      <c r="ECD302"/>
      <c r="ECE302"/>
      <c r="ECF302"/>
      <c r="ECG302"/>
      <c r="ECH302"/>
      <c r="ECI302"/>
      <c r="ECJ302"/>
      <c r="ECK302"/>
      <c r="ECL302"/>
      <c r="ECM302"/>
      <c r="ECN302"/>
      <c r="ECO302"/>
      <c r="ECP302"/>
      <c r="ECQ302"/>
      <c r="ECR302"/>
      <c r="ECS302"/>
      <c r="ECT302"/>
      <c r="ECU302"/>
      <c r="ECV302"/>
      <c r="ECW302"/>
      <c r="ECX302"/>
      <c r="ECY302"/>
      <c r="ECZ302"/>
      <c r="EDA302"/>
      <c r="EDB302"/>
      <c r="EDC302"/>
      <c r="EDD302"/>
      <c r="EDE302"/>
      <c r="EDF302"/>
      <c r="EDG302"/>
      <c r="EDH302"/>
      <c r="EDI302"/>
      <c r="EDJ302"/>
      <c r="EDK302"/>
      <c r="EDL302"/>
      <c r="EDM302"/>
      <c r="EDN302"/>
      <c r="EDO302"/>
      <c r="EDP302"/>
      <c r="EDQ302"/>
      <c r="EDR302"/>
      <c r="EDS302"/>
      <c r="EDT302"/>
      <c r="EDU302"/>
      <c r="EDV302"/>
      <c r="EDW302"/>
      <c r="EDX302"/>
      <c r="EDY302"/>
      <c r="EDZ302"/>
      <c r="EEA302"/>
      <c r="EEB302"/>
      <c r="EEC302"/>
      <c r="EED302"/>
      <c r="EEE302"/>
      <c r="EEF302"/>
      <c r="EEG302"/>
      <c r="EEH302"/>
      <c r="EEI302"/>
      <c r="EEJ302"/>
      <c r="EEK302"/>
      <c r="EEL302"/>
      <c r="EEM302"/>
      <c r="EEN302"/>
      <c r="EEO302"/>
      <c r="EEP302"/>
      <c r="EEQ302"/>
      <c r="EER302"/>
      <c r="EES302"/>
      <c r="EET302"/>
      <c r="EEU302"/>
      <c r="EEV302"/>
      <c r="EEW302"/>
      <c r="EEX302"/>
      <c r="EEY302"/>
      <c r="EEZ302"/>
      <c r="EFA302"/>
      <c r="EFB302"/>
      <c r="EFC302"/>
      <c r="EFD302"/>
      <c r="EFE302"/>
      <c r="EFF302"/>
      <c r="EFG302"/>
      <c r="EFH302"/>
      <c r="EFI302"/>
      <c r="EFJ302"/>
      <c r="EFK302"/>
      <c r="EFL302"/>
      <c r="EFM302"/>
      <c r="EFN302"/>
      <c r="EFO302"/>
      <c r="EFP302"/>
      <c r="EFQ302"/>
      <c r="EFR302"/>
      <c r="EFS302"/>
      <c r="EFT302"/>
      <c r="EFU302"/>
      <c r="EFV302"/>
      <c r="EFW302"/>
      <c r="EFX302"/>
      <c r="EFY302"/>
      <c r="EFZ302"/>
      <c r="EGA302"/>
      <c r="EGB302"/>
      <c r="EGC302"/>
      <c r="EGD302"/>
      <c r="EGE302"/>
      <c r="EGF302"/>
      <c r="EGG302"/>
      <c r="EGH302"/>
      <c r="EGI302"/>
      <c r="EGJ302"/>
      <c r="EGK302"/>
      <c r="EGL302"/>
      <c r="EGM302"/>
      <c r="EGN302"/>
      <c r="EGO302"/>
      <c r="EGP302"/>
      <c r="EGQ302"/>
      <c r="EGR302"/>
      <c r="EGS302"/>
      <c r="EGT302"/>
      <c r="EGU302"/>
      <c r="EGV302"/>
      <c r="EGW302"/>
      <c r="EGX302"/>
      <c r="EGY302"/>
      <c r="EGZ302"/>
      <c r="EHA302"/>
      <c r="EHB302"/>
      <c r="EHC302"/>
      <c r="EHD302"/>
      <c r="EHE302"/>
      <c r="EHF302"/>
      <c r="EHG302"/>
      <c r="EHH302"/>
      <c r="EHI302"/>
      <c r="EHJ302"/>
      <c r="EHK302"/>
      <c r="EHL302"/>
      <c r="EHM302"/>
      <c r="EHN302"/>
      <c r="EHO302"/>
      <c r="EHP302"/>
      <c r="EHQ302"/>
      <c r="EHR302"/>
      <c r="EHS302"/>
      <c r="EHT302"/>
      <c r="EHU302"/>
      <c r="EHV302"/>
      <c r="EHW302"/>
      <c r="EHX302"/>
      <c r="EHY302"/>
      <c r="EHZ302"/>
      <c r="EIA302"/>
      <c r="EIB302"/>
      <c r="EIC302"/>
      <c r="EID302"/>
      <c r="EIE302"/>
      <c r="EIF302"/>
      <c r="EIG302"/>
      <c r="EIH302"/>
      <c r="EII302"/>
      <c r="EIJ302"/>
      <c r="EIK302"/>
      <c r="EIL302"/>
      <c r="EIM302"/>
      <c r="EIN302"/>
      <c r="EIO302"/>
      <c r="EIP302"/>
      <c r="EIQ302"/>
      <c r="EIR302"/>
      <c r="EIS302"/>
      <c r="EIT302"/>
      <c r="EIU302"/>
      <c r="EIV302"/>
      <c r="EIW302"/>
      <c r="EIX302"/>
      <c r="EIY302"/>
      <c r="EIZ302"/>
      <c r="EJA302"/>
      <c r="EJB302"/>
      <c r="EJC302"/>
      <c r="EJD302"/>
      <c r="EJE302"/>
      <c r="EJF302"/>
      <c r="EJG302"/>
      <c r="EJH302"/>
      <c r="EJI302"/>
      <c r="EJJ302"/>
      <c r="EJK302"/>
      <c r="EJL302"/>
      <c r="EJM302"/>
      <c r="EJN302"/>
      <c r="EJO302"/>
      <c r="EJP302"/>
      <c r="EJQ302"/>
      <c r="EJR302"/>
      <c r="EJS302"/>
      <c r="EJT302"/>
      <c r="EJU302"/>
      <c r="EJV302"/>
      <c r="EJW302"/>
      <c r="EJX302"/>
      <c r="EJY302"/>
      <c r="EJZ302"/>
      <c r="EKA302"/>
      <c r="EKB302"/>
      <c r="EKC302"/>
      <c r="EKD302"/>
      <c r="EKE302"/>
      <c r="EKF302"/>
      <c r="EKG302"/>
      <c r="EKH302"/>
      <c r="EKI302"/>
      <c r="EKJ302"/>
      <c r="EKK302"/>
      <c r="EKL302"/>
      <c r="EKM302"/>
      <c r="EKN302"/>
      <c r="EKO302"/>
      <c r="EKP302"/>
      <c r="EKQ302"/>
      <c r="EKR302"/>
      <c r="EKS302"/>
      <c r="EKT302"/>
      <c r="EKU302"/>
      <c r="EKV302"/>
      <c r="EKW302"/>
      <c r="EKX302"/>
      <c r="EKY302"/>
      <c r="EKZ302"/>
      <c r="ELA302"/>
      <c r="ELB302"/>
      <c r="ELC302"/>
      <c r="ELD302"/>
      <c r="ELE302"/>
      <c r="ELF302"/>
      <c r="ELG302"/>
      <c r="ELH302"/>
      <c r="ELI302"/>
      <c r="ELJ302"/>
      <c r="ELK302"/>
      <c r="ELL302"/>
      <c r="ELM302"/>
      <c r="ELN302"/>
      <c r="ELO302"/>
      <c r="ELP302"/>
      <c r="ELQ302"/>
      <c r="ELR302"/>
      <c r="ELS302"/>
      <c r="ELT302"/>
      <c r="ELU302"/>
      <c r="ELV302"/>
      <c r="ELW302"/>
      <c r="ELX302"/>
      <c r="ELY302"/>
      <c r="ELZ302"/>
      <c r="EMA302"/>
      <c r="EMB302"/>
      <c r="EMC302"/>
      <c r="EMD302"/>
      <c r="EME302"/>
      <c r="EMF302"/>
      <c r="EMG302"/>
      <c r="EMH302"/>
      <c r="EMI302"/>
      <c r="EMJ302"/>
      <c r="EMK302"/>
      <c r="EML302"/>
      <c r="EMM302"/>
      <c r="EMN302"/>
      <c r="EMO302"/>
      <c r="EMP302"/>
      <c r="EMQ302"/>
      <c r="EMR302"/>
      <c r="EMS302"/>
      <c r="EMT302"/>
      <c r="EMU302"/>
      <c r="EMV302"/>
      <c r="EMW302"/>
      <c r="EMX302"/>
      <c r="EMY302"/>
      <c r="EMZ302"/>
      <c r="ENA302"/>
      <c r="ENB302"/>
      <c r="ENC302"/>
      <c r="END302"/>
      <c r="ENE302"/>
      <c r="ENF302"/>
      <c r="ENG302"/>
      <c r="ENH302"/>
      <c r="ENI302"/>
      <c r="ENJ302"/>
      <c r="ENK302"/>
      <c r="ENL302"/>
      <c r="ENM302"/>
      <c r="ENN302"/>
      <c r="ENO302"/>
      <c r="ENP302"/>
      <c r="ENQ302"/>
      <c r="ENR302"/>
      <c r="ENS302"/>
      <c r="ENT302"/>
      <c r="ENU302"/>
      <c r="ENV302"/>
      <c r="ENW302"/>
      <c r="ENX302"/>
      <c r="ENY302"/>
      <c r="ENZ302"/>
      <c r="EOA302"/>
      <c r="EOB302"/>
      <c r="EOC302"/>
      <c r="EOD302"/>
      <c r="EOE302"/>
      <c r="EOF302"/>
      <c r="EOG302"/>
      <c r="EOH302"/>
      <c r="EOI302"/>
      <c r="EOJ302"/>
      <c r="EOK302"/>
      <c r="EOL302"/>
      <c r="EOM302"/>
      <c r="EON302"/>
      <c r="EOO302"/>
      <c r="EOP302"/>
      <c r="EOQ302"/>
      <c r="EOR302"/>
      <c r="EOS302"/>
      <c r="EOT302"/>
      <c r="EOU302"/>
      <c r="EOV302"/>
      <c r="EOW302"/>
      <c r="EOX302"/>
      <c r="EOY302"/>
      <c r="EOZ302"/>
      <c r="EPA302"/>
      <c r="EPB302"/>
      <c r="EPC302"/>
      <c r="EPD302"/>
      <c r="EPE302"/>
      <c r="EPF302"/>
      <c r="EPG302"/>
      <c r="EPH302"/>
      <c r="EPI302"/>
      <c r="EPJ302"/>
      <c r="EPK302"/>
      <c r="EPL302"/>
      <c r="EPM302"/>
      <c r="EPN302"/>
      <c r="EPO302"/>
      <c r="EPP302"/>
      <c r="EPQ302"/>
      <c r="EPR302"/>
      <c r="EPS302"/>
      <c r="EPT302"/>
      <c r="EPU302"/>
      <c r="EPV302"/>
      <c r="EPW302"/>
      <c r="EPX302"/>
      <c r="EPY302"/>
      <c r="EPZ302"/>
      <c r="EQA302"/>
      <c r="EQB302"/>
      <c r="EQC302"/>
      <c r="EQD302"/>
      <c r="EQE302"/>
      <c r="EQF302"/>
      <c r="EQG302"/>
      <c r="EQH302"/>
      <c r="EQI302"/>
      <c r="EQJ302"/>
      <c r="EQK302"/>
      <c r="EQL302"/>
      <c r="EQM302"/>
      <c r="EQN302"/>
      <c r="EQO302"/>
      <c r="EQP302"/>
      <c r="EQQ302"/>
      <c r="EQR302"/>
      <c r="EQS302"/>
      <c r="EQT302"/>
      <c r="EQU302"/>
      <c r="EQV302"/>
      <c r="EQW302"/>
      <c r="EQX302"/>
      <c r="EQY302"/>
      <c r="EQZ302"/>
      <c r="ERA302"/>
      <c r="ERB302"/>
      <c r="ERC302"/>
      <c r="ERD302"/>
      <c r="ERE302"/>
      <c r="ERF302"/>
      <c r="ERG302"/>
      <c r="ERH302"/>
      <c r="ERI302"/>
      <c r="ERJ302"/>
      <c r="ERK302"/>
      <c r="ERL302"/>
      <c r="ERM302"/>
      <c r="ERN302"/>
      <c r="ERO302"/>
      <c r="ERP302"/>
      <c r="ERQ302"/>
      <c r="ERR302"/>
      <c r="ERS302"/>
      <c r="ERT302"/>
      <c r="ERU302"/>
      <c r="ERV302"/>
      <c r="ERW302"/>
      <c r="ERX302"/>
      <c r="ERY302"/>
      <c r="ERZ302"/>
      <c r="ESA302"/>
      <c r="ESB302"/>
      <c r="ESC302"/>
      <c r="ESD302"/>
      <c r="ESE302"/>
      <c r="ESF302"/>
      <c r="ESG302"/>
      <c r="ESH302"/>
      <c r="ESI302"/>
      <c r="ESJ302"/>
      <c r="ESK302"/>
      <c r="ESL302"/>
      <c r="ESM302"/>
      <c r="ESN302"/>
      <c r="ESO302"/>
      <c r="ESP302"/>
      <c r="ESQ302"/>
      <c r="ESR302"/>
      <c r="ESS302"/>
      <c r="EST302"/>
      <c r="ESU302"/>
      <c r="ESV302"/>
      <c r="ESW302"/>
      <c r="ESX302"/>
      <c r="ESY302"/>
      <c r="ESZ302"/>
      <c r="ETA302"/>
      <c r="ETB302"/>
      <c r="ETC302"/>
      <c r="ETD302"/>
      <c r="ETE302"/>
      <c r="ETF302"/>
      <c r="ETG302"/>
      <c r="ETH302"/>
      <c r="ETI302"/>
      <c r="ETJ302"/>
      <c r="ETK302"/>
      <c r="ETL302"/>
      <c r="ETM302"/>
      <c r="ETN302"/>
      <c r="ETO302"/>
      <c r="ETP302"/>
      <c r="ETQ302"/>
      <c r="ETR302"/>
      <c r="ETS302"/>
      <c r="ETT302"/>
      <c r="ETU302"/>
      <c r="ETV302"/>
      <c r="ETW302"/>
      <c r="ETX302"/>
      <c r="ETY302"/>
      <c r="ETZ302"/>
      <c r="EUA302"/>
      <c r="EUB302"/>
      <c r="EUC302"/>
      <c r="EUD302"/>
      <c r="EUE302"/>
      <c r="EUF302"/>
      <c r="EUG302"/>
      <c r="EUH302"/>
      <c r="EUI302"/>
      <c r="EUJ302"/>
      <c r="EUK302"/>
      <c r="EUL302"/>
      <c r="EUM302"/>
      <c r="EUN302"/>
      <c r="EUO302"/>
      <c r="EUP302"/>
      <c r="EUQ302"/>
      <c r="EUR302"/>
      <c r="EUS302"/>
      <c r="EUT302"/>
      <c r="EUU302"/>
      <c r="EUV302"/>
      <c r="EUW302"/>
      <c r="EUX302"/>
      <c r="EUY302"/>
      <c r="EUZ302"/>
      <c r="EVA302"/>
      <c r="EVB302"/>
      <c r="EVC302"/>
      <c r="EVD302"/>
      <c r="EVE302"/>
      <c r="EVF302"/>
      <c r="EVG302"/>
      <c r="EVH302"/>
      <c r="EVI302"/>
      <c r="EVJ302"/>
      <c r="EVK302"/>
      <c r="EVL302"/>
      <c r="EVM302"/>
      <c r="EVN302"/>
      <c r="EVO302"/>
      <c r="EVP302"/>
      <c r="EVQ302"/>
      <c r="EVR302"/>
      <c r="EVS302"/>
      <c r="EVT302"/>
      <c r="EVU302"/>
      <c r="EVV302"/>
      <c r="EVW302"/>
      <c r="EVX302"/>
      <c r="EVY302"/>
      <c r="EVZ302"/>
      <c r="EWA302"/>
      <c r="EWB302"/>
      <c r="EWC302"/>
      <c r="EWD302"/>
      <c r="EWE302"/>
      <c r="EWF302"/>
      <c r="EWG302"/>
      <c r="EWH302"/>
      <c r="EWI302"/>
      <c r="EWJ302"/>
      <c r="EWK302"/>
      <c r="EWL302"/>
      <c r="EWM302"/>
      <c r="EWN302"/>
      <c r="EWO302"/>
      <c r="EWP302"/>
      <c r="EWQ302"/>
      <c r="EWR302"/>
      <c r="EWS302"/>
      <c r="EWT302"/>
      <c r="EWU302"/>
      <c r="EWV302"/>
      <c r="EWW302"/>
      <c r="EWX302"/>
      <c r="EWY302"/>
      <c r="EWZ302"/>
      <c r="EXA302"/>
      <c r="EXB302"/>
      <c r="EXC302"/>
      <c r="EXD302"/>
      <c r="EXE302"/>
      <c r="EXF302"/>
      <c r="EXG302"/>
      <c r="EXH302"/>
      <c r="EXI302"/>
      <c r="EXJ302"/>
      <c r="EXK302"/>
      <c r="EXL302"/>
      <c r="EXM302"/>
      <c r="EXN302"/>
      <c r="EXO302"/>
      <c r="EXP302"/>
      <c r="EXQ302"/>
      <c r="EXR302"/>
      <c r="EXS302"/>
      <c r="EXT302"/>
      <c r="EXU302"/>
      <c r="EXV302"/>
      <c r="EXW302"/>
      <c r="EXX302"/>
      <c r="EXY302"/>
      <c r="EXZ302"/>
      <c r="EYA302"/>
      <c r="EYB302"/>
      <c r="EYC302"/>
      <c r="EYD302"/>
      <c r="EYE302"/>
      <c r="EYF302"/>
      <c r="EYG302"/>
      <c r="EYH302"/>
      <c r="EYI302"/>
      <c r="EYJ302"/>
      <c r="EYK302"/>
      <c r="EYL302"/>
      <c r="EYM302"/>
      <c r="EYN302"/>
      <c r="EYO302"/>
      <c r="EYP302"/>
      <c r="EYQ302"/>
      <c r="EYR302"/>
      <c r="EYS302"/>
      <c r="EYT302"/>
      <c r="EYU302"/>
      <c r="EYV302"/>
      <c r="EYW302"/>
      <c r="EYX302"/>
      <c r="EYY302"/>
      <c r="EYZ302"/>
      <c r="EZA302"/>
      <c r="EZB302"/>
      <c r="EZC302"/>
      <c r="EZD302"/>
      <c r="EZE302"/>
      <c r="EZF302"/>
      <c r="EZG302"/>
      <c r="EZH302"/>
      <c r="EZI302"/>
      <c r="EZJ302"/>
      <c r="EZK302"/>
      <c r="EZL302"/>
      <c r="EZM302"/>
      <c r="EZN302"/>
      <c r="EZO302"/>
      <c r="EZP302"/>
      <c r="EZQ302"/>
      <c r="EZR302"/>
      <c r="EZS302"/>
      <c r="EZT302"/>
      <c r="EZU302"/>
      <c r="EZV302"/>
      <c r="EZW302"/>
      <c r="EZX302"/>
      <c r="EZY302"/>
      <c r="EZZ302"/>
      <c r="FAA302"/>
      <c r="FAB302"/>
      <c r="FAC302"/>
      <c r="FAD302"/>
      <c r="FAE302"/>
      <c r="FAF302"/>
      <c r="FAG302"/>
      <c r="FAH302"/>
      <c r="FAI302"/>
      <c r="FAJ302"/>
      <c r="FAK302"/>
      <c r="FAL302"/>
      <c r="FAM302"/>
      <c r="FAN302"/>
      <c r="FAO302"/>
      <c r="FAP302"/>
      <c r="FAQ302"/>
      <c r="FAR302"/>
      <c r="FAS302"/>
      <c r="FAT302"/>
      <c r="FAU302"/>
      <c r="FAV302"/>
      <c r="FAW302"/>
      <c r="FAX302"/>
      <c r="FAY302"/>
      <c r="FAZ302"/>
      <c r="FBA302"/>
      <c r="FBB302"/>
      <c r="FBC302"/>
      <c r="FBD302"/>
      <c r="FBE302"/>
      <c r="FBF302"/>
      <c r="FBG302"/>
      <c r="FBH302"/>
      <c r="FBI302"/>
      <c r="FBJ302"/>
      <c r="FBK302"/>
      <c r="FBL302"/>
      <c r="FBM302"/>
      <c r="FBN302"/>
      <c r="FBO302"/>
      <c r="FBP302"/>
      <c r="FBQ302"/>
      <c r="FBR302"/>
      <c r="FBS302"/>
      <c r="FBT302"/>
      <c r="FBU302"/>
      <c r="FBV302"/>
      <c r="FBW302"/>
      <c r="FBX302"/>
      <c r="FBY302"/>
      <c r="FBZ302"/>
      <c r="FCA302"/>
      <c r="FCB302"/>
      <c r="FCC302"/>
      <c r="FCD302"/>
      <c r="FCE302"/>
      <c r="FCF302"/>
      <c r="FCG302"/>
      <c r="FCH302"/>
      <c r="FCI302"/>
      <c r="FCJ302"/>
      <c r="FCK302"/>
      <c r="FCL302"/>
      <c r="FCM302"/>
      <c r="FCN302"/>
      <c r="FCO302"/>
      <c r="FCP302"/>
      <c r="FCQ302"/>
      <c r="FCR302"/>
      <c r="FCS302"/>
      <c r="FCT302"/>
      <c r="FCU302"/>
      <c r="FCV302"/>
      <c r="FCW302"/>
      <c r="FCX302"/>
      <c r="FCY302"/>
      <c r="FCZ302"/>
      <c r="FDA302"/>
      <c r="FDB302"/>
      <c r="FDC302"/>
      <c r="FDD302"/>
      <c r="FDE302"/>
      <c r="FDF302"/>
      <c r="FDG302"/>
      <c r="FDH302"/>
      <c r="FDI302"/>
      <c r="FDJ302"/>
      <c r="FDK302"/>
      <c r="FDL302"/>
      <c r="FDM302"/>
      <c r="FDN302"/>
      <c r="FDO302"/>
      <c r="FDP302"/>
      <c r="FDQ302"/>
      <c r="FDR302"/>
      <c r="FDS302"/>
      <c r="FDT302"/>
      <c r="FDU302"/>
      <c r="FDV302"/>
      <c r="FDW302"/>
      <c r="FDX302"/>
      <c r="FDY302"/>
      <c r="FDZ302"/>
      <c r="FEA302"/>
      <c r="FEB302"/>
      <c r="FEC302"/>
      <c r="FED302"/>
      <c r="FEE302"/>
      <c r="FEF302"/>
      <c r="FEG302"/>
      <c r="FEH302"/>
      <c r="FEI302"/>
      <c r="FEJ302"/>
      <c r="FEK302"/>
      <c r="FEL302"/>
      <c r="FEM302"/>
      <c r="FEN302"/>
      <c r="FEO302"/>
      <c r="FEP302"/>
      <c r="FEQ302"/>
      <c r="FER302"/>
      <c r="FES302"/>
      <c r="FET302"/>
      <c r="FEU302"/>
      <c r="FEV302"/>
      <c r="FEW302"/>
      <c r="FEX302"/>
      <c r="FEY302"/>
      <c r="FEZ302"/>
      <c r="FFA302"/>
      <c r="FFB302"/>
      <c r="FFC302"/>
      <c r="FFD302"/>
      <c r="FFE302"/>
      <c r="FFF302"/>
      <c r="FFG302"/>
      <c r="FFH302"/>
      <c r="FFI302"/>
      <c r="FFJ302"/>
      <c r="FFK302"/>
      <c r="FFL302"/>
      <c r="FFM302"/>
      <c r="FFN302"/>
      <c r="FFO302"/>
      <c r="FFP302"/>
      <c r="FFQ302"/>
      <c r="FFR302"/>
      <c r="FFS302"/>
      <c r="FFT302"/>
      <c r="FFU302"/>
      <c r="FFV302"/>
      <c r="FFW302"/>
      <c r="FFX302"/>
      <c r="FFY302"/>
      <c r="FFZ302"/>
      <c r="FGA302"/>
      <c r="FGB302"/>
      <c r="FGC302"/>
      <c r="FGD302"/>
      <c r="FGE302"/>
      <c r="FGF302"/>
      <c r="FGG302"/>
      <c r="FGH302"/>
      <c r="FGI302"/>
      <c r="FGJ302"/>
      <c r="FGK302"/>
      <c r="FGL302"/>
      <c r="FGM302"/>
      <c r="FGN302"/>
      <c r="FGO302"/>
      <c r="FGP302"/>
      <c r="FGQ302"/>
      <c r="FGR302"/>
      <c r="FGS302"/>
      <c r="FGT302"/>
      <c r="FGU302"/>
      <c r="FGV302"/>
      <c r="FGW302"/>
      <c r="FGX302"/>
      <c r="FGY302"/>
      <c r="FGZ302"/>
      <c r="FHA302"/>
      <c r="FHB302"/>
      <c r="FHC302"/>
      <c r="FHD302"/>
      <c r="FHE302"/>
      <c r="FHF302"/>
      <c r="FHG302"/>
      <c r="FHH302"/>
      <c r="FHI302"/>
      <c r="FHJ302"/>
      <c r="FHK302"/>
      <c r="FHL302"/>
      <c r="FHM302"/>
      <c r="FHN302"/>
      <c r="FHO302"/>
      <c r="FHP302"/>
      <c r="FHQ302"/>
      <c r="FHR302"/>
      <c r="FHS302"/>
      <c r="FHT302"/>
      <c r="FHU302"/>
      <c r="FHV302"/>
      <c r="FHW302"/>
      <c r="FHX302"/>
      <c r="FHY302"/>
      <c r="FHZ302"/>
      <c r="FIA302"/>
      <c r="FIB302"/>
      <c r="FIC302"/>
      <c r="FID302"/>
      <c r="FIE302"/>
      <c r="FIF302"/>
      <c r="FIG302"/>
      <c r="FIH302"/>
      <c r="FII302"/>
      <c r="FIJ302"/>
      <c r="FIK302"/>
      <c r="FIL302"/>
      <c r="FIM302"/>
      <c r="FIN302"/>
      <c r="FIO302"/>
      <c r="FIP302"/>
      <c r="FIQ302"/>
      <c r="FIR302"/>
      <c r="FIS302"/>
      <c r="FIT302"/>
      <c r="FIU302"/>
      <c r="FIV302"/>
      <c r="FIW302"/>
      <c r="FIX302"/>
      <c r="FIY302"/>
      <c r="FIZ302"/>
      <c r="FJA302"/>
      <c r="FJB302"/>
      <c r="FJC302"/>
      <c r="FJD302"/>
      <c r="FJE302"/>
      <c r="FJF302"/>
      <c r="FJG302"/>
      <c r="FJH302"/>
      <c r="FJI302"/>
      <c r="FJJ302"/>
      <c r="FJK302"/>
      <c r="FJL302"/>
      <c r="FJM302"/>
      <c r="FJN302"/>
      <c r="FJO302"/>
      <c r="FJP302"/>
      <c r="FJQ302"/>
      <c r="FJR302"/>
      <c r="FJS302"/>
      <c r="FJT302"/>
      <c r="FJU302"/>
      <c r="FJV302"/>
      <c r="FJW302"/>
      <c r="FJX302"/>
      <c r="FJY302"/>
      <c r="FJZ302"/>
      <c r="FKA302"/>
      <c r="FKB302"/>
      <c r="FKC302"/>
      <c r="FKD302"/>
      <c r="FKE302"/>
      <c r="FKF302"/>
      <c r="FKG302"/>
      <c r="FKH302"/>
      <c r="FKI302"/>
      <c r="FKJ302"/>
      <c r="FKK302"/>
      <c r="FKL302"/>
      <c r="FKM302"/>
      <c r="FKN302"/>
      <c r="FKO302"/>
      <c r="FKP302"/>
      <c r="FKQ302"/>
      <c r="FKR302"/>
      <c r="FKS302"/>
      <c r="FKT302"/>
      <c r="FKU302"/>
      <c r="FKV302"/>
      <c r="FKW302"/>
      <c r="FKX302"/>
      <c r="FKY302"/>
      <c r="FKZ302"/>
      <c r="FLA302"/>
      <c r="FLB302"/>
      <c r="FLC302"/>
      <c r="FLD302"/>
      <c r="FLE302"/>
      <c r="FLF302"/>
      <c r="FLG302"/>
      <c r="FLH302"/>
      <c r="FLI302"/>
      <c r="FLJ302"/>
      <c r="FLK302"/>
      <c r="FLL302"/>
      <c r="FLM302"/>
      <c r="FLN302"/>
      <c r="FLO302"/>
      <c r="FLP302"/>
      <c r="FLQ302"/>
      <c r="FLR302"/>
      <c r="FLS302"/>
      <c r="FLT302"/>
      <c r="FLU302"/>
      <c r="FLV302"/>
      <c r="FLW302"/>
      <c r="FLX302"/>
      <c r="FLY302"/>
      <c r="FLZ302"/>
      <c r="FMA302"/>
      <c r="FMB302"/>
      <c r="FMC302"/>
      <c r="FMD302"/>
      <c r="FME302"/>
      <c r="FMF302"/>
      <c r="FMG302"/>
      <c r="FMH302"/>
      <c r="FMI302"/>
      <c r="FMJ302"/>
      <c r="FMK302"/>
      <c r="FML302"/>
      <c r="FMM302"/>
      <c r="FMN302"/>
      <c r="FMO302"/>
      <c r="FMP302"/>
      <c r="FMQ302"/>
      <c r="FMR302"/>
      <c r="FMS302"/>
      <c r="FMT302"/>
      <c r="FMU302"/>
      <c r="FMV302"/>
      <c r="FMW302"/>
      <c r="FMX302"/>
      <c r="FMY302"/>
      <c r="FMZ302"/>
      <c r="FNA302"/>
      <c r="FNB302"/>
      <c r="FNC302"/>
      <c r="FND302"/>
      <c r="FNE302"/>
      <c r="FNF302"/>
      <c r="FNG302"/>
      <c r="FNH302"/>
      <c r="FNI302"/>
      <c r="FNJ302"/>
      <c r="FNK302"/>
      <c r="FNL302"/>
      <c r="FNM302"/>
      <c r="FNN302"/>
      <c r="FNO302"/>
      <c r="FNP302"/>
      <c r="FNQ302"/>
      <c r="FNR302"/>
      <c r="FNS302"/>
      <c r="FNT302"/>
      <c r="FNU302"/>
      <c r="FNV302"/>
      <c r="FNW302"/>
      <c r="FNX302"/>
      <c r="FNY302"/>
      <c r="FNZ302"/>
      <c r="FOA302"/>
      <c r="FOB302"/>
      <c r="FOC302"/>
      <c r="FOD302"/>
      <c r="FOE302"/>
      <c r="FOF302"/>
      <c r="FOG302"/>
      <c r="FOH302"/>
      <c r="FOI302"/>
      <c r="FOJ302"/>
      <c r="FOK302"/>
      <c r="FOL302"/>
      <c r="FOM302"/>
      <c r="FON302"/>
      <c r="FOO302"/>
      <c r="FOP302"/>
      <c r="FOQ302"/>
      <c r="FOR302"/>
      <c r="FOS302"/>
      <c r="FOT302"/>
      <c r="FOU302"/>
      <c r="FOV302"/>
      <c r="FOW302"/>
      <c r="FOX302"/>
      <c r="FOY302"/>
      <c r="FOZ302"/>
      <c r="FPA302"/>
      <c r="FPB302"/>
      <c r="FPC302"/>
      <c r="FPD302"/>
      <c r="FPE302"/>
      <c r="FPF302"/>
      <c r="FPG302"/>
      <c r="FPH302"/>
      <c r="FPI302"/>
      <c r="FPJ302"/>
      <c r="FPK302"/>
      <c r="FPL302"/>
      <c r="FPM302"/>
      <c r="FPN302"/>
      <c r="FPO302"/>
      <c r="FPP302"/>
      <c r="FPQ302"/>
      <c r="FPR302"/>
      <c r="FPS302"/>
      <c r="FPT302"/>
      <c r="FPU302"/>
      <c r="FPV302"/>
      <c r="FPW302"/>
      <c r="FPX302"/>
      <c r="FPY302"/>
      <c r="FPZ302"/>
      <c r="FQA302"/>
      <c r="FQB302"/>
      <c r="FQC302"/>
      <c r="FQD302"/>
      <c r="FQE302"/>
      <c r="FQF302"/>
      <c r="FQG302"/>
      <c r="FQH302"/>
      <c r="FQI302"/>
      <c r="FQJ302"/>
      <c r="FQK302"/>
      <c r="FQL302"/>
      <c r="FQM302"/>
      <c r="FQN302"/>
      <c r="FQO302"/>
      <c r="FQP302"/>
      <c r="FQQ302"/>
      <c r="FQR302"/>
      <c r="FQS302"/>
      <c r="FQT302"/>
      <c r="FQU302"/>
      <c r="FQV302"/>
      <c r="FQW302"/>
      <c r="FQX302"/>
      <c r="FQY302"/>
      <c r="FQZ302"/>
      <c r="FRA302"/>
      <c r="FRB302"/>
      <c r="FRC302"/>
      <c r="FRD302"/>
      <c r="FRE302"/>
      <c r="FRF302"/>
      <c r="FRG302"/>
      <c r="FRH302"/>
      <c r="FRI302"/>
      <c r="FRJ302"/>
      <c r="FRK302"/>
      <c r="FRL302"/>
      <c r="FRM302"/>
      <c r="FRN302"/>
      <c r="FRO302"/>
      <c r="FRP302"/>
      <c r="FRQ302"/>
      <c r="FRR302"/>
      <c r="FRS302"/>
      <c r="FRT302"/>
      <c r="FRU302"/>
      <c r="FRV302"/>
      <c r="FRW302"/>
      <c r="FRX302"/>
      <c r="FRY302"/>
      <c r="FRZ302"/>
      <c r="FSA302"/>
      <c r="FSB302"/>
      <c r="FSC302"/>
      <c r="FSD302"/>
      <c r="FSE302"/>
      <c r="FSF302"/>
      <c r="FSG302"/>
      <c r="FSH302"/>
      <c r="FSI302"/>
      <c r="FSJ302"/>
      <c r="FSK302"/>
      <c r="FSL302"/>
      <c r="FSM302"/>
      <c r="FSN302"/>
      <c r="FSO302"/>
      <c r="FSP302"/>
      <c r="FSQ302"/>
      <c r="FSR302"/>
      <c r="FSS302"/>
      <c r="FST302"/>
      <c r="FSU302"/>
      <c r="FSV302"/>
      <c r="FSW302"/>
      <c r="FSX302"/>
      <c r="FSY302"/>
      <c r="FSZ302"/>
      <c r="FTA302"/>
      <c r="FTB302"/>
      <c r="FTC302"/>
      <c r="FTD302"/>
      <c r="FTE302"/>
      <c r="FTF302"/>
      <c r="FTG302"/>
      <c r="FTH302"/>
      <c r="FTI302"/>
      <c r="FTJ302"/>
      <c r="FTK302"/>
      <c r="FTL302"/>
      <c r="FTM302"/>
      <c r="FTN302"/>
      <c r="FTO302"/>
      <c r="FTP302"/>
      <c r="FTQ302"/>
      <c r="FTR302"/>
      <c r="FTS302"/>
      <c r="FTT302"/>
      <c r="FTU302"/>
      <c r="FTV302"/>
      <c r="FTW302"/>
      <c r="FTX302"/>
      <c r="FTY302"/>
      <c r="FTZ302"/>
      <c r="FUA302"/>
      <c r="FUB302"/>
      <c r="FUC302"/>
      <c r="FUD302"/>
      <c r="FUE302"/>
      <c r="FUF302"/>
      <c r="FUG302"/>
      <c r="FUH302"/>
      <c r="FUI302"/>
      <c r="FUJ302"/>
      <c r="FUK302"/>
      <c r="FUL302"/>
      <c r="FUM302"/>
      <c r="FUN302"/>
      <c r="FUO302"/>
      <c r="FUP302"/>
      <c r="FUQ302"/>
      <c r="FUR302"/>
      <c r="FUS302"/>
      <c r="FUT302"/>
      <c r="FUU302"/>
      <c r="FUV302"/>
      <c r="FUW302"/>
      <c r="FUX302"/>
      <c r="FUY302"/>
      <c r="FUZ302"/>
      <c r="FVA302"/>
      <c r="FVB302"/>
      <c r="FVC302"/>
      <c r="FVD302"/>
      <c r="FVE302"/>
      <c r="FVF302"/>
      <c r="FVG302"/>
      <c r="FVH302"/>
      <c r="FVI302"/>
      <c r="FVJ302"/>
      <c r="FVK302"/>
      <c r="FVL302"/>
      <c r="FVM302"/>
      <c r="FVN302"/>
      <c r="FVO302"/>
      <c r="FVP302"/>
      <c r="FVQ302"/>
      <c r="FVR302"/>
      <c r="FVS302"/>
      <c r="FVT302"/>
      <c r="FVU302"/>
      <c r="FVV302"/>
      <c r="FVW302"/>
      <c r="FVX302"/>
      <c r="FVY302"/>
      <c r="FVZ302"/>
      <c r="FWA302"/>
      <c r="FWB302"/>
      <c r="FWC302"/>
      <c r="FWD302"/>
      <c r="FWE302"/>
      <c r="FWF302"/>
      <c r="FWG302"/>
      <c r="FWH302"/>
      <c r="FWI302"/>
      <c r="FWJ302"/>
      <c r="FWK302"/>
      <c r="FWL302"/>
      <c r="FWM302"/>
      <c r="FWN302"/>
      <c r="FWO302"/>
      <c r="FWP302"/>
      <c r="FWQ302"/>
      <c r="FWR302"/>
      <c r="FWS302"/>
      <c r="FWT302"/>
      <c r="FWU302"/>
      <c r="FWV302"/>
      <c r="FWW302"/>
      <c r="FWX302"/>
      <c r="FWY302"/>
      <c r="FWZ302"/>
      <c r="FXA302"/>
      <c r="FXB302"/>
      <c r="FXC302"/>
      <c r="FXD302"/>
      <c r="FXE302"/>
      <c r="FXF302"/>
      <c r="FXG302"/>
      <c r="FXH302"/>
      <c r="FXI302"/>
      <c r="FXJ302"/>
      <c r="FXK302"/>
      <c r="FXL302"/>
      <c r="FXM302"/>
      <c r="FXN302"/>
      <c r="FXO302"/>
      <c r="FXP302"/>
      <c r="FXQ302"/>
      <c r="FXR302"/>
      <c r="FXS302"/>
      <c r="FXT302"/>
      <c r="FXU302"/>
      <c r="FXV302"/>
      <c r="FXW302"/>
      <c r="FXX302"/>
      <c r="FXY302"/>
      <c r="FXZ302"/>
      <c r="FYA302"/>
      <c r="FYB302"/>
      <c r="FYC302"/>
      <c r="FYD302"/>
      <c r="FYE302"/>
      <c r="FYF302"/>
      <c r="FYG302"/>
      <c r="FYH302"/>
      <c r="FYI302"/>
      <c r="FYJ302"/>
      <c r="FYK302"/>
      <c r="FYL302"/>
      <c r="FYM302"/>
      <c r="FYN302"/>
      <c r="FYO302"/>
      <c r="FYP302"/>
      <c r="FYQ302"/>
      <c r="FYR302"/>
      <c r="FYS302"/>
      <c r="FYT302"/>
      <c r="FYU302"/>
      <c r="FYV302"/>
      <c r="FYW302"/>
      <c r="FYX302"/>
      <c r="FYY302"/>
      <c r="FYZ302"/>
      <c r="FZA302"/>
      <c r="FZB302"/>
      <c r="FZC302"/>
      <c r="FZD302"/>
      <c r="FZE302"/>
      <c r="FZF302"/>
      <c r="FZG302"/>
      <c r="FZH302"/>
      <c r="FZI302"/>
      <c r="FZJ302"/>
      <c r="FZK302"/>
      <c r="FZL302"/>
      <c r="FZM302"/>
      <c r="FZN302"/>
      <c r="FZO302"/>
      <c r="FZP302"/>
      <c r="FZQ302"/>
      <c r="FZR302"/>
      <c r="FZS302"/>
      <c r="FZT302"/>
      <c r="FZU302"/>
      <c r="FZV302"/>
      <c r="FZW302"/>
      <c r="FZX302"/>
      <c r="FZY302"/>
      <c r="FZZ302"/>
      <c r="GAA302"/>
      <c r="GAB302"/>
      <c r="GAC302"/>
      <c r="GAD302"/>
      <c r="GAE302"/>
      <c r="GAF302"/>
      <c r="GAG302"/>
      <c r="GAH302"/>
      <c r="GAI302"/>
      <c r="GAJ302"/>
      <c r="GAK302"/>
      <c r="GAL302"/>
      <c r="GAM302"/>
      <c r="GAN302"/>
      <c r="GAO302"/>
      <c r="GAP302"/>
      <c r="GAQ302"/>
      <c r="GAR302"/>
      <c r="GAS302"/>
      <c r="GAT302"/>
      <c r="GAU302"/>
      <c r="GAV302"/>
      <c r="GAW302"/>
      <c r="GAX302"/>
      <c r="GAY302"/>
      <c r="GAZ302"/>
      <c r="GBA302"/>
      <c r="GBB302"/>
      <c r="GBC302"/>
      <c r="GBD302"/>
      <c r="GBE302"/>
      <c r="GBF302"/>
      <c r="GBG302"/>
      <c r="GBH302"/>
      <c r="GBI302"/>
      <c r="GBJ302"/>
      <c r="GBK302"/>
      <c r="GBL302"/>
      <c r="GBM302"/>
      <c r="GBN302"/>
      <c r="GBO302"/>
      <c r="GBP302"/>
      <c r="GBQ302"/>
      <c r="GBR302"/>
      <c r="GBS302"/>
      <c r="GBT302"/>
      <c r="GBU302"/>
      <c r="GBV302"/>
      <c r="GBW302"/>
      <c r="GBX302"/>
      <c r="GBY302"/>
      <c r="GBZ302"/>
      <c r="GCA302"/>
      <c r="GCB302"/>
      <c r="GCC302"/>
      <c r="GCD302"/>
      <c r="GCE302"/>
      <c r="GCF302"/>
      <c r="GCG302"/>
      <c r="GCH302"/>
      <c r="GCI302"/>
      <c r="GCJ302"/>
      <c r="GCK302"/>
      <c r="GCL302"/>
      <c r="GCM302"/>
      <c r="GCN302"/>
      <c r="GCO302"/>
      <c r="GCP302"/>
      <c r="GCQ302"/>
      <c r="GCR302"/>
      <c r="GCS302"/>
      <c r="GCT302"/>
      <c r="GCU302"/>
      <c r="GCV302"/>
      <c r="GCW302"/>
      <c r="GCX302"/>
      <c r="GCY302"/>
      <c r="GCZ302"/>
      <c r="GDA302"/>
      <c r="GDB302"/>
      <c r="GDC302"/>
      <c r="GDD302"/>
      <c r="GDE302"/>
      <c r="GDF302"/>
      <c r="GDG302"/>
      <c r="GDH302"/>
      <c r="GDI302"/>
      <c r="GDJ302"/>
      <c r="GDK302"/>
      <c r="GDL302"/>
      <c r="GDM302"/>
      <c r="GDN302"/>
      <c r="GDO302"/>
      <c r="GDP302"/>
      <c r="GDQ302"/>
      <c r="GDR302"/>
      <c r="GDS302"/>
      <c r="GDT302"/>
      <c r="GDU302"/>
      <c r="GDV302"/>
      <c r="GDW302"/>
      <c r="GDX302"/>
      <c r="GDY302"/>
      <c r="GDZ302"/>
      <c r="GEA302"/>
      <c r="GEB302"/>
      <c r="GEC302"/>
      <c r="GED302"/>
      <c r="GEE302"/>
      <c r="GEF302"/>
      <c r="GEG302"/>
      <c r="GEH302"/>
      <c r="GEI302"/>
      <c r="GEJ302"/>
      <c r="GEK302"/>
      <c r="GEL302"/>
      <c r="GEM302"/>
      <c r="GEN302"/>
      <c r="GEO302"/>
      <c r="GEP302"/>
      <c r="GEQ302"/>
      <c r="GER302"/>
      <c r="GES302"/>
      <c r="GET302"/>
      <c r="GEU302"/>
      <c r="GEV302"/>
      <c r="GEW302"/>
      <c r="GEX302"/>
      <c r="GEY302"/>
      <c r="GEZ302"/>
      <c r="GFA302"/>
      <c r="GFB302"/>
      <c r="GFC302"/>
      <c r="GFD302"/>
      <c r="GFE302"/>
      <c r="GFF302"/>
      <c r="GFG302"/>
      <c r="GFH302"/>
      <c r="GFI302"/>
      <c r="GFJ302"/>
      <c r="GFK302"/>
      <c r="GFL302"/>
      <c r="GFM302"/>
      <c r="GFN302"/>
      <c r="GFO302"/>
      <c r="GFP302"/>
      <c r="GFQ302"/>
      <c r="GFR302"/>
      <c r="GFS302"/>
      <c r="GFT302"/>
      <c r="GFU302"/>
      <c r="GFV302"/>
      <c r="GFW302"/>
      <c r="GFX302"/>
      <c r="GFY302"/>
      <c r="GFZ302"/>
      <c r="GGA302"/>
      <c r="GGB302"/>
      <c r="GGC302"/>
      <c r="GGD302"/>
      <c r="GGE302"/>
      <c r="GGF302"/>
      <c r="GGG302"/>
      <c r="GGH302"/>
      <c r="GGI302"/>
      <c r="GGJ302"/>
      <c r="GGK302"/>
      <c r="GGL302"/>
      <c r="GGM302"/>
      <c r="GGN302"/>
      <c r="GGO302"/>
      <c r="GGP302"/>
      <c r="GGQ302"/>
      <c r="GGR302"/>
      <c r="GGS302"/>
      <c r="GGT302"/>
      <c r="GGU302"/>
      <c r="GGV302"/>
      <c r="GGW302"/>
      <c r="GGX302"/>
      <c r="GGY302"/>
      <c r="GGZ302"/>
      <c r="GHA302"/>
      <c r="GHB302"/>
      <c r="GHC302"/>
      <c r="GHD302"/>
      <c r="GHE302"/>
      <c r="GHF302"/>
      <c r="GHG302"/>
      <c r="GHH302"/>
      <c r="GHI302"/>
      <c r="GHJ302"/>
      <c r="GHK302"/>
      <c r="GHL302"/>
      <c r="GHM302"/>
      <c r="GHN302"/>
      <c r="GHO302"/>
      <c r="GHP302"/>
      <c r="GHQ302"/>
      <c r="GHR302"/>
      <c r="GHS302"/>
      <c r="GHT302"/>
      <c r="GHU302"/>
      <c r="GHV302"/>
      <c r="GHW302"/>
      <c r="GHX302"/>
      <c r="GHY302"/>
      <c r="GHZ302"/>
      <c r="GIA302"/>
      <c r="GIB302"/>
      <c r="GIC302"/>
      <c r="GID302"/>
      <c r="GIE302"/>
      <c r="GIF302"/>
      <c r="GIG302"/>
      <c r="GIH302"/>
      <c r="GII302"/>
      <c r="GIJ302"/>
      <c r="GIK302"/>
      <c r="GIL302"/>
      <c r="GIM302"/>
      <c r="GIN302"/>
      <c r="GIO302"/>
      <c r="GIP302"/>
      <c r="GIQ302"/>
      <c r="GIR302"/>
      <c r="GIS302"/>
      <c r="GIT302"/>
      <c r="GIU302"/>
      <c r="GIV302"/>
      <c r="GIW302"/>
      <c r="GIX302"/>
      <c r="GIY302"/>
      <c r="GIZ302"/>
      <c r="GJA302"/>
      <c r="GJB302"/>
      <c r="GJC302"/>
      <c r="GJD302"/>
      <c r="GJE302"/>
      <c r="GJF302"/>
      <c r="GJG302"/>
      <c r="GJH302"/>
      <c r="GJI302"/>
      <c r="GJJ302"/>
      <c r="GJK302"/>
      <c r="GJL302"/>
      <c r="GJM302"/>
      <c r="GJN302"/>
      <c r="GJO302"/>
      <c r="GJP302"/>
      <c r="GJQ302"/>
      <c r="GJR302"/>
      <c r="GJS302"/>
      <c r="GJT302"/>
      <c r="GJU302"/>
      <c r="GJV302"/>
      <c r="GJW302"/>
      <c r="GJX302"/>
      <c r="GJY302"/>
      <c r="GJZ302"/>
      <c r="GKA302"/>
      <c r="GKB302"/>
      <c r="GKC302"/>
      <c r="GKD302"/>
      <c r="GKE302"/>
      <c r="GKF302"/>
      <c r="GKG302"/>
      <c r="GKH302"/>
      <c r="GKI302"/>
      <c r="GKJ302"/>
      <c r="GKK302"/>
      <c r="GKL302"/>
      <c r="GKM302"/>
      <c r="GKN302"/>
      <c r="GKO302"/>
      <c r="GKP302"/>
      <c r="GKQ302"/>
      <c r="GKR302"/>
      <c r="GKS302"/>
      <c r="GKT302"/>
      <c r="GKU302"/>
      <c r="GKV302"/>
      <c r="GKW302"/>
      <c r="GKX302"/>
      <c r="GKY302"/>
      <c r="GKZ302"/>
      <c r="GLA302"/>
      <c r="GLB302"/>
      <c r="GLC302"/>
      <c r="GLD302"/>
      <c r="GLE302"/>
      <c r="GLF302"/>
      <c r="GLG302"/>
      <c r="GLH302"/>
      <c r="GLI302"/>
      <c r="GLJ302"/>
      <c r="GLK302"/>
      <c r="GLL302"/>
      <c r="GLM302"/>
      <c r="GLN302"/>
      <c r="GLO302"/>
      <c r="GLP302"/>
      <c r="GLQ302"/>
      <c r="GLR302"/>
      <c r="GLS302"/>
      <c r="GLT302"/>
      <c r="GLU302"/>
      <c r="GLV302"/>
      <c r="GLW302"/>
      <c r="GLX302"/>
      <c r="GLY302"/>
      <c r="GLZ302"/>
      <c r="GMA302"/>
      <c r="GMB302"/>
      <c r="GMC302"/>
      <c r="GMD302"/>
      <c r="GME302"/>
      <c r="GMF302"/>
      <c r="GMG302"/>
      <c r="GMH302"/>
      <c r="GMI302"/>
      <c r="GMJ302"/>
      <c r="GMK302"/>
      <c r="GML302"/>
      <c r="GMM302"/>
      <c r="GMN302"/>
      <c r="GMO302"/>
      <c r="GMP302"/>
      <c r="GMQ302"/>
      <c r="GMR302"/>
      <c r="GMS302"/>
      <c r="GMT302"/>
      <c r="GMU302"/>
      <c r="GMV302"/>
      <c r="GMW302"/>
      <c r="GMX302"/>
      <c r="GMY302"/>
      <c r="GMZ302"/>
      <c r="GNA302"/>
      <c r="GNB302"/>
      <c r="GNC302"/>
      <c r="GND302"/>
      <c r="GNE302"/>
      <c r="GNF302"/>
      <c r="GNG302"/>
      <c r="GNH302"/>
      <c r="GNI302"/>
      <c r="GNJ302"/>
      <c r="GNK302"/>
      <c r="GNL302"/>
      <c r="GNM302"/>
      <c r="GNN302"/>
      <c r="GNO302"/>
      <c r="GNP302"/>
      <c r="GNQ302"/>
      <c r="GNR302"/>
      <c r="GNS302"/>
      <c r="GNT302"/>
      <c r="GNU302"/>
      <c r="GNV302"/>
      <c r="GNW302"/>
      <c r="GNX302"/>
      <c r="GNY302"/>
      <c r="GNZ302"/>
      <c r="GOA302"/>
      <c r="GOB302"/>
      <c r="GOC302"/>
      <c r="GOD302"/>
      <c r="GOE302"/>
      <c r="GOF302"/>
      <c r="GOG302"/>
      <c r="GOH302"/>
      <c r="GOI302"/>
      <c r="GOJ302"/>
      <c r="GOK302"/>
      <c r="GOL302"/>
      <c r="GOM302"/>
      <c r="GON302"/>
      <c r="GOO302"/>
      <c r="GOP302"/>
      <c r="GOQ302"/>
      <c r="GOR302"/>
      <c r="GOS302"/>
      <c r="GOT302"/>
      <c r="GOU302"/>
      <c r="GOV302"/>
      <c r="GOW302"/>
      <c r="GOX302"/>
      <c r="GOY302"/>
      <c r="GOZ302"/>
      <c r="GPA302"/>
      <c r="GPB302"/>
      <c r="GPC302"/>
      <c r="GPD302"/>
      <c r="GPE302"/>
      <c r="GPF302"/>
      <c r="GPG302"/>
      <c r="GPH302"/>
      <c r="GPI302"/>
      <c r="GPJ302"/>
      <c r="GPK302"/>
      <c r="GPL302"/>
      <c r="GPM302"/>
      <c r="GPN302"/>
      <c r="GPO302"/>
      <c r="GPP302"/>
      <c r="GPQ302"/>
      <c r="GPR302"/>
      <c r="GPS302"/>
      <c r="GPT302"/>
      <c r="GPU302"/>
      <c r="GPV302"/>
      <c r="GPW302"/>
      <c r="GPX302"/>
      <c r="GPY302"/>
      <c r="GPZ302"/>
      <c r="GQA302"/>
      <c r="GQB302"/>
      <c r="GQC302"/>
      <c r="GQD302"/>
      <c r="GQE302"/>
      <c r="GQF302"/>
      <c r="GQG302"/>
      <c r="GQH302"/>
      <c r="GQI302"/>
      <c r="GQJ302"/>
      <c r="GQK302"/>
      <c r="GQL302"/>
      <c r="GQM302"/>
      <c r="GQN302"/>
      <c r="GQO302"/>
      <c r="GQP302"/>
      <c r="GQQ302"/>
      <c r="GQR302"/>
      <c r="GQS302"/>
      <c r="GQT302"/>
      <c r="GQU302"/>
      <c r="GQV302"/>
      <c r="GQW302"/>
      <c r="GQX302"/>
      <c r="GQY302"/>
      <c r="GQZ302"/>
      <c r="GRA302"/>
      <c r="GRB302"/>
      <c r="GRC302"/>
      <c r="GRD302"/>
      <c r="GRE302"/>
      <c r="GRF302"/>
      <c r="GRG302"/>
      <c r="GRH302"/>
      <c r="GRI302"/>
      <c r="GRJ302"/>
      <c r="GRK302"/>
      <c r="GRL302"/>
      <c r="GRM302"/>
      <c r="GRN302"/>
      <c r="GRO302"/>
      <c r="GRP302"/>
      <c r="GRQ302"/>
      <c r="GRR302"/>
      <c r="GRS302"/>
      <c r="GRT302"/>
      <c r="GRU302"/>
      <c r="GRV302"/>
      <c r="GRW302"/>
      <c r="GRX302"/>
      <c r="GRY302"/>
      <c r="GRZ302"/>
      <c r="GSA302"/>
      <c r="GSB302"/>
      <c r="GSC302"/>
      <c r="GSD302"/>
      <c r="GSE302"/>
      <c r="GSF302"/>
      <c r="GSG302"/>
      <c r="GSH302"/>
      <c r="GSI302"/>
      <c r="GSJ302"/>
      <c r="GSK302"/>
      <c r="GSL302"/>
      <c r="GSM302"/>
      <c r="GSN302"/>
      <c r="GSO302"/>
      <c r="GSP302"/>
      <c r="GSQ302"/>
      <c r="GSR302"/>
      <c r="GSS302"/>
      <c r="GST302"/>
      <c r="GSU302"/>
      <c r="GSV302"/>
      <c r="GSW302"/>
      <c r="GSX302"/>
      <c r="GSY302"/>
      <c r="GSZ302"/>
      <c r="GTA302"/>
      <c r="GTB302"/>
      <c r="GTC302"/>
      <c r="GTD302"/>
      <c r="GTE302"/>
      <c r="GTF302"/>
      <c r="GTG302"/>
      <c r="GTH302"/>
      <c r="GTI302"/>
      <c r="GTJ302"/>
      <c r="GTK302"/>
      <c r="GTL302"/>
      <c r="GTM302"/>
      <c r="GTN302"/>
      <c r="GTO302"/>
      <c r="GTP302"/>
      <c r="GTQ302"/>
      <c r="GTR302"/>
      <c r="GTS302"/>
      <c r="GTT302"/>
      <c r="GTU302"/>
      <c r="GTV302"/>
      <c r="GTW302"/>
      <c r="GTX302"/>
      <c r="GTY302"/>
      <c r="GTZ302"/>
      <c r="GUA302"/>
      <c r="GUB302"/>
      <c r="GUC302"/>
      <c r="GUD302"/>
      <c r="GUE302"/>
      <c r="GUF302"/>
      <c r="GUG302"/>
      <c r="GUH302"/>
      <c r="GUI302"/>
      <c r="GUJ302"/>
      <c r="GUK302"/>
      <c r="GUL302"/>
      <c r="GUM302"/>
      <c r="GUN302"/>
      <c r="GUO302"/>
      <c r="GUP302"/>
      <c r="GUQ302"/>
      <c r="GUR302"/>
      <c r="GUS302"/>
      <c r="GUT302"/>
      <c r="GUU302"/>
      <c r="GUV302"/>
      <c r="GUW302"/>
      <c r="GUX302"/>
      <c r="GUY302"/>
      <c r="GUZ302"/>
      <c r="GVA302"/>
      <c r="GVB302"/>
      <c r="GVC302"/>
      <c r="GVD302"/>
      <c r="GVE302"/>
      <c r="GVF302"/>
      <c r="GVG302"/>
      <c r="GVH302"/>
      <c r="GVI302"/>
      <c r="GVJ302"/>
      <c r="GVK302"/>
      <c r="GVL302"/>
      <c r="GVM302"/>
      <c r="GVN302"/>
      <c r="GVO302"/>
      <c r="GVP302"/>
      <c r="GVQ302"/>
      <c r="GVR302"/>
      <c r="GVS302"/>
      <c r="GVT302"/>
      <c r="GVU302"/>
      <c r="GVV302"/>
      <c r="GVW302"/>
      <c r="GVX302"/>
      <c r="GVY302"/>
      <c r="GVZ302"/>
      <c r="GWA302"/>
      <c r="GWB302"/>
      <c r="GWC302"/>
      <c r="GWD302"/>
      <c r="GWE302"/>
      <c r="GWF302"/>
      <c r="GWG302"/>
      <c r="GWH302"/>
      <c r="GWI302"/>
      <c r="GWJ302"/>
      <c r="GWK302"/>
      <c r="GWL302"/>
      <c r="GWM302"/>
      <c r="GWN302"/>
      <c r="GWO302"/>
      <c r="GWP302"/>
      <c r="GWQ302"/>
      <c r="GWR302"/>
      <c r="GWS302"/>
      <c r="GWT302"/>
      <c r="GWU302"/>
      <c r="GWV302"/>
      <c r="GWW302"/>
      <c r="GWX302"/>
      <c r="GWY302"/>
      <c r="GWZ302"/>
      <c r="GXA302"/>
      <c r="GXB302"/>
      <c r="GXC302"/>
      <c r="GXD302"/>
      <c r="GXE302"/>
      <c r="GXF302"/>
      <c r="GXG302"/>
      <c r="GXH302"/>
      <c r="GXI302"/>
      <c r="GXJ302"/>
      <c r="GXK302"/>
      <c r="GXL302"/>
      <c r="GXM302"/>
      <c r="GXN302"/>
      <c r="GXO302"/>
      <c r="GXP302"/>
      <c r="GXQ302"/>
      <c r="GXR302"/>
      <c r="GXS302"/>
      <c r="GXT302"/>
      <c r="GXU302"/>
      <c r="GXV302"/>
      <c r="GXW302"/>
      <c r="GXX302"/>
      <c r="GXY302"/>
      <c r="GXZ302"/>
      <c r="GYA302"/>
      <c r="GYB302"/>
      <c r="GYC302"/>
      <c r="GYD302"/>
      <c r="GYE302"/>
      <c r="GYF302"/>
      <c r="GYG302"/>
      <c r="GYH302"/>
      <c r="GYI302"/>
      <c r="GYJ302"/>
      <c r="GYK302"/>
      <c r="GYL302"/>
      <c r="GYM302"/>
      <c r="GYN302"/>
      <c r="GYO302"/>
      <c r="GYP302"/>
      <c r="GYQ302"/>
      <c r="GYR302"/>
      <c r="GYS302"/>
      <c r="GYT302"/>
      <c r="GYU302"/>
      <c r="GYV302"/>
      <c r="GYW302"/>
      <c r="GYX302"/>
      <c r="GYY302"/>
      <c r="GYZ302"/>
      <c r="GZA302"/>
      <c r="GZB302"/>
      <c r="GZC302"/>
      <c r="GZD302"/>
      <c r="GZE302"/>
      <c r="GZF302"/>
      <c r="GZG302"/>
      <c r="GZH302"/>
      <c r="GZI302"/>
      <c r="GZJ302"/>
      <c r="GZK302"/>
      <c r="GZL302"/>
      <c r="GZM302"/>
      <c r="GZN302"/>
      <c r="GZO302"/>
      <c r="GZP302"/>
      <c r="GZQ302"/>
      <c r="GZR302"/>
      <c r="GZS302"/>
      <c r="GZT302"/>
      <c r="GZU302"/>
      <c r="GZV302"/>
      <c r="GZW302"/>
      <c r="GZX302"/>
      <c r="GZY302"/>
      <c r="GZZ302"/>
      <c r="HAA302"/>
      <c r="HAB302"/>
      <c r="HAC302"/>
      <c r="HAD302"/>
      <c r="HAE302"/>
      <c r="HAF302"/>
      <c r="HAG302"/>
      <c r="HAH302"/>
      <c r="HAI302"/>
      <c r="HAJ302"/>
      <c r="HAK302"/>
      <c r="HAL302"/>
      <c r="HAM302"/>
      <c r="HAN302"/>
      <c r="HAO302"/>
      <c r="HAP302"/>
      <c r="HAQ302"/>
      <c r="HAR302"/>
      <c r="HAS302"/>
      <c r="HAT302"/>
      <c r="HAU302"/>
      <c r="HAV302"/>
      <c r="HAW302"/>
      <c r="HAX302"/>
      <c r="HAY302"/>
      <c r="HAZ302"/>
      <c r="HBA302"/>
      <c r="HBB302"/>
      <c r="HBC302"/>
      <c r="HBD302"/>
      <c r="HBE302"/>
      <c r="HBF302"/>
      <c r="HBG302"/>
      <c r="HBH302"/>
      <c r="HBI302"/>
      <c r="HBJ302"/>
      <c r="HBK302"/>
      <c r="HBL302"/>
      <c r="HBM302"/>
      <c r="HBN302"/>
      <c r="HBO302"/>
      <c r="HBP302"/>
      <c r="HBQ302"/>
      <c r="HBR302"/>
      <c r="HBS302"/>
      <c r="HBT302"/>
      <c r="HBU302"/>
      <c r="HBV302"/>
      <c r="HBW302"/>
      <c r="HBX302"/>
      <c r="HBY302"/>
      <c r="HBZ302"/>
      <c r="HCA302"/>
      <c r="HCB302"/>
      <c r="HCC302"/>
      <c r="HCD302"/>
      <c r="HCE302"/>
      <c r="HCF302"/>
      <c r="HCG302"/>
      <c r="HCH302"/>
      <c r="HCI302"/>
      <c r="HCJ302"/>
      <c r="HCK302"/>
      <c r="HCL302"/>
      <c r="HCM302"/>
      <c r="HCN302"/>
      <c r="HCO302"/>
      <c r="HCP302"/>
      <c r="HCQ302"/>
      <c r="HCR302"/>
      <c r="HCS302"/>
      <c r="HCT302"/>
      <c r="HCU302"/>
      <c r="HCV302"/>
      <c r="HCW302"/>
      <c r="HCX302"/>
      <c r="HCY302"/>
      <c r="HCZ302"/>
      <c r="HDA302"/>
      <c r="HDB302"/>
      <c r="HDC302"/>
      <c r="HDD302"/>
      <c r="HDE302"/>
      <c r="HDF302"/>
      <c r="HDG302"/>
      <c r="HDH302"/>
      <c r="HDI302"/>
      <c r="HDJ302"/>
      <c r="HDK302"/>
      <c r="HDL302"/>
      <c r="HDM302"/>
      <c r="HDN302"/>
      <c r="HDO302"/>
      <c r="HDP302"/>
      <c r="HDQ302"/>
      <c r="HDR302"/>
      <c r="HDS302"/>
      <c r="HDT302"/>
      <c r="HDU302"/>
      <c r="HDV302"/>
      <c r="HDW302"/>
      <c r="HDX302"/>
      <c r="HDY302"/>
      <c r="HDZ302"/>
      <c r="HEA302"/>
      <c r="HEB302"/>
      <c r="HEC302"/>
      <c r="HED302"/>
      <c r="HEE302"/>
      <c r="HEF302"/>
      <c r="HEG302"/>
      <c r="HEH302"/>
      <c r="HEI302"/>
      <c r="HEJ302"/>
      <c r="HEK302"/>
      <c r="HEL302"/>
      <c r="HEM302"/>
      <c r="HEN302"/>
      <c r="HEO302"/>
      <c r="HEP302"/>
      <c r="HEQ302"/>
      <c r="HER302"/>
      <c r="HES302"/>
      <c r="HET302"/>
      <c r="HEU302"/>
      <c r="HEV302"/>
      <c r="HEW302"/>
      <c r="HEX302"/>
      <c r="HEY302"/>
      <c r="HEZ302"/>
      <c r="HFA302"/>
      <c r="HFB302"/>
      <c r="HFC302"/>
      <c r="HFD302"/>
      <c r="HFE302"/>
      <c r="HFF302"/>
      <c r="HFG302"/>
      <c r="HFH302"/>
      <c r="HFI302"/>
      <c r="HFJ302"/>
      <c r="HFK302"/>
      <c r="HFL302"/>
      <c r="HFM302"/>
      <c r="HFN302"/>
      <c r="HFO302"/>
      <c r="HFP302"/>
      <c r="HFQ302"/>
      <c r="HFR302"/>
      <c r="HFS302"/>
      <c r="HFT302"/>
      <c r="HFU302"/>
      <c r="HFV302"/>
      <c r="HFW302"/>
      <c r="HFX302"/>
      <c r="HFY302"/>
      <c r="HFZ302"/>
      <c r="HGA302"/>
      <c r="HGB302"/>
      <c r="HGC302"/>
      <c r="HGD302"/>
      <c r="HGE302"/>
      <c r="HGF302"/>
      <c r="HGG302"/>
      <c r="HGH302"/>
      <c r="HGI302"/>
      <c r="HGJ302"/>
      <c r="HGK302"/>
      <c r="HGL302"/>
      <c r="HGM302"/>
      <c r="HGN302"/>
      <c r="HGO302"/>
      <c r="HGP302"/>
      <c r="HGQ302"/>
      <c r="HGR302"/>
      <c r="HGS302"/>
      <c r="HGT302"/>
      <c r="HGU302"/>
      <c r="HGV302"/>
      <c r="HGW302"/>
      <c r="HGX302"/>
      <c r="HGY302"/>
      <c r="HGZ302"/>
      <c r="HHA302"/>
      <c r="HHB302"/>
      <c r="HHC302"/>
      <c r="HHD302"/>
      <c r="HHE302"/>
      <c r="HHF302"/>
      <c r="HHG302"/>
      <c r="HHH302"/>
      <c r="HHI302"/>
      <c r="HHJ302"/>
      <c r="HHK302"/>
      <c r="HHL302"/>
      <c r="HHM302"/>
      <c r="HHN302"/>
      <c r="HHO302"/>
      <c r="HHP302"/>
      <c r="HHQ302"/>
      <c r="HHR302"/>
      <c r="HHS302"/>
      <c r="HHT302"/>
      <c r="HHU302"/>
      <c r="HHV302"/>
      <c r="HHW302"/>
      <c r="HHX302"/>
      <c r="HHY302"/>
      <c r="HHZ302"/>
      <c r="HIA302"/>
      <c r="HIB302"/>
      <c r="HIC302"/>
      <c r="HID302"/>
      <c r="HIE302"/>
      <c r="HIF302"/>
      <c r="HIG302"/>
      <c r="HIH302"/>
      <c r="HII302"/>
      <c r="HIJ302"/>
      <c r="HIK302"/>
      <c r="HIL302"/>
      <c r="HIM302"/>
      <c r="HIN302"/>
      <c r="HIO302"/>
      <c r="HIP302"/>
      <c r="HIQ302"/>
      <c r="HIR302"/>
      <c r="HIS302"/>
      <c r="HIT302"/>
      <c r="HIU302"/>
      <c r="HIV302"/>
      <c r="HIW302"/>
      <c r="HIX302"/>
      <c r="HIY302"/>
      <c r="HIZ302"/>
      <c r="HJA302"/>
      <c r="HJB302"/>
      <c r="HJC302"/>
      <c r="HJD302"/>
      <c r="HJE302"/>
      <c r="HJF302"/>
      <c r="HJG302"/>
      <c r="HJH302"/>
      <c r="HJI302"/>
      <c r="HJJ302"/>
      <c r="HJK302"/>
      <c r="HJL302"/>
      <c r="HJM302"/>
      <c r="HJN302"/>
      <c r="HJO302"/>
      <c r="HJP302"/>
      <c r="HJQ302"/>
      <c r="HJR302"/>
      <c r="HJS302"/>
      <c r="HJT302"/>
      <c r="HJU302"/>
      <c r="HJV302"/>
      <c r="HJW302"/>
      <c r="HJX302"/>
      <c r="HJY302"/>
      <c r="HJZ302"/>
      <c r="HKA302"/>
      <c r="HKB302"/>
      <c r="HKC302"/>
      <c r="HKD302"/>
      <c r="HKE302"/>
      <c r="HKF302"/>
      <c r="HKG302"/>
      <c r="HKH302"/>
      <c r="HKI302"/>
      <c r="HKJ302"/>
      <c r="HKK302"/>
      <c r="HKL302"/>
      <c r="HKM302"/>
      <c r="HKN302"/>
      <c r="HKO302"/>
      <c r="HKP302"/>
      <c r="HKQ302"/>
      <c r="HKR302"/>
      <c r="HKS302"/>
      <c r="HKT302"/>
      <c r="HKU302"/>
      <c r="HKV302"/>
      <c r="HKW302"/>
      <c r="HKX302"/>
      <c r="HKY302"/>
      <c r="HKZ302"/>
      <c r="HLA302"/>
      <c r="HLB302"/>
      <c r="HLC302"/>
      <c r="HLD302"/>
      <c r="HLE302"/>
      <c r="HLF302"/>
      <c r="HLG302"/>
      <c r="HLH302"/>
      <c r="HLI302"/>
      <c r="HLJ302"/>
      <c r="HLK302"/>
      <c r="HLL302"/>
      <c r="HLM302"/>
      <c r="HLN302"/>
      <c r="HLO302"/>
      <c r="HLP302"/>
      <c r="HLQ302"/>
      <c r="HLR302"/>
      <c r="HLS302"/>
      <c r="HLT302"/>
      <c r="HLU302"/>
      <c r="HLV302"/>
      <c r="HLW302"/>
      <c r="HLX302"/>
      <c r="HLY302"/>
      <c r="HLZ302"/>
      <c r="HMA302"/>
      <c r="HMB302"/>
      <c r="HMC302"/>
      <c r="HMD302"/>
      <c r="HME302"/>
      <c r="HMF302"/>
      <c r="HMG302"/>
      <c r="HMH302"/>
      <c r="HMI302"/>
      <c r="HMJ302"/>
      <c r="HMK302"/>
      <c r="HML302"/>
      <c r="HMM302"/>
      <c r="HMN302"/>
      <c r="HMO302"/>
      <c r="HMP302"/>
      <c r="HMQ302"/>
      <c r="HMR302"/>
      <c r="HMS302"/>
      <c r="HMT302"/>
      <c r="HMU302"/>
      <c r="HMV302"/>
      <c r="HMW302"/>
      <c r="HMX302"/>
      <c r="HMY302"/>
      <c r="HMZ302"/>
      <c r="HNA302"/>
      <c r="HNB302"/>
      <c r="HNC302"/>
      <c r="HND302"/>
      <c r="HNE302"/>
      <c r="HNF302"/>
      <c r="HNG302"/>
      <c r="HNH302"/>
      <c r="HNI302"/>
      <c r="HNJ302"/>
      <c r="HNK302"/>
      <c r="HNL302"/>
      <c r="HNM302"/>
      <c r="HNN302"/>
      <c r="HNO302"/>
      <c r="HNP302"/>
      <c r="HNQ302"/>
      <c r="HNR302"/>
      <c r="HNS302"/>
      <c r="HNT302"/>
      <c r="HNU302"/>
      <c r="HNV302"/>
      <c r="HNW302"/>
      <c r="HNX302"/>
      <c r="HNY302"/>
      <c r="HNZ302"/>
      <c r="HOA302"/>
      <c r="HOB302"/>
      <c r="HOC302"/>
      <c r="HOD302"/>
      <c r="HOE302"/>
      <c r="HOF302"/>
      <c r="HOG302"/>
      <c r="HOH302"/>
      <c r="HOI302"/>
      <c r="HOJ302"/>
      <c r="HOK302"/>
      <c r="HOL302"/>
      <c r="HOM302"/>
      <c r="HON302"/>
      <c r="HOO302"/>
      <c r="HOP302"/>
      <c r="HOQ302"/>
      <c r="HOR302"/>
      <c r="HOS302"/>
      <c r="HOT302"/>
      <c r="HOU302"/>
      <c r="HOV302"/>
      <c r="HOW302"/>
      <c r="HOX302"/>
      <c r="HOY302"/>
      <c r="HOZ302"/>
      <c r="HPA302"/>
      <c r="HPB302"/>
      <c r="HPC302"/>
      <c r="HPD302"/>
      <c r="HPE302"/>
      <c r="HPF302"/>
      <c r="HPG302"/>
      <c r="HPH302"/>
      <c r="HPI302"/>
      <c r="HPJ302"/>
      <c r="HPK302"/>
      <c r="HPL302"/>
      <c r="HPM302"/>
      <c r="HPN302"/>
      <c r="HPO302"/>
      <c r="HPP302"/>
      <c r="HPQ302"/>
      <c r="HPR302"/>
      <c r="HPS302"/>
      <c r="HPT302"/>
      <c r="HPU302"/>
      <c r="HPV302"/>
      <c r="HPW302"/>
      <c r="HPX302"/>
      <c r="HPY302"/>
      <c r="HPZ302"/>
      <c r="HQA302"/>
      <c r="HQB302"/>
      <c r="HQC302"/>
      <c r="HQD302"/>
      <c r="HQE302"/>
      <c r="HQF302"/>
      <c r="HQG302"/>
      <c r="HQH302"/>
      <c r="HQI302"/>
      <c r="HQJ302"/>
      <c r="HQK302"/>
      <c r="HQL302"/>
      <c r="HQM302"/>
      <c r="HQN302"/>
      <c r="HQO302"/>
      <c r="HQP302"/>
      <c r="HQQ302"/>
      <c r="HQR302"/>
      <c r="HQS302"/>
      <c r="HQT302"/>
      <c r="HQU302"/>
      <c r="HQV302"/>
      <c r="HQW302"/>
      <c r="HQX302"/>
      <c r="HQY302"/>
      <c r="HQZ302"/>
      <c r="HRA302"/>
      <c r="HRB302"/>
      <c r="HRC302"/>
      <c r="HRD302"/>
      <c r="HRE302"/>
      <c r="HRF302"/>
      <c r="HRG302"/>
      <c r="HRH302"/>
      <c r="HRI302"/>
      <c r="HRJ302"/>
      <c r="HRK302"/>
      <c r="HRL302"/>
      <c r="HRM302"/>
      <c r="HRN302"/>
      <c r="HRO302"/>
      <c r="HRP302"/>
      <c r="HRQ302"/>
      <c r="HRR302"/>
      <c r="HRS302"/>
      <c r="HRT302"/>
      <c r="HRU302"/>
      <c r="HRV302"/>
      <c r="HRW302"/>
      <c r="HRX302"/>
      <c r="HRY302"/>
      <c r="HRZ302"/>
      <c r="HSA302"/>
      <c r="HSB302"/>
      <c r="HSC302"/>
      <c r="HSD302"/>
      <c r="HSE302"/>
      <c r="HSF302"/>
      <c r="HSG302"/>
      <c r="HSH302"/>
      <c r="HSI302"/>
      <c r="HSJ302"/>
      <c r="HSK302"/>
      <c r="HSL302"/>
      <c r="HSM302"/>
      <c r="HSN302"/>
      <c r="HSO302"/>
      <c r="HSP302"/>
      <c r="HSQ302"/>
      <c r="HSR302"/>
      <c r="HSS302"/>
      <c r="HST302"/>
      <c r="HSU302"/>
      <c r="HSV302"/>
      <c r="HSW302"/>
      <c r="HSX302"/>
      <c r="HSY302"/>
      <c r="HSZ302"/>
      <c r="HTA302"/>
      <c r="HTB302"/>
      <c r="HTC302"/>
      <c r="HTD302"/>
      <c r="HTE302"/>
      <c r="HTF302"/>
      <c r="HTG302"/>
      <c r="HTH302"/>
      <c r="HTI302"/>
      <c r="HTJ302"/>
      <c r="HTK302"/>
      <c r="HTL302"/>
      <c r="HTM302"/>
      <c r="HTN302"/>
      <c r="HTO302"/>
      <c r="HTP302"/>
      <c r="HTQ302"/>
      <c r="HTR302"/>
      <c r="HTS302"/>
      <c r="HTT302"/>
      <c r="HTU302"/>
      <c r="HTV302"/>
      <c r="HTW302"/>
      <c r="HTX302"/>
      <c r="HTY302"/>
      <c r="HTZ302"/>
      <c r="HUA302"/>
      <c r="HUB302"/>
      <c r="HUC302"/>
      <c r="HUD302"/>
      <c r="HUE302"/>
      <c r="HUF302"/>
      <c r="HUG302"/>
      <c r="HUH302"/>
      <c r="HUI302"/>
      <c r="HUJ302"/>
      <c r="HUK302"/>
      <c r="HUL302"/>
      <c r="HUM302"/>
      <c r="HUN302"/>
      <c r="HUO302"/>
      <c r="HUP302"/>
      <c r="HUQ302"/>
      <c r="HUR302"/>
      <c r="HUS302"/>
      <c r="HUT302"/>
      <c r="HUU302"/>
      <c r="HUV302"/>
      <c r="HUW302"/>
      <c r="HUX302"/>
      <c r="HUY302"/>
      <c r="HUZ302"/>
      <c r="HVA302"/>
      <c r="HVB302"/>
      <c r="HVC302"/>
      <c r="HVD302"/>
      <c r="HVE302"/>
      <c r="HVF302"/>
      <c r="HVG302"/>
      <c r="HVH302"/>
      <c r="HVI302"/>
      <c r="HVJ302"/>
      <c r="HVK302"/>
      <c r="HVL302"/>
      <c r="HVM302"/>
      <c r="HVN302"/>
      <c r="HVO302"/>
      <c r="HVP302"/>
      <c r="HVQ302"/>
      <c r="HVR302"/>
      <c r="HVS302"/>
      <c r="HVT302"/>
      <c r="HVU302"/>
      <c r="HVV302"/>
      <c r="HVW302"/>
      <c r="HVX302"/>
      <c r="HVY302"/>
      <c r="HVZ302"/>
      <c r="HWA302"/>
      <c r="HWB302"/>
      <c r="HWC302"/>
      <c r="HWD302"/>
      <c r="HWE302"/>
      <c r="HWF302"/>
      <c r="HWG302"/>
      <c r="HWH302"/>
      <c r="HWI302"/>
      <c r="HWJ302"/>
      <c r="HWK302"/>
      <c r="HWL302"/>
      <c r="HWM302"/>
      <c r="HWN302"/>
      <c r="HWO302"/>
      <c r="HWP302"/>
      <c r="HWQ302"/>
      <c r="HWR302"/>
      <c r="HWS302"/>
      <c r="HWT302"/>
      <c r="HWU302"/>
      <c r="HWV302"/>
      <c r="HWW302"/>
      <c r="HWX302"/>
      <c r="HWY302"/>
      <c r="HWZ302"/>
      <c r="HXA302"/>
      <c r="HXB302"/>
      <c r="HXC302"/>
      <c r="HXD302"/>
      <c r="HXE302"/>
      <c r="HXF302"/>
      <c r="HXG302"/>
      <c r="HXH302"/>
      <c r="HXI302"/>
      <c r="HXJ302"/>
      <c r="HXK302"/>
      <c r="HXL302"/>
      <c r="HXM302"/>
      <c r="HXN302"/>
      <c r="HXO302"/>
      <c r="HXP302"/>
      <c r="HXQ302"/>
      <c r="HXR302"/>
      <c r="HXS302"/>
      <c r="HXT302"/>
      <c r="HXU302"/>
      <c r="HXV302"/>
      <c r="HXW302"/>
      <c r="HXX302"/>
      <c r="HXY302"/>
      <c r="HXZ302"/>
      <c r="HYA302"/>
      <c r="HYB302"/>
      <c r="HYC302"/>
      <c r="HYD302"/>
      <c r="HYE302"/>
      <c r="HYF302"/>
      <c r="HYG302"/>
      <c r="HYH302"/>
      <c r="HYI302"/>
      <c r="HYJ302"/>
      <c r="HYK302"/>
      <c r="HYL302"/>
      <c r="HYM302"/>
      <c r="HYN302"/>
      <c r="HYO302"/>
      <c r="HYP302"/>
      <c r="HYQ302"/>
      <c r="HYR302"/>
      <c r="HYS302"/>
      <c r="HYT302"/>
      <c r="HYU302"/>
      <c r="HYV302"/>
      <c r="HYW302"/>
      <c r="HYX302"/>
      <c r="HYY302"/>
      <c r="HYZ302"/>
      <c r="HZA302"/>
      <c r="HZB302"/>
      <c r="HZC302"/>
      <c r="HZD302"/>
      <c r="HZE302"/>
      <c r="HZF302"/>
      <c r="HZG302"/>
      <c r="HZH302"/>
      <c r="HZI302"/>
      <c r="HZJ302"/>
      <c r="HZK302"/>
      <c r="HZL302"/>
      <c r="HZM302"/>
      <c r="HZN302"/>
      <c r="HZO302"/>
      <c r="HZP302"/>
      <c r="HZQ302"/>
      <c r="HZR302"/>
      <c r="HZS302"/>
      <c r="HZT302"/>
      <c r="HZU302"/>
      <c r="HZV302"/>
      <c r="HZW302"/>
      <c r="HZX302"/>
      <c r="HZY302"/>
      <c r="HZZ302"/>
      <c r="IAA302"/>
      <c r="IAB302"/>
      <c r="IAC302"/>
      <c r="IAD302"/>
      <c r="IAE302"/>
      <c r="IAF302"/>
      <c r="IAG302"/>
      <c r="IAH302"/>
      <c r="IAI302"/>
      <c r="IAJ302"/>
      <c r="IAK302"/>
      <c r="IAL302"/>
      <c r="IAM302"/>
      <c r="IAN302"/>
      <c r="IAO302"/>
      <c r="IAP302"/>
      <c r="IAQ302"/>
      <c r="IAR302"/>
      <c r="IAS302"/>
      <c r="IAT302"/>
      <c r="IAU302"/>
      <c r="IAV302"/>
      <c r="IAW302"/>
      <c r="IAX302"/>
      <c r="IAY302"/>
      <c r="IAZ302"/>
      <c r="IBA302"/>
      <c r="IBB302"/>
      <c r="IBC302"/>
      <c r="IBD302"/>
      <c r="IBE302"/>
      <c r="IBF302"/>
      <c r="IBG302"/>
      <c r="IBH302"/>
      <c r="IBI302"/>
      <c r="IBJ302"/>
      <c r="IBK302"/>
      <c r="IBL302"/>
      <c r="IBM302"/>
      <c r="IBN302"/>
      <c r="IBO302"/>
      <c r="IBP302"/>
      <c r="IBQ302"/>
      <c r="IBR302"/>
      <c r="IBS302"/>
      <c r="IBT302"/>
      <c r="IBU302"/>
      <c r="IBV302"/>
      <c r="IBW302"/>
      <c r="IBX302"/>
      <c r="IBY302"/>
      <c r="IBZ302"/>
      <c r="ICA302"/>
      <c r="ICB302"/>
      <c r="ICC302"/>
      <c r="ICD302"/>
      <c r="ICE302"/>
      <c r="ICF302"/>
      <c r="ICG302"/>
      <c r="ICH302"/>
      <c r="ICI302"/>
      <c r="ICJ302"/>
      <c r="ICK302"/>
      <c r="ICL302"/>
      <c r="ICM302"/>
      <c r="ICN302"/>
      <c r="ICO302"/>
      <c r="ICP302"/>
      <c r="ICQ302"/>
      <c r="ICR302"/>
      <c r="ICS302"/>
      <c r="ICT302"/>
      <c r="ICU302"/>
      <c r="ICV302"/>
      <c r="ICW302"/>
      <c r="ICX302"/>
      <c r="ICY302"/>
      <c r="ICZ302"/>
      <c r="IDA302"/>
      <c r="IDB302"/>
      <c r="IDC302"/>
      <c r="IDD302"/>
      <c r="IDE302"/>
      <c r="IDF302"/>
      <c r="IDG302"/>
      <c r="IDH302"/>
      <c r="IDI302"/>
      <c r="IDJ302"/>
      <c r="IDK302"/>
      <c r="IDL302"/>
      <c r="IDM302"/>
      <c r="IDN302"/>
      <c r="IDO302"/>
      <c r="IDP302"/>
      <c r="IDQ302"/>
      <c r="IDR302"/>
      <c r="IDS302"/>
      <c r="IDT302"/>
      <c r="IDU302"/>
      <c r="IDV302"/>
      <c r="IDW302"/>
      <c r="IDX302"/>
      <c r="IDY302"/>
      <c r="IDZ302"/>
      <c r="IEA302"/>
      <c r="IEB302"/>
      <c r="IEC302"/>
      <c r="IED302"/>
      <c r="IEE302"/>
      <c r="IEF302"/>
      <c r="IEG302"/>
      <c r="IEH302"/>
      <c r="IEI302"/>
      <c r="IEJ302"/>
      <c r="IEK302"/>
      <c r="IEL302"/>
      <c r="IEM302"/>
      <c r="IEN302"/>
      <c r="IEO302"/>
      <c r="IEP302"/>
      <c r="IEQ302"/>
      <c r="IER302"/>
      <c r="IES302"/>
      <c r="IET302"/>
      <c r="IEU302"/>
      <c r="IEV302"/>
      <c r="IEW302"/>
      <c r="IEX302"/>
      <c r="IEY302"/>
      <c r="IEZ302"/>
      <c r="IFA302"/>
      <c r="IFB302"/>
      <c r="IFC302"/>
      <c r="IFD302"/>
      <c r="IFE302"/>
      <c r="IFF302"/>
      <c r="IFG302"/>
      <c r="IFH302"/>
      <c r="IFI302"/>
      <c r="IFJ302"/>
      <c r="IFK302"/>
      <c r="IFL302"/>
      <c r="IFM302"/>
      <c r="IFN302"/>
      <c r="IFO302"/>
      <c r="IFP302"/>
      <c r="IFQ302"/>
      <c r="IFR302"/>
      <c r="IFS302"/>
      <c r="IFT302"/>
      <c r="IFU302"/>
      <c r="IFV302"/>
      <c r="IFW302"/>
      <c r="IFX302"/>
      <c r="IFY302"/>
      <c r="IFZ302"/>
      <c r="IGA302"/>
      <c r="IGB302"/>
      <c r="IGC302"/>
      <c r="IGD302"/>
      <c r="IGE302"/>
      <c r="IGF302"/>
      <c r="IGG302"/>
      <c r="IGH302"/>
      <c r="IGI302"/>
      <c r="IGJ302"/>
      <c r="IGK302"/>
      <c r="IGL302"/>
      <c r="IGM302"/>
      <c r="IGN302"/>
      <c r="IGO302"/>
      <c r="IGP302"/>
      <c r="IGQ302"/>
      <c r="IGR302"/>
      <c r="IGS302"/>
      <c r="IGT302"/>
      <c r="IGU302"/>
      <c r="IGV302"/>
      <c r="IGW302"/>
      <c r="IGX302"/>
      <c r="IGY302"/>
      <c r="IGZ302"/>
      <c r="IHA302"/>
      <c r="IHB302"/>
      <c r="IHC302"/>
      <c r="IHD302"/>
      <c r="IHE302"/>
      <c r="IHF302"/>
      <c r="IHG302"/>
      <c r="IHH302"/>
      <c r="IHI302"/>
      <c r="IHJ302"/>
      <c r="IHK302"/>
      <c r="IHL302"/>
      <c r="IHM302"/>
      <c r="IHN302"/>
      <c r="IHO302"/>
      <c r="IHP302"/>
      <c r="IHQ302"/>
      <c r="IHR302"/>
      <c r="IHS302"/>
      <c r="IHT302"/>
      <c r="IHU302"/>
      <c r="IHV302"/>
      <c r="IHW302"/>
      <c r="IHX302"/>
      <c r="IHY302"/>
      <c r="IHZ302"/>
      <c r="IIA302"/>
      <c r="IIB302"/>
      <c r="IIC302"/>
      <c r="IID302"/>
      <c r="IIE302"/>
      <c r="IIF302"/>
      <c r="IIG302"/>
      <c r="IIH302"/>
      <c r="III302"/>
      <c r="IIJ302"/>
      <c r="IIK302"/>
      <c r="IIL302"/>
      <c r="IIM302"/>
      <c r="IIN302"/>
      <c r="IIO302"/>
      <c r="IIP302"/>
      <c r="IIQ302"/>
      <c r="IIR302"/>
      <c r="IIS302"/>
      <c r="IIT302"/>
      <c r="IIU302"/>
      <c r="IIV302"/>
      <c r="IIW302"/>
      <c r="IIX302"/>
      <c r="IIY302"/>
      <c r="IIZ302"/>
      <c r="IJA302"/>
      <c r="IJB302"/>
      <c r="IJC302"/>
      <c r="IJD302"/>
      <c r="IJE302"/>
      <c r="IJF302"/>
      <c r="IJG302"/>
      <c r="IJH302"/>
      <c r="IJI302"/>
      <c r="IJJ302"/>
      <c r="IJK302"/>
      <c r="IJL302"/>
      <c r="IJM302"/>
      <c r="IJN302"/>
      <c r="IJO302"/>
      <c r="IJP302"/>
      <c r="IJQ302"/>
      <c r="IJR302"/>
      <c r="IJS302"/>
      <c r="IJT302"/>
      <c r="IJU302"/>
      <c r="IJV302"/>
      <c r="IJW302"/>
      <c r="IJX302"/>
      <c r="IJY302"/>
      <c r="IJZ302"/>
      <c r="IKA302"/>
      <c r="IKB302"/>
      <c r="IKC302"/>
      <c r="IKD302"/>
      <c r="IKE302"/>
      <c r="IKF302"/>
      <c r="IKG302"/>
      <c r="IKH302"/>
      <c r="IKI302"/>
      <c r="IKJ302"/>
      <c r="IKK302"/>
      <c r="IKL302"/>
      <c r="IKM302"/>
      <c r="IKN302"/>
      <c r="IKO302"/>
      <c r="IKP302"/>
      <c r="IKQ302"/>
      <c r="IKR302"/>
      <c r="IKS302"/>
      <c r="IKT302"/>
      <c r="IKU302"/>
      <c r="IKV302"/>
      <c r="IKW302"/>
      <c r="IKX302"/>
      <c r="IKY302"/>
      <c r="IKZ302"/>
      <c r="ILA302"/>
      <c r="ILB302"/>
      <c r="ILC302"/>
      <c r="ILD302"/>
      <c r="ILE302"/>
      <c r="ILF302"/>
      <c r="ILG302"/>
      <c r="ILH302"/>
      <c r="ILI302"/>
      <c r="ILJ302"/>
      <c r="ILK302"/>
      <c r="ILL302"/>
      <c r="ILM302"/>
      <c r="ILN302"/>
      <c r="ILO302"/>
      <c r="ILP302"/>
      <c r="ILQ302"/>
      <c r="ILR302"/>
      <c r="ILS302"/>
      <c r="ILT302"/>
      <c r="ILU302"/>
      <c r="ILV302"/>
      <c r="ILW302"/>
      <c r="ILX302"/>
      <c r="ILY302"/>
      <c r="ILZ302"/>
      <c r="IMA302"/>
      <c r="IMB302"/>
      <c r="IMC302"/>
      <c r="IMD302"/>
      <c r="IME302"/>
      <c r="IMF302"/>
      <c r="IMG302"/>
      <c r="IMH302"/>
      <c r="IMI302"/>
      <c r="IMJ302"/>
      <c r="IMK302"/>
      <c r="IML302"/>
      <c r="IMM302"/>
      <c r="IMN302"/>
      <c r="IMO302"/>
      <c r="IMP302"/>
      <c r="IMQ302"/>
      <c r="IMR302"/>
      <c r="IMS302"/>
      <c r="IMT302"/>
      <c r="IMU302"/>
      <c r="IMV302"/>
      <c r="IMW302"/>
      <c r="IMX302"/>
      <c r="IMY302"/>
      <c r="IMZ302"/>
      <c r="INA302"/>
      <c r="INB302"/>
      <c r="INC302"/>
      <c r="IND302"/>
      <c r="INE302"/>
      <c r="INF302"/>
      <c r="ING302"/>
      <c r="INH302"/>
      <c r="INI302"/>
      <c r="INJ302"/>
      <c r="INK302"/>
      <c r="INL302"/>
      <c r="INM302"/>
      <c r="INN302"/>
      <c r="INO302"/>
      <c r="INP302"/>
      <c r="INQ302"/>
      <c r="INR302"/>
      <c r="INS302"/>
      <c r="INT302"/>
      <c r="INU302"/>
      <c r="INV302"/>
      <c r="INW302"/>
      <c r="INX302"/>
      <c r="INY302"/>
      <c r="INZ302"/>
      <c r="IOA302"/>
      <c r="IOB302"/>
      <c r="IOC302"/>
      <c r="IOD302"/>
      <c r="IOE302"/>
      <c r="IOF302"/>
      <c r="IOG302"/>
      <c r="IOH302"/>
      <c r="IOI302"/>
      <c r="IOJ302"/>
      <c r="IOK302"/>
      <c r="IOL302"/>
      <c r="IOM302"/>
      <c r="ION302"/>
      <c r="IOO302"/>
      <c r="IOP302"/>
      <c r="IOQ302"/>
      <c r="IOR302"/>
      <c r="IOS302"/>
      <c r="IOT302"/>
      <c r="IOU302"/>
      <c r="IOV302"/>
      <c r="IOW302"/>
      <c r="IOX302"/>
      <c r="IOY302"/>
      <c r="IOZ302"/>
      <c r="IPA302"/>
      <c r="IPB302"/>
      <c r="IPC302"/>
      <c r="IPD302"/>
      <c r="IPE302"/>
      <c r="IPF302"/>
      <c r="IPG302"/>
      <c r="IPH302"/>
      <c r="IPI302"/>
      <c r="IPJ302"/>
      <c r="IPK302"/>
      <c r="IPL302"/>
      <c r="IPM302"/>
      <c r="IPN302"/>
      <c r="IPO302"/>
      <c r="IPP302"/>
      <c r="IPQ302"/>
      <c r="IPR302"/>
      <c r="IPS302"/>
      <c r="IPT302"/>
      <c r="IPU302"/>
      <c r="IPV302"/>
      <c r="IPW302"/>
      <c r="IPX302"/>
      <c r="IPY302"/>
      <c r="IPZ302"/>
      <c r="IQA302"/>
      <c r="IQB302"/>
      <c r="IQC302"/>
      <c r="IQD302"/>
      <c r="IQE302"/>
      <c r="IQF302"/>
      <c r="IQG302"/>
      <c r="IQH302"/>
      <c r="IQI302"/>
      <c r="IQJ302"/>
      <c r="IQK302"/>
      <c r="IQL302"/>
      <c r="IQM302"/>
      <c r="IQN302"/>
      <c r="IQO302"/>
      <c r="IQP302"/>
      <c r="IQQ302"/>
      <c r="IQR302"/>
      <c r="IQS302"/>
      <c r="IQT302"/>
      <c r="IQU302"/>
      <c r="IQV302"/>
      <c r="IQW302"/>
      <c r="IQX302"/>
      <c r="IQY302"/>
      <c r="IQZ302"/>
      <c r="IRA302"/>
      <c r="IRB302"/>
      <c r="IRC302"/>
      <c r="IRD302"/>
      <c r="IRE302"/>
      <c r="IRF302"/>
      <c r="IRG302"/>
      <c r="IRH302"/>
      <c r="IRI302"/>
      <c r="IRJ302"/>
      <c r="IRK302"/>
      <c r="IRL302"/>
      <c r="IRM302"/>
      <c r="IRN302"/>
      <c r="IRO302"/>
      <c r="IRP302"/>
      <c r="IRQ302"/>
      <c r="IRR302"/>
      <c r="IRS302"/>
      <c r="IRT302"/>
      <c r="IRU302"/>
      <c r="IRV302"/>
      <c r="IRW302"/>
      <c r="IRX302"/>
      <c r="IRY302"/>
      <c r="IRZ302"/>
      <c r="ISA302"/>
      <c r="ISB302"/>
      <c r="ISC302"/>
      <c r="ISD302"/>
      <c r="ISE302"/>
      <c r="ISF302"/>
      <c r="ISG302"/>
      <c r="ISH302"/>
      <c r="ISI302"/>
      <c r="ISJ302"/>
      <c r="ISK302"/>
      <c r="ISL302"/>
      <c r="ISM302"/>
      <c r="ISN302"/>
      <c r="ISO302"/>
      <c r="ISP302"/>
      <c r="ISQ302"/>
      <c r="ISR302"/>
      <c r="ISS302"/>
      <c r="IST302"/>
      <c r="ISU302"/>
      <c r="ISV302"/>
      <c r="ISW302"/>
      <c r="ISX302"/>
      <c r="ISY302"/>
      <c r="ISZ302"/>
      <c r="ITA302"/>
      <c r="ITB302"/>
      <c r="ITC302"/>
      <c r="ITD302"/>
      <c r="ITE302"/>
      <c r="ITF302"/>
      <c r="ITG302"/>
      <c r="ITH302"/>
      <c r="ITI302"/>
      <c r="ITJ302"/>
      <c r="ITK302"/>
      <c r="ITL302"/>
      <c r="ITM302"/>
      <c r="ITN302"/>
      <c r="ITO302"/>
      <c r="ITP302"/>
      <c r="ITQ302"/>
      <c r="ITR302"/>
      <c r="ITS302"/>
      <c r="ITT302"/>
      <c r="ITU302"/>
      <c r="ITV302"/>
      <c r="ITW302"/>
      <c r="ITX302"/>
      <c r="ITY302"/>
      <c r="ITZ302"/>
      <c r="IUA302"/>
      <c r="IUB302"/>
      <c r="IUC302"/>
      <c r="IUD302"/>
      <c r="IUE302"/>
      <c r="IUF302"/>
      <c r="IUG302"/>
      <c r="IUH302"/>
      <c r="IUI302"/>
      <c r="IUJ302"/>
      <c r="IUK302"/>
      <c r="IUL302"/>
      <c r="IUM302"/>
      <c r="IUN302"/>
      <c r="IUO302"/>
      <c r="IUP302"/>
      <c r="IUQ302"/>
      <c r="IUR302"/>
      <c r="IUS302"/>
      <c r="IUT302"/>
      <c r="IUU302"/>
      <c r="IUV302"/>
      <c r="IUW302"/>
      <c r="IUX302"/>
      <c r="IUY302"/>
      <c r="IUZ302"/>
      <c r="IVA302"/>
      <c r="IVB302"/>
      <c r="IVC302"/>
      <c r="IVD302"/>
      <c r="IVE302"/>
      <c r="IVF302"/>
      <c r="IVG302"/>
      <c r="IVH302"/>
      <c r="IVI302"/>
      <c r="IVJ302"/>
      <c r="IVK302"/>
      <c r="IVL302"/>
      <c r="IVM302"/>
      <c r="IVN302"/>
      <c r="IVO302"/>
      <c r="IVP302"/>
      <c r="IVQ302"/>
      <c r="IVR302"/>
      <c r="IVS302"/>
      <c r="IVT302"/>
      <c r="IVU302"/>
      <c r="IVV302"/>
      <c r="IVW302"/>
      <c r="IVX302"/>
      <c r="IVY302"/>
      <c r="IVZ302"/>
      <c r="IWA302"/>
      <c r="IWB302"/>
      <c r="IWC302"/>
      <c r="IWD302"/>
      <c r="IWE302"/>
      <c r="IWF302"/>
      <c r="IWG302"/>
      <c r="IWH302"/>
      <c r="IWI302"/>
      <c r="IWJ302"/>
      <c r="IWK302"/>
      <c r="IWL302"/>
      <c r="IWM302"/>
      <c r="IWN302"/>
      <c r="IWO302"/>
      <c r="IWP302"/>
      <c r="IWQ302"/>
      <c r="IWR302"/>
      <c r="IWS302"/>
      <c r="IWT302"/>
      <c r="IWU302"/>
      <c r="IWV302"/>
      <c r="IWW302"/>
      <c r="IWX302"/>
      <c r="IWY302"/>
      <c r="IWZ302"/>
      <c r="IXA302"/>
      <c r="IXB302"/>
      <c r="IXC302"/>
      <c r="IXD302"/>
      <c r="IXE302"/>
      <c r="IXF302"/>
      <c r="IXG302"/>
      <c r="IXH302"/>
      <c r="IXI302"/>
      <c r="IXJ302"/>
      <c r="IXK302"/>
      <c r="IXL302"/>
      <c r="IXM302"/>
      <c r="IXN302"/>
      <c r="IXO302"/>
      <c r="IXP302"/>
      <c r="IXQ302"/>
      <c r="IXR302"/>
      <c r="IXS302"/>
      <c r="IXT302"/>
      <c r="IXU302"/>
      <c r="IXV302"/>
      <c r="IXW302"/>
      <c r="IXX302"/>
      <c r="IXY302"/>
      <c r="IXZ302"/>
      <c r="IYA302"/>
      <c r="IYB302"/>
      <c r="IYC302"/>
      <c r="IYD302"/>
      <c r="IYE302"/>
      <c r="IYF302"/>
      <c r="IYG302"/>
      <c r="IYH302"/>
      <c r="IYI302"/>
      <c r="IYJ302"/>
      <c r="IYK302"/>
      <c r="IYL302"/>
      <c r="IYM302"/>
      <c r="IYN302"/>
      <c r="IYO302"/>
      <c r="IYP302"/>
      <c r="IYQ302"/>
      <c r="IYR302"/>
      <c r="IYS302"/>
      <c r="IYT302"/>
      <c r="IYU302"/>
      <c r="IYV302"/>
      <c r="IYW302"/>
      <c r="IYX302"/>
      <c r="IYY302"/>
      <c r="IYZ302"/>
      <c r="IZA302"/>
      <c r="IZB302"/>
      <c r="IZC302"/>
      <c r="IZD302"/>
      <c r="IZE302"/>
      <c r="IZF302"/>
      <c r="IZG302"/>
      <c r="IZH302"/>
      <c r="IZI302"/>
      <c r="IZJ302"/>
      <c r="IZK302"/>
      <c r="IZL302"/>
      <c r="IZM302"/>
      <c r="IZN302"/>
      <c r="IZO302"/>
      <c r="IZP302"/>
      <c r="IZQ302"/>
      <c r="IZR302"/>
      <c r="IZS302"/>
      <c r="IZT302"/>
      <c r="IZU302"/>
      <c r="IZV302"/>
      <c r="IZW302"/>
      <c r="IZX302"/>
      <c r="IZY302"/>
      <c r="IZZ302"/>
      <c r="JAA302"/>
      <c r="JAB302"/>
      <c r="JAC302"/>
      <c r="JAD302"/>
      <c r="JAE302"/>
      <c r="JAF302"/>
      <c r="JAG302"/>
      <c r="JAH302"/>
      <c r="JAI302"/>
      <c r="JAJ302"/>
      <c r="JAK302"/>
      <c r="JAL302"/>
      <c r="JAM302"/>
      <c r="JAN302"/>
      <c r="JAO302"/>
      <c r="JAP302"/>
      <c r="JAQ302"/>
      <c r="JAR302"/>
      <c r="JAS302"/>
      <c r="JAT302"/>
      <c r="JAU302"/>
      <c r="JAV302"/>
      <c r="JAW302"/>
      <c r="JAX302"/>
      <c r="JAY302"/>
      <c r="JAZ302"/>
      <c r="JBA302"/>
      <c r="JBB302"/>
      <c r="JBC302"/>
      <c r="JBD302"/>
      <c r="JBE302"/>
      <c r="JBF302"/>
      <c r="JBG302"/>
      <c r="JBH302"/>
      <c r="JBI302"/>
      <c r="JBJ302"/>
      <c r="JBK302"/>
      <c r="JBL302"/>
      <c r="JBM302"/>
      <c r="JBN302"/>
      <c r="JBO302"/>
      <c r="JBP302"/>
      <c r="JBQ302"/>
      <c r="JBR302"/>
      <c r="JBS302"/>
      <c r="JBT302"/>
      <c r="JBU302"/>
      <c r="JBV302"/>
      <c r="JBW302"/>
      <c r="JBX302"/>
      <c r="JBY302"/>
      <c r="JBZ302"/>
      <c r="JCA302"/>
      <c r="JCB302"/>
      <c r="JCC302"/>
      <c r="JCD302"/>
      <c r="JCE302"/>
      <c r="JCF302"/>
      <c r="JCG302"/>
      <c r="JCH302"/>
      <c r="JCI302"/>
      <c r="JCJ302"/>
      <c r="JCK302"/>
      <c r="JCL302"/>
      <c r="JCM302"/>
      <c r="JCN302"/>
      <c r="JCO302"/>
      <c r="JCP302"/>
      <c r="JCQ302"/>
      <c r="JCR302"/>
      <c r="JCS302"/>
      <c r="JCT302"/>
      <c r="JCU302"/>
      <c r="JCV302"/>
      <c r="JCW302"/>
      <c r="JCX302"/>
      <c r="JCY302"/>
      <c r="JCZ302"/>
      <c r="JDA302"/>
      <c r="JDB302"/>
      <c r="JDC302"/>
      <c r="JDD302"/>
      <c r="JDE302"/>
      <c r="JDF302"/>
      <c r="JDG302"/>
      <c r="JDH302"/>
      <c r="JDI302"/>
      <c r="JDJ302"/>
      <c r="JDK302"/>
      <c r="JDL302"/>
      <c r="JDM302"/>
      <c r="JDN302"/>
      <c r="JDO302"/>
      <c r="JDP302"/>
      <c r="JDQ302"/>
      <c r="JDR302"/>
      <c r="JDS302"/>
      <c r="JDT302"/>
      <c r="JDU302"/>
      <c r="JDV302"/>
      <c r="JDW302"/>
      <c r="JDX302"/>
      <c r="JDY302"/>
      <c r="JDZ302"/>
      <c r="JEA302"/>
      <c r="JEB302"/>
      <c r="JEC302"/>
      <c r="JED302"/>
      <c r="JEE302"/>
      <c r="JEF302"/>
      <c r="JEG302"/>
      <c r="JEH302"/>
      <c r="JEI302"/>
      <c r="JEJ302"/>
      <c r="JEK302"/>
      <c r="JEL302"/>
      <c r="JEM302"/>
      <c r="JEN302"/>
      <c r="JEO302"/>
      <c r="JEP302"/>
      <c r="JEQ302"/>
      <c r="JER302"/>
      <c r="JES302"/>
      <c r="JET302"/>
      <c r="JEU302"/>
      <c r="JEV302"/>
      <c r="JEW302"/>
      <c r="JEX302"/>
      <c r="JEY302"/>
      <c r="JEZ302"/>
      <c r="JFA302"/>
      <c r="JFB302"/>
      <c r="JFC302"/>
      <c r="JFD302"/>
      <c r="JFE302"/>
      <c r="JFF302"/>
      <c r="JFG302"/>
      <c r="JFH302"/>
      <c r="JFI302"/>
      <c r="JFJ302"/>
      <c r="JFK302"/>
      <c r="JFL302"/>
      <c r="JFM302"/>
      <c r="JFN302"/>
      <c r="JFO302"/>
      <c r="JFP302"/>
      <c r="JFQ302"/>
      <c r="JFR302"/>
      <c r="JFS302"/>
      <c r="JFT302"/>
      <c r="JFU302"/>
      <c r="JFV302"/>
      <c r="JFW302"/>
      <c r="JFX302"/>
      <c r="JFY302"/>
      <c r="JFZ302"/>
      <c r="JGA302"/>
      <c r="JGB302"/>
      <c r="JGC302"/>
      <c r="JGD302"/>
      <c r="JGE302"/>
      <c r="JGF302"/>
      <c r="JGG302"/>
      <c r="JGH302"/>
      <c r="JGI302"/>
      <c r="JGJ302"/>
      <c r="JGK302"/>
      <c r="JGL302"/>
      <c r="JGM302"/>
      <c r="JGN302"/>
      <c r="JGO302"/>
      <c r="JGP302"/>
      <c r="JGQ302"/>
      <c r="JGR302"/>
      <c r="JGS302"/>
      <c r="JGT302"/>
      <c r="JGU302"/>
      <c r="JGV302"/>
      <c r="JGW302"/>
      <c r="JGX302"/>
      <c r="JGY302"/>
      <c r="JGZ302"/>
      <c r="JHA302"/>
      <c r="JHB302"/>
      <c r="JHC302"/>
      <c r="JHD302"/>
      <c r="JHE302"/>
      <c r="JHF302"/>
      <c r="JHG302"/>
      <c r="JHH302"/>
      <c r="JHI302"/>
      <c r="JHJ302"/>
      <c r="JHK302"/>
      <c r="JHL302"/>
      <c r="JHM302"/>
      <c r="JHN302"/>
      <c r="JHO302"/>
      <c r="JHP302"/>
      <c r="JHQ302"/>
      <c r="JHR302"/>
      <c r="JHS302"/>
      <c r="JHT302"/>
      <c r="JHU302"/>
      <c r="JHV302"/>
      <c r="JHW302"/>
      <c r="JHX302"/>
      <c r="JHY302"/>
      <c r="JHZ302"/>
      <c r="JIA302"/>
      <c r="JIB302"/>
      <c r="JIC302"/>
      <c r="JID302"/>
      <c r="JIE302"/>
      <c r="JIF302"/>
      <c r="JIG302"/>
      <c r="JIH302"/>
      <c r="JII302"/>
      <c r="JIJ302"/>
      <c r="JIK302"/>
      <c r="JIL302"/>
      <c r="JIM302"/>
      <c r="JIN302"/>
      <c r="JIO302"/>
      <c r="JIP302"/>
      <c r="JIQ302"/>
      <c r="JIR302"/>
      <c r="JIS302"/>
      <c r="JIT302"/>
      <c r="JIU302"/>
      <c r="JIV302"/>
      <c r="JIW302"/>
      <c r="JIX302"/>
      <c r="JIY302"/>
      <c r="JIZ302"/>
      <c r="JJA302"/>
      <c r="JJB302"/>
      <c r="JJC302"/>
      <c r="JJD302"/>
      <c r="JJE302"/>
      <c r="JJF302"/>
      <c r="JJG302"/>
      <c r="JJH302"/>
      <c r="JJI302"/>
      <c r="JJJ302"/>
      <c r="JJK302"/>
      <c r="JJL302"/>
      <c r="JJM302"/>
      <c r="JJN302"/>
      <c r="JJO302"/>
      <c r="JJP302"/>
      <c r="JJQ302"/>
      <c r="JJR302"/>
      <c r="JJS302"/>
      <c r="JJT302"/>
      <c r="JJU302"/>
      <c r="JJV302"/>
      <c r="JJW302"/>
      <c r="JJX302"/>
      <c r="JJY302"/>
      <c r="JJZ302"/>
      <c r="JKA302"/>
      <c r="JKB302"/>
      <c r="JKC302"/>
      <c r="JKD302"/>
      <c r="JKE302"/>
      <c r="JKF302"/>
      <c r="JKG302"/>
      <c r="JKH302"/>
      <c r="JKI302"/>
      <c r="JKJ302"/>
      <c r="JKK302"/>
      <c r="JKL302"/>
      <c r="JKM302"/>
      <c r="JKN302"/>
      <c r="JKO302"/>
      <c r="JKP302"/>
      <c r="JKQ302"/>
      <c r="JKR302"/>
      <c r="JKS302"/>
      <c r="JKT302"/>
      <c r="JKU302"/>
      <c r="JKV302"/>
      <c r="JKW302"/>
      <c r="JKX302"/>
      <c r="JKY302"/>
      <c r="JKZ302"/>
      <c r="JLA302"/>
      <c r="JLB302"/>
      <c r="JLC302"/>
      <c r="JLD302"/>
      <c r="JLE302"/>
      <c r="JLF302"/>
      <c r="JLG302"/>
      <c r="JLH302"/>
      <c r="JLI302"/>
      <c r="JLJ302"/>
      <c r="JLK302"/>
      <c r="JLL302"/>
      <c r="JLM302"/>
      <c r="JLN302"/>
      <c r="JLO302"/>
      <c r="JLP302"/>
      <c r="JLQ302"/>
      <c r="JLR302"/>
      <c r="JLS302"/>
      <c r="JLT302"/>
      <c r="JLU302"/>
      <c r="JLV302"/>
      <c r="JLW302"/>
      <c r="JLX302"/>
      <c r="JLY302"/>
      <c r="JLZ302"/>
      <c r="JMA302"/>
      <c r="JMB302"/>
      <c r="JMC302"/>
      <c r="JMD302"/>
      <c r="JME302"/>
      <c r="JMF302"/>
      <c r="JMG302"/>
      <c r="JMH302"/>
      <c r="JMI302"/>
      <c r="JMJ302"/>
      <c r="JMK302"/>
      <c r="JML302"/>
      <c r="JMM302"/>
      <c r="JMN302"/>
      <c r="JMO302"/>
      <c r="JMP302"/>
      <c r="JMQ302"/>
      <c r="JMR302"/>
      <c r="JMS302"/>
      <c r="JMT302"/>
      <c r="JMU302"/>
      <c r="JMV302"/>
      <c r="JMW302"/>
      <c r="JMX302"/>
      <c r="JMY302"/>
      <c r="JMZ302"/>
      <c r="JNA302"/>
      <c r="JNB302"/>
      <c r="JNC302"/>
      <c r="JND302"/>
      <c r="JNE302"/>
      <c r="JNF302"/>
      <c r="JNG302"/>
      <c r="JNH302"/>
      <c r="JNI302"/>
      <c r="JNJ302"/>
      <c r="JNK302"/>
      <c r="JNL302"/>
      <c r="JNM302"/>
      <c r="JNN302"/>
      <c r="JNO302"/>
      <c r="JNP302"/>
      <c r="JNQ302"/>
      <c r="JNR302"/>
      <c r="JNS302"/>
      <c r="JNT302"/>
      <c r="JNU302"/>
      <c r="JNV302"/>
      <c r="JNW302"/>
      <c r="JNX302"/>
      <c r="JNY302"/>
      <c r="JNZ302"/>
      <c r="JOA302"/>
      <c r="JOB302"/>
      <c r="JOC302"/>
      <c r="JOD302"/>
      <c r="JOE302"/>
      <c r="JOF302"/>
      <c r="JOG302"/>
      <c r="JOH302"/>
      <c r="JOI302"/>
      <c r="JOJ302"/>
      <c r="JOK302"/>
      <c r="JOL302"/>
      <c r="JOM302"/>
      <c r="JON302"/>
      <c r="JOO302"/>
      <c r="JOP302"/>
      <c r="JOQ302"/>
      <c r="JOR302"/>
      <c r="JOS302"/>
      <c r="JOT302"/>
      <c r="JOU302"/>
      <c r="JOV302"/>
      <c r="JOW302"/>
      <c r="JOX302"/>
      <c r="JOY302"/>
      <c r="JOZ302"/>
      <c r="JPA302"/>
      <c r="JPB302"/>
      <c r="JPC302"/>
      <c r="JPD302"/>
      <c r="JPE302"/>
      <c r="JPF302"/>
      <c r="JPG302"/>
      <c r="JPH302"/>
      <c r="JPI302"/>
      <c r="JPJ302"/>
      <c r="JPK302"/>
      <c r="JPL302"/>
      <c r="JPM302"/>
      <c r="JPN302"/>
      <c r="JPO302"/>
      <c r="JPP302"/>
      <c r="JPQ302"/>
      <c r="JPR302"/>
      <c r="JPS302"/>
      <c r="JPT302"/>
      <c r="JPU302"/>
      <c r="JPV302"/>
      <c r="JPW302"/>
      <c r="JPX302"/>
      <c r="JPY302"/>
      <c r="JPZ302"/>
      <c r="JQA302"/>
      <c r="JQB302"/>
      <c r="JQC302"/>
      <c r="JQD302"/>
      <c r="JQE302"/>
      <c r="JQF302"/>
      <c r="JQG302"/>
      <c r="JQH302"/>
      <c r="JQI302"/>
      <c r="JQJ302"/>
      <c r="JQK302"/>
      <c r="JQL302"/>
      <c r="JQM302"/>
      <c r="JQN302"/>
      <c r="JQO302"/>
      <c r="JQP302"/>
      <c r="JQQ302"/>
      <c r="JQR302"/>
      <c r="JQS302"/>
      <c r="JQT302"/>
      <c r="JQU302"/>
      <c r="JQV302"/>
      <c r="JQW302"/>
      <c r="JQX302"/>
      <c r="JQY302"/>
      <c r="JQZ302"/>
      <c r="JRA302"/>
      <c r="JRB302"/>
      <c r="JRC302"/>
      <c r="JRD302"/>
      <c r="JRE302"/>
      <c r="JRF302"/>
      <c r="JRG302"/>
      <c r="JRH302"/>
      <c r="JRI302"/>
      <c r="JRJ302"/>
      <c r="JRK302"/>
      <c r="JRL302"/>
      <c r="JRM302"/>
      <c r="JRN302"/>
      <c r="JRO302"/>
      <c r="JRP302"/>
      <c r="JRQ302"/>
      <c r="JRR302"/>
      <c r="JRS302"/>
      <c r="JRT302"/>
      <c r="JRU302"/>
      <c r="JRV302"/>
      <c r="JRW302"/>
      <c r="JRX302"/>
      <c r="JRY302"/>
      <c r="JRZ302"/>
      <c r="JSA302"/>
      <c r="JSB302"/>
      <c r="JSC302"/>
      <c r="JSD302"/>
      <c r="JSE302"/>
      <c r="JSF302"/>
      <c r="JSG302"/>
      <c r="JSH302"/>
      <c r="JSI302"/>
      <c r="JSJ302"/>
      <c r="JSK302"/>
      <c r="JSL302"/>
      <c r="JSM302"/>
      <c r="JSN302"/>
      <c r="JSO302"/>
      <c r="JSP302"/>
      <c r="JSQ302"/>
      <c r="JSR302"/>
      <c r="JSS302"/>
      <c r="JST302"/>
      <c r="JSU302"/>
      <c r="JSV302"/>
      <c r="JSW302"/>
      <c r="JSX302"/>
      <c r="JSY302"/>
      <c r="JSZ302"/>
      <c r="JTA302"/>
      <c r="JTB302"/>
      <c r="JTC302"/>
      <c r="JTD302"/>
      <c r="JTE302"/>
      <c r="JTF302"/>
      <c r="JTG302"/>
      <c r="JTH302"/>
      <c r="JTI302"/>
      <c r="JTJ302"/>
      <c r="JTK302"/>
      <c r="JTL302"/>
      <c r="JTM302"/>
      <c r="JTN302"/>
      <c r="JTO302"/>
      <c r="JTP302"/>
      <c r="JTQ302"/>
      <c r="JTR302"/>
      <c r="JTS302"/>
      <c r="JTT302"/>
      <c r="JTU302"/>
      <c r="JTV302"/>
      <c r="JTW302"/>
      <c r="JTX302"/>
      <c r="JTY302"/>
      <c r="JTZ302"/>
      <c r="JUA302"/>
      <c r="JUB302"/>
      <c r="JUC302"/>
      <c r="JUD302"/>
      <c r="JUE302"/>
      <c r="JUF302"/>
      <c r="JUG302"/>
      <c r="JUH302"/>
      <c r="JUI302"/>
      <c r="JUJ302"/>
      <c r="JUK302"/>
      <c r="JUL302"/>
      <c r="JUM302"/>
      <c r="JUN302"/>
      <c r="JUO302"/>
      <c r="JUP302"/>
      <c r="JUQ302"/>
      <c r="JUR302"/>
      <c r="JUS302"/>
      <c r="JUT302"/>
      <c r="JUU302"/>
      <c r="JUV302"/>
      <c r="JUW302"/>
      <c r="JUX302"/>
      <c r="JUY302"/>
      <c r="JUZ302"/>
      <c r="JVA302"/>
      <c r="JVB302"/>
      <c r="JVC302"/>
      <c r="JVD302"/>
      <c r="JVE302"/>
      <c r="JVF302"/>
      <c r="JVG302"/>
      <c r="JVH302"/>
      <c r="JVI302"/>
      <c r="JVJ302"/>
      <c r="JVK302"/>
      <c r="JVL302"/>
      <c r="JVM302"/>
      <c r="JVN302"/>
      <c r="JVO302"/>
      <c r="JVP302"/>
      <c r="JVQ302"/>
      <c r="JVR302"/>
      <c r="JVS302"/>
      <c r="JVT302"/>
      <c r="JVU302"/>
      <c r="JVV302"/>
      <c r="JVW302"/>
      <c r="JVX302"/>
      <c r="JVY302"/>
      <c r="JVZ302"/>
      <c r="JWA302"/>
      <c r="JWB302"/>
      <c r="JWC302"/>
      <c r="JWD302"/>
      <c r="JWE302"/>
      <c r="JWF302"/>
      <c r="JWG302"/>
      <c r="JWH302"/>
      <c r="JWI302"/>
      <c r="JWJ302"/>
      <c r="JWK302"/>
      <c r="JWL302"/>
      <c r="JWM302"/>
      <c r="JWN302"/>
      <c r="JWO302"/>
      <c r="JWP302"/>
      <c r="JWQ302"/>
      <c r="JWR302"/>
      <c r="JWS302"/>
      <c r="JWT302"/>
      <c r="JWU302"/>
      <c r="JWV302"/>
      <c r="JWW302"/>
      <c r="JWX302"/>
      <c r="JWY302"/>
      <c r="JWZ302"/>
      <c r="JXA302"/>
      <c r="JXB302"/>
      <c r="JXC302"/>
      <c r="JXD302"/>
      <c r="JXE302"/>
      <c r="JXF302"/>
      <c r="JXG302"/>
      <c r="JXH302"/>
      <c r="JXI302"/>
      <c r="JXJ302"/>
      <c r="JXK302"/>
      <c r="JXL302"/>
      <c r="JXM302"/>
      <c r="JXN302"/>
      <c r="JXO302"/>
      <c r="JXP302"/>
      <c r="JXQ302"/>
      <c r="JXR302"/>
      <c r="JXS302"/>
      <c r="JXT302"/>
      <c r="JXU302"/>
      <c r="JXV302"/>
      <c r="JXW302"/>
      <c r="JXX302"/>
      <c r="JXY302"/>
      <c r="JXZ302"/>
      <c r="JYA302"/>
      <c r="JYB302"/>
      <c r="JYC302"/>
      <c r="JYD302"/>
      <c r="JYE302"/>
      <c r="JYF302"/>
      <c r="JYG302"/>
      <c r="JYH302"/>
      <c r="JYI302"/>
      <c r="JYJ302"/>
      <c r="JYK302"/>
      <c r="JYL302"/>
      <c r="JYM302"/>
      <c r="JYN302"/>
      <c r="JYO302"/>
      <c r="JYP302"/>
      <c r="JYQ302"/>
      <c r="JYR302"/>
      <c r="JYS302"/>
      <c r="JYT302"/>
      <c r="JYU302"/>
      <c r="JYV302"/>
      <c r="JYW302"/>
      <c r="JYX302"/>
      <c r="JYY302"/>
      <c r="JYZ302"/>
      <c r="JZA302"/>
      <c r="JZB302"/>
      <c r="JZC302"/>
      <c r="JZD302"/>
      <c r="JZE302"/>
      <c r="JZF302"/>
      <c r="JZG302"/>
      <c r="JZH302"/>
      <c r="JZI302"/>
      <c r="JZJ302"/>
      <c r="JZK302"/>
      <c r="JZL302"/>
      <c r="JZM302"/>
      <c r="JZN302"/>
      <c r="JZO302"/>
      <c r="JZP302"/>
      <c r="JZQ302"/>
      <c r="JZR302"/>
      <c r="JZS302"/>
      <c r="JZT302"/>
      <c r="JZU302"/>
      <c r="JZV302"/>
      <c r="JZW302"/>
      <c r="JZX302"/>
      <c r="JZY302"/>
      <c r="JZZ302"/>
      <c r="KAA302"/>
      <c r="KAB302"/>
      <c r="KAC302"/>
      <c r="KAD302"/>
      <c r="KAE302"/>
      <c r="KAF302"/>
      <c r="KAG302"/>
      <c r="KAH302"/>
      <c r="KAI302"/>
      <c r="KAJ302"/>
      <c r="KAK302"/>
      <c r="KAL302"/>
      <c r="KAM302"/>
      <c r="KAN302"/>
      <c r="KAO302"/>
      <c r="KAP302"/>
      <c r="KAQ302"/>
      <c r="KAR302"/>
      <c r="KAS302"/>
      <c r="KAT302"/>
      <c r="KAU302"/>
      <c r="KAV302"/>
      <c r="KAW302"/>
      <c r="KAX302"/>
      <c r="KAY302"/>
      <c r="KAZ302"/>
      <c r="KBA302"/>
      <c r="KBB302"/>
      <c r="KBC302"/>
      <c r="KBD302"/>
      <c r="KBE302"/>
      <c r="KBF302"/>
      <c r="KBG302"/>
      <c r="KBH302"/>
      <c r="KBI302"/>
      <c r="KBJ302"/>
      <c r="KBK302"/>
      <c r="KBL302"/>
      <c r="KBM302"/>
      <c r="KBN302"/>
      <c r="KBO302"/>
      <c r="KBP302"/>
      <c r="KBQ302"/>
      <c r="KBR302"/>
      <c r="KBS302"/>
      <c r="KBT302"/>
      <c r="KBU302"/>
      <c r="KBV302"/>
      <c r="KBW302"/>
      <c r="KBX302"/>
      <c r="KBY302"/>
      <c r="KBZ302"/>
      <c r="KCA302"/>
      <c r="KCB302"/>
      <c r="KCC302"/>
      <c r="KCD302"/>
      <c r="KCE302"/>
      <c r="KCF302"/>
      <c r="KCG302"/>
      <c r="KCH302"/>
      <c r="KCI302"/>
      <c r="KCJ302"/>
      <c r="KCK302"/>
      <c r="KCL302"/>
      <c r="KCM302"/>
      <c r="KCN302"/>
      <c r="KCO302"/>
      <c r="KCP302"/>
      <c r="KCQ302"/>
      <c r="KCR302"/>
      <c r="KCS302"/>
      <c r="KCT302"/>
      <c r="KCU302"/>
      <c r="KCV302"/>
      <c r="KCW302"/>
      <c r="KCX302"/>
      <c r="KCY302"/>
      <c r="KCZ302"/>
      <c r="KDA302"/>
      <c r="KDB302"/>
      <c r="KDC302"/>
      <c r="KDD302"/>
      <c r="KDE302"/>
      <c r="KDF302"/>
      <c r="KDG302"/>
      <c r="KDH302"/>
      <c r="KDI302"/>
      <c r="KDJ302"/>
      <c r="KDK302"/>
      <c r="KDL302"/>
      <c r="KDM302"/>
      <c r="KDN302"/>
      <c r="KDO302"/>
      <c r="KDP302"/>
      <c r="KDQ302"/>
      <c r="KDR302"/>
      <c r="KDS302"/>
      <c r="KDT302"/>
      <c r="KDU302"/>
      <c r="KDV302"/>
      <c r="KDW302"/>
      <c r="KDX302"/>
      <c r="KDY302"/>
      <c r="KDZ302"/>
      <c r="KEA302"/>
      <c r="KEB302"/>
      <c r="KEC302"/>
      <c r="KED302"/>
      <c r="KEE302"/>
      <c r="KEF302"/>
      <c r="KEG302"/>
      <c r="KEH302"/>
      <c r="KEI302"/>
      <c r="KEJ302"/>
      <c r="KEK302"/>
      <c r="KEL302"/>
      <c r="KEM302"/>
      <c r="KEN302"/>
      <c r="KEO302"/>
      <c r="KEP302"/>
      <c r="KEQ302"/>
      <c r="KER302"/>
      <c r="KES302"/>
      <c r="KET302"/>
      <c r="KEU302"/>
      <c r="KEV302"/>
      <c r="KEW302"/>
      <c r="KEX302"/>
      <c r="KEY302"/>
      <c r="KEZ302"/>
      <c r="KFA302"/>
      <c r="KFB302"/>
      <c r="KFC302"/>
      <c r="KFD302"/>
      <c r="KFE302"/>
      <c r="KFF302"/>
      <c r="KFG302"/>
      <c r="KFH302"/>
      <c r="KFI302"/>
      <c r="KFJ302"/>
      <c r="KFK302"/>
      <c r="KFL302"/>
      <c r="KFM302"/>
      <c r="KFN302"/>
      <c r="KFO302"/>
      <c r="KFP302"/>
      <c r="KFQ302"/>
      <c r="KFR302"/>
      <c r="KFS302"/>
      <c r="KFT302"/>
      <c r="KFU302"/>
      <c r="KFV302"/>
      <c r="KFW302"/>
      <c r="KFX302"/>
      <c r="KFY302"/>
      <c r="KFZ302"/>
      <c r="KGA302"/>
      <c r="KGB302"/>
      <c r="KGC302"/>
      <c r="KGD302"/>
      <c r="KGE302"/>
      <c r="KGF302"/>
      <c r="KGG302"/>
      <c r="KGH302"/>
      <c r="KGI302"/>
      <c r="KGJ302"/>
      <c r="KGK302"/>
      <c r="KGL302"/>
      <c r="KGM302"/>
      <c r="KGN302"/>
      <c r="KGO302"/>
      <c r="KGP302"/>
      <c r="KGQ302"/>
      <c r="KGR302"/>
      <c r="KGS302"/>
      <c r="KGT302"/>
      <c r="KGU302"/>
      <c r="KGV302"/>
      <c r="KGW302"/>
      <c r="KGX302"/>
      <c r="KGY302"/>
      <c r="KGZ302"/>
      <c r="KHA302"/>
      <c r="KHB302"/>
      <c r="KHC302"/>
      <c r="KHD302"/>
      <c r="KHE302"/>
      <c r="KHF302"/>
      <c r="KHG302"/>
      <c r="KHH302"/>
      <c r="KHI302"/>
      <c r="KHJ302"/>
      <c r="KHK302"/>
      <c r="KHL302"/>
      <c r="KHM302"/>
      <c r="KHN302"/>
      <c r="KHO302"/>
      <c r="KHP302"/>
      <c r="KHQ302"/>
      <c r="KHR302"/>
      <c r="KHS302"/>
      <c r="KHT302"/>
      <c r="KHU302"/>
      <c r="KHV302"/>
      <c r="KHW302"/>
      <c r="KHX302"/>
      <c r="KHY302"/>
      <c r="KHZ302"/>
      <c r="KIA302"/>
      <c r="KIB302"/>
      <c r="KIC302"/>
      <c r="KID302"/>
      <c r="KIE302"/>
      <c r="KIF302"/>
      <c r="KIG302"/>
      <c r="KIH302"/>
      <c r="KII302"/>
      <c r="KIJ302"/>
      <c r="KIK302"/>
      <c r="KIL302"/>
      <c r="KIM302"/>
      <c r="KIN302"/>
      <c r="KIO302"/>
      <c r="KIP302"/>
      <c r="KIQ302"/>
      <c r="KIR302"/>
      <c r="KIS302"/>
      <c r="KIT302"/>
      <c r="KIU302"/>
      <c r="KIV302"/>
      <c r="KIW302"/>
      <c r="KIX302"/>
      <c r="KIY302"/>
      <c r="KIZ302"/>
      <c r="KJA302"/>
      <c r="KJB302"/>
      <c r="KJC302"/>
      <c r="KJD302"/>
      <c r="KJE302"/>
      <c r="KJF302"/>
      <c r="KJG302"/>
      <c r="KJH302"/>
      <c r="KJI302"/>
      <c r="KJJ302"/>
      <c r="KJK302"/>
      <c r="KJL302"/>
      <c r="KJM302"/>
      <c r="KJN302"/>
      <c r="KJO302"/>
      <c r="KJP302"/>
      <c r="KJQ302"/>
      <c r="KJR302"/>
      <c r="KJS302"/>
      <c r="KJT302"/>
      <c r="KJU302"/>
      <c r="KJV302"/>
      <c r="KJW302"/>
      <c r="KJX302"/>
      <c r="KJY302"/>
      <c r="KJZ302"/>
      <c r="KKA302"/>
      <c r="KKB302"/>
      <c r="KKC302"/>
      <c r="KKD302"/>
      <c r="KKE302"/>
      <c r="KKF302"/>
      <c r="KKG302"/>
      <c r="KKH302"/>
      <c r="KKI302"/>
      <c r="KKJ302"/>
      <c r="KKK302"/>
      <c r="KKL302"/>
      <c r="KKM302"/>
      <c r="KKN302"/>
      <c r="KKO302"/>
      <c r="KKP302"/>
      <c r="KKQ302"/>
      <c r="KKR302"/>
      <c r="KKS302"/>
      <c r="KKT302"/>
      <c r="KKU302"/>
      <c r="KKV302"/>
      <c r="KKW302"/>
      <c r="KKX302"/>
      <c r="KKY302"/>
      <c r="KKZ302"/>
      <c r="KLA302"/>
      <c r="KLB302"/>
      <c r="KLC302"/>
      <c r="KLD302"/>
      <c r="KLE302"/>
      <c r="KLF302"/>
      <c r="KLG302"/>
      <c r="KLH302"/>
      <c r="KLI302"/>
      <c r="KLJ302"/>
      <c r="KLK302"/>
      <c r="KLL302"/>
      <c r="KLM302"/>
      <c r="KLN302"/>
      <c r="KLO302"/>
      <c r="KLP302"/>
      <c r="KLQ302"/>
      <c r="KLR302"/>
      <c r="KLS302"/>
      <c r="KLT302"/>
      <c r="KLU302"/>
      <c r="KLV302"/>
      <c r="KLW302"/>
      <c r="KLX302"/>
      <c r="KLY302"/>
      <c r="KLZ302"/>
      <c r="KMA302"/>
      <c r="KMB302"/>
      <c r="KMC302"/>
      <c r="KMD302"/>
      <c r="KME302"/>
      <c r="KMF302"/>
      <c r="KMG302"/>
      <c r="KMH302"/>
      <c r="KMI302"/>
      <c r="KMJ302"/>
      <c r="KMK302"/>
      <c r="KML302"/>
      <c r="KMM302"/>
      <c r="KMN302"/>
      <c r="KMO302"/>
      <c r="KMP302"/>
      <c r="KMQ302"/>
      <c r="KMR302"/>
      <c r="KMS302"/>
      <c r="KMT302"/>
      <c r="KMU302"/>
      <c r="KMV302"/>
      <c r="KMW302"/>
      <c r="KMX302"/>
      <c r="KMY302"/>
      <c r="KMZ302"/>
      <c r="KNA302"/>
      <c r="KNB302"/>
      <c r="KNC302"/>
      <c r="KND302"/>
      <c r="KNE302"/>
      <c r="KNF302"/>
      <c r="KNG302"/>
      <c r="KNH302"/>
      <c r="KNI302"/>
      <c r="KNJ302"/>
      <c r="KNK302"/>
      <c r="KNL302"/>
      <c r="KNM302"/>
      <c r="KNN302"/>
      <c r="KNO302"/>
      <c r="KNP302"/>
      <c r="KNQ302"/>
      <c r="KNR302"/>
      <c r="KNS302"/>
      <c r="KNT302"/>
      <c r="KNU302"/>
      <c r="KNV302"/>
      <c r="KNW302"/>
      <c r="KNX302"/>
      <c r="KNY302"/>
      <c r="KNZ302"/>
      <c r="KOA302"/>
      <c r="KOB302"/>
      <c r="KOC302"/>
      <c r="KOD302"/>
      <c r="KOE302"/>
      <c r="KOF302"/>
      <c r="KOG302"/>
      <c r="KOH302"/>
      <c r="KOI302"/>
      <c r="KOJ302"/>
      <c r="KOK302"/>
      <c r="KOL302"/>
      <c r="KOM302"/>
      <c r="KON302"/>
      <c r="KOO302"/>
      <c r="KOP302"/>
      <c r="KOQ302"/>
      <c r="KOR302"/>
      <c r="KOS302"/>
      <c r="KOT302"/>
      <c r="KOU302"/>
      <c r="KOV302"/>
      <c r="KOW302"/>
      <c r="KOX302"/>
      <c r="KOY302"/>
      <c r="KOZ302"/>
      <c r="KPA302"/>
      <c r="KPB302"/>
      <c r="KPC302"/>
      <c r="KPD302"/>
      <c r="KPE302"/>
      <c r="KPF302"/>
      <c r="KPG302"/>
      <c r="KPH302"/>
      <c r="KPI302"/>
      <c r="KPJ302"/>
      <c r="KPK302"/>
      <c r="KPL302"/>
      <c r="KPM302"/>
      <c r="KPN302"/>
      <c r="KPO302"/>
      <c r="KPP302"/>
      <c r="KPQ302"/>
      <c r="KPR302"/>
      <c r="KPS302"/>
      <c r="KPT302"/>
      <c r="KPU302"/>
      <c r="KPV302"/>
      <c r="KPW302"/>
      <c r="KPX302"/>
      <c r="KPY302"/>
      <c r="KPZ302"/>
      <c r="KQA302"/>
      <c r="KQB302"/>
      <c r="KQC302"/>
      <c r="KQD302"/>
      <c r="KQE302"/>
      <c r="KQF302"/>
      <c r="KQG302"/>
      <c r="KQH302"/>
      <c r="KQI302"/>
      <c r="KQJ302"/>
      <c r="KQK302"/>
      <c r="KQL302"/>
      <c r="KQM302"/>
      <c r="KQN302"/>
      <c r="KQO302"/>
      <c r="KQP302"/>
      <c r="KQQ302"/>
      <c r="KQR302"/>
      <c r="KQS302"/>
      <c r="KQT302"/>
      <c r="KQU302"/>
      <c r="KQV302"/>
      <c r="KQW302"/>
      <c r="KQX302"/>
      <c r="KQY302"/>
      <c r="KQZ302"/>
      <c r="KRA302"/>
      <c r="KRB302"/>
      <c r="KRC302"/>
      <c r="KRD302"/>
      <c r="KRE302"/>
      <c r="KRF302"/>
      <c r="KRG302"/>
      <c r="KRH302"/>
      <c r="KRI302"/>
      <c r="KRJ302"/>
      <c r="KRK302"/>
      <c r="KRL302"/>
      <c r="KRM302"/>
      <c r="KRN302"/>
      <c r="KRO302"/>
      <c r="KRP302"/>
      <c r="KRQ302"/>
      <c r="KRR302"/>
      <c r="KRS302"/>
      <c r="KRT302"/>
      <c r="KRU302"/>
      <c r="KRV302"/>
      <c r="KRW302"/>
      <c r="KRX302"/>
      <c r="KRY302"/>
      <c r="KRZ302"/>
      <c r="KSA302"/>
      <c r="KSB302"/>
      <c r="KSC302"/>
      <c r="KSD302"/>
      <c r="KSE302"/>
      <c r="KSF302"/>
      <c r="KSG302"/>
      <c r="KSH302"/>
      <c r="KSI302"/>
      <c r="KSJ302"/>
      <c r="KSK302"/>
      <c r="KSL302"/>
      <c r="KSM302"/>
      <c r="KSN302"/>
      <c r="KSO302"/>
      <c r="KSP302"/>
      <c r="KSQ302"/>
      <c r="KSR302"/>
      <c r="KSS302"/>
      <c r="KST302"/>
      <c r="KSU302"/>
      <c r="KSV302"/>
      <c r="KSW302"/>
      <c r="KSX302"/>
      <c r="KSY302"/>
      <c r="KSZ302"/>
      <c r="KTA302"/>
      <c r="KTB302"/>
      <c r="KTC302"/>
      <c r="KTD302"/>
      <c r="KTE302"/>
      <c r="KTF302"/>
      <c r="KTG302"/>
      <c r="KTH302"/>
      <c r="KTI302"/>
      <c r="KTJ302"/>
      <c r="KTK302"/>
      <c r="KTL302"/>
      <c r="KTM302"/>
      <c r="KTN302"/>
      <c r="KTO302"/>
      <c r="KTP302"/>
      <c r="KTQ302"/>
      <c r="KTR302"/>
      <c r="KTS302"/>
      <c r="KTT302"/>
      <c r="KTU302"/>
      <c r="KTV302"/>
      <c r="KTW302"/>
      <c r="KTX302"/>
      <c r="KTY302"/>
      <c r="KTZ302"/>
      <c r="KUA302"/>
      <c r="KUB302"/>
      <c r="KUC302"/>
      <c r="KUD302"/>
      <c r="KUE302"/>
      <c r="KUF302"/>
      <c r="KUG302"/>
      <c r="KUH302"/>
      <c r="KUI302"/>
      <c r="KUJ302"/>
      <c r="KUK302"/>
      <c r="KUL302"/>
      <c r="KUM302"/>
      <c r="KUN302"/>
      <c r="KUO302"/>
      <c r="KUP302"/>
      <c r="KUQ302"/>
      <c r="KUR302"/>
      <c r="KUS302"/>
      <c r="KUT302"/>
      <c r="KUU302"/>
      <c r="KUV302"/>
      <c r="KUW302"/>
      <c r="KUX302"/>
      <c r="KUY302"/>
      <c r="KUZ302"/>
      <c r="KVA302"/>
      <c r="KVB302"/>
      <c r="KVC302"/>
      <c r="KVD302"/>
      <c r="KVE302"/>
      <c r="KVF302"/>
      <c r="KVG302"/>
      <c r="KVH302"/>
      <c r="KVI302"/>
      <c r="KVJ302"/>
      <c r="KVK302"/>
      <c r="KVL302"/>
      <c r="KVM302"/>
      <c r="KVN302"/>
      <c r="KVO302"/>
      <c r="KVP302"/>
      <c r="KVQ302"/>
      <c r="KVR302"/>
      <c r="KVS302"/>
      <c r="KVT302"/>
      <c r="KVU302"/>
      <c r="KVV302"/>
      <c r="KVW302"/>
      <c r="KVX302"/>
      <c r="KVY302"/>
      <c r="KVZ302"/>
      <c r="KWA302"/>
      <c r="KWB302"/>
      <c r="KWC302"/>
      <c r="KWD302"/>
      <c r="KWE302"/>
      <c r="KWF302"/>
      <c r="KWG302"/>
      <c r="KWH302"/>
      <c r="KWI302"/>
      <c r="KWJ302"/>
      <c r="KWK302"/>
      <c r="KWL302"/>
      <c r="KWM302"/>
      <c r="KWN302"/>
      <c r="KWO302"/>
      <c r="KWP302"/>
      <c r="KWQ302"/>
      <c r="KWR302"/>
      <c r="KWS302"/>
      <c r="KWT302"/>
      <c r="KWU302"/>
      <c r="KWV302"/>
      <c r="KWW302"/>
      <c r="KWX302"/>
      <c r="KWY302"/>
      <c r="KWZ302"/>
      <c r="KXA302"/>
      <c r="KXB302"/>
      <c r="KXC302"/>
      <c r="KXD302"/>
      <c r="KXE302"/>
      <c r="KXF302"/>
      <c r="KXG302"/>
      <c r="KXH302"/>
      <c r="KXI302"/>
      <c r="KXJ302"/>
      <c r="KXK302"/>
      <c r="KXL302"/>
      <c r="KXM302"/>
      <c r="KXN302"/>
      <c r="KXO302"/>
      <c r="KXP302"/>
      <c r="KXQ302"/>
      <c r="KXR302"/>
      <c r="KXS302"/>
      <c r="KXT302"/>
      <c r="KXU302"/>
      <c r="KXV302"/>
      <c r="KXW302"/>
      <c r="KXX302"/>
      <c r="KXY302"/>
      <c r="KXZ302"/>
      <c r="KYA302"/>
      <c r="KYB302"/>
      <c r="KYC302"/>
      <c r="KYD302"/>
      <c r="KYE302"/>
      <c r="KYF302"/>
      <c r="KYG302"/>
      <c r="KYH302"/>
      <c r="KYI302"/>
      <c r="KYJ302"/>
      <c r="KYK302"/>
      <c r="KYL302"/>
      <c r="KYM302"/>
      <c r="KYN302"/>
      <c r="KYO302"/>
      <c r="KYP302"/>
      <c r="KYQ302"/>
      <c r="KYR302"/>
      <c r="KYS302"/>
      <c r="KYT302"/>
      <c r="KYU302"/>
      <c r="KYV302"/>
      <c r="KYW302"/>
      <c r="KYX302"/>
      <c r="KYY302"/>
      <c r="KYZ302"/>
      <c r="KZA302"/>
      <c r="KZB302"/>
      <c r="KZC302"/>
      <c r="KZD302"/>
      <c r="KZE302"/>
      <c r="KZF302"/>
      <c r="KZG302"/>
      <c r="KZH302"/>
      <c r="KZI302"/>
      <c r="KZJ302"/>
      <c r="KZK302"/>
      <c r="KZL302"/>
      <c r="KZM302"/>
      <c r="KZN302"/>
      <c r="KZO302"/>
      <c r="KZP302"/>
      <c r="KZQ302"/>
      <c r="KZR302"/>
      <c r="KZS302"/>
      <c r="KZT302"/>
      <c r="KZU302"/>
      <c r="KZV302"/>
      <c r="KZW302"/>
      <c r="KZX302"/>
      <c r="KZY302"/>
      <c r="KZZ302"/>
      <c r="LAA302"/>
      <c r="LAB302"/>
      <c r="LAC302"/>
      <c r="LAD302"/>
      <c r="LAE302"/>
      <c r="LAF302"/>
      <c r="LAG302"/>
      <c r="LAH302"/>
      <c r="LAI302"/>
      <c r="LAJ302"/>
      <c r="LAK302"/>
      <c r="LAL302"/>
      <c r="LAM302"/>
      <c r="LAN302"/>
      <c r="LAO302"/>
      <c r="LAP302"/>
      <c r="LAQ302"/>
      <c r="LAR302"/>
      <c r="LAS302"/>
      <c r="LAT302"/>
      <c r="LAU302"/>
      <c r="LAV302"/>
      <c r="LAW302"/>
      <c r="LAX302"/>
      <c r="LAY302"/>
      <c r="LAZ302"/>
      <c r="LBA302"/>
      <c r="LBB302"/>
      <c r="LBC302"/>
      <c r="LBD302"/>
      <c r="LBE302"/>
      <c r="LBF302"/>
      <c r="LBG302"/>
      <c r="LBH302"/>
      <c r="LBI302"/>
      <c r="LBJ302"/>
      <c r="LBK302"/>
      <c r="LBL302"/>
      <c r="LBM302"/>
      <c r="LBN302"/>
      <c r="LBO302"/>
      <c r="LBP302"/>
      <c r="LBQ302"/>
      <c r="LBR302"/>
      <c r="LBS302"/>
      <c r="LBT302"/>
      <c r="LBU302"/>
      <c r="LBV302"/>
      <c r="LBW302"/>
      <c r="LBX302"/>
      <c r="LBY302"/>
      <c r="LBZ302"/>
      <c r="LCA302"/>
      <c r="LCB302"/>
      <c r="LCC302"/>
      <c r="LCD302"/>
      <c r="LCE302"/>
      <c r="LCF302"/>
      <c r="LCG302"/>
      <c r="LCH302"/>
      <c r="LCI302"/>
      <c r="LCJ302"/>
      <c r="LCK302"/>
      <c r="LCL302"/>
      <c r="LCM302"/>
      <c r="LCN302"/>
      <c r="LCO302"/>
      <c r="LCP302"/>
      <c r="LCQ302"/>
      <c r="LCR302"/>
      <c r="LCS302"/>
      <c r="LCT302"/>
      <c r="LCU302"/>
      <c r="LCV302"/>
      <c r="LCW302"/>
      <c r="LCX302"/>
      <c r="LCY302"/>
      <c r="LCZ302"/>
      <c r="LDA302"/>
      <c r="LDB302"/>
      <c r="LDC302"/>
      <c r="LDD302"/>
      <c r="LDE302"/>
      <c r="LDF302"/>
      <c r="LDG302"/>
      <c r="LDH302"/>
      <c r="LDI302"/>
      <c r="LDJ302"/>
      <c r="LDK302"/>
      <c r="LDL302"/>
      <c r="LDM302"/>
      <c r="LDN302"/>
      <c r="LDO302"/>
      <c r="LDP302"/>
      <c r="LDQ302"/>
      <c r="LDR302"/>
      <c r="LDS302"/>
      <c r="LDT302"/>
      <c r="LDU302"/>
      <c r="LDV302"/>
      <c r="LDW302"/>
      <c r="LDX302"/>
      <c r="LDY302"/>
      <c r="LDZ302"/>
      <c r="LEA302"/>
      <c r="LEB302"/>
      <c r="LEC302"/>
      <c r="LED302"/>
      <c r="LEE302"/>
      <c r="LEF302"/>
      <c r="LEG302"/>
      <c r="LEH302"/>
      <c r="LEI302"/>
      <c r="LEJ302"/>
      <c r="LEK302"/>
      <c r="LEL302"/>
      <c r="LEM302"/>
      <c r="LEN302"/>
      <c r="LEO302"/>
      <c r="LEP302"/>
      <c r="LEQ302"/>
      <c r="LER302"/>
      <c r="LES302"/>
      <c r="LET302"/>
      <c r="LEU302"/>
      <c r="LEV302"/>
      <c r="LEW302"/>
      <c r="LEX302"/>
      <c r="LEY302"/>
      <c r="LEZ302"/>
      <c r="LFA302"/>
      <c r="LFB302"/>
      <c r="LFC302"/>
      <c r="LFD302"/>
      <c r="LFE302"/>
      <c r="LFF302"/>
      <c r="LFG302"/>
      <c r="LFH302"/>
      <c r="LFI302"/>
      <c r="LFJ302"/>
      <c r="LFK302"/>
      <c r="LFL302"/>
      <c r="LFM302"/>
      <c r="LFN302"/>
      <c r="LFO302"/>
      <c r="LFP302"/>
      <c r="LFQ302"/>
      <c r="LFR302"/>
      <c r="LFS302"/>
      <c r="LFT302"/>
      <c r="LFU302"/>
      <c r="LFV302"/>
      <c r="LFW302"/>
      <c r="LFX302"/>
      <c r="LFY302"/>
      <c r="LFZ302"/>
      <c r="LGA302"/>
      <c r="LGB302"/>
      <c r="LGC302"/>
      <c r="LGD302"/>
      <c r="LGE302"/>
      <c r="LGF302"/>
      <c r="LGG302"/>
      <c r="LGH302"/>
      <c r="LGI302"/>
      <c r="LGJ302"/>
      <c r="LGK302"/>
      <c r="LGL302"/>
      <c r="LGM302"/>
      <c r="LGN302"/>
      <c r="LGO302"/>
      <c r="LGP302"/>
      <c r="LGQ302"/>
      <c r="LGR302"/>
      <c r="LGS302"/>
      <c r="LGT302"/>
      <c r="LGU302"/>
      <c r="LGV302"/>
      <c r="LGW302"/>
      <c r="LGX302"/>
      <c r="LGY302"/>
      <c r="LGZ302"/>
      <c r="LHA302"/>
      <c r="LHB302"/>
      <c r="LHC302"/>
      <c r="LHD302"/>
      <c r="LHE302"/>
      <c r="LHF302"/>
      <c r="LHG302"/>
      <c r="LHH302"/>
      <c r="LHI302"/>
      <c r="LHJ302"/>
      <c r="LHK302"/>
      <c r="LHL302"/>
      <c r="LHM302"/>
      <c r="LHN302"/>
      <c r="LHO302"/>
      <c r="LHP302"/>
      <c r="LHQ302"/>
      <c r="LHR302"/>
      <c r="LHS302"/>
      <c r="LHT302"/>
      <c r="LHU302"/>
      <c r="LHV302"/>
      <c r="LHW302"/>
      <c r="LHX302"/>
      <c r="LHY302"/>
      <c r="LHZ302"/>
      <c r="LIA302"/>
      <c r="LIB302"/>
      <c r="LIC302"/>
      <c r="LID302"/>
      <c r="LIE302"/>
      <c r="LIF302"/>
      <c r="LIG302"/>
      <c r="LIH302"/>
      <c r="LII302"/>
      <c r="LIJ302"/>
      <c r="LIK302"/>
      <c r="LIL302"/>
      <c r="LIM302"/>
      <c r="LIN302"/>
      <c r="LIO302"/>
      <c r="LIP302"/>
      <c r="LIQ302"/>
      <c r="LIR302"/>
      <c r="LIS302"/>
      <c r="LIT302"/>
      <c r="LIU302"/>
      <c r="LIV302"/>
      <c r="LIW302"/>
      <c r="LIX302"/>
      <c r="LIY302"/>
      <c r="LIZ302"/>
      <c r="LJA302"/>
      <c r="LJB302"/>
      <c r="LJC302"/>
      <c r="LJD302"/>
      <c r="LJE302"/>
      <c r="LJF302"/>
      <c r="LJG302"/>
      <c r="LJH302"/>
      <c r="LJI302"/>
      <c r="LJJ302"/>
      <c r="LJK302"/>
      <c r="LJL302"/>
      <c r="LJM302"/>
      <c r="LJN302"/>
      <c r="LJO302"/>
      <c r="LJP302"/>
      <c r="LJQ302"/>
      <c r="LJR302"/>
      <c r="LJS302"/>
      <c r="LJT302"/>
      <c r="LJU302"/>
      <c r="LJV302"/>
      <c r="LJW302"/>
      <c r="LJX302"/>
      <c r="LJY302"/>
      <c r="LJZ302"/>
      <c r="LKA302"/>
      <c r="LKB302"/>
      <c r="LKC302"/>
      <c r="LKD302"/>
      <c r="LKE302"/>
      <c r="LKF302"/>
      <c r="LKG302"/>
      <c r="LKH302"/>
      <c r="LKI302"/>
      <c r="LKJ302"/>
      <c r="LKK302"/>
      <c r="LKL302"/>
      <c r="LKM302"/>
      <c r="LKN302"/>
      <c r="LKO302"/>
      <c r="LKP302"/>
      <c r="LKQ302"/>
      <c r="LKR302"/>
      <c r="LKS302"/>
      <c r="LKT302"/>
      <c r="LKU302"/>
      <c r="LKV302"/>
      <c r="LKW302"/>
      <c r="LKX302"/>
      <c r="LKY302"/>
      <c r="LKZ302"/>
      <c r="LLA302"/>
      <c r="LLB302"/>
      <c r="LLC302"/>
      <c r="LLD302"/>
      <c r="LLE302"/>
      <c r="LLF302"/>
      <c r="LLG302"/>
      <c r="LLH302"/>
      <c r="LLI302"/>
      <c r="LLJ302"/>
      <c r="LLK302"/>
      <c r="LLL302"/>
      <c r="LLM302"/>
      <c r="LLN302"/>
      <c r="LLO302"/>
      <c r="LLP302"/>
      <c r="LLQ302"/>
      <c r="LLR302"/>
      <c r="LLS302"/>
      <c r="LLT302"/>
      <c r="LLU302"/>
      <c r="LLV302"/>
      <c r="LLW302"/>
      <c r="LLX302"/>
      <c r="LLY302"/>
      <c r="LLZ302"/>
      <c r="LMA302"/>
      <c r="LMB302"/>
      <c r="LMC302"/>
      <c r="LMD302"/>
      <c r="LME302"/>
      <c r="LMF302"/>
      <c r="LMG302"/>
      <c r="LMH302"/>
      <c r="LMI302"/>
      <c r="LMJ302"/>
      <c r="LMK302"/>
      <c r="LML302"/>
      <c r="LMM302"/>
      <c r="LMN302"/>
      <c r="LMO302"/>
      <c r="LMP302"/>
      <c r="LMQ302"/>
      <c r="LMR302"/>
      <c r="LMS302"/>
      <c r="LMT302"/>
      <c r="LMU302"/>
      <c r="LMV302"/>
      <c r="LMW302"/>
      <c r="LMX302"/>
      <c r="LMY302"/>
      <c r="LMZ302"/>
      <c r="LNA302"/>
      <c r="LNB302"/>
      <c r="LNC302"/>
      <c r="LND302"/>
      <c r="LNE302"/>
      <c r="LNF302"/>
      <c r="LNG302"/>
      <c r="LNH302"/>
      <c r="LNI302"/>
      <c r="LNJ302"/>
      <c r="LNK302"/>
      <c r="LNL302"/>
      <c r="LNM302"/>
      <c r="LNN302"/>
      <c r="LNO302"/>
      <c r="LNP302"/>
      <c r="LNQ302"/>
      <c r="LNR302"/>
      <c r="LNS302"/>
      <c r="LNT302"/>
      <c r="LNU302"/>
      <c r="LNV302"/>
      <c r="LNW302"/>
      <c r="LNX302"/>
      <c r="LNY302"/>
      <c r="LNZ302"/>
      <c r="LOA302"/>
      <c r="LOB302"/>
      <c r="LOC302"/>
      <c r="LOD302"/>
      <c r="LOE302"/>
      <c r="LOF302"/>
      <c r="LOG302"/>
      <c r="LOH302"/>
      <c r="LOI302"/>
      <c r="LOJ302"/>
      <c r="LOK302"/>
      <c r="LOL302"/>
      <c r="LOM302"/>
      <c r="LON302"/>
      <c r="LOO302"/>
      <c r="LOP302"/>
      <c r="LOQ302"/>
      <c r="LOR302"/>
      <c r="LOS302"/>
      <c r="LOT302"/>
      <c r="LOU302"/>
      <c r="LOV302"/>
      <c r="LOW302"/>
      <c r="LOX302"/>
      <c r="LOY302"/>
      <c r="LOZ302"/>
      <c r="LPA302"/>
      <c r="LPB302"/>
      <c r="LPC302"/>
      <c r="LPD302"/>
      <c r="LPE302"/>
      <c r="LPF302"/>
      <c r="LPG302"/>
      <c r="LPH302"/>
      <c r="LPI302"/>
      <c r="LPJ302"/>
      <c r="LPK302"/>
      <c r="LPL302"/>
      <c r="LPM302"/>
      <c r="LPN302"/>
      <c r="LPO302"/>
      <c r="LPP302"/>
      <c r="LPQ302"/>
      <c r="LPR302"/>
      <c r="LPS302"/>
      <c r="LPT302"/>
      <c r="LPU302"/>
      <c r="LPV302"/>
      <c r="LPW302"/>
      <c r="LPX302"/>
      <c r="LPY302"/>
      <c r="LPZ302"/>
      <c r="LQA302"/>
      <c r="LQB302"/>
      <c r="LQC302"/>
      <c r="LQD302"/>
      <c r="LQE302"/>
      <c r="LQF302"/>
      <c r="LQG302"/>
      <c r="LQH302"/>
      <c r="LQI302"/>
      <c r="LQJ302"/>
      <c r="LQK302"/>
      <c r="LQL302"/>
      <c r="LQM302"/>
      <c r="LQN302"/>
      <c r="LQO302"/>
      <c r="LQP302"/>
      <c r="LQQ302"/>
      <c r="LQR302"/>
      <c r="LQS302"/>
      <c r="LQT302"/>
      <c r="LQU302"/>
      <c r="LQV302"/>
      <c r="LQW302"/>
      <c r="LQX302"/>
      <c r="LQY302"/>
      <c r="LQZ302"/>
      <c r="LRA302"/>
      <c r="LRB302"/>
      <c r="LRC302"/>
      <c r="LRD302"/>
      <c r="LRE302"/>
      <c r="LRF302"/>
      <c r="LRG302"/>
      <c r="LRH302"/>
      <c r="LRI302"/>
      <c r="LRJ302"/>
      <c r="LRK302"/>
      <c r="LRL302"/>
      <c r="LRM302"/>
      <c r="LRN302"/>
      <c r="LRO302"/>
      <c r="LRP302"/>
      <c r="LRQ302"/>
      <c r="LRR302"/>
      <c r="LRS302"/>
      <c r="LRT302"/>
      <c r="LRU302"/>
      <c r="LRV302"/>
      <c r="LRW302"/>
      <c r="LRX302"/>
      <c r="LRY302"/>
      <c r="LRZ302"/>
      <c r="LSA302"/>
      <c r="LSB302"/>
      <c r="LSC302"/>
      <c r="LSD302"/>
      <c r="LSE302"/>
      <c r="LSF302"/>
      <c r="LSG302"/>
      <c r="LSH302"/>
      <c r="LSI302"/>
      <c r="LSJ302"/>
      <c r="LSK302"/>
      <c r="LSL302"/>
      <c r="LSM302"/>
      <c r="LSN302"/>
      <c r="LSO302"/>
      <c r="LSP302"/>
      <c r="LSQ302"/>
      <c r="LSR302"/>
      <c r="LSS302"/>
      <c r="LST302"/>
      <c r="LSU302"/>
      <c r="LSV302"/>
      <c r="LSW302"/>
      <c r="LSX302"/>
      <c r="LSY302"/>
      <c r="LSZ302"/>
      <c r="LTA302"/>
      <c r="LTB302"/>
      <c r="LTC302"/>
      <c r="LTD302"/>
      <c r="LTE302"/>
      <c r="LTF302"/>
      <c r="LTG302"/>
      <c r="LTH302"/>
      <c r="LTI302"/>
      <c r="LTJ302"/>
      <c r="LTK302"/>
      <c r="LTL302"/>
      <c r="LTM302"/>
      <c r="LTN302"/>
      <c r="LTO302"/>
      <c r="LTP302"/>
      <c r="LTQ302"/>
      <c r="LTR302"/>
      <c r="LTS302"/>
      <c r="LTT302"/>
      <c r="LTU302"/>
      <c r="LTV302"/>
      <c r="LTW302"/>
      <c r="LTX302"/>
      <c r="LTY302"/>
      <c r="LTZ302"/>
      <c r="LUA302"/>
      <c r="LUB302"/>
      <c r="LUC302"/>
      <c r="LUD302"/>
      <c r="LUE302"/>
      <c r="LUF302"/>
      <c r="LUG302"/>
      <c r="LUH302"/>
      <c r="LUI302"/>
      <c r="LUJ302"/>
      <c r="LUK302"/>
      <c r="LUL302"/>
      <c r="LUM302"/>
      <c r="LUN302"/>
      <c r="LUO302"/>
      <c r="LUP302"/>
      <c r="LUQ302"/>
      <c r="LUR302"/>
      <c r="LUS302"/>
      <c r="LUT302"/>
      <c r="LUU302"/>
      <c r="LUV302"/>
      <c r="LUW302"/>
      <c r="LUX302"/>
      <c r="LUY302"/>
      <c r="LUZ302"/>
      <c r="LVA302"/>
      <c r="LVB302"/>
      <c r="LVC302"/>
      <c r="LVD302"/>
      <c r="LVE302"/>
      <c r="LVF302"/>
      <c r="LVG302"/>
      <c r="LVH302"/>
      <c r="LVI302"/>
      <c r="LVJ302"/>
      <c r="LVK302"/>
      <c r="LVL302"/>
      <c r="LVM302"/>
      <c r="LVN302"/>
      <c r="LVO302"/>
      <c r="LVP302"/>
      <c r="LVQ302"/>
      <c r="LVR302"/>
      <c r="LVS302"/>
      <c r="LVT302"/>
      <c r="LVU302"/>
      <c r="LVV302"/>
      <c r="LVW302"/>
      <c r="LVX302"/>
      <c r="LVY302"/>
      <c r="LVZ302"/>
      <c r="LWA302"/>
      <c r="LWB302"/>
      <c r="LWC302"/>
      <c r="LWD302"/>
      <c r="LWE302"/>
      <c r="LWF302"/>
      <c r="LWG302"/>
      <c r="LWH302"/>
      <c r="LWI302"/>
      <c r="LWJ302"/>
      <c r="LWK302"/>
      <c r="LWL302"/>
      <c r="LWM302"/>
      <c r="LWN302"/>
      <c r="LWO302"/>
      <c r="LWP302"/>
      <c r="LWQ302"/>
      <c r="LWR302"/>
      <c r="LWS302"/>
      <c r="LWT302"/>
      <c r="LWU302"/>
      <c r="LWV302"/>
      <c r="LWW302"/>
      <c r="LWX302"/>
      <c r="LWY302"/>
      <c r="LWZ302"/>
      <c r="LXA302"/>
      <c r="LXB302"/>
      <c r="LXC302"/>
      <c r="LXD302"/>
      <c r="LXE302"/>
      <c r="LXF302"/>
      <c r="LXG302"/>
      <c r="LXH302"/>
      <c r="LXI302"/>
      <c r="LXJ302"/>
      <c r="LXK302"/>
      <c r="LXL302"/>
      <c r="LXM302"/>
      <c r="LXN302"/>
      <c r="LXO302"/>
      <c r="LXP302"/>
      <c r="LXQ302"/>
      <c r="LXR302"/>
      <c r="LXS302"/>
      <c r="LXT302"/>
      <c r="LXU302"/>
      <c r="LXV302"/>
      <c r="LXW302"/>
      <c r="LXX302"/>
      <c r="LXY302"/>
      <c r="LXZ302"/>
      <c r="LYA302"/>
      <c r="LYB302"/>
      <c r="LYC302"/>
      <c r="LYD302"/>
      <c r="LYE302"/>
      <c r="LYF302"/>
      <c r="LYG302"/>
      <c r="LYH302"/>
      <c r="LYI302"/>
      <c r="LYJ302"/>
      <c r="LYK302"/>
      <c r="LYL302"/>
      <c r="LYM302"/>
      <c r="LYN302"/>
      <c r="LYO302"/>
      <c r="LYP302"/>
      <c r="LYQ302"/>
      <c r="LYR302"/>
      <c r="LYS302"/>
      <c r="LYT302"/>
      <c r="LYU302"/>
      <c r="LYV302"/>
      <c r="LYW302"/>
      <c r="LYX302"/>
      <c r="LYY302"/>
      <c r="LYZ302"/>
      <c r="LZA302"/>
      <c r="LZB302"/>
      <c r="LZC302"/>
      <c r="LZD302"/>
      <c r="LZE302"/>
      <c r="LZF302"/>
      <c r="LZG302"/>
      <c r="LZH302"/>
      <c r="LZI302"/>
      <c r="LZJ302"/>
      <c r="LZK302"/>
      <c r="LZL302"/>
      <c r="LZM302"/>
      <c r="LZN302"/>
      <c r="LZO302"/>
      <c r="LZP302"/>
      <c r="LZQ302"/>
      <c r="LZR302"/>
      <c r="LZS302"/>
      <c r="LZT302"/>
      <c r="LZU302"/>
      <c r="LZV302"/>
      <c r="LZW302"/>
      <c r="LZX302"/>
      <c r="LZY302"/>
      <c r="LZZ302"/>
      <c r="MAA302"/>
      <c r="MAB302"/>
      <c r="MAC302"/>
      <c r="MAD302"/>
      <c r="MAE302"/>
      <c r="MAF302"/>
      <c r="MAG302"/>
      <c r="MAH302"/>
      <c r="MAI302"/>
      <c r="MAJ302"/>
      <c r="MAK302"/>
      <c r="MAL302"/>
      <c r="MAM302"/>
      <c r="MAN302"/>
      <c r="MAO302"/>
      <c r="MAP302"/>
      <c r="MAQ302"/>
      <c r="MAR302"/>
      <c r="MAS302"/>
      <c r="MAT302"/>
      <c r="MAU302"/>
      <c r="MAV302"/>
      <c r="MAW302"/>
      <c r="MAX302"/>
      <c r="MAY302"/>
      <c r="MAZ302"/>
      <c r="MBA302"/>
      <c r="MBB302"/>
      <c r="MBC302"/>
      <c r="MBD302"/>
      <c r="MBE302"/>
      <c r="MBF302"/>
      <c r="MBG302"/>
      <c r="MBH302"/>
      <c r="MBI302"/>
      <c r="MBJ302"/>
      <c r="MBK302"/>
      <c r="MBL302"/>
      <c r="MBM302"/>
      <c r="MBN302"/>
      <c r="MBO302"/>
      <c r="MBP302"/>
      <c r="MBQ302"/>
      <c r="MBR302"/>
      <c r="MBS302"/>
      <c r="MBT302"/>
      <c r="MBU302"/>
      <c r="MBV302"/>
      <c r="MBW302"/>
      <c r="MBX302"/>
      <c r="MBY302"/>
      <c r="MBZ302"/>
      <c r="MCA302"/>
      <c r="MCB302"/>
      <c r="MCC302"/>
      <c r="MCD302"/>
      <c r="MCE302"/>
      <c r="MCF302"/>
      <c r="MCG302"/>
      <c r="MCH302"/>
      <c r="MCI302"/>
      <c r="MCJ302"/>
      <c r="MCK302"/>
      <c r="MCL302"/>
      <c r="MCM302"/>
      <c r="MCN302"/>
      <c r="MCO302"/>
      <c r="MCP302"/>
      <c r="MCQ302"/>
      <c r="MCR302"/>
      <c r="MCS302"/>
      <c r="MCT302"/>
      <c r="MCU302"/>
      <c r="MCV302"/>
      <c r="MCW302"/>
      <c r="MCX302"/>
      <c r="MCY302"/>
      <c r="MCZ302"/>
      <c r="MDA302"/>
      <c r="MDB302"/>
      <c r="MDC302"/>
      <c r="MDD302"/>
      <c r="MDE302"/>
      <c r="MDF302"/>
      <c r="MDG302"/>
      <c r="MDH302"/>
      <c r="MDI302"/>
      <c r="MDJ302"/>
      <c r="MDK302"/>
      <c r="MDL302"/>
      <c r="MDM302"/>
      <c r="MDN302"/>
      <c r="MDO302"/>
      <c r="MDP302"/>
      <c r="MDQ302"/>
      <c r="MDR302"/>
      <c r="MDS302"/>
      <c r="MDT302"/>
      <c r="MDU302"/>
      <c r="MDV302"/>
      <c r="MDW302"/>
      <c r="MDX302"/>
      <c r="MDY302"/>
      <c r="MDZ302"/>
      <c r="MEA302"/>
      <c r="MEB302"/>
      <c r="MEC302"/>
      <c r="MED302"/>
      <c r="MEE302"/>
      <c r="MEF302"/>
      <c r="MEG302"/>
      <c r="MEH302"/>
      <c r="MEI302"/>
      <c r="MEJ302"/>
      <c r="MEK302"/>
      <c r="MEL302"/>
      <c r="MEM302"/>
      <c r="MEN302"/>
      <c r="MEO302"/>
      <c r="MEP302"/>
      <c r="MEQ302"/>
      <c r="MER302"/>
      <c r="MES302"/>
      <c r="MET302"/>
      <c r="MEU302"/>
      <c r="MEV302"/>
      <c r="MEW302"/>
      <c r="MEX302"/>
      <c r="MEY302"/>
      <c r="MEZ302"/>
      <c r="MFA302"/>
      <c r="MFB302"/>
      <c r="MFC302"/>
      <c r="MFD302"/>
      <c r="MFE302"/>
      <c r="MFF302"/>
      <c r="MFG302"/>
      <c r="MFH302"/>
      <c r="MFI302"/>
      <c r="MFJ302"/>
      <c r="MFK302"/>
      <c r="MFL302"/>
      <c r="MFM302"/>
      <c r="MFN302"/>
      <c r="MFO302"/>
      <c r="MFP302"/>
      <c r="MFQ302"/>
      <c r="MFR302"/>
      <c r="MFS302"/>
      <c r="MFT302"/>
      <c r="MFU302"/>
      <c r="MFV302"/>
      <c r="MFW302"/>
      <c r="MFX302"/>
      <c r="MFY302"/>
      <c r="MFZ302"/>
      <c r="MGA302"/>
      <c r="MGB302"/>
      <c r="MGC302"/>
      <c r="MGD302"/>
      <c r="MGE302"/>
      <c r="MGF302"/>
      <c r="MGG302"/>
      <c r="MGH302"/>
      <c r="MGI302"/>
      <c r="MGJ302"/>
      <c r="MGK302"/>
      <c r="MGL302"/>
      <c r="MGM302"/>
      <c r="MGN302"/>
      <c r="MGO302"/>
      <c r="MGP302"/>
      <c r="MGQ302"/>
      <c r="MGR302"/>
      <c r="MGS302"/>
      <c r="MGT302"/>
      <c r="MGU302"/>
      <c r="MGV302"/>
      <c r="MGW302"/>
      <c r="MGX302"/>
      <c r="MGY302"/>
      <c r="MGZ302"/>
      <c r="MHA302"/>
      <c r="MHB302"/>
      <c r="MHC302"/>
      <c r="MHD302"/>
      <c r="MHE302"/>
      <c r="MHF302"/>
      <c r="MHG302"/>
      <c r="MHH302"/>
      <c r="MHI302"/>
      <c r="MHJ302"/>
      <c r="MHK302"/>
      <c r="MHL302"/>
      <c r="MHM302"/>
      <c r="MHN302"/>
      <c r="MHO302"/>
      <c r="MHP302"/>
      <c r="MHQ302"/>
      <c r="MHR302"/>
      <c r="MHS302"/>
      <c r="MHT302"/>
      <c r="MHU302"/>
      <c r="MHV302"/>
      <c r="MHW302"/>
      <c r="MHX302"/>
      <c r="MHY302"/>
      <c r="MHZ302"/>
      <c r="MIA302"/>
      <c r="MIB302"/>
      <c r="MIC302"/>
      <c r="MID302"/>
      <c r="MIE302"/>
      <c r="MIF302"/>
      <c r="MIG302"/>
      <c r="MIH302"/>
      <c r="MII302"/>
      <c r="MIJ302"/>
      <c r="MIK302"/>
      <c r="MIL302"/>
      <c r="MIM302"/>
      <c r="MIN302"/>
      <c r="MIO302"/>
      <c r="MIP302"/>
      <c r="MIQ302"/>
      <c r="MIR302"/>
      <c r="MIS302"/>
      <c r="MIT302"/>
      <c r="MIU302"/>
      <c r="MIV302"/>
      <c r="MIW302"/>
      <c r="MIX302"/>
      <c r="MIY302"/>
      <c r="MIZ302"/>
      <c r="MJA302"/>
      <c r="MJB302"/>
      <c r="MJC302"/>
      <c r="MJD302"/>
      <c r="MJE302"/>
      <c r="MJF302"/>
      <c r="MJG302"/>
      <c r="MJH302"/>
      <c r="MJI302"/>
      <c r="MJJ302"/>
      <c r="MJK302"/>
      <c r="MJL302"/>
      <c r="MJM302"/>
      <c r="MJN302"/>
      <c r="MJO302"/>
      <c r="MJP302"/>
      <c r="MJQ302"/>
      <c r="MJR302"/>
      <c r="MJS302"/>
      <c r="MJT302"/>
      <c r="MJU302"/>
      <c r="MJV302"/>
      <c r="MJW302"/>
      <c r="MJX302"/>
      <c r="MJY302"/>
      <c r="MJZ302"/>
      <c r="MKA302"/>
      <c r="MKB302"/>
      <c r="MKC302"/>
      <c r="MKD302"/>
      <c r="MKE302"/>
      <c r="MKF302"/>
      <c r="MKG302"/>
      <c r="MKH302"/>
      <c r="MKI302"/>
      <c r="MKJ302"/>
      <c r="MKK302"/>
      <c r="MKL302"/>
      <c r="MKM302"/>
      <c r="MKN302"/>
      <c r="MKO302"/>
      <c r="MKP302"/>
      <c r="MKQ302"/>
      <c r="MKR302"/>
      <c r="MKS302"/>
      <c r="MKT302"/>
      <c r="MKU302"/>
      <c r="MKV302"/>
      <c r="MKW302"/>
      <c r="MKX302"/>
      <c r="MKY302"/>
      <c r="MKZ302"/>
      <c r="MLA302"/>
      <c r="MLB302"/>
      <c r="MLC302"/>
      <c r="MLD302"/>
      <c r="MLE302"/>
      <c r="MLF302"/>
      <c r="MLG302"/>
      <c r="MLH302"/>
      <c r="MLI302"/>
      <c r="MLJ302"/>
      <c r="MLK302"/>
      <c r="MLL302"/>
      <c r="MLM302"/>
      <c r="MLN302"/>
      <c r="MLO302"/>
      <c r="MLP302"/>
      <c r="MLQ302"/>
      <c r="MLR302"/>
      <c r="MLS302"/>
      <c r="MLT302"/>
      <c r="MLU302"/>
      <c r="MLV302"/>
      <c r="MLW302"/>
      <c r="MLX302"/>
      <c r="MLY302"/>
      <c r="MLZ302"/>
      <c r="MMA302"/>
      <c r="MMB302"/>
      <c r="MMC302"/>
      <c r="MMD302"/>
      <c r="MME302"/>
      <c r="MMF302"/>
      <c r="MMG302"/>
      <c r="MMH302"/>
      <c r="MMI302"/>
      <c r="MMJ302"/>
      <c r="MMK302"/>
      <c r="MML302"/>
      <c r="MMM302"/>
      <c r="MMN302"/>
      <c r="MMO302"/>
      <c r="MMP302"/>
      <c r="MMQ302"/>
      <c r="MMR302"/>
      <c r="MMS302"/>
      <c r="MMT302"/>
      <c r="MMU302"/>
      <c r="MMV302"/>
      <c r="MMW302"/>
      <c r="MMX302"/>
      <c r="MMY302"/>
      <c r="MMZ302"/>
      <c r="MNA302"/>
      <c r="MNB302"/>
      <c r="MNC302"/>
      <c r="MND302"/>
      <c r="MNE302"/>
      <c r="MNF302"/>
      <c r="MNG302"/>
      <c r="MNH302"/>
      <c r="MNI302"/>
      <c r="MNJ302"/>
      <c r="MNK302"/>
      <c r="MNL302"/>
      <c r="MNM302"/>
      <c r="MNN302"/>
      <c r="MNO302"/>
      <c r="MNP302"/>
      <c r="MNQ302"/>
      <c r="MNR302"/>
      <c r="MNS302"/>
      <c r="MNT302"/>
      <c r="MNU302"/>
      <c r="MNV302"/>
      <c r="MNW302"/>
      <c r="MNX302"/>
      <c r="MNY302"/>
      <c r="MNZ302"/>
      <c r="MOA302"/>
      <c r="MOB302"/>
      <c r="MOC302"/>
      <c r="MOD302"/>
      <c r="MOE302"/>
      <c r="MOF302"/>
      <c r="MOG302"/>
      <c r="MOH302"/>
      <c r="MOI302"/>
      <c r="MOJ302"/>
      <c r="MOK302"/>
      <c r="MOL302"/>
      <c r="MOM302"/>
      <c r="MON302"/>
      <c r="MOO302"/>
      <c r="MOP302"/>
      <c r="MOQ302"/>
      <c r="MOR302"/>
      <c r="MOS302"/>
      <c r="MOT302"/>
      <c r="MOU302"/>
      <c r="MOV302"/>
      <c r="MOW302"/>
      <c r="MOX302"/>
      <c r="MOY302"/>
      <c r="MOZ302"/>
      <c r="MPA302"/>
      <c r="MPB302"/>
      <c r="MPC302"/>
      <c r="MPD302"/>
      <c r="MPE302"/>
      <c r="MPF302"/>
      <c r="MPG302"/>
      <c r="MPH302"/>
      <c r="MPI302"/>
      <c r="MPJ302"/>
      <c r="MPK302"/>
      <c r="MPL302"/>
      <c r="MPM302"/>
      <c r="MPN302"/>
      <c r="MPO302"/>
      <c r="MPP302"/>
      <c r="MPQ302"/>
      <c r="MPR302"/>
      <c r="MPS302"/>
      <c r="MPT302"/>
      <c r="MPU302"/>
      <c r="MPV302"/>
      <c r="MPW302"/>
      <c r="MPX302"/>
      <c r="MPY302"/>
      <c r="MPZ302"/>
      <c r="MQA302"/>
      <c r="MQB302"/>
      <c r="MQC302"/>
      <c r="MQD302"/>
      <c r="MQE302"/>
      <c r="MQF302"/>
      <c r="MQG302"/>
      <c r="MQH302"/>
      <c r="MQI302"/>
      <c r="MQJ302"/>
      <c r="MQK302"/>
      <c r="MQL302"/>
      <c r="MQM302"/>
      <c r="MQN302"/>
      <c r="MQO302"/>
      <c r="MQP302"/>
      <c r="MQQ302"/>
      <c r="MQR302"/>
      <c r="MQS302"/>
      <c r="MQT302"/>
      <c r="MQU302"/>
      <c r="MQV302"/>
      <c r="MQW302"/>
      <c r="MQX302"/>
      <c r="MQY302"/>
      <c r="MQZ302"/>
      <c r="MRA302"/>
      <c r="MRB302"/>
      <c r="MRC302"/>
      <c r="MRD302"/>
      <c r="MRE302"/>
      <c r="MRF302"/>
      <c r="MRG302"/>
      <c r="MRH302"/>
      <c r="MRI302"/>
      <c r="MRJ302"/>
      <c r="MRK302"/>
      <c r="MRL302"/>
      <c r="MRM302"/>
      <c r="MRN302"/>
      <c r="MRO302"/>
      <c r="MRP302"/>
      <c r="MRQ302"/>
      <c r="MRR302"/>
      <c r="MRS302"/>
      <c r="MRT302"/>
      <c r="MRU302"/>
      <c r="MRV302"/>
      <c r="MRW302"/>
      <c r="MRX302"/>
      <c r="MRY302"/>
      <c r="MRZ302"/>
      <c r="MSA302"/>
      <c r="MSB302"/>
      <c r="MSC302"/>
      <c r="MSD302"/>
      <c r="MSE302"/>
      <c r="MSF302"/>
      <c r="MSG302"/>
      <c r="MSH302"/>
      <c r="MSI302"/>
      <c r="MSJ302"/>
      <c r="MSK302"/>
      <c r="MSL302"/>
      <c r="MSM302"/>
      <c r="MSN302"/>
      <c r="MSO302"/>
      <c r="MSP302"/>
      <c r="MSQ302"/>
      <c r="MSR302"/>
      <c r="MSS302"/>
      <c r="MST302"/>
      <c r="MSU302"/>
      <c r="MSV302"/>
      <c r="MSW302"/>
      <c r="MSX302"/>
      <c r="MSY302"/>
      <c r="MSZ302"/>
      <c r="MTA302"/>
      <c r="MTB302"/>
      <c r="MTC302"/>
      <c r="MTD302"/>
      <c r="MTE302"/>
      <c r="MTF302"/>
      <c r="MTG302"/>
      <c r="MTH302"/>
      <c r="MTI302"/>
      <c r="MTJ302"/>
      <c r="MTK302"/>
      <c r="MTL302"/>
      <c r="MTM302"/>
      <c r="MTN302"/>
      <c r="MTO302"/>
      <c r="MTP302"/>
      <c r="MTQ302"/>
      <c r="MTR302"/>
      <c r="MTS302"/>
      <c r="MTT302"/>
      <c r="MTU302"/>
      <c r="MTV302"/>
      <c r="MTW302"/>
      <c r="MTX302"/>
      <c r="MTY302"/>
      <c r="MTZ302"/>
      <c r="MUA302"/>
      <c r="MUB302"/>
      <c r="MUC302"/>
      <c r="MUD302"/>
      <c r="MUE302"/>
      <c r="MUF302"/>
      <c r="MUG302"/>
      <c r="MUH302"/>
      <c r="MUI302"/>
      <c r="MUJ302"/>
      <c r="MUK302"/>
      <c r="MUL302"/>
      <c r="MUM302"/>
      <c r="MUN302"/>
      <c r="MUO302"/>
      <c r="MUP302"/>
      <c r="MUQ302"/>
      <c r="MUR302"/>
      <c r="MUS302"/>
      <c r="MUT302"/>
      <c r="MUU302"/>
      <c r="MUV302"/>
      <c r="MUW302"/>
      <c r="MUX302"/>
      <c r="MUY302"/>
      <c r="MUZ302"/>
      <c r="MVA302"/>
      <c r="MVB302"/>
      <c r="MVC302"/>
      <c r="MVD302"/>
      <c r="MVE302"/>
      <c r="MVF302"/>
      <c r="MVG302"/>
      <c r="MVH302"/>
      <c r="MVI302"/>
      <c r="MVJ302"/>
      <c r="MVK302"/>
      <c r="MVL302"/>
      <c r="MVM302"/>
      <c r="MVN302"/>
      <c r="MVO302"/>
      <c r="MVP302"/>
      <c r="MVQ302"/>
      <c r="MVR302"/>
      <c r="MVS302"/>
      <c r="MVT302"/>
      <c r="MVU302"/>
      <c r="MVV302"/>
      <c r="MVW302"/>
      <c r="MVX302"/>
      <c r="MVY302"/>
      <c r="MVZ302"/>
      <c r="MWA302"/>
      <c r="MWB302"/>
      <c r="MWC302"/>
      <c r="MWD302"/>
      <c r="MWE302"/>
      <c r="MWF302"/>
      <c r="MWG302"/>
      <c r="MWH302"/>
      <c r="MWI302"/>
      <c r="MWJ302"/>
      <c r="MWK302"/>
      <c r="MWL302"/>
      <c r="MWM302"/>
      <c r="MWN302"/>
      <c r="MWO302"/>
      <c r="MWP302"/>
      <c r="MWQ302"/>
      <c r="MWR302"/>
      <c r="MWS302"/>
      <c r="MWT302"/>
      <c r="MWU302"/>
      <c r="MWV302"/>
      <c r="MWW302"/>
      <c r="MWX302"/>
      <c r="MWY302"/>
      <c r="MWZ302"/>
      <c r="MXA302"/>
      <c r="MXB302"/>
      <c r="MXC302"/>
      <c r="MXD302"/>
      <c r="MXE302"/>
      <c r="MXF302"/>
      <c r="MXG302"/>
      <c r="MXH302"/>
      <c r="MXI302"/>
      <c r="MXJ302"/>
      <c r="MXK302"/>
      <c r="MXL302"/>
      <c r="MXM302"/>
      <c r="MXN302"/>
      <c r="MXO302"/>
      <c r="MXP302"/>
      <c r="MXQ302"/>
      <c r="MXR302"/>
      <c r="MXS302"/>
      <c r="MXT302"/>
      <c r="MXU302"/>
      <c r="MXV302"/>
      <c r="MXW302"/>
      <c r="MXX302"/>
      <c r="MXY302"/>
      <c r="MXZ302"/>
      <c r="MYA302"/>
      <c r="MYB302"/>
      <c r="MYC302"/>
      <c r="MYD302"/>
      <c r="MYE302"/>
      <c r="MYF302"/>
      <c r="MYG302"/>
      <c r="MYH302"/>
      <c r="MYI302"/>
      <c r="MYJ302"/>
      <c r="MYK302"/>
      <c r="MYL302"/>
      <c r="MYM302"/>
      <c r="MYN302"/>
      <c r="MYO302"/>
      <c r="MYP302"/>
      <c r="MYQ302"/>
      <c r="MYR302"/>
      <c r="MYS302"/>
      <c r="MYT302"/>
      <c r="MYU302"/>
      <c r="MYV302"/>
      <c r="MYW302"/>
      <c r="MYX302"/>
      <c r="MYY302"/>
      <c r="MYZ302"/>
      <c r="MZA302"/>
      <c r="MZB302"/>
      <c r="MZC302"/>
      <c r="MZD302"/>
      <c r="MZE302"/>
      <c r="MZF302"/>
      <c r="MZG302"/>
      <c r="MZH302"/>
      <c r="MZI302"/>
      <c r="MZJ302"/>
      <c r="MZK302"/>
      <c r="MZL302"/>
      <c r="MZM302"/>
      <c r="MZN302"/>
      <c r="MZO302"/>
      <c r="MZP302"/>
      <c r="MZQ302"/>
      <c r="MZR302"/>
      <c r="MZS302"/>
      <c r="MZT302"/>
      <c r="MZU302"/>
      <c r="MZV302"/>
      <c r="MZW302"/>
      <c r="MZX302"/>
      <c r="MZY302"/>
      <c r="MZZ302"/>
      <c r="NAA302"/>
      <c r="NAB302"/>
      <c r="NAC302"/>
      <c r="NAD302"/>
      <c r="NAE302"/>
      <c r="NAF302"/>
      <c r="NAG302"/>
      <c r="NAH302"/>
      <c r="NAI302"/>
      <c r="NAJ302"/>
      <c r="NAK302"/>
      <c r="NAL302"/>
      <c r="NAM302"/>
      <c r="NAN302"/>
      <c r="NAO302"/>
      <c r="NAP302"/>
      <c r="NAQ302"/>
      <c r="NAR302"/>
      <c r="NAS302"/>
      <c r="NAT302"/>
      <c r="NAU302"/>
      <c r="NAV302"/>
      <c r="NAW302"/>
      <c r="NAX302"/>
      <c r="NAY302"/>
      <c r="NAZ302"/>
      <c r="NBA302"/>
      <c r="NBB302"/>
      <c r="NBC302"/>
      <c r="NBD302"/>
      <c r="NBE302"/>
      <c r="NBF302"/>
      <c r="NBG302"/>
      <c r="NBH302"/>
      <c r="NBI302"/>
      <c r="NBJ302"/>
      <c r="NBK302"/>
      <c r="NBL302"/>
      <c r="NBM302"/>
      <c r="NBN302"/>
      <c r="NBO302"/>
      <c r="NBP302"/>
      <c r="NBQ302"/>
      <c r="NBR302"/>
      <c r="NBS302"/>
      <c r="NBT302"/>
      <c r="NBU302"/>
      <c r="NBV302"/>
      <c r="NBW302"/>
      <c r="NBX302"/>
      <c r="NBY302"/>
      <c r="NBZ302"/>
      <c r="NCA302"/>
      <c r="NCB302"/>
      <c r="NCC302"/>
      <c r="NCD302"/>
      <c r="NCE302"/>
      <c r="NCF302"/>
      <c r="NCG302"/>
      <c r="NCH302"/>
      <c r="NCI302"/>
      <c r="NCJ302"/>
      <c r="NCK302"/>
      <c r="NCL302"/>
      <c r="NCM302"/>
      <c r="NCN302"/>
      <c r="NCO302"/>
      <c r="NCP302"/>
      <c r="NCQ302"/>
      <c r="NCR302"/>
      <c r="NCS302"/>
      <c r="NCT302"/>
      <c r="NCU302"/>
      <c r="NCV302"/>
      <c r="NCW302"/>
      <c r="NCX302"/>
      <c r="NCY302"/>
      <c r="NCZ302"/>
      <c r="NDA302"/>
      <c r="NDB302"/>
      <c r="NDC302"/>
      <c r="NDD302"/>
      <c r="NDE302"/>
      <c r="NDF302"/>
      <c r="NDG302"/>
      <c r="NDH302"/>
      <c r="NDI302"/>
      <c r="NDJ302"/>
      <c r="NDK302"/>
      <c r="NDL302"/>
      <c r="NDM302"/>
      <c r="NDN302"/>
      <c r="NDO302"/>
      <c r="NDP302"/>
      <c r="NDQ302"/>
      <c r="NDR302"/>
      <c r="NDS302"/>
      <c r="NDT302"/>
      <c r="NDU302"/>
      <c r="NDV302"/>
      <c r="NDW302"/>
      <c r="NDX302"/>
      <c r="NDY302"/>
      <c r="NDZ302"/>
      <c r="NEA302"/>
      <c r="NEB302"/>
      <c r="NEC302"/>
      <c r="NED302"/>
      <c r="NEE302"/>
      <c r="NEF302"/>
      <c r="NEG302"/>
      <c r="NEH302"/>
      <c r="NEI302"/>
      <c r="NEJ302"/>
      <c r="NEK302"/>
      <c r="NEL302"/>
      <c r="NEM302"/>
      <c r="NEN302"/>
      <c r="NEO302"/>
      <c r="NEP302"/>
      <c r="NEQ302"/>
      <c r="NER302"/>
      <c r="NES302"/>
      <c r="NET302"/>
      <c r="NEU302"/>
      <c r="NEV302"/>
      <c r="NEW302"/>
      <c r="NEX302"/>
      <c r="NEY302"/>
      <c r="NEZ302"/>
      <c r="NFA302"/>
      <c r="NFB302"/>
      <c r="NFC302"/>
      <c r="NFD302"/>
      <c r="NFE302"/>
      <c r="NFF302"/>
      <c r="NFG302"/>
      <c r="NFH302"/>
      <c r="NFI302"/>
      <c r="NFJ302"/>
      <c r="NFK302"/>
      <c r="NFL302"/>
      <c r="NFM302"/>
      <c r="NFN302"/>
      <c r="NFO302"/>
      <c r="NFP302"/>
      <c r="NFQ302"/>
      <c r="NFR302"/>
      <c r="NFS302"/>
      <c r="NFT302"/>
      <c r="NFU302"/>
      <c r="NFV302"/>
      <c r="NFW302"/>
      <c r="NFX302"/>
      <c r="NFY302"/>
      <c r="NFZ302"/>
      <c r="NGA302"/>
      <c r="NGB302"/>
      <c r="NGC302"/>
      <c r="NGD302"/>
      <c r="NGE302"/>
      <c r="NGF302"/>
      <c r="NGG302"/>
      <c r="NGH302"/>
      <c r="NGI302"/>
      <c r="NGJ302"/>
      <c r="NGK302"/>
      <c r="NGL302"/>
      <c r="NGM302"/>
      <c r="NGN302"/>
      <c r="NGO302"/>
      <c r="NGP302"/>
      <c r="NGQ302"/>
      <c r="NGR302"/>
      <c r="NGS302"/>
      <c r="NGT302"/>
      <c r="NGU302"/>
      <c r="NGV302"/>
      <c r="NGW302"/>
      <c r="NGX302"/>
      <c r="NGY302"/>
      <c r="NGZ302"/>
      <c r="NHA302"/>
      <c r="NHB302"/>
      <c r="NHC302"/>
      <c r="NHD302"/>
      <c r="NHE302"/>
      <c r="NHF302"/>
      <c r="NHG302"/>
      <c r="NHH302"/>
      <c r="NHI302"/>
      <c r="NHJ302"/>
      <c r="NHK302"/>
      <c r="NHL302"/>
      <c r="NHM302"/>
      <c r="NHN302"/>
      <c r="NHO302"/>
      <c r="NHP302"/>
      <c r="NHQ302"/>
      <c r="NHR302"/>
      <c r="NHS302"/>
      <c r="NHT302"/>
      <c r="NHU302"/>
      <c r="NHV302"/>
      <c r="NHW302"/>
      <c r="NHX302"/>
      <c r="NHY302"/>
      <c r="NHZ302"/>
      <c r="NIA302"/>
      <c r="NIB302"/>
      <c r="NIC302"/>
      <c r="NID302"/>
      <c r="NIE302"/>
      <c r="NIF302"/>
      <c r="NIG302"/>
      <c r="NIH302"/>
      <c r="NII302"/>
      <c r="NIJ302"/>
      <c r="NIK302"/>
      <c r="NIL302"/>
      <c r="NIM302"/>
      <c r="NIN302"/>
      <c r="NIO302"/>
      <c r="NIP302"/>
      <c r="NIQ302"/>
      <c r="NIR302"/>
      <c r="NIS302"/>
      <c r="NIT302"/>
      <c r="NIU302"/>
      <c r="NIV302"/>
      <c r="NIW302"/>
      <c r="NIX302"/>
      <c r="NIY302"/>
      <c r="NIZ302"/>
      <c r="NJA302"/>
      <c r="NJB302"/>
      <c r="NJC302"/>
      <c r="NJD302"/>
      <c r="NJE302"/>
      <c r="NJF302"/>
      <c r="NJG302"/>
      <c r="NJH302"/>
      <c r="NJI302"/>
      <c r="NJJ302"/>
      <c r="NJK302"/>
      <c r="NJL302"/>
      <c r="NJM302"/>
      <c r="NJN302"/>
      <c r="NJO302"/>
      <c r="NJP302"/>
      <c r="NJQ302"/>
      <c r="NJR302"/>
      <c r="NJS302"/>
      <c r="NJT302"/>
      <c r="NJU302"/>
      <c r="NJV302"/>
      <c r="NJW302"/>
      <c r="NJX302"/>
      <c r="NJY302"/>
      <c r="NJZ302"/>
      <c r="NKA302"/>
      <c r="NKB302"/>
      <c r="NKC302"/>
      <c r="NKD302"/>
      <c r="NKE302"/>
      <c r="NKF302"/>
      <c r="NKG302"/>
      <c r="NKH302"/>
      <c r="NKI302"/>
      <c r="NKJ302"/>
      <c r="NKK302"/>
      <c r="NKL302"/>
      <c r="NKM302"/>
      <c r="NKN302"/>
      <c r="NKO302"/>
      <c r="NKP302"/>
      <c r="NKQ302"/>
      <c r="NKR302"/>
      <c r="NKS302"/>
      <c r="NKT302"/>
      <c r="NKU302"/>
      <c r="NKV302"/>
      <c r="NKW302"/>
      <c r="NKX302"/>
      <c r="NKY302"/>
      <c r="NKZ302"/>
      <c r="NLA302"/>
      <c r="NLB302"/>
      <c r="NLC302"/>
      <c r="NLD302"/>
      <c r="NLE302"/>
      <c r="NLF302"/>
      <c r="NLG302"/>
      <c r="NLH302"/>
      <c r="NLI302"/>
      <c r="NLJ302"/>
      <c r="NLK302"/>
      <c r="NLL302"/>
      <c r="NLM302"/>
      <c r="NLN302"/>
      <c r="NLO302"/>
      <c r="NLP302"/>
      <c r="NLQ302"/>
      <c r="NLR302"/>
      <c r="NLS302"/>
      <c r="NLT302"/>
      <c r="NLU302"/>
      <c r="NLV302"/>
      <c r="NLW302"/>
      <c r="NLX302"/>
      <c r="NLY302"/>
      <c r="NLZ302"/>
      <c r="NMA302"/>
      <c r="NMB302"/>
      <c r="NMC302"/>
      <c r="NMD302"/>
      <c r="NME302"/>
      <c r="NMF302"/>
      <c r="NMG302"/>
      <c r="NMH302"/>
      <c r="NMI302"/>
      <c r="NMJ302"/>
      <c r="NMK302"/>
      <c r="NML302"/>
      <c r="NMM302"/>
      <c r="NMN302"/>
      <c r="NMO302"/>
      <c r="NMP302"/>
      <c r="NMQ302"/>
      <c r="NMR302"/>
      <c r="NMS302"/>
      <c r="NMT302"/>
      <c r="NMU302"/>
      <c r="NMV302"/>
      <c r="NMW302"/>
      <c r="NMX302"/>
      <c r="NMY302"/>
      <c r="NMZ302"/>
      <c r="NNA302"/>
      <c r="NNB302"/>
      <c r="NNC302"/>
      <c r="NND302"/>
      <c r="NNE302"/>
      <c r="NNF302"/>
      <c r="NNG302"/>
      <c r="NNH302"/>
      <c r="NNI302"/>
      <c r="NNJ302"/>
      <c r="NNK302"/>
      <c r="NNL302"/>
      <c r="NNM302"/>
      <c r="NNN302"/>
      <c r="NNO302"/>
      <c r="NNP302"/>
      <c r="NNQ302"/>
      <c r="NNR302"/>
      <c r="NNS302"/>
      <c r="NNT302"/>
      <c r="NNU302"/>
      <c r="NNV302"/>
      <c r="NNW302"/>
      <c r="NNX302"/>
      <c r="NNY302"/>
      <c r="NNZ302"/>
      <c r="NOA302"/>
      <c r="NOB302"/>
      <c r="NOC302"/>
      <c r="NOD302"/>
      <c r="NOE302"/>
      <c r="NOF302"/>
      <c r="NOG302"/>
      <c r="NOH302"/>
      <c r="NOI302"/>
      <c r="NOJ302"/>
      <c r="NOK302"/>
      <c r="NOL302"/>
      <c r="NOM302"/>
      <c r="NON302"/>
      <c r="NOO302"/>
      <c r="NOP302"/>
      <c r="NOQ302"/>
      <c r="NOR302"/>
      <c r="NOS302"/>
      <c r="NOT302"/>
      <c r="NOU302"/>
      <c r="NOV302"/>
      <c r="NOW302"/>
      <c r="NOX302"/>
      <c r="NOY302"/>
      <c r="NOZ302"/>
      <c r="NPA302"/>
      <c r="NPB302"/>
      <c r="NPC302"/>
      <c r="NPD302"/>
      <c r="NPE302"/>
      <c r="NPF302"/>
      <c r="NPG302"/>
      <c r="NPH302"/>
      <c r="NPI302"/>
      <c r="NPJ302"/>
      <c r="NPK302"/>
      <c r="NPL302"/>
      <c r="NPM302"/>
      <c r="NPN302"/>
      <c r="NPO302"/>
      <c r="NPP302"/>
      <c r="NPQ302"/>
      <c r="NPR302"/>
      <c r="NPS302"/>
      <c r="NPT302"/>
      <c r="NPU302"/>
      <c r="NPV302"/>
      <c r="NPW302"/>
      <c r="NPX302"/>
      <c r="NPY302"/>
      <c r="NPZ302"/>
      <c r="NQA302"/>
      <c r="NQB302"/>
      <c r="NQC302"/>
      <c r="NQD302"/>
      <c r="NQE302"/>
      <c r="NQF302"/>
      <c r="NQG302"/>
      <c r="NQH302"/>
      <c r="NQI302"/>
      <c r="NQJ302"/>
      <c r="NQK302"/>
      <c r="NQL302"/>
      <c r="NQM302"/>
      <c r="NQN302"/>
      <c r="NQO302"/>
      <c r="NQP302"/>
      <c r="NQQ302"/>
      <c r="NQR302"/>
      <c r="NQS302"/>
      <c r="NQT302"/>
      <c r="NQU302"/>
      <c r="NQV302"/>
      <c r="NQW302"/>
      <c r="NQX302"/>
      <c r="NQY302"/>
      <c r="NQZ302"/>
      <c r="NRA302"/>
      <c r="NRB302"/>
      <c r="NRC302"/>
      <c r="NRD302"/>
      <c r="NRE302"/>
      <c r="NRF302"/>
      <c r="NRG302"/>
      <c r="NRH302"/>
      <c r="NRI302"/>
      <c r="NRJ302"/>
      <c r="NRK302"/>
      <c r="NRL302"/>
      <c r="NRM302"/>
      <c r="NRN302"/>
      <c r="NRO302"/>
      <c r="NRP302"/>
      <c r="NRQ302"/>
      <c r="NRR302"/>
      <c r="NRS302"/>
      <c r="NRT302"/>
      <c r="NRU302"/>
      <c r="NRV302"/>
      <c r="NRW302"/>
      <c r="NRX302"/>
      <c r="NRY302"/>
      <c r="NRZ302"/>
      <c r="NSA302"/>
      <c r="NSB302"/>
      <c r="NSC302"/>
      <c r="NSD302"/>
      <c r="NSE302"/>
      <c r="NSF302"/>
      <c r="NSG302"/>
      <c r="NSH302"/>
      <c r="NSI302"/>
      <c r="NSJ302"/>
      <c r="NSK302"/>
      <c r="NSL302"/>
      <c r="NSM302"/>
      <c r="NSN302"/>
      <c r="NSO302"/>
      <c r="NSP302"/>
      <c r="NSQ302"/>
      <c r="NSR302"/>
      <c r="NSS302"/>
      <c r="NST302"/>
      <c r="NSU302"/>
      <c r="NSV302"/>
      <c r="NSW302"/>
      <c r="NSX302"/>
      <c r="NSY302"/>
      <c r="NSZ302"/>
      <c r="NTA302"/>
      <c r="NTB302"/>
      <c r="NTC302"/>
      <c r="NTD302"/>
      <c r="NTE302"/>
      <c r="NTF302"/>
      <c r="NTG302"/>
      <c r="NTH302"/>
      <c r="NTI302"/>
      <c r="NTJ302"/>
      <c r="NTK302"/>
      <c r="NTL302"/>
      <c r="NTM302"/>
      <c r="NTN302"/>
      <c r="NTO302"/>
      <c r="NTP302"/>
      <c r="NTQ302"/>
      <c r="NTR302"/>
      <c r="NTS302"/>
      <c r="NTT302"/>
      <c r="NTU302"/>
      <c r="NTV302"/>
      <c r="NTW302"/>
      <c r="NTX302"/>
      <c r="NTY302"/>
      <c r="NTZ302"/>
      <c r="NUA302"/>
      <c r="NUB302"/>
      <c r="NUC302"/>
      <c r="NUD302"/>
      <c r="NUE302"/>
      <c r="NUF302"/>
      <c r="NUG302"/>
      <c r="NUH302"/>
      <c r="NUI302"/>
      <c r="NUJ302"/>
      <c r="NUK302"/>
      <c r="NUL302"/>
      <c r="NUM302"/>
      <c r="NUN302"/>
      <c r="NUO302"/>
      <c r="NUP302"/>
      <c r="NUQ302"/>
      <c r="NUR302"/>
      <c r="NUS302"/>
      <c r="NUT302"/>
      <c r="NUU302"/>
      <c r="NUV302"/>
      <c r="NUW302"/>
      <c r="NUX302"/>
      <c r="NUY302"/>
      <c r="NUZ302"/>
      <c r="NVA302"/>
      <c r="NVB302"/>
      <c r="NVC302"/>
      <c r="NVD302"/>
      <c r="NVE302"/>
      <c r="NVF302"/>
      <c r="NVG302"/>
      <c r="NVH302"/>
      <c r="NVI302"/>
      <c r="NVJ302"/>
      <c r="NVK302"/>
      <c r="NVL302"/>
      <c r="NVM302"/>
      <c r="NVN302"/>
      <c r="NVO302"/>
      <c r="NVP302"/>
      <c r="NVQ302"/>
      <c r="NVR302"/>
      <c r="NVS302"/>
      <c r="NVT302"/>
      <c r="NVU302"/>
      <c r="NVV302"/>
      <c r="NVW302"/>
      <c r="NVX302"/>
      <c r="NVY302"/>
      <c r="NVZ302"/>
      <c r="NWA302"/>
      <c r="NWB302"/>
      <c r="NWC302"/>
      <c r="NWD302"/>
      <c r="NWE302"/>
      <c r="NWF302"/>
      <c r="NWG302"/>
      <c r="NWH302"/>
      <c r="NWI302"/>
      <c r="NWJ302"/>
      <c r="NWK302"/>
      <c r="NWL302"/>
      <c r="NWM302"/>
      <c r="NWN302"/>
      <c r="NWO302"/>
      <c r="NWP302"/>
      <c r="NWQ302"/>
      <c r="NWR302"/>
      <c r="NWS302"/>
      <c r="NWT302"/>
      <c r="NWU302"/>
      <c r="NWV302"/>
      <c r="NWW302"/>
      <c r="NWX302"/>
      <c r="NWY302"/>
      <c r="NWZ302"/>
      <c r="NXA302"/>
      <c r="NXB302"/>
      <c r="NXC302"/>
      <c r="NXD302"/>
      <c r="NXE302"/>
      <c r="NXF302"/>
      <c r="NXG302"/>
      <c r="NXH302"/>
      <c r="NXI302"/>
      <c r="NXJ302"/>
      <c r="NXK302"/>
      <c r="NXL302"/>
      <c r="NXM302"/>
      <c r="NXN302"/>
      <c r="NXO302"/>
      <c r="NXP302"/>
      <c r="NXQ302"/>
      <c r="NXR302"/>
      <c r="NXS302"/>
      <c r="NXT302"/>
      <c r="NXU302"/>
      <c r="NXV302"/>
      <c r="NXW302"/>
      <c r="NXX302"/>
      <c r="NXY302"/>
      <c r="NXZ302"/>
      <c r="NYA302"/>
      <c r="NYB302"/>
      <c r="NYC302"/>
      <c r="NYD302"/>
      <c r="NYE302"/>
      <c r="NYF302"/>
      <c r="NYG302"/>
      <c r="NYH302"/>
      <c r="NYI302"/>
      <c r="NYJ302"/>
      <c r="NYK302"/>
      <c r="NYL302"/>
      <c r="NYM302"/>
      <c r="NYN302"/>
      <c r="NYO302"/>
      <c r="NYP302"/>
      <c r="NYQ302"/>
      <c r="NYR302"/>
      <c r="NYS302"/>
      <c r="NYT302"/>
      <c r="NYU302"/>
      <c r="NYV302"/>
      <c r="NYW302"/>
      <c r="NYX302"/>
      <c r="NYY302"/>
      <c r="NYZ302"/>
      <c r="NZA302"/>
      <c r="NZB302"/>
      <c r="NZC302"/>
      <c r="NZD302"/>
      <c r="NZE302"/>
      <c r="NZF302"/>
      <c r="NZG302"/>
      <c r="NZH302"/>
      <c r="NZI302"/>
      <c r="NZJ302"/>
      <c r="NZK302"/>
      <c r="NZL302"/>
      <c r="NZM302"/>
      <c r="NZN302"/>
      <c r="NZO302"/>
      <c r="NZP302"/>
      <c r="NZQ302"/>
      <c r="NZR302"/>
      <c r="NZS302"/>
      <c r="NZT302"/>
      <c r="NZU302"/>
      <c r="NZV302"/>
      <c r="NZW302"/>
      <c r="NZX302"/>
      <c r="NZY302"/>
      <c r="NZZ302"/>
      <c r="OAA302"/>
      <c r="OAB302"/>
      <c r="OAC302"/>
      <c r="OAD302"/>
      <c r="OAE302"/>
      <c r="OAF302"/>
      <c r="OAG302"/>
      <c r="OAH302"/>
      <c r="OAI302"/>
      <c r="OAJ302"/>
      <c r="OAK302"/>
      <c r="OAL302"/>
      <c r="OAM302"/>
      <c r="OAN302"/>
      <c r="OAO302"/>
      <c r="OAP302"/>
      <c r="OAQ302"/>
      <c r="OAR302"/>
      <c r="OAS302"/>
      <c r="OAT302"/>
      <c r="OAU302"/>
      <c r="OAV302"/>
      <c r="OAW302"/>
      <c r="OAX302"/>
      <c r="OAY302"/>
      <c r="OAZ302"/>
      <c r="OBA302"/>
      <c r="OBB302"/>
      <c r="OBC302"/>
      <c r="OBD302"/>
      <c r="OBE302"/>
      <c r="OBF302"/>
      <c r="OBG302"/>
      <c r="OBH302"/>
      <c r="OBI302"/>
      <c r="OBJ302"/>
      <c r="OBK302"/>
      <c r="OBL302"/>
      <c r="OBM302"/>
      <c r="OBN302"/>
      <c r="OBO302"/>
      <c r="OBP302"/>
      <c r="OBQ302"/>
      <c r="OBR302"/>
      <c r="OBS302"/>
      <c r="OBT302"/>
      <c r="OBU302"/>
      <c r="OBV302"/>
      <c r="OBW302"/>
      <c r="OBX302"/>
      <c r="OBY302"/>
      <c r="OBZ302"/>
      <c r="OCA302"/>
      <c r="OCB302"/>
      <c r="OCC302"/>
      <c r="OCD302"/>
      <c r="OCE302"/>
      <c r="OCF302"/>
      <c r="OCG302"/>
      <c r="OCH302"/>
      <c r="OCI302"/>
      <c r="OCJ302"/>
      <c r="OCK302"/>
      <c r="OCL302"/>
      <c r="OCM302"/>
      <c r="OCN302"/>
      <c r="OCO302"/>
      <c r="OCP302"/>
      <c r="OCQ302"/>
      <c r="OCR302"/>
      <c r="OCS302"/>
      <c r="OCT302"/>
      <c r="OCU302"/>
      <c r="OCV302"/>
      <c r="OCW302"/>
      <c r="OCX302"/>
      <c r="OCY302"/>
      <c r="OCZ302"/>
      <c r="ODA302"/>
      <c r="ODB302"/>
      <c r="ODC302"/>
      <c r="ODD302"/>
      <c r="ODE302"/>
      <c r="ODF302"/>
      <c r="ODG302"/>
      <c r="ODH302"/>
      <c r="ODI302"/>
      <c r="ODJ302"/>
      <c r="ODK302"/>
      <c r="ODL302"/>
      <c r="ODM302"/>
      <c r="ODN302"/>
      <c r="ODO302"/>
      <c r="ODP302"/>
      <c r="ODQ302"/>
      <c r="ODR302"/>
      <c r="ODS302"/>
      <c r="ODT302"/>
      <c r="ODU302"/>
      <c r="ODV302"/>
      <c r="ODW302"/>
      <c r="ODX302"/>
      <c r="ODY302"/>
      <c r="ODZ302"/>
      <c r="OEA302"/>
      <c r="OEB302"/>
      <c r="OEC302"/>
      <c r="OED302"/>
      <c r="OEE302"/>
      <c r="OEF302"/>
      <c r="OEG302"/>
      <c r="OEH302"/>
      <c r="OEI302"/>
      <c r="OEJ302"/>
      <c r="OEK302"/>
      <c r="OEL302"/>
      <c r="OEM302"/>
      <c r="OEN302"/>
      <c r="OEO302"/>
      <c r="OEP302"/>
      <c r="OEQ302"/>
      <c r="OER302"/>
      <c r="OES302"/>
      <c r="OET302"/>
      <c r="OEU302"/>
      <c r="OEV302"/>
      <c r="OEW302"/>
      <c r="OEX302"/>
      <c r="OEY302"/>
      <c r="OEZ302"/>
      <c r="OFA302"/>
      <c r="OFB302"/>
      <c r="OFC302"/>
      <c r="OFD302"/>
      <c r="OFE302"/>
      <c r="OFF302"/>
      <c r="OFG302"/>
      <c r="OFH302"/>
      <c r="OFI302"/>
      <c r="OFJ302"/>
      <c r="OFK302"/>
      <c r="OFL302"/>
      <c r="OFM302"/>
      <c r="OFN302"/>
      <c r="OFO302"/>
      <c r="OFP302"/>
      <c r="OFQ302"/>
      <c r="OFR302"/>
      <c r="OFS302"/>
      <c r="OFT302"/>
      <c r="OFU302"/>
      <c r="OFV302"/>
      <c r="OFW302"/>
      <c r="OFX302"/>
      <c r="OFY302"/>
      <c r="OFZ302"/>
      <c r="OGA302"/>
      <c r="OGB302"/>
      <c r="OGC302"/>
      <c r="OGD302"/>
      <c r="OGE302"/>
      <c r="OGF302"/>
      <c r="OGG302"/>
      <c r="OGH302"/>
      <c r="OGI302"/>
      <c r="OGJ302"/>
      <c r="OGK302"/>
      <c r="OGL302"/>
      <c r="OGM302"/>
      <c r="OGN302"/>
      <c r="OGO302"/>
      <c r="OGP302"/>
      <c r="OGQ302"/>
      <c r="OGR302"/>
      <c r="OGS302"/>
      <c r="OGT302"/>
      <c r="OGU302"/>
      <c r="OGV302"/>
      <c r="OGW302"/>
      <c r="OGX302"/>
      <c r="OGY302"/>
      <c r="OGZ302"/>
      <c r="OHA302"/>
      <c r="OHB302"/>
      <c r="OHC302"/>
      <c r="OHD302"/>
      <c r="OHE302"/>
      <c r="OHF302"/>
      <c r="OHG302"/>
      <c r="OHH302"/>
      <c r="OHI302"/>
      <c r="OHJ302"/>
      <c r="OHK302"/>
      <c r="OHL302"/>
      <c r="OHM302"/>
      <c r="OHN302"/>
      <c r="OHO302"/>
      <c r="OHP302"/>
      <c r="OHQ302"/>
      <c r="OHR302"/>
      <c r="OHS302"/>
      <c r="OHT302"/>
      <c r="OHU302"/>
      <c r="OHV302"/>
      <c r="OHW302"/>
      <c r="OHX302"/>
      <c r="OHY302"/>
      <c r="OHZ302"/>
      <c r="OIA302"/>
      <c r="OIB302"/>
      <c r="OIC302"/>
      <c r="OID302"/>
      <c r="OIE302"/>
      <c r="OIF302"/>
      <c r="OIG302"/>
      <c r="OIH302"/>
      <c r="OII302"/>
      <c r="OIJ302"/>
      <c r="OIK302"/>
      <c r="OIL302"/>
      <c r="OIM302"/>
      <c r="OIN302"/>
      <c r="OIO302"/>
      <c r="OIP302"/>
      <c r="OIQ302"/>
      <c r="OIR302"/>
      <c r="OIS302"/>
      <c r="OIT302"/>
      <c r="OIU302"/>
      <c r="OIV302"/>
      <c r="OIW302"/>
      <c r="OIX302"/>
      <c r="OIY302"/>
      <c r="OIZ302"/>
      <c r="OJA302"/>
      <c r="OJB302"/>
      <c r="OJC302"/>
      <c r="OJD302"/>
      <c r="OJE302"/>
      <c r="OJF302"/>
      <c r="OJG302"/>
      <c r="OJH302"/>
      <c r="OJI302"/>
      <c r="OJJ302"/>
      <c r="OJK302"/>
      <c r="OJL302"/>
      <c r="OJM302"/>
      <c r="OJN302"/>
      <c r="OJO302"/>
      <c r="OJP302"/>
      <c r="OJQ302"/>
      <c r="OJR302"/>
      <c r="OJS302"/>
      <c r="OJT302"/>
      <c r="OJU302"/>
      <c r="OJV302"/>
      <c r="OJW302"/>
      <c r="OJX302"/>
      <c r="OJY302"/>
      <c r="OJZ302"/>
      <c r="OKA302"/>
      <c r="OKB302"/>
      <c r="OKC302"/>
      <c r="OKD302"/>
      <c r="OKE302"/>
      <c r="OKF302"/>
      <c r="OKG302"/>
      <c r="OKH302"/>
      <c r="OKI302"/>
      <c r="OKJ302"/>
      <c r="OKK302"/>
      <c r="OKL302"/>
      <c r="OKM302"/>
      <c r="OKN302"/>
      <c r="OKO302"/>
      <c r="OKP302"/>
      <c r="OKQ302"/>
      <c r="OKR302"/>
      <c r="OKS302"/>
      <c r="OKT302"/>
      <c r="OKU302"/>
      <c r="OKV302"/>
      <c r="OKW302"/>
      <c r="OKX302"/>
      <c r="OKY302"/>
      <c r="OKZ302"/>
      <c r="OLA302"/>
      <c r="OLB302"/>
      <c r="OLC302"/>
      <c r="OLD302"/>
      <c r="OLE302"/>
      <c r="OLF302"/>
      <c r="OLG302"/>
      <c r="OLH302"/>
      <c r="OLI302"/>
      <c r="OLJ302"/>
      <c r="OLK302"/>
      <c r="OLL302"/>
      <c r="OLM302"/>
      <c r="OLN302"/>
      <c r="OLO302"/>
      <c r="OLP302"/>
      <c r="OLQ302"/>
      <c r="OLR302"/>
      <c r="OLS302"/>
      <c r="OLT302"/>
      <c r="OLU302"/>
      <c r="OLV302"/>
      <c r="OLW302"/>
      <c r="OLX302"/>
      <c r="OLY302"/>
      <c r="OLZ302"/>
      <c r="OMA302"/>
      <c r="OMB302"/>
      <c r="OMC302"/>
      <c r="OMD302"/>
      <c r="OME302"/>
      <c r="OMF302"/>
      <c r="OMG302"/>
      <c r="OMH302"/>
      <c r="OMI302"/>
      <c r="OMJ302"/>
      <c r="OMK302"/>
      <c r="OML302"/>
      <c r="OMM302"/>
      <c r="OMN302"/>
      <c r="OMO302"/>
      <c r="OMP302"/>
      <c r="OMQ302"/>
      <c r="OMR302"/>
      <c r="OMS302"/>
      <c r="OMT302"/>
      <c r="OMU302"/>
      <c r="OMV302"/>
      <c r="OMW302"/>
      <c r="OMX302"/>
      <c r="OMY302"/>
      <c r="OMZ302"/>
      <c r="ONA302"/>
      <c r="ONB302"/>
      <c r="ONC302"/>
      <c r="OND302"/>
      <c r="ONE302"/>
      <c r="ONF302"/>
      <c r="ONG302"/>
      <c r="ONH302"/>
      <c r="ONI302"/>
      <c r="ONJ302"/>
      <c r="ONK302"/>
      <c r="ONL302"/>
      <c r="ONM302"/>
      <c r="ONN302"/>
      <c r="ONO302"/>
      <c r="ONP302"/>
      <c r="ONQ302"/>
      <c r="ONR302"/>
      <c r="ONS302"/>
      <c r="ONT302"/>
      <c r="ONU302"/>
      <c r="ONV302"/>
      <c r="ONW302"/>
      <c r="ONX302"/>
      <c r="ONY302"/>
      <c r="ONZ302"/>
      <c r="OOA302"/>
      <c r="OOB302"/>
      <c r="OOC302"/>
      <c r="OOD302"/>
      <c r="OOE302"/>
      <c r="OOF302"/>
      <c r="OOG302"/>
      <c r="OOH302"/>
      <c r="OOI302"/>
      <c r="OOJ302"/>
      <c r="OOK302"/>
      <c r="OOL302"/>
      <c r="OOM302"/>
      <c r="OON302"/>
      <c r="OOO302"/>
      <c r="OOP302"/>
      <c r="OOQ302"/>
      <c r="OOR302"/>
      <c r="OOS302"/>
      <c r="OOT302"/>
      <c r="OOU302"/>
      <c r="OOV302"/>
      <c r="OOW302"/>
      <c r="OOX302"/>
      <c r="OOY302"/>
      <c r="OOZ302"/>
      <c r="OPA302"/>
      <c r="OPB302"/>
      <c r="OPC302"/>
      <c r="OPD302"/>
      <c r="OPE302"/>
      <c r="OPF302"/>
      <c r="OPG302"/>
      <c r="OPH302"/>
      <c r="OPI302"/>
      <c r="OPJ302"/>
      <c r="OPK302"/>
      <c r="OPL302"/>
      <c r="OPM302"/>
      <c r="OPN302"/>
      <c r="OPO302"/>
      <c r="OPP302"/>
      <c r="OPQ302"/>
      <c r="OPR302"/>
      <c r="OPS302"/>
      <c r="OPT302"/>
      <c r="OPU302"/>
      <c r="OPV302"/>
      <c r="OPW302"/>
      <c r="OPX302"/>
      <c r="OPY302"/>
      <c r="OPZ302"/>
      <c r="OQA302"/>
      <c r="OQB302"/>
      <c r="OQC302"/>
      <c r="OQD302"/>
      <c r="OQE302"/>
      <c r="OQF302"/>
      <c r="OQG302"/>
      <c r="OQH302"/>
      <c r="OQI302"/>
      <c r="OQJ302"/>
      <c r="OQK302"/>
      <c r="OQL302"/>
      <c r="OQM302"/>
      <c r="OQN302"/>
      <c r="OQO302"/>
      <c r="OQP302"/>
      <c r="OQQ302"/>
      <c r="OQR302"/>
      <c r="OQS302"/>
      <c r="OQT302"/>
      <c r="OQU302"/>
      <c r="OQV302"/>
      <c r="OQW302"/>
      <c r="OQX302"/>
      <c r="OQY302"/>
      <c r="OQZ302"/>
      <c r="ORA302"/>
      <c r="ORB302"/>
      <c r="ORC302"/>
      <c r="ORD302"/>
      <c r="ORE302"/>
      <c r="ORF302"/>
      <c r="ORG302"/>
      <c r="ORH302"/>
      <c r="ORI302"/>
      <c r="ORJ302"/>
      <c r="ORK302"/>
      <c r="ORL302"/>
      <c r="ORM302"/>
      <c r="ORN302"/>
      <c r="ORO302"/>
      <c r="ORP302"/>
      <c r="ORQ302"/>
      <c r="ORR302"/>
      <c r="ORS302"/>
      <c r="ORT302"/>
      <c r="ORU302"/>
      <c r="ORV302"/>
      <c r="ORW302"/>
      <c r="ORX302"/>
      <c r="ORY302"/>
      <c r="ORZ302"/>
      <c r="OSA302"/>
      <c r="OSB302"/>
      <c r="OSC302"/>
      <c r="OSD302"/>
      <c r="OSE302"/>
      <c r="OSF302"/>
      <c r="OSG302"/>
      <c r="OSH302"/>
      <c r="OSI302"/>
      <c r="OSJ302"/>
      <c r="OSK302"/>
      <c r="OSL302"/>
      <c r="OSM302"/>
      <c r="OSN302"/>
      <c r="OSO302"/>
      <c r="OSP302"/>
      <c r="OSQ302"/>
      <c r="OSR302"/>
      <c r="OSS302"/>
      <c r="OST302"/>
      <c r="OSU302"/>
      <c r="OSV302"/>
      <c r="OSW302"/>
      <c r="OSX302"/>
      <c r="OSY302"/>
      <c r="OSZ302"/>
      <c r="OTA302"/>
      <c r="OTB302"/>
      <c r="OTC302"/>
      <c r="OTD302"/>
      <c r="OTE302"/>
      <c r="OTF302"/>
      <c r="OTG302"/>
      <c r="OTH302"/>
      <c r="OTI302"/>
      <c r="OTJ302"/>
      <c r="OTK302"/>
      <c r="OTL302"/>
      <c r="OTM302"/>
      <c r="OTN302"/>
      <c r="OTO302"/>
      <c r="OTP302"/>
      <c r="OTQ302"/>
      <c r="OTR302"/>
      <c r="OTS302"/>
      <c r="OTT302"/>
      <c r="OTU302"/>
      <c r="OTV302"/>
      <c r="OTW302"/>
      <c r="OTX302"/>
      <c r="OTY302"/>
      <c r="OTZ302"/>
      <c r="OUA302"/>
      <c r="OUB302"/>
      <c r="OUC302"/>
      <c r="OUD302"/>
      <c r="OUE302"/>
      <c r="OUF302"/>
      <c r="OUG302"/>
      <c r="OUH302"/>
      <c r="OUI302"/>
      <c r="OUJ302"/>
      <c r="OUK302"/>
      <c r="OUL302"/>
      <c r="OUM302"/>
      <c r="OUN302"/>
      <c r="OUO302"/>
      <c r="OUP302"/>
      <c r="OUQ302"/>
      <c r="OUR302"/>
      <c r="OUS302"/>
      <c r="OUT302"/>
      <c r="OUU302"/>
      <c r="OUV302"/>
      <c r="OUW302"/>
      <c r="OUX302"/>
      <c r="OUY302"/>
      <c r="OUZ302"/>
      <c r="OVA302"/>
      <c r="OVB302"/>
      <c r="OVC302"/>
      <c r="OVD302"/>
      <c r="OVE302"/>
      <c r="OVF302"/>
      <c r="OVG302"/>
      <c r="OVH302"/>
      <c r="OVI302"/>
      <c r="OVJ302"/>
      <c r="OVK302"/>
      <c r="OVL302"/>
      <c r="OVM302"/>
      <c r="OVN302"/>
      <c r="OVO302"/>
      <c r="OVP302"/>
      <c r="OVQ302"/>
      <c r="OVR302"/>
      <c r="OVS302"/>
      <c r="OVT302"/>
      <c r="OVU302"/>
      <c r="OVV302"/>
      <c r="OVW302"/>
      <c r="OVX302"/>
      <c r="OVY302"/>
      <c r="OVZ302"/>
      <c r="OWA302"/>
      <c r="OWB302"/>
      <c r="OWC302"/>
      <c r="OWD302"/>
      <c r="OWE302"/>
      <c r="OWF302"/>
      <c r="OWG302"/>
      <c r="OWH302"/>
      <c r="OWI302"/>
      <c r="OWJ302"/>
      <c r="OWK302"/>
      <c r="OWL302"/>
      <c r="OWM302"/>
      <c r="OWN302"/>
      <c r="OWO302"/>
      <c r="OWP302"/>
      <c r="OWQ302"/>
      <c r="OWR302"/>
      <c r="OWS302"/>
      <c r="OWT302"/>
      <c r="OWU302"/>
      <c r="OWV302"/>
      <c r="OWW302"/>
      <c r="OWX302"/>
      <c r="OWY302"/>
      <c r="OWZ302"/>
      <c r="OXA302"/>
      <c r="OXB302"/>
      <c r="OXC302"/>
      <c r="OXD302"/>
      <c r="OXE302"/>
      <c r="OXF302"/>
      <c r="OXG302"/>
      <c r="OXH302"/>
      <c r="OXI302"/>
      <c r="OXJ302"/>
      <c r="OXK302"/>
      <c r="OXL302"/>
      <c r="OXM302"/>
      <c r="OXN302"/>
      <c r="OXO302"/>
      <c r="OXP302"/>
      <c r="OXQ302"/>
      <c r="OXR302"/>
      <c r="OXS302"/>
      <c r="OXT302"/>
      <c r="OXU302"/>
      <c r="OXV302"/>
      <c r="OXW302"/>
      <c r="OXX302"/>
      <c r="OXY302"/>
      <c r="OXZ302"/>
      <c r="OYA302"/>
      <c r="OYB302"/>
      <c r="OYC302"/>
      <c r="OYD302"/>
      <c r="OYE302"/>
      <c r="OYF302"/>
      <c r="OYG302"/>
      <c r="OYH302"/>
      <c r="OYI302"/>
      <c r="OYJ302"/>
      <c r="OYK302"/>
      <c r="OYL302"/>
      <c r="OYM302"/>
      <c r="OYN302"/>
      <c r="OYO302"/>
      <c r="OYP302"/>
      <c r="OYQ302"/>
      <c r="OYR302"/>
      <c r="OYS302"/>
      <c r="OYT302"/>
      <c r="OYU302"/>
      <c r="OYV302"/>
      <c r="OYW302"/>
      <c r="OYX302"/>
      <c r="OYY302"/>
      <c r="OYZ302"/>
      <c r="OZA302"/>
      <c r="OZB302"/>
      <c r="OZC302"/>
      <c r="OZD302"/>
      <c r="OZE302"/>
      <c r="OZF302"/>
      <c r="OZG302"/>
      <c r="OZH302"/>
      <c r="OZI302"/>
      <c r="OZJ302"/>
      <c r="OZK302"/>
      <c r="OZL302"/>
      <c r="OZM302"/>
      <c r="OZN302"/>
      <c r="OZO302"/>
      <c r="OZP302"/>
      <c r="OZQ302"/>
      <c r="OZR302"/>
      <c r="OZS302"/>
      <c r="OZT302"/>
      <c r="OZU302"/>
      <c r="OZV302"/>
      <c r="OZW302"/>
      <c r="OZX302"/>
      <c r="OZY302"/>
      <c r="OZZ302"/>
      <c r="PAA302"/>
      <c r="PAB302"/>
      <c r="PAC302"/>
      <c r="PAD302"/>
      <c r="PAE302"/>
      <c r="PAF302"/>
      <c r="PAG302"/>
      <c r="PAH302"/>
      <c r="PAI302"/>
      <c r="PAJ302"/>
      <c r="PAK302"/>
      <c r="PAL302"/>
      <c r="PAM302"/>
      <c r="PAN302"/>
      <c r="PAO302"/>
      <c r="PAP302"/>
      <c r="PAQ302"/>
      <c r="PAR302"/>
      <c r="PAS302"/>
      <c r="PAT302"/>
      <c r="PAU302"/>
      <c r="PAV302"/>
      <c r="PAW302"/>
      <c r="PAX302"/>
      <c r="PAY302"/>
      <c r="PAZ302"/>
      <c r="PBA302"/>
      <c r="PBB302"/>
      <c r="PBC302"/>
      <c r="PBD302"/>
      <c r="PBE302"/>
      <c r="PBF302"/>
      <c r="PBG302"/>
      <c r="PBH302"/>
      <c r="PBI302"/>
      <c r="PBJ302"/>
      <c r="PBK302"/>
      <c r="PBL302"/>
      <c r="PBM302"/>
      <c r="PBN302"/>
      <c r="PBO302"/>
      <c r="PBP302"/>
      <c r="PBQ302"/>
      <c r="PBR302"/>
      <c r="PBS302"/>
      <c r="PBT302"/>
      <c r="PBU302"/>
      <c r="PBV302"/>
      <c r="PBW302"/>
      <c r="PBX302"/>
      <c r="PBY302"/>
      <c r="PBZ302"/>
      <c r="PCA302"/>
      <c r="PCB302"/>
      <c r="PCC302"/>
      <c r="PCD302"/>
      <c r="PCE302"/>
      <c r="PCF302"/>
      <c r="PCG302"/>
      <c r="PCH302"/>
      <c r="PCI302"/>
      <c r="PCJ302"/>
      <c r="PCK302"/>
      <c r="PCL302"/>
      <c r="PCM302"/>
      <c r="PCN302"/>
      <c r="PCO302"/>
      <c r="PCP302"/>
      <c r="PCQ302"/>
      <c r="PCR302"/>
      <c r="PCS302"/>
      <c r="PCT302"/>
      <c r="PCU302"/>
      <c r="PCV302"/>
      <c r="PCW302"/>
      <c r="PCX302"/>
      <c r="PCY302"/>
      <c r="PCZ302"/>
      <c r="PDA302"/>
      <c r="PDB302"/>
      <c r="PDC302"/>
      <c r="PDD302"/>
      <c r="PDE302"/>
      <c r="PDF302"/>
      <c r="PDG302"/>
      <c r="PDH302"/>
      <c r="PDI302"/>
      <c r="PDJ302"/>
      <c r="PDK302"/>
      <c r="PDL302"/>
      <c r="PDM302"/>
      <c r="PDN302"/>
      <c r="PDO302"/>
      <c r="PDP302"/>
      <c r="PDQ302"/>
      <c r="PDR302"/>
      <c r="PDS302"/>
      <c r="PDT302"/>
      <c r="PDU302"/>
      <c r="PDV302"/>
      <c r="PDW302"/>
      <c r="PDX302"/>
      <c r="PDY302"/>
      <c r="PDZ302"/>
      <c r="PEA302"/>
      <c r="PEB302"/>
      <c r="PEC302"/>
      <c r="PED302"/>
      <c r="PEE302"/>
      <c r="PEF302"/>
      <c r="PEG302"/>
      <c r="PEH302"/>
      <c r="PEI302"/>
      <c r="PEJ302"/>
      <c r="PEK302"/>
      <c r="PEL302"/>
      <c r="PEM302"/>
      <c r="PEN302"/>
      <c r="PEO302"/>
      <c r="PEP302"/>
      <c r="PEQ302"/>
      <c r="PER302"/>
      <c r="PES302"/>
      <c r="PET302"/>
      <c r="PEU302"/>
      <c r="PEV302"/>
      <c r="PEW302"/>
      <c r="PEX302"/>
      <c r="PEY302"/>
      <c r="PEZ302"/>
      <c r="PFA302"/>
      <c r="PFB302"/>
      <c r="PFC302"/>
      <c r="PFD302"/>
      <c r="PFE302"/>
      <c r="PFF302"/>
      <c r="PFG302"/>
      <c r="PFH302"/>
      <c r="PFI302"/>
      <c r="PFJ302"/>
      <c r="PFK302"/>
      <c r="PFL302"/>
      <c r="PFM302"/>
      <c r="PFN302"/>
      <c r="PFO302"/>
      <c r="PFP302"/>
      <c r="PFQ302"/>
      <c r="PFR302"/>
      <c r="PFS302"/>
      <c r="PFT302"/>
      <c r="PFU302"/>
      <c r="PFV302"/>
      <c r="PFW302"/>
      <c r="PFX302"/>
      <c r="PFY302"/>
      <c r="PFZ302"/>
      <c r="PGA302"/>
      <c r="PGB302"/>
      <c r="PGC302"/>
      <c r="PGD302"/>
      <c r="PGE302"/>
      <c r="PGF302"/>
      <c r="PGG302"/>
      <c r="PGH302"/>
      <c r="PGI302"/>
      <c r="PGJ302"/>
      <c r="PGK302"/>
      <c r="PGL302"/>
      <c r="PGM302"/>
      <c r="PGN302"/>
      <c r="PGO302"/>
      <c r="PGP302"/>
      <c r="PGQ302"/>
      <c r="PGR302"/>
      <c r="PGS302"/>
      <c r="PGT302"/>
      <c r="PGU302"/>
      <c r="PGV302"/>
      <c r="PGW302"/>
      <c r="PGX302"/>
      <c r="PGY302"/>
      <c r="PGZ302"/>
      <c r="PHA302"/>
      <c r="PHB302"/>
      <c r="PHC302"/>
      <c r="PHD302"/>
      <c r="PHE302"/>
      <c r="PHF302"/>
      <c r="PHG302"/>
      <c r="PHH302"/>
      <c r="PHI302"/>
      <c r="PHJ302"/>
      <c r="PHK302"/>
      <c r="PHL302"/>
      <c r="PHM302"/>
      <c r="PHN302"/>
      <c r="PHO302"/>
      <c r="PHP302"/>
      <c r="PHQ302"/>
      <c r="PHR302"/>
      <c r="PHS302"/>
      <c r="PHT302"/>
      <c r="PHU302"/>
      <c r="PHV302"/>
      <c r="PHW302"/>
      <c r="PHX302"/>
      <c r="PHY302"/>
      <c r="PHZ302"/>
      <c r="PIA302"/>
      <c r="PIB302"/>
      <c r="PIC302"/>
      <c r="PID302"/>
      <c r="PIE302"/>
      <c r="PIF302"/>
      <c r="PIG302"/>
      <c r="PIH302"/>
      <c r="PII302"/>
      <c r="PIJ302"/>
      <c r="PIK302"/>
      <c r="PIL302"/>
      <c r="PIM302"/>
      <c r="PIN302"/>
      <c r="PIO302"/>
      <c r="PIP302"/>
      <c r="PIQ302"/>
      <c r="PIR302"/>
      <c r="PIS302"/>
      <c r="PIT302"/>
      <c r="PIU302"/>
      <c r="PIV302"/>
      <c r="PIW302"/>
      <c r="PIX302"/>
      <c r="PIY302"/>
      <c r="PIZ302"/>
      <c r="PJA302"/>
      <c r="PJB302"/>
      <c r="PJC302"/>
      <c r="PJD302"/>
      <c r="PJE302"/>
      <c r="PJF302"/>
      <c r="PJG302"/>
      <c r="PJH302"/>
      <c r="PJI302"/>
      <c r="PJJ302"/>
      <c r="PJK302"/>
      <c r="PJL302"/>
      <c r="PJM302"/>
      <c r="PJN302"/>
      <c r="PJO302"/>
      <c r="PJP302"/>
      <c r="PJQ302"/>
      <c r="PJR302"/>
      <c r="PJS302"/>
      <c r="PJT302"/>
      <c r="PJU302"/>
      <c r="PJV302"/>
      <c r="PJW302"/>
      <c r="PJX302"/>
      <c r="PJY302"/>
      <c r="PJZ302"/>
      <c r="PKA302"/>
      <c r="PKB302"/>
      <c r="PKC302"/>
      <c r="PKD302"/>
      <c r="PKE302"/>
      <c r="PKF302"/>
      <c r="PKG302"/>
      <c r="PKH302"/>
      <c r="PKI302"/>
      <c r="PKJ302"/>
      <c r="PKK302"/>
      <c r="PKL302"/>
      <c r="PKM302"/>
      <c r="PKN302"/>
      <c r="PKO302"/>
      <c r="PKP302"/>
      <c r="PKQ302"/>
      <c r="PKR302"/>
      <c r="PKS302"/>
      <c r="PKT302"/>
      <c r="PKU302"/>
      <c r="PKV302"/>
      <c r="PKW302"/>
      <c r="PKX302"/>
      <c r="PKY302"/>
      <c r="PKZ302"/>
      <c r="PLA302"/>
      <c r="PLB302"/>
      <c r="PLC302"/>
      <c r="PLD302"/>
      <c r="PLE302"/>
      <c r="PLF302"/>
      <c r="PLG302"/>
      <c r="PLH302"/>
      <c r="PLI302"/>
      <c r="PLJ302"/>
      <c r="PLK302"/>
      <c r="PLL302"/>
      <c r="PLM302"/>
      <c r="PLN302"/>
      <c r="PLO302"/>
      <c r="PLP302"/>
      <c r="PLQ302"/>
      <c r="PLR302"/>
      <c r="PLS302"/>
      <c r="PLT302"/>
      <c r="PLU302"/>
      <c r="PLV302"/>
      <c r="PLW302"/>
      <c r="PLX302"/>
      <c r="PLY302"/>
      <c r="PLZ302"/>
      <c r="PMA302"/>
      <c r="PMB302"/>
      <c r="PMC302"/>
      <c r="PMD302"/>
      <c r="PME302"/>
      <c r="PMF302"/>
      <c r="PMG302"/>
      <c r="PMH302"/>
      <c r="PMI302"/>
      <c r="PMJ302"/>
      <c r="PMK302"/>
      <c r="PML302"/>
      <c r="PMM302"/>
      <c r="PMN302"/>
      <c r="PMO302"/>
      <c r="PMP302"/>
      <c r="PMQ302"/>
      <c r="PMR302"/>
      <c r="PMS302"/>
      <c r="PMT302"/>
      <c r="PMU302"/>
      <c r="PMV302"/>
      <c r="PMW302"/>
      <c r="PMX302"/>
      <c r="PMY302"/>
      <c r="PMZ302"/>
      <c r="PNA302"/>
      <c r="PNB302"/>
      <c r="PNC302"/>
      <c r="PND302"/>
      <c r="PNE302"/>
      <c r="PNF302"/>
      <c r="PNG302"/>
      <c r="PNH302"/>
      <c r="PNI302"/>
      <c r="PNJ302"/>
      <c r="PNK302"/>
      <c r="PNL302"/>
      <c r="PNM302"/>
      <c r="PNN302"/>
      <c r="PNO302"/>
      <c r="PNP302"/>
      <c r="PNQ302"/>
      <c r="PNR302"/>
      <c r="PNS302"/>
      <c r="PNT302"/>
      <c r="PNU302"/>
      <c r="PNV302"/>
      <c r="PNW302"/>
      <c r="PNX302"/>
      <c r="PNY302"/>
      <c r="PNZ302"/>
      <c r="POA302"/>
      <c r="POB302"/>
      <c r="POC302"/>
      <c r="POD302"/>
      <c r="POE302"/>
      <c r="POF302"/>
      <c r="POG302"/>
      <c r="POH302"/>
      <c r="POI302"/>
      <c r="POJ302"/>
      <c r="POK302"/>
      <c r="POL302"/>
      <c r="POM302"/>
      <c r="PON302"/>
      <c r="POO302"/>
      <c r="POP302"/>
      <c r="POQ302"/>
      <c r="POR302"/>
      <c r="POS302"/>
      <c r="POT302"/>
      <c r="POU302"/>
      <c r="POV302"/>
      <c r="POW302"/>
      <c r="POX302"/>
      <c r="POY302"/>
      <c r="POZ302"/>
      <c r="PPA302"/>
      <c r="PPB302"/>
      <c r="PPC302"/>
      <c r="PPD302"/>
      <c r="PPE302"/>
      <c r="PPF302"/>
      <c r="PPG302"/>
      <c r="PPH302"/>
      <c r="PPI302"/>
      <c r="PPJ302"/>
      <c r="PPK302"/>
      <c r="PPL302"/>
      <c r="PPM302"/>
      <c r="PPN302"/>
      <c r="PPO302"/>
      <c r="PPP302"/>
      <c r="PPQ302"/>
      <c r="PPR302"/>
      <c r="PPS302"/>
      <c r="PPT302"/>
      <c r="PPU302"/>
      <c r="PPV302"/>
      <c r="PPW302"/>
      <c r="PPX302"/>
      <c r="PPY302"/>
      <c r="PPZ302"/>
      <c r="PQA302"/>
      <c r="PQB302"/>
      <c r="PQC302"/>
      <c r="PQD302"/>
      <c r="PQE302"/>
      <c r="PQF302"/>
      <c r="PQG302"/>
      <c r="PQH302"/>
      <c r="PQI302"/>
      <c r="PQJ302"/>
      <c r="PQK302"/>
      <c r="PQL302"/>
      <c r="PQM302"/>
      <c r="PQN302"/>
      <c r="PQO302"/>
      <c r="PQP302"/>
      <c r="PQQ302"/>
      <c r="PQR302"/>
      <c r="PQS302"/>
      <c r="PQT302"/>
      <c r="PQU302"/>
      <c r="PQV302"/>
      <c r="PQW302"/>
      <c r="PQX302"/>
      <c r="PQY302"/>
      <c r="PQZ302"/>
      <c r="PRA302"/>
      <c r="PRB302"/>
      <c r="PRC302"/>
      <c r="PRD302"/>
      <c r="PRE302"/>
      <c r="PRF302"/>
      <c r="PRG302"/>
      <c r="PRH302"/>
      <c r="PRI302"/>
      <c r="PRJ302"/>
      <c r="PRK302"/>
      <c r="PRL302"/>
      <c r="PRM302"/>
      <c r="PRN302"/>
      <c r="PRO302"/>
      <c r="PRP302"/>
      <c r="PRQ302"/>
      <c r="PRR302"/>
      <c r="PRS302"/>
      <c r="PRT302"/>
      <c r="PRU302"/>
      <c r="PRV302"/>
      <c r="PRW302"/>
      <c r="PRX302"/>
      <c r="PRY302"/>
      <c r="PRZ302"/>
      <c r="PSA302"/>
      <c r="PSB302"/>
      <c r="PSC302"/>
      <c r="PSD302"/>
      <c r="PSE302"/>
      <c r="PSF302"/>
      <c r="PSG302"/>
      <c r="PSH302"/>
      <c r="PSI302"/>
      <c r="PSJ302"/>
      <c r="PSK302"/>
      <c r="PSL302"/>
      <c r="PSM302"/>
      <c r="PSN302"/>
      <c r="PSO302"/>
      <c r="PSP302"/>
      <c r="PSQ302"/>
      <c r="PSR302"/>
      <c r="PSS302"/>
      <c r="PST302"/>
      <c r="PSU302"/>
      <c r="PSV302"/>
      <c r="PSW302"/>
      <c r="PSX302"/>
      <c r="PSY302"/>
      <c r="PSZ302"/>
      <c r="PTA302"/>
      <c r="PTB302"/>
      <c r="PTC302"/>
      <c r="PTD302"/>
      <c r="PTE302"/>
      <c r="PTF302"/>
      <c r="PTG302"/>
      <c r="PTH302"/>
      <c r="PTI302"/>
      <c r="PTJ302"/>
      <c r="PTK302"/>
      <c r="PTL302"/>
      <c r="PTM302"/>
      <c r="PTN302"/>
      <c r="PTO302"/>
      <c r="PTP302"/>
      <c r="PTQ302"/>
      <c r="PTR302"/>
      <c r="PTS302"/>
      <c r="PTT302"/>
      <c r="PTU302"/>
      <c r="PTV302"/>
      <c r="PTW302"/>
      <c r="PTX302"/>
      <c r="PTY302"/>
      <c r="PTZ302"/>
      <c r="PUA302"/>
      <c r="PUB302"/>
      <c r="PUC302"/>
      <c r="PUD302"/>
      <c r="PUE302"/>
      <c r="PUF302"/>
      <c r="PUG302"/>
      <c r="PUH302"/>
      <c r="PUI302"/>
      <c r="PUJ302"/>
      <c r="PUK302"/>
      <c r="PUL302"/>
      <c r="PUM302"/>
      <c r="PUN302"/>
      <c r="PUO302"/>
      <c r="PUP302"/>
      <c r="PUQ302"/>
      <c r="PUR302"/>
      <c r="PUS302"/>
      <c r="PUT302"/>
      <c r="PUU302"/>
      <c r="PUV302"/>
      <c r="PUW302"/>
      <c r="PUX302"/>
      <c r="PUY302"/>
      <c r="PUZ302"/>
      <c r="PVA302"/>
      <c r="PVB302"/>
      <c r="PVC302"/>
      <c r="PVD302"/>
      <c r="PVE302"/>
      <c r="PVF302"/>
      <c r="PVG302"/>
      <c r="PVH302"/>
      <c r="PVI302"/>
      <c r="PVJ302"/>
      <c r="PVK302"/>
      <c r="PVL302"/>
      <c r="PVM302"/>
      <c r="PVN302"/>
      <c r="PVO302"/>
      <c r="PVP302"/>
      <c r="PVQ302"/>
      <c r="PVR302"/>
      <c r="PVS302"/>
      <c r="PVT302"/>
      <c r="PVU302"/>
      <c r="PVV302"/>
      <c r="PVW302"/>
      <c r="PVX302"/>
      <c r="PVY302"/>
      <c r="PVZ302"/>
      <c r="PWA302"/>
      <c r="PWB302"/>
      <c r="PWC302"/>
      <c r="PWD302"/>
      <c r="PWE302"/>
      <c r="PWF302"/>
      <c r="PWG302"/>
      <c r="PWH302"/>
      <c r="PWI302"/>
      <c r="PWJ302"/>
      <c r="PWK302"/>
      <c r="PWL302"/>
      <c r="PWM302"/>
      <c r="PWN302"/>
      <c r="PWO302"/>
      <c r="PWP302"/>
      <c r="PWQ302"/>
      <c r="PWR302"/>
      <c r="PWS302"/>
      <c r="PWT302"/>
      <c r="PWU302"/>
      <c r="PWV302"/>
      <c r="PWW302"/>
      <c r="PWX302"/>
      <c r="PWY302"/>
      <c r="PWZ302"/>
      <c r="PXA302"/>
      <c r="PXB302"/>
      <c r="PXC302"/>
      <c r="PXD302"/>
      <c r="PXE302"/>
      <c r="PXF302"/>
      <c r="PXG302"/>
      <c r="PXH302"/>
      <c r="PXI302"/>
      <c r="PXJ302"/>
      <c r="PXK302"/>
      <c r="PXL302"/>
      <c r="PXM302"/>
      <c r="PXN302"/>
      <c r="PXO302"/>
      <c r="PXP302"/>
      <c r="PXQ302"/>
      <c r="PXR302"/>
      <c r="PXS302"/>
      <c r="PXT302"/>
      <c r="PXU302"/>
      <c r="PXV302"/>
      <c r="PXW302"/>
      <c r="PXX302"/>
      <c r="PXY302"/>
      <c r="PXZ302"/>
      <c r="PYA302"/>
      <c r="PYB302"/>
      <c r="PYC302"/>
      <c r="PYD302"/>
      <c r="PYE302"/>
      <c r="PYF302"/>
      <c r="PYG302"/>
      <c r="PYH302"/>
      <c r="PYI302"/>
      <c r="PYJ302"/>
      <c r="PYK302"/>
      <c r="PYL302"/>
      <c r="PYM302"/>
      <c r="PYN302"/>
      <c r="PYO302"/>
      <c r="PYP302"/>
      <c r="PYQ302"/>
      <c r="PYR302"/>
      <c r="PYS302"/>
      <c r="PYT302"/>
      <c r="PYU302"/>
      <c r="PYV302"/>
      <c r="PYW302"/>
      <c r="PYX302"/>
      <c r="PYY302"/>
      <c r="PYZ302"/>
      <c r="PZA302"/>
      <c r="PZB302"/>
      <c r="PZC302"/>
      <c r="PZD302"/>
      <c r="PZE302"/>
      <c r="PZF302"/>
      <c r="PZG302"/>
      <c r="PZH302"/>
      <c r="PZI302"/>
      <c r="PZJ302"/>
      <c r="PZK302"/>
      <c r="PZL302"/>
      <c r="PZM302"/>
      <c r="PZN302"/>
      <c r="PZO302"/>
      <c r="PZP302"/>
      <c r="PZQ302"/>
      <c r="PZR302"/>
      <c r="PZS302"/>
      <c r="PZT302"/>
      <c r="PZU302"/>
      <c r="PZV302"/>
      <c r="PZW302"/>
      <c r="PZX302"/>
      <c r="PZY302"/>
      <c r="PZZ302"/>
      <c r="QAA302"/>
      <c r="QAB302"/>
      <c r="QAC302"/>
      <c r="QAD302"/>
      <c r="QAE302"/>
      <c r="QAF302"/>
      <c r="QAG302"/>
      <c r="QAH302"/>
      <c r="QAI302"/>
      <c r="QAJ302"/>
      <c r="QAK302"/>
      <c r="QAL302"/>
      <c r="QAM302"/>
      <c r="QAN302"/>
      <c r="QAO302"/>
      <c r="QAP302"/>
      <c r="QAQ302"/>
      <c r="QAR302"/>
      <c r="QAS302"/>
      <c r="QAT302"/>
      <c r="QAU302"/>
      <c r="QAV302"/>
      <c r="QAW302"/>
      <c r="QAX302"/>
      <c r="QAY302"/>
      <c r="QAZ302"/>
      <c r="QBA302"/>
      <c r="QBB302"/>
      <c r="QBC302"/>
      <c r="QBD302"/>
      <c r="QBE302"/>
      <c r="QBF302"/>
      <c r="QBG302"/>
      <c r="QBH302"/>
      <c r="QBI302"/>
      <c r="QBJ302"/>
      <c r="QBK302"/>
      <c r="QBL302"/>
      <c r="QBM302"/>
      <c r="QBN302"/>
      <c r="QBO302"/>
      <c r="QBP302"/>
      <c r="QBQ302"/>
      <c r="QBR302"/>
      <c r="QBS302"/>
      <c r="QBT302"/>
      <c r="QBU302"/>
      <c r="QBV302"/>
      <c r="QBW302"/>
      <c r="QBX302"/>
      <c r="QBY302"/>
      <c r="QBZ302"/>
      <c r="QCA302"/>
      <c r="QCB302"/>
      <c r="QCC302"/>
      <c r="QCD302"/>
      <c r="QCE302"/>
      <c r="QCF302"/>
      <c r="QCG302"/>
      <c r="QCH302"/>
      <c r="QCI302"/>
      <c r="QCJ302"/>
      <c r="QCK302"/>
      <c r="QCL302"/>
      <c r="QCM302"/>
      <c r="QCN302"/>
      <c r="QCO302"/>
      <c r="QCP302"/>
      <c r="QCQ302"/>
      <c r="QCR302"/>
      <c r="QCS302"/>
      <c r="QCT302"/>
      <c r="QCU302"/>
      <c r="QCV302"/>
      <c r="QCW302"/>
      <c r="QCX302"/>
      <c r="QCY302"/>
      <c r="QCZ302"/>
      <c r="QDA302"/>
      <c r="QDB302"/>
      <c r="QDC302"/>
      <c r="QDD302"/>
      <c r="QDE302"/>
      <c r="QDF302"/>
      <c r="QDG302"/>
      <c r="QDH302"/>
      <c r="QDI302"/>
      <c r="QDJ302"/>
      <c r="QDK302"/>
      <c r="QDL302"/>
      <c r="QDM302"/>
      <c r="QDN302"/>
      <c r="QDO302"/>
      <c r="QDP302"/>
      <c r="QDQ302"/>
      <c r="QDR302"/>
      <c r="QDS302"/>
      <c r="QDT302"/>
      <c r="QDU302"/>
      <c r="QDV302"/>
      <c r="QDW302"/>
      <c r="QDX302"/>
      <c r="QDY302"/>
      <c r="QDZ302"/>
      <c r="QEA302"/>
      <c r="QEB302"/>
      <c r="QEC302"/>
      <c r="QED302"/>
      <c r="QEE302"/>
      <c r="QEF302"/>
      <c r="QEG302"/>
      <c r="QEH302"/>
      <c r="QEI302"/>
      <c r="QEJ302"/>
      <c r="QEK302"/>
      <c r="QEL302"/>
      <c r="QEM302"/>
      <c r="QEN302"/>
      <c r="QEO302"/>
      <c r="QEP302"/>
      <c r="QEQ302"/>
      <c r="QER302"/>
      <c r="QES302"/>
      <c r="QET302"/>
      <c r="QEU302"/>
      <c r="QEV302"/>
      <c r="QEW302"/>
      <c r="QEX302"/>
      <c r="QEY302"/>
      <c r="QEZ302"/>
      <c r="QFA302"/>
      <c r="QFB302"/>
      <c r="QFC302"/>
      <c r="QFD302"/>
      <c r="QFE302"/>
      <c r="QFF302"/>
      <c r="QFG302"/>
      <c r="QFH302"/>
      <c r="QFI302"/>
      <c r="QFJ302"/>
      <c r="QFK302"/>
      <c r="QFL302"/>
      <c r="QFM302"/>
      <c r="QFN302"/>
      <c r="QFO302"/>
      <c r="QFP302"/>
      <c r="QFQ302"/>
      <c r="QFR302"/>
      <c r="QFS302"/>
      <c r="QFT302"/>
      <c r="QFU302"/>
      <c r="QFV302"/>
      <c r="QFW302"/>
      <c r="QFX302"/>
      <c r="QFY302"/>
      <c r="QFZ302"/>
      <c r="QGA302"/>
      <c r="QGB302"/>
      <c r="QGC302"/>
      <c r="QGD302"/>
      <c r="QGE302"/>
      <c r="QGF302"/>
      <c r="QGG302"/>
      <c r="QGH302"/>
      <c r="QGI302"/>
      <c r="QGJ302"/>
      <c r="QGK302"/>
      <c r="QGL302"/>
      <c r="QGM302"/>
      <c r="QGN302"/>
      <c r="QGO302"/>
      <c r="QGP302"/>
      <c r="QGQ302"/>
      <c r="QGR302"/>
      <c r="QGS302"/>
      <c r="QGT302"/>
      <c r="QGU302"/>
      <c r="QGV302"/>
      <c r="QGW302"/>
      <c r="QGX302"/>
      <c r="QGY302"/>
      <c r="QGZ302"/>
      <c r="QHA302"/>
      <c r="QHB302"/>
      <c r="QHC302"/>
      <c r="QHD302"/>
      <c r="QHE302"/>
      <c r="QHF302"/>
      <c r="QHG302"/>
      <c r="QHH302"/>
      <c r="QHI302"/>
      <c r="QHJ302"/>
      <c r="QHK302"/>
      <c r="QHL302"/>
      <c r="QHM302"/>
      <c r="QHN302"/>
      <c r="QHO302"/>
      <c r="QHP302"/>
      <c r="QHQ302"/>
      <c r="QHR302"/>
      <c r="QHS302"/>
      <c r="QHT302"/>
      <c r="QHU302"/>
      <c r="QHV302"/>
      <c r="QHW302"/>
      <c r="QHX302"/>
      <c r="QHY302"/>
      <c r="QHZ302"/>
      <c r="QIA302"/>
      <c r="QIB302"/>
      <c r="QIC302"/>
      <c r="QID302"/>
      <c r="QIE302"/>
      <c r="QIF302"/>
      <c r="QIG302"/>
      <c r="QIH302"/>
      <c r="QII302"/>
      <c r="QIJ302"/>
      <c r="QIK302"/>
      <c r="QIL302"/>
      <c r="QIM302"/>
      <c r="QIN302"/>
      <c r="QIO302"/>
      <c r="QIP302"/>
      <c r="QIQ302"/>
      <c r="QIR302"/>
      <c r="QIS302"/>
      <c r="QIT302"/>
      <c r="QIU302"/>
      <c r="QIV302"/>
      <c r="QIW302"/>
      <c r="QIX302"/>
      <c r="QIY302"/>
      <c r="QIZ302"/>
      <c r="QJA302"/>
      <c r="QJB302"/>
      <c r="QJC302"/>
      <c r="QJD302"/>
      <c r="QJE302"/>
      <c r="QJF302"/>
      <c r="QJG302"/>
      <c r="QJH302"/>
      <c r="QJI302"/>
      <c r="QJJ302"/>
      <c r="QJK302"/>
      <c r="QJL302"/>
      <c r="QJM302"/>
      <c r="QJN302"/>
      <c r="QJO302"/>
      <c r="QJP302"/>
      <c r="QJQ302"/>
      <c r="QJR302"/>
      <c r="QJS302"/>
      <c r="QJT302"/>
      <c r="QJU302"/>
      <c r="QJV302"/>
      <c r="QJW302"/>
      <c r="QJX302"/>
      <c r="QJY302"/>
      <c r="QJZ302"/>
      <c r="QKA302"/>
      <c r="QKB302"/>
      <c r="QKC302"/>
      <c r="QKD302"/>
      <c r="QKE302"/>
      <c r="QKF302"/>
      <c r="QKG302"/>
      <c r="QKH302"/>
      <c r="QKI302"/>
      <c r="QKJ302"/>
      <c r="QKK302"/>
      <c r="QKL302"/>
      <c r="QKM302"/>
      <c r="QKN302"/>
      <c r="QKO302"/>
      <c r="QKP302"/>
      <c r="QKQ302"/>
      <c r="QKR302"/>
      <c r="QKS302"/>
      <c r="QKT302"/>
      <c r="QKU302"/>
      <c r="QKV302"/>
      <c r="QKW302"/>
      <c r="QKX302"/>
      <c r="QKY302"/>
      <c r="QKZ302"/>
      <c r="QLA302"/>
      <c r="QLB302"/>
      <c r="QLC302"/>
      <c r="QLD302"/>
      <c r="QLE302"/>
      <c r="QLF302"/>
      <c r="QLG302"/>
      <c r="QLH302"/>
      <c r="QLI302"/>
      <c r="QLJ302"/>
      <c r="QLK302"/>
      <c r="QLL302"/>
      <c r="QLM302"/>
      <c r="QLN302"/>
      <c r="QLO302"/>
      <c r="QLP302"/>
      <c r="QLQ302"/>
      <c r="QLR302"/>
      <c r="QLS302"/>
      <c r="QLT302"/>
      <c r="QLU302"/>
      <c r="QLV302"/>
      <c r="QLW302"/>
      <c r="QLX302"/>
      <c r="QLY302"/>
      <c r="QLZ302"/>
      <c r="QMA302"/>
      <c r="QMB302"/>
      <c r="QMC302"/>
      <c r="QMD302"/>
      <c r="QME302"/>
      <c r="QMF302"/>
      <c r="QMG302"/>
      <c r="QMH302"/>
      <c r="QMI302"/>
      <c r="QMJ302"/>
      <c r="QMK302"/>
      <c r="QML302"/>
      <c r="QMM302"/>
      <c r="QMN302"/>
      <c r="QMO302"/>
      <c r="QMP302"/>
      <c r="QMQ302"/>
      <c r="QMR302"/>
      <c r="QMS302"/>
      <c r="QMT302"/>
      <c r="QMU302"/>
      <c r="QMV302"/>
      <c r="QMW302"/>
      <c r="QMX302"/>
      <c r="QMY302"/>
      <c r="QMZ302"/>
      <c r="QNA302"/>
      <c r="QNB302"/>
      <c r="QNC302"/>
      <c r="QND302"/>
      <c r="QNE302"/>
      <c r="QNF302"/>
      <c r="QNG302"/>
      <c r="QNH302"/>
      <c r="QNI302"/>
      <c r="QNJ302"/>
      <c r="QNK302"/>
      <c r="QNL302"/>
      <c r="QNM302"/>
      <c r="QNN302"/>
      <c r="QNO302"/>
      <c r="QNP302"/>
      <c r="QNQ302"/>
      <c r="QNR302"/>
      <c r="QNS302"/>
      <c r="QNT302"/>
      <c r="QNU302"/>
      <c r="QNV302"/>
      <c r="QNW302"/>
      <c r="QNX302"/>
      <c r="QNY302"/>
      <c r="QNZ302"/>
      <c r="QOA302"/>
      <c r="QOB302"/>
      <c r="QOC302"/>
      <c r="QOD302"/>
      <c r="QOE302"/>
      <c r="QOF302"/>
      <c r="QOG302"/>
      <c r="QOH302"/>
      <c r="QOI302"/>
      <c r="QOJ302"/>
      <c r="QOK302"/>
      <c r="QOL302"/>
      <c r="QOM302"/>
      <c r="QON302"/>
      <c r="QOO302"/>
      <c r="QOP302"/>
      <c r="QOQ302"/>
      <c r="QOR302"/>
      <c r="QOS302"/>
      <c r="QOT302"/>
      <c r="QOU302"/>
      <c r="QOV302"/>
      <c r="QOW302"/>
      <c r="QOX302"/>
      <c r="QOY302"/>
      <c r="QOZ302"/>
      <c r="QPA302"/>
      <c r="QPB302"/>
      <c r="QPC302"/>
      <c r="QPD302"/>
      <c r="QPE302"/>
      <c r="QPF302"/>
      <c r="QPG302"/>
      <c r="QPH302"/>
      <c r="QPI302"/>
      <c r="QPJ302"/>
      <c r="QPK302"/>
      <c r="QPL302"/>
      <c r="QPM302"/>
      <c r="QPN302"/>
      <c r="QPO302"/>
      <c r="QPP302"/>
      <c r="QPQ302"/>
      <c r="QPR302"/>
      <c r="QPS302"/>
      <c r="QPT302"/>
      <c r="QPU302"/>
      <c r="QPV302"/>
      <c r="QPW302"/>
      <c r="QPX302"/>
      <c r="QPY302"/>
      <c r="QPZ302"/>
      <c r="QQA302"/>
      <c r="QQB302"/>
      <c r="QQC302"/>
      <c r="QQD302"/>
      <c r="QQE302"/>
      <c r="QQF302"/>
      <c r="QQG302"/>
      <c r="QQH302"/>
      <c r="QQI302"/>
      <c r="QQJ302"/>
      <c r="QQK302"/>
      <c r="QQL302"/>
      <c r="QQM302"/>
      <c r="QQN302"/>
      <c r="QQO302"/>
      <c r="QQP302"/>
      <c r="QQQ302"/>
      <c r="QQR302"/>
      <c r="QQS302"/>
      <c r="QQT302"/>
      <c r="QQU302"/>
      <c r="QQV302"/>
      <c r="QQW302"/>
      <c r="QQX302"/>
      <c r="QQY302"/>
      <c r="QQZ302"/>
      <c r="QRA302"/>
      <c r="QRB302"/>
      <c r="QRC302"/>
      <c r="QRD302"/>
      <c r="QRE302"/>
      <c r="QRF302"/>
      <c r="QRG302"/>
      <c r="QRH302"/>
      <c r="QRI302"/>
      <c r="QRJ302"/>
      <c r="QRK302"/>
      <c r="QRL302"/>
      <c r="QRM302"/>
      <c r="QRN302"/>
      <c r="QRO302"/>
      <c r="QRP302"/>
      <c r="QRQ302"/>
      <c r="QRR302"/>
      <c r="QRS302"/>
      <c r="QRT302"/>
      <c r="QRU302"/>
      <c r="QRV302"/>
      <c r="QRW302"/>
      <c r="QRX302"/>
      <c r="QRY302"/>
      <c r="QRZ302"/>
      <c r="QSA302"/>
      <c r="QSB302"/>
      <c r="QSC302"/>
      <c r="QSD302"/>
      <c r="QSE302"/>
      <c r="QSF302"/>
      <c r="QSG302"/>
      <c r="QSH302"/>
      <c r="QSI302"/>
      <c r="QSJ302"/>
      <c r="QSK302"/>
      <c r="QSL302"/>
      <c r="QSM302"/>
      <c r="QSN302"/>
      <c r="QSO302"/>
      <c r="QSP302"/>
      <c r="QSQ302"/>
      <c r="QSR302"/>
      <c r="QSS302"/>
      <c r="QST302"/>
      <c r="QSU302"/>
      <c r="QSV302"/>
      <c r="QSW302"/>
      <c r="QSX302"/>
      <c r="QSY302"/>
      <c r="QSZ302"/>
      <c r="QTA302"/>
      <c r="QTB302"/>
      <c r="QTC302"/>
      <c r="QTD302"/>
      <c r="QTE302"/>
      <c r="QTF302"/>
      <c r="QTG302"/>
      <c r="QTH302"/>
      <c r="QTI302"/>
      <c r="QTJ302"/>
      <c r="QTK302"/>
      <c r="QTL302"/>
      <c r="QTM302"/>
      <c r="QTN302"/>
      <c r="QTO302"/>
      <c r="QTP302"/>
      <c r="QTQ302"/>
      <c r="QTR302"/>
      <c r="QTS302"/>
      <c r="QTT302"/>
      <c r="QTU302"/>
      <c r="QTV302"/>
      <c r="QTW302"/>
      <c r="QTX302"/>
      <c r="QTY302"/>
      <c r="QTZ302"/>
      <c r="QUA302"/>
      <c r="QUB302"/>
      <c r="QUC302"/>
      <c r="QUD302"/>
      <c r="QUE302"/>
      <c r="QUF302"/>
      <c r="QUG302"/>
      <c r="QUH302"/>
      <c r="QUI302"/>
      <c r="QUJ302"/>
      <c r="QUK302"/>
      <c r="QUL302"/>
      <c r="QUM302"/>
      <c r="QUN302"/>
      <c r="QUO302"/>
      <c r="QUP302"/>
      <c r="QUQ302"/>
      <c r="QUR302"/>
      <c r="QUS302"/>
      <c r="QUT302"/>
      <c r="QUU302"/>
      <c r="QUV302"/>
      <c r="QUW302"/>
      <c r="QUX302"/>
      <c r="QUY302"/>
      <c r="QUZ302"/>
      <c r="QVA302"/>
      <c r="QVB302"/>
      <c r="QVC302"/>
      <c r="QVD302"/>
      <c r="QVE302"/>
      <c r="QVF302"/>
      <c r="QVG302"/>
      <c r="QVH302"/>
      <c r="QVI302"/>
      <c r="QVJ302"/>
      <c r="QVK302"/>
      <c r="QVL302"/>
      <c r="QVM302"/>
      <c r="QVN302"/>
      <c r="QVO302"/>
      <c r="QVP302"/>
      <c r="QVQ302"/>
      <c r="QVR302"/>
      <c r="QVS302"/>
      <c r="QVT302"/>
      <c r="QVU302"/>
      <c r="QVV302"/>
      <c r="QVW302"/>
      <c r="QVX302"/>
      <c r="QVY302"/>
      <c r="QVZ302"/>
      <c r="QWA302"/>
      <c r="QWB302"/>
      <c r="QWC302"/>
      <c r="QWD302"/>
      <c r="QWE302"/>
      <c r="QWF302"/>
      <c r="QWG302"/>
      <c r="QWH302"/>
      <c r="QWI302"/>
      <c r="QWJ302"/>
      <c r="QWK302"/>
      <c r="QWL302"/>
      <c r="QWM302"/>
      <c r="QWN302"/>
      <c r="QWO302"/>
      <c r="QWP302"/>
      <c r="QWQ302"/>
      <c r="QWR302"/>
      <c r="QWS302"/>
      <c r="QWT302"/>
      <c r="QWU302"/>
      <c r="QWV302"/>
      <c r="QWW302"/>
      <c r="QWX302"/>
      <c r="QWY302"/>
      <c r="QWZ302"/>
      <c r="QXA302"/>
      <c r="QXB302"/>
      <c r="QXC302"/>
      <c r="QXD302"/>
      <c r="QXE302"/>
      <c r="QXF302"/>
      <c r="QXG302"/>
      <c r="QXH302"/>
      <c r="QXI302"/>
      <c r="QXJ302"/>
      <c r="QXK302"/>
      <c r="QXL302"/>
      <c r="QXM302"/>
      <c r="QXN302"/>
      <c r="QXO302"/>
      <c r="QXP302"/>
      <c r="QXQ302"/>
      <c r="QXR302"/>
      <c r="QXS302"/>
      <c r="QXT302"/>
      <c r="QXU302"/>
      <c r="QXV302"/>
      <c r="QXW302"/>
      <c r="QXX302"/>
      <c r="QXY302"/>
      <c r="QXZ302"/>
      <c r="QYA302"/>
      <c r="QYB302"/>
      <c r="QYC302"/>
      <c r="QYD302"/>
      <c r="QYE302"/>
      <c r="QYF302"/>
      <c r="QYG302"/>
      <c r="QYH302"/>
      <c r="QYI302"/>
      <c r="QYJ302"/>
      <c r="QYK302"/>
      <c r="QYL302"/>
      <c r="QYM302"/>
      <c r="QYN302"/>
      <c r="QYO302"/>
      <c r="QYP302"/>
      <c r="QYQ302"/>
      <c r="QYR302"/>
      <c r="QYS302"/>
      <c r="QYT302"/>
      <c r="QYU302"/>
      <c r="QYV302"/>
      <c r="QYW302"/>
      <c r="QYX302"/>
      <c r="QYY302"/>
      <c r="QYZ302"/>
      <c r="QZA302"/>
      <c r="QZB302"/>
      <c r="QZC302"/>
      <c r="QZD302"/>
      <c r="QZE302"/>
      <c r="QZF302"/>
      <c r="QZG302"/>
      <c r="QZH302"/>
      <c r="QZI302"/>
      <c r="QZJ302"/>
      <c r="QZK302"/>
      <c r="QZL302"/>
      <c r="QZM302"/>
      <c r="QZN302"/>
      <c r="QZO302"/>
      <c r="QZP302"/>
      <c r="QZQ302"/>
      <c r="QZR302"/>
      <c r="QZS302"/>
      <c r="QZT302"/>
      <c r="QZU302"/>
      <c r="QZV302"/>
      <c r="QZW302"/>
      <c r="QZX302"/>
      <c r="QZY302"/>
      <c r="QZZ302"/>
      <c r="RAA302"/>
      <c r="RAB302"/>
      <c r="RAC302"/>
      <c r="RAD302"/>
      <c r="RAE302"/>
      <c r="RAF302"/>
      <c r="RAG302"/>
      <c r="RAH302"/>
      <c r="RAI302"/>
      <c r="RAJ302"/>
      <c r="RAK302"/>
      <c r="RAL302"/>
      <c r="RAM302"/>
      <c r="RAN302"/>
      <c r="RAO302"/>
      <c r="RAP302"/>
      <c r="RAQ302"/>
      <c r="RAR302"/>
      <c r="RAS302"/>
      <c r="RAT302"/>
      <c r="RAU302"/>
      <c r="RAV302"/>
      <c r="RAW302"/>
      <c r="RAX302"/>
      <c r="RAY302"/>
      <c r="RAZ302"/>
      <c r="RBA302"/>
      <c r="RBB302"/>
      <c r="RBC302"/>
      <c r="RBD302"/>
      <c r="RBE302"/>
      <c r="RBF302"/>
      <c r="RBG302"/>
      <c r="RBH302"/>
      <c r="RBI302"/>
      <c r="RBJ302"/>
      <c r="RBK302"/>
      <c r="RBL302"/>
      <c r="RBM302"/>
      <c r="RBN302"/>
      <c r="RBO302"/>
      <c r="RBP302"/>
      <c r="RBQ302"/>
      <c r="RBR302"/>
      <c r="RBS302"/>
      <c r="RBT302"/>
      <c r="RBU302"/>
      <c r="RBV302"/>
      <c r="RBW302"/>
      <c r="RBX302"/>
      <c r="RBY302"/>
      <c r="RBZ302"/>
      <c r="RCA302"/>
      <c r="RCB302"/>
      <c r="RCC302"/>
      <c r="RCD302"/>
      <c r="RCE302"/>
      <c r="RCF302"/>
      <c r="RCG302"/>
      <c r="RCH302"/>
      <c r="RCI302"/>
      <c r="RCJ302"/>
      <c r="RCK302"/>
      <c r="RCL302"/>
      <c r="RCM302"/>
      <c r="RCN302"/>
      <c r="RCO302"/>
      <c r="RCP302"/>
      <c r="RCQ302"/>
      <c r="RCR302"/>
      <c r="RCS302"/>
      <c r="RCT302"/>
      <c r="RCU302"/>
      <c r="RCV302"/>
      <c r="RCW302"/>
      <c r="RCX302"/>
      <c r="RCY302"/>
      <c r="RCZ302"/>
      <c r="RDA302"/>
      <c r="RDB302"/>
      <c r="RDC302"/>
      <c r="RDD302"/>
      <c r="RDE302"/>
      <c r="RDF302"/>
      <c r="RDG302"/>
      <c r="RDH302"/>
      <c r="RDI302"/>
      <c r="RDJ302"/>
      <c r="RDK302"/>
      <c r="RDL302"/>
      <c r="RDM302"/>
      <c r="RDN302"/>
      <c r="RDO302"/>
      <c r="RDP302"/>
      <c r="RDQ302"/>
      <c r="RDR302"/>
      <c r="RDS302"/>
      <c r="RDT302"/>
      <c r="RDU302"/>
      <c r="RDV302"/>
      <c r="RDW302"/>
      <c r="RDX302"/>
      <c r="RDY302"/>
      <c r="RDZ302"/>
      <c r="REA302"/>
      <c r="REB302"/>
      <c r="REC302"/>
      <c r="RED302"/>
      <c r="REE302"/>
      <c r="REF302"/>
      <c r="REG302"/>
      <c r="REH302"/>
      <c r="REI302"/>
      <c r="REJ302"/>
      <c r="REK302"/>
      <c r="REL302"/>
      <c r="REM302"/>
      <c r="REN302"/>
      <c r="REO302"/>
      <c r="REP302"/>
      <c r="REQ302"/>
      <c r="RER302"/>
      <c r="RES302"/>
      <c r="RET302"/>
      <c r="REU302"/>
      <c r="REV302"/>
      <c r="REW302"/>
      <c r="REX302"/>
      <c r="REY302"/>
      <c r="REZ302"/>
      <c r="RFA302"/>
      <c r="RFB302"/>
      <c r="RFC302"/>
      <c r="RFD302"/>
      <c r="RFE302"/>
      <c r="RFF302"/>
      <c r="RFG302"/>
      <c r="RFH302"/>
      <c r="RFI302"/>
      <c r="RFJ302"/>
      <c r="RFK302"/>
      <c r="RFL302"/>
      <c r="RFM302"/>
      <c r="RFN302"/>
      <c r="RFO302"/>
      <c r="RFP302"/>
      <c r="RFQ302"/>
      <c r="RFR302"/>
      <c r="RFS302"/>
      <c r="RFT302"/>
      <c r="RFU302"/>
      <c r="RFV302"/>
      <c r="RFW302"/>
      <c r="RFX302"/>
      <c r="RFY302"/>
      <c r="RFZ302"/>
      <c r="RGA302"/>
      <c r="RGB302"/>
      <c r="RGC302"/>
      <c r="RGD302"/>
      <c r="RGE302"/>
      <c r="RGF302"/>
      <c r="RGG302"/>
      <c r="RGH302"/>
      <c r="RGI302"/>
      <c r="RGJ302"/>
      <c r="RGK302"/>
      <c r="RGL302"/>
      <c r="RGM302"/>
      <c r="RGN302"/>
      <c r="RGO302"/>
      <c r="RGP302"/>
      <c r="RGQ302"/>
      <c r="RGR302"/>
      <c r="RGS302"/>
      <c r="RGT302"/>
      <c r="RGU302"/>
      <c r="RGV302"/>
      <c r="RGW302"/>
      <c r="RGX302"/>
      <c r="RGY302"/>
      <c r="RGZ302"/>
      <c r="RHA302"/>
      <c r="RHB302"/>
      <c r="RHC302"/>
      <c r="RHD302"/>
      <c r="RHE302"/>
      <c r="RHF302"/>
      <c r="RHG302"/>
      <c r="RHH302"/>
      <c r="RHI302"/>
      <c r="RHJ302"/>
      <c r="RHK302"/>
      <c r="RHL302"/>
      <c r="RHM302"/>
      <c r="RHN302"/>
      <c r="RHO302"/>
      <c r="RHP302"/>
      <c r="RHQ302"/>
      <c r="RHR302"/>
      <c r="RHS302"/>
      <c r="RHT302"/>
      <c r="RHU302"/>
      <c r="RHV302"/>
      <c r="RHW302"/>
      <c r="RHX302"/>
      <c r="RHY302"/>
      <c r="RHZ302"/>
      <c r="RIA302"/>
      <c r="RIB302"/>
      <c r="RIC302"/>
      <c r="RID302"/>
      <c r="RIE302"/>
      <c r="RIF302"/>
      <c r="RIG302"/>
      <c r="RIH302"/>
      <c r="RII302"/>
      <c r="RIJ302"/>
      <c r="RIK302"/>
      <c r="RIL302"/>
      <c r="RIM302"/>
      <c r="RIN302"/>
      <c r="RIO302"/>
      <c r="RIP302"/>
      <c r="RIQ302"/>
      <c r="RIR302"/>
      <c r="RIS302"/>
      <c r="RIT302"/>
      <c r="RIU302"/>
      <c r="RIV302"/>
      <c r="RIW302"/>
      <c r="RIX302"/>
      <c r="RIY302"/>
      <c r="RIZ302"/>
      <c r="RJA302"/>
      <c r="RJB302"/>
      <c r="RJC302"/>
      <c r="RJD302"/>
      <c r="RJE302"/>
      <c r="RJF302"/>
      <c r="RJG302"/>
      <c r="RJH302"/>
      <c r="RJI302"/>
      <c r="RJJ302"/>
      <c r="RJK302"/>
      <c r="RJL302"/>
      <c r="RJM302"/>
      <c r="RJN302"/>
      <c r="RJO302"/>
      <c r="RJP302"/>
      <c r="RJQ302"/>
      <c r="RJR302"/>
      <c r="RJS302"/>
      <c r="RJT302"/>
      <c r="RJU302"/>
      <c r="RJV302"/>
      <c r="RJW302"/>
      <c r="RJX302"/>
      <c r="RJY302"/>
      <c r="RJZ302"/>
      <c r="RKA302"/>
      <c r="RKB302"/>
      <c r="RKC302"/>
      <c r="RKD302"/>
      <c r="RKE302"/>
      <c r="RKF302"/>
      <c r="RKG302"/>
      <c r="RKH302"/>
      <c r="RKI302"/>
      <c r="RKJ302"/>
      <c r="RKK302"/>
      <c r="RKL302"/>
      <c r="RKM302"/>
      <c r="RKN302"/>
      <c r="RKO302"/>
      <c r="RKP302"/>
      <c r="RKQ302"/>
      <c r="RKR302"/>
      <c r="RKS302"/>
      <c r="RKT302"/>
      <c r="RKU302"/>
      <c r="RKV302"/>
      <c r="RKW302"/>
      <c r="RKX302"/>
      <c r="RKY302"/>
      <c r="RKZ302"/>
      <c r="RLA302"/>
      <c r="RLB302"/>
      <c r="RLC302"/>
      <c r="RLD302"/>
      <c r="RLE302"/>
      <c r="RLF302"/>
      <c r="RLG302"/>
      <c r="RLH302"/>
      <c r="RLI302"/>
      <c r="RLJ302"/>
      <c r="RLK302"/>
      <c r="RLL302"/>
      <c r="RLM302"/>
      <c r="RLN302"/>
      <c r="RLO302"/>
      <c r="RLP302"/>
      <c r="RLQ302"/>
      <c r="RLR302"/>
      <c r="RLS302"/>
      <c r="RLT302"/>
      <c r="RLU302"/>
      <c r="RLV302"/>
      <c r="RLW302"/>
      <c r="RLX302"/>
      <c r="RLY302"/>
      <c r="RLZ302"/>
      <c r="RMA302"/>
      <c r="RMB302"/>
      <c r="RMC302"/>
      <c r="RMD302"/>
      <c r="RME302"/>
      <c r="RMF302"/>
      <c r="RMG302"/>
      <c r="RMH302"/>
      <c r="RMI302"/>
      <c r="RMJ302"/>
      <c r="RMK302"/>
      <c r="RML302"/>
      <c r="RMM302"/>
      <c r="RMN302"/>
      <c r="RMO302"/>
      <c r="RMP302"/>
      <c r="RMQ302"/>
      <c r="RMR302"/>
      <c r="RMS302"/>
      <c r="RMT302"/>
      <c r="RMU302"/>
      <c r="RMV302"/>
      <c r="RMW302"/>
      <c r="RMX302"/>
      <c r="RMY302"/>
      <c r="RMZ302"/>
      <c r="RNA302"/>
      <c r="RNB302"/>
      <c r="RNC302"/>
      <c r="RND302"/>
      <c r="RNE302"/>
      <c r="RNF302"/>
      <c r="RNG302"/>
      <c r="RNH302"/>
      <c r="RNI302"/>
      <c r="RNJ302"/>
      <c r="RNK302"/>
      <c r="RNL302"/>
      <c r="RNM302"/>
      <c r="RNN302"/>
      <c r="RNO302"/>
      <c r="RNP302"/>
      <c r="RNQ302"/>
      <c r="RNR302"/>
      <c r="RNS302"/>
      <c r="RNT302"/>
      <c r="RNU302"/>
      <c r="RNV302"/>
      <c r="RNW302"/>
      <c r="RNX302"/>
      <c r="RNY302"/>
      <c r="RNZ302"/>
      <c r="ROA302"/>
      <c r="ROB302"/>
      <c r="ROC302"/>
      <c r="ROD302"/>
      <c r="ROE302"/>
      <c r="ROF302"/>
      <c r="ROG302"/>
      <c r="ROH302"/>
      <c r="ROI302"/>
      <c r="ROJ302"/>
      <c r="ROK302"/>
      <c r="ROL302"/>
      <c r="ROM302"/>
      <c r="RON302"/>
      <c r="ROO302"/>
      <c r="ROP302"/>
      <c r="ROQ302"/>
      <c r="ROR302"/>
      <c r="ROS302"/>
      <c r="ROT302"/>
      <c r="ROU302"/>
      <c r="ROV302"/>
      <c r="ROW302"/>
      <c r="ROX302"/>
      <c r="ROY302"/>
      <c r="ROZ302"/>
      <c r="RPA302"/>
      <c r="RPB302"/>
      <c r="RPC302"/>
      <c r="RPD302"/>
      <c r="RPE302"/>
      <c r="RPF302"/>
      <c r="RPG302"/>
      <c r="RPH302"/>
      <c r="RPI302"/>
      <c r="RPJ302"/>
      <c r="RPK302"/>
      <c r="RPL302"/>
      <c r="RPM302"/>
      <c r="RPN302"/>
      <c r="RPO302"/>
      <c r="RPP302"/>
      <c r="RPQ302"/>
      <c r="RPR302"/>
      <c r="RPS302"/>
      <c r="RPT302"/>
      <c r="RPU302"/>
      <c r="RPV302"/>
      <c r="RPW302"/>
      <c r="RPX302"/>
      <c r="RPY302"/>
      <c r="RPZ302"/>
      <c r="RQA302"/>
      <c r="RQB302"/>
      <c r="RQC302"/>
      <c r="RQD302"/>
      <c r="RQE302"/>
      <c r="RQF302"/>
      <c r="RQG302"/>
      <c r="RQH302"/>
      <c r="RQI302"/>
      <c r="RQJ302"/>
      <c r="RQK302"/>
      <c r="RQL302"/>
      <c r="RQM302"/>
      <c r="RQN302"/>
      <c r="RQO302"/>
      <c r="RQP302"/>
      <c r="RQQ302"/>
      <c r="RQR302"/>
      <c r="RQS302"/>
      <c r="RQT302"/>
      <c r="RQU302"/>
      <c r="RQV302"/>
      <c r="RQW302"/>
      <c r="RQX302"/>
      <c r="RQY302"/>
      <c r="RQZ302"/>
      <c r="RRA302"/>
      <c r="RRB302"/>
      <c r="RRC302"/>
      <c r="RRD302"/>
      <c r="RRE302"/>
      <c r="RRF302"/>
      <c r="RRG302"/>
      <c r="RRH302"/>
      <c r="RRI302"/>
      <c r="RRJ302"/>
      <c r="RRK302"/>
      <c r="RRL302"/>
      <c r="RRM302"/>
      <c r="RRN302"/>
      <c r="RRO302"/>
      <c r="RRP302"/>
      <c r="RRQ302"/>
      <c r="RRR302"/>
      <c r="RRS302"/>
      <c r="RRT302"/>
      <c r="RRU302"/>
      <c r="RRV302"/>
      <c r="RRW302"/>
      <c r="RRX302"/>
      <c r="RRY302"/>
      <c r="RRZ302"/>
      <c r="RSA302"/>
      <c r="RSB302"/>
      <c r="RSC302"/>
      <c r="RSD302"/>
      <c r="RSE302"/>
      <c r="RSF302"/>
      <c r="RSG302"/>
      <c r="RSH302"/>
      <c r="RSI302"/>
      <c r="RSJ302"/>
      <c r="RSK302"/>
      <c r="RSL302"/>
      <c r="RSM302"/>
      <c r="RSN302"/>
      <c r="RSO302"/>
      <c r="RSP302"/>
      <c r="RSQ302"/>
      <c r="RSR302"/>
      <c r="RSS302"/>
      <c r="RST302"/>
      <c r="RSU302"/>
      <c r="RSV302"/>
      <c r="RSW302"/>
      <c r="RSX302"/>
      <c r="RSY302"/>
      <c r="RSZ302"/>
      <c r="RTA302"/>
      <c r="RTB302"/>
      <c r="RTC302"/>
      <c r="RTD302"/>
      <c r="RTE302"/>
      <c r="RTF302"/>
      <c r="RTG302"/>
      <c r="RTH302"/>
      <c r="RTI302"/>
      <c r="RTJ302"/>
      <c r="RTK302"/>
      <c r="RTL302"/>
      <c r="RTM302"/>
      <c r="RTN302"/>
      <c r="RTO302"/>
      <c r="RTP302"/>
      <c r="RTQ302"/>
      <c r="RTR302"/>
      <c r="RTS302"/>
      <c r="RTT302"/>
      <c r="RTU302"/>
      <c r="RTV302"/>
      <c r="RTW302"/>
      <c r="RTX302"/>
      <c r="RTY302"/>
      <c r="RTZ302"/>
      <c r="RUA302"/>
      <c r="RUB302"/>
      <c r="RUC302"/>
      <c r="RUD302"/>
      <c r="RUE302"/>
      <c r="RUF302"/>
      <c r="RUG302"/>
      <c r="RUH302"/>
      <c r="RUI302"/>
      <c r="RUJ302"/>
      <c r="RUK302"/>
      <c r="RUL302"/>
      <c r="RUM302"/>
      <c r="RUN302"/>
      <c r="RUO302"/>
      <c r="RUP302"/>
      <c r="RUQ302"/>
      <c r="RUR302"/>
      <c r="RUS302"/>
      <c r="RUT302"/>
      <c r="RUU302"/>
      <c r="RUV302"/>
      <c r="RUW302"/>
      <c r="RUX302"/>
      <c r="RUY302"/>
      <c r="RUZ302"/>
      <c r="RVA302"/>
      <c r="RVB302"/>
      <c r="RVC302"/>
      <c r="RVD302"/>
      <c r="RVE302"/>
      <c r="RVF302"/>
      <c r="RVG302"/>
      <c r="RVH302"/>
      <c r="RVI302"/>
      <c r="RVJ302"/>
      <c r="RVK302"/>
      <c r="RVL302"/>
      <c r="RVM302"/>
      <c r="RVN302"/>
      <c r="RVO302"/>
      <c r="RVP302"/>
      <c r="RVQ302"/>
      <c r="RVR302"/>
      <c r="RVS302"/>
      <c r="RVT302"/>
      <c r="RVU302"/>
      <c r="RVV302"/>
      <c r="RVW302"/>
      <c r="RVX302"/>
      <c r="RVY302"/>
      <c r="RVZ302"/>
      <c r="RWA302"/>
      <c r="RWB302"/>
      <c r="RWC302"/>
      <c r="RWD302"/>
      <c r="RWE302"/>
      <c r="RWF302"/>
      <c r="RWG302"/>
      <c r="RWH302"/>
      <c r="RWI302"/>
      <c r="RWJ302"/>
      <c r="RWK302"/>
      <c r="RWL302"/>
      <c r="RWM302"/>
      <c r="RWN302"/>
      <c r="RWO302"/>
      <c r="RWP302"/>
      <c r="RWQ302"/>
      <c r="RWR302"/>
      <c r="RWS302"/>
      <c r="RWT302"/>
      <c r="RWU302"/>
      <c r="RWV302"/>
      <c r="RWW302"/>
      <c r="RWX302"/>
      <c r="RWY302"/>
      <c r="RWZ302"/>
      <c r="RXA302"/>
      <c r="RXB302"/>
      <c r="RXC302"/>
      <c r="RXD302"/>
      <c r="RXE302"/>
      <c r="RXF302"/>
      <c r="RXG302"/>
      <c r="RXH302"/>
      <c r="RXI302"/>
      <c r="RXJ302"/>
      <c r="RXK302"/>
      <c r="RXL302"/>
      <c r="RXM302"/>
      <c r="RXN302"/>
      <c r="RXO302"/>
      <c r="RXP302"/>
      <c r="RXQ302"/>
      <c r="RXR302"/>
      <c r="RXS302"/>
      <c r="RXT302"/>
      <c r="RXU302"/>
      <c r="RXV302"/>
      <c r="RXW302"/>
      <c r="RXX302"/>
      <c r="RXY302"/>
      <c r="RXZ302"/>
      <c r="RYA302"/>
      <c r="RYB302"/>
      <c r="RYC302"/>
      <c r="RYD302"/>
      <c r="RYE302"/>
      <c r="RYF302"/>
      <c r="RYG302"/>
      <c r="RYH302"/>
      <c r="RYI302"/>
      <c r="RYJ302"/>
      <c r="RYK302"/>
      <c r="RYL302"/>
      <c r="RYM302"/>
      <c r="RYN302"/>
      <c r="RYO302"/>
      <c r="RYP302"/>
      <c r="RYQ302"/>
      <c r="RYR302"/>
      <c r="RYS302"/>
      <c r="RYT302"/>
      <c r="RYU302"/>
      <c r="RYV302"/>
      <c r="RYW302"/>
      <c r="RYX302"/>
      <c r="RYY302"/>
      <c r="RYZ302"/>
      <c r="RZA302"/>
      <c r="RZB302"/>
      <c r="RZC302"/>
      <c r="RZD302"/>
      <c r="RZE302"/>
      <c r="RZF302"/>
      <c r="RZG302"/>
      <c r="RZH302"/>
      <c r="RZI302"/>
      <c r="RZJ302"/>
      <c r="RZK302"/>
      <c r="RZL302"/>
      <c r="RZM302"/>
      <c r="RZN302"/>
      <c r="RZO302"/>
      <c r="RZP302"/>
      <c r="RZQ302"/>
      <c r="RZR302"/>
      <c r="RZS302"/>
      <c r="RZT302"/>
      <c r="RZU302"/>
      <c r="RZV302"/>
      <c r="RZW302"/>
      <c r="RZX302"/>
      <c r="RZY302"/>
      <c r="RZZ302"/>
      <c r="SAA302"/>
      <c r="SAB302"/>
      <c r="SAC302"/>
      <c r="SAD302"/>
      <c r="SAE302"/>
      <c r="SAF302"/>
      <c r="SAG302"/>
      <c r="SAH302"/>
      <c r="SAI302"/>
      <c r="SAJ302"/>
      <c r="SAK302"/>
      <c r="SAL302"/>
      <c r="SAM302"/>
      <c r="SAN302"/>
      <c r="SAO302"/>
      <c r="SAP302"/>
      <c r="SAQ302"/>
      <c r="SAR302"/>
      <c r="SAS302"/>
      <c r="SAT302"/>
      <c r="SAU302"/>
      <c r="SAV302"/>
      <c r="SAW302"/>
      <c r="SAX302"/>
      <c r="SAY302"/>
      <c r="SAZ302"/>
      <c r="SBA302"/>
      <c r="SBB302"/>
      <c r="SBC302"/>
      <c r="SBD302"/>
      <c r="SBE302"/>
      <c r="SBF302"/>
      <c r="SBG302"/>
      <c r="SBH302"/>
      <c r="SBI302"/>
      <c r="SBJ302"/>
      <c r="SBK302"/>
      <c r="SBL302"/>
      <c r="SBM302"/>
      <c r="SBN302"/>
      <c r="SBO302"/>
      <c r="SBP302"/>
      <c r="SBQ302"/>
      <c r="SBR302"/>
      <c r="SBS302"/>
      <c r="SBT302"/>
      <c r="SBU302"/>
      <c r="SBV302"/>
      <c r="SBW302"/>
      <c r="SBX302"/>
      <c r="SBY302"/>
      <c r="SBZ302"/>
      <c r="SCA302"/>
      <c r="SCB302"/>
      <c r="SCC302"/>
      <c r="SCD302"/>
      <c r="SCE302"/>
      <c r="SCF302"/>
      <c r="SCG302"/>
      <c r="SCH302"/>
      <c r="SCI302"/>
      <c r="SCJ302"/>
      <c r="SCK302"/>
      <c r="SCL302"/>
      <c r="SCM302"/>
      <c r="SCN302"/>
      <c r="SCO302"/>
      <c r="SCP302"/>
      <c r="SCQ302"/>
      <c r="SCR302"/>
      <c r="SCS302"/>
      <c r="SCT302"/>
      <c r="SCU302"/>
      <c r="SCV302"/>
      <c r="SCW302"/>
      <c r="SCX302"/>
      <c r="SCY302"/>
      <c r="SCZ302"/>
      <c r="SDA302"/>
      <c r="SDB302"/>
      <c r="SDC302"/>
      <c r="SDD302"/>
      <c r="SDE302"/>
      <c r="SDF302"/>
      <c r="SDG302"/>
      <c r="SDH302"/>
      <c r="SDI302"/>
      <c r="SDJ302"/>
      <c r="SDK302"/>
      <c r="SDL302"/>
      <c r="SDM302"/>
      <c r="SDN302"/>
      <c r="SDO302"/>
      <c r="SDP302"/>
      <c r="SDQ302"/>
      <c r="SDR302"/>
      <c r="SDS302"/>
      <c r="SDT302"/>
      <c r="SDU302"/>
      <c r="SDV302"/>
      <c r="SDW302"/>
      <c r="SDX302"/>
      <c r="SDY302"/>
      <c r="SDZ302"/>
      <c r="SEA302"/>
      <c r="SEB302"/>
      <c r="SEC302"/>
      <c r="SED302"/>
      <c r="SEE302"/>
      <c r="SEF302"/>
      <c r="SEG302"/>
      <c r="SEH302"/>
      <c r="SEI302"/>
      <c r="SEJ302"/>
      <c r="SEK302"/>
      <c r="SEL302"/>
      <c r="SEM302"/>
      <c r="SEN302"/>
      <c r="SEO302"/>
      <c r="SEP302"/>
      <c r="SEQ302"/>
      <c r="SER302"/>
      <c r="SES302"/>
      <c r="SET302"/>
      <c r="SEU302"/>
      <c r="SEV302"/>
      <c r="SEW302"/>
      <c r="SEX302"/>
      <c r="SEY302"/>
      <c r="SEZ302"/>
      <c r="SFA302"/>
      <c r="SFB302"/>
      <c r="SFC302"/>
      <c r="SFD302"/>
      <c r="SFE302"/>
      <c r="SFF302"/>
      <c r="SFG302"/>
      <c r="SFH302"/>
      <c r="SFI302"/>
      <c r="SFJ302"/>
      <c r="SFK302"/>
      <c r="SFL302"/>
      <c r="SFM302"/>
      <c r="SFN302"/>
      <c r="SFO302"/>
      <c r="SFP302"/>
      <c r="SFQ302"/>
      <c r="SFR302"/>
      <c r="SFS302"/>
      <c r="SFT302"/>
      <c r="SFU302"/>
      <c r="SFV302"/>
      <c r="SFW302"/>
      <c r="SFX302"/>
      <c r="SFY302"/>
      <c r="SFZ302"/>
      <c r="SGA302"/>
      <c r="SGB302"/>
      <c r="SGC302"/>
      <c r="SGD302"/>
      <c r="SGE302"/>
      <c r="SGF302"/>
      <c r="SGG302"/>
      <c r="SGH302"/>
      <c r="SGI302"/>
      <c r="SGJ302"/>
      <c r="SGK302"/>
      <c r="SGL302"/>
      <c r="SGM302"/>
      <c r="SGN302"/>
      <c r="SGO302"/>
      <c r="SGP302"/>
      <c r="SGQ302"/>
      <c r="SGR302"/>
      <c r="SGS302"/>
      <c r="SGT302"/>
      <c r="SGU302"/>
      <c r="SGV302"/>
      <c r="SGW302"/>
      <c r="SGX302"/>
      <c r="SGY302"/>
      <c r="SGZ302"/>
      <c r="SHA302"/>
      <c r="SHB302"/>
      <c r="SHC302"/>
      <c r="SHD302"/>
      <c r="SHE302"/>
      <c r="SHF302"/>
      <c r="SHG302"/>
      <c r="SHH302"/>
      <c r="SHI302"/>
      <c r="SHJ302"/>
      <c r="SHK302"/>
      <c r="SHL302"/>
      <c r="SHM302"/>
      <c r="SHN302"/>
      <c r="SHO302"/>
      <c r="SHP302"/>
      <c r="SHQ302"/>
      <c r="SHR302"/>
      <c r="SHS302"/>
      <c r="SHT302"/>
      <c r="SHU302"/>
      <c r="SHV302"/>
      <c r="SHW302"/>
      <c r="SHX302"/>
      <c r="SHY302"/>
      <c r="SHZ302"/>
      <c r="SIA302"/>
      <c r="SIB302"/>
      <c r="SIC302"/>
      <c r="SID302"/>
      <c r="SIE302"/>
      <c r="SIF302"/>
      <c r="SIG302"/>
      <c r="SIH302"/>
      <c r="SII302"/>
      <c r="SIJ302"/>
      <c r="SIK302"/>
      <c r="SIL302"/>
      <c r="SIM302"/>
      <c r="SIN302"/>
      <c r="SIO302"/>
      <c r="SIP302"/>
      <c r="SIQ302"/>
      <c r="SIR302"/>
      <c r="SIS302"/>
      <c r="SIT302"/>
      <c r="SIU302"/>
      <c r="SIV302"/>
      <c r="SIW302"/>
      <c r="SIX302"/>
      <c r="SIY302"/>
      <c r="SIZ302"/>
      <c r="SJA302"/>
      <c r="SJB302"/>
      <c r="SJC302"/>
      <c r="SJD302"/>
      <c r="SJE302"/>
      <c r="SJF302"/>
      <c r="SJG302"/>
      <c r="SJH302"/>
      <c r="SJI302"/>
      <c r="SJJ302"/>
      <c r="SJK302"/>
      <c r="SJL302"/>
      <c r="SJM302"/>
      <c r="SJN302"/>
      <c r="SJO302"/>
      <c r="SJP302"/>
      <c r="SJQ302"/>
      <c r="SJR302"/>
      <c r="SJS302"/>
      <c r="SJT302"/>
      <c r="SJU302"/>
      <c r="SJV302"/>
      <c r="SJW302"/>
      <c r="SJX302"/>
      <c r="SJY302"/>
      <c r="SJZ302"/>
      <c r="SKA302"/>
      <c r="SKB302"/>
      <c r="SKC302"/>
      <c r="SKD302"/>
      <c r="SKE302"/>
      <c r="SKF302"/>
      <c r="SKG302"/>
      <c r="SKH302"/>
      <c r="SKI302"/>
      <c r="SKJ302"/>
      <c r="SKK302"/>
      <c r="SKL302"/>
      <c r="SKM302"/>
      <c r="SKN302"/>
      <c r="SKO302"/>
      <c r="SKP302"/>
      <c r="SKQ302"/>
      <c r="SKR302"/>
      <c r="SKS302"/>
      <c r="SKT302"/>
      <c r="SKU302"/>
      <c r="SKV302"/>
      <c r="SKW302"/>
      <c r="SKX302"/>
      <c r="SKY302"/>
      <c r="SKZ302"/>
      <c r="SLA302"/>
      <c r="SLB302"/>
      <c r="SLC302"/>
      <c r="SLD302"/>
      <c r="SLE302"/>
      <c r="SLF302"/>
      <c r="SLG302"/>
      <c r="SLH302"/>
      <c r="SLI302"/>
      <c r="SLJ302"/>
      <c r="SLK302"/>
      <c r="SLL302"/>
      <c r="SLM302"/>
      <c r="SLN302"/>
      <c r="SLO302"/>
      <c r="SLP302"/>
      <c r="SLQ302"/>
      <c r="SLR302"/>
      <c r="SLS302"/>
      <c r="SLT302"/>
      <c r="SLU302"/>
      <c r="SLV302"/>
      <c r="SLW302"/>
      <c r="SLX302"/>
      <c r="SLY302"/>
      <c r="SLZ302"/>
      <c r="SMA302"/>
      <c r="SMB302"/>
      <c r="SMC302"/>
      <c r="SMD302"/>
      <c r="SME302"/>
      <c r="SMF302"/>
      <c r="SMG302"/>
      <c r="SMH302"/>
      <c r="SMI302"/>
      <c r="SMJ302"/>
      <c r="SMK302"/>
      <c r="SML302"/>
      <c r="SMM302"/>
      <c r="SMN302"/>
      <c r="SMO302"/>
      <c r="SMP302"/>
      <c r="SMQ302"/>
      <c r="SMR302"/>
      <c r="SMS302"/>
      <c r="SMT302"/>
      <c r="SMU302"/>
      <c r="SMV302"/>
      <c r="SMW302"/>
      <c r="SMX302"/>
      <c r="SMY302"/>
      <c r="SMZ302"/>
      <c r="SNA302"/>
      <c r="SNB302"/>
      <c r="SNC302"/>
      <c r="SND302"/>
      <c r="SNE302"/>
      <c r="SNF302"/>
      <c r="SNG302"/>
      <c r="SNH302"/>
      <c r="SNI302"/>
      <c r="SNJ302"/>
      <c r="SNK302"/>
      <c r="SNL302"/>
      <c r="SNM302"/>
      <c r="SNN302"/>
      <c r="SNO302"/>
      <c r="SNP302"/>
      <c r="SNQ302"/>
      <c r="SNR302"/>
      <c r="SNS302"/>
      <c r="SNT302"/>
      <c r="SNU302"/>
      <c r="SNV302"/>
      <c r="SNW302"/>
      <c r="SNX302"/>
      <c r="SNY302"/>
      <c r="SNZ302"/>
      <c r="SOA302"/>
      <c r="SOB302"/>
      <c r="SOC302"/>
      <c r="SOD302"/>
      <c r="SOE302"/>
      <c r="SOF302"/>
      <c r="SOG302"/>
      <c r="SOH302"/>
      <c r="SOI302"/>
      <c r="SOJ302"/>
      <c r="SOK302"/>
      <c r="SOL302"/>
      <c r="SOM302"/>
      <c r="SON302"/>
      <c r="SOO302"/>
      <c r="SOP302"/>
      <c r="SOQ302"/>
      <c r="SOR302"/>
      <c r="SOS302"/>
      <c r="SOT302"/>
      <c r="SOU302"/>
      <c r="SOV302"/>
      <c r="SOW302"/>
      <c r="SOX302"/>
      <c r="SOY302"/>
      <c r="SOZ302"/>
      <c r="SPA302"/>
      <c r="SPB302"/>
      <c r="SPC302"/>
      <c r="SPD302"/>
      <c r="SPE302"/>
      <c r="SPF302"/>
      <c r="SPG302"/>
      <c r="SPH302"/>
      <c r="SPI302"/>
      <c r="SPJ302"/>
      <c r="SPK302"/>
      <c r="SPL302"/>
      <c r="SPM302"/>
      <c r="SPN302"/>
      <c r="SPO302"/>
      <c r="SPP302"/>
      <c r="SPQ302"/>
      <c r="SPR302"/>
      <c r="SPS302"/>
      <c r="SPT302"/>
      <c r="SPU302"/>
      <c r="SPV302"/>
      <c r="SPW302"/>
      <c r="SPX302"/>
      <c r="SPY302"/>
      <c r="SPZ302"/>
      <c r="SQA302"/>
      <c r="SQB302"/>
      <c r="SQC302"/>
      <c r="SQD302"/>
      <c r="SQE302"/>
      <c r="SQF302"/>
      <c r="SQG302"/>
      <c r="SQH302"/>
      <c r="SQI302"/>
      <c r="SQJ302"/>
      <c r="SQK302"/>
      <c r="SQL302"/>
      <c r="SQM302"/>
      <c r="SQN302"/>
      <c r="SQO302"/>
      <c r="SQP302"/>
      <c r="SQQ302"/>
      <c r="SQR302"/>
      <c r="SQS302"/>
      <c r="SQT302"/>
      <c r="SQU302"/>
      <c r="SQV302"/>
      <c r="SQW302"/>
      <c r="SQX302"/>
      <c r="SQY302"/>
      <c r="SQZ302"/>
      <c r="SRA302"/>
      <c r="SRB302"/>
      <c r="SRC302"/>
      <c r="SRD302"/>
      <c r="SRE302"/>
      <c r="SRF302"/>
      <c r="SRG302"/>
      <c r="SRH302"/>
      <c r="SRI302"/>
      <c r="SRJ302"/>
      <c r="SRK302"/>
      <c r="SRL302"/>
      <c r="SRM302"/>
      <c r="SRN302"/>
      <c r="SRO302"/>
      <c r="SRP302"/>
      <c r="SRQ302"/>
      <c r="SRR302"/>
      <c r="SRS302"/>
      <c r="SRT302"/>
      <c r="SRU302"/>
      <c r="SRV302"/>
      <c r="SRW302"/>
      <c r="SRX302"/>
      <c r="SRY302"/>
      <c r="SRZ302"/>
      <c r="SSA302"/>
      <c r="SSB302"/>
      <c r="SSC302"/>
      <c r="SSD302"/>
      <c r="SSE302"/>
      <c r="SSF302"/>
      <c r="SSG302"/>
      <c r="SSH302"/>
      <c r="SSI302"/>
      <c r="SSJ302"/>
      <c r="SSK302"/>
      <c r="SSL302"/>
      <c r="SSM302"/>
      <c r="SSN302"/>
      <c r="SSO302"/>
      <c r="SSP302"/>
      <c r="SSQ302"/>
      <c r="SSR302"/>
      <c r="SSS302"/>
      <c r="SST302"/>
      <c r="SSU302"/>
      <c r="SSV302"/>
      <c r="SSW302"/>
      <c r="SSX302"/>
      <c r="SSY302"/>
      <c r="SSZ302"/>
      <c r="STA302"/>
      <c r="STB302"/>
      <c r="STC302"/>
      <c r="STD302"/>
      <c r="STE302"/>
      <c r="STF302"/>
      <c r="STG302"/>
      <c r="STH302"/>
      <c r="STI302"/>
      <c r="STJ302"/>
      <c r="STK302"/>
      <c r="STL302"/>
      <c r="STM302"/>
      <c r="STN302"/>
      <c r="STO302"/>
      <c r="STP302"/>
      <c r="STQ302"/>
      <c r="STR302"/>
      <c r="STS302"/>
      <c r="STT302"/>
      <c r="STU302"/>
      <c r="STV302"/>
      <c r="STW302"/>
      <c r="STX302"/>
      <c r="STY302"/>
      <c r="STZ302"/>
      <c r="SUA302"/>
      <c r="SUB302"/>
      <c r="SUC302"/>
      <c r="SUD302"/>
      <c r="SUE302"/>
      <c r="SUF302"/>
      <c r="SUG302"/>
      <c r="SUH302"/>
      <c r="SUI302"/>
      <c r="SUJ302"/>
      <c r="SUK302"/>
      <c r="SUL302"/>
      <c r="SUM302"/>
      <c r="SUN302"/>
      <c r="SUO302"/>
      <c r="SUP302"/>
      <c r="SUQ302"/>
      <c r="SUR302"/>
      <c r="SUS302"/>
      <c r="SUT302"/>
      <c r="SUU302"/>
      <c r="SUV302"/>
      <c r="SUW302"/>
      <c r="SUX302"/>
      <c r="SUY302"/>
      <c r="SUZ302"/>
      <c r="SVA302"/>
      <c r="SVB302"/>
      <c r="SVC302"/>
      <c r="SVD302"/>
      <c r="SVE302"/>
      <c r="SVF302"/>
      <c r="SVG302"/>
      <c r="SVH302"/>
      <c r="SVI302"/>
      <c r="SVJ302"/>
      <c r="SVK302"/>
      <c r="SVL302"/>
      <c r="SVM302"/>
      <c r="SVN302"/>
      <c r="SVO302"/>
      <c r="SVP302"/>
      <c r="SVQ302"/>
      <c r="SVR302"/>
      <c r="SVS302"/>
      <c r="SVT302"/>
      <c r="SVU302"/>
      <c r="SVV302"/>
      <c r="SVW302"/>
      <c r="SVX302"/>
      <c r="SVY302"/>
      <c r="SVZ302"/>
      <c r="SWA302"/>
      <c r="SWB302"/>
      <c r="SWC302"/>
      <c r="SWD302"/>
      <c r="SWE302"/>
      <c r="SWF302"/>
      <c r="SWG302"/>
      <c r="SWH302"/>
      <c r="SWI302"/>
      <c r="SWJ302"/>
      <c r="SWK302"/>
      <c r="SWL302"/>
      <c r="SWM302"/>
      <c r="SWN302"/>
      <c r="SWO302"/>
      <c r="SWP302"/>
      <c r="SWQ302"/>
      <c r="SWR302"/>
      <c r="SWS302"/>
      <c r="SWT302"/>
      <c r="SWU302"/>
      <c r="SWV302"/>
      <c r="SWW302"/>
      <c r="SWX302"/>
      <c r="SWY302"/>
      <c r="SWZ302"/>
      <c r="SXA302"/>
      <c r="SXB302"/>
      <c r="SXC302"/>
      <c r="SXD302"/>
      <c r="SXE302"/>
      <c r="SXF302"/>
      <c r="SXG302"/>
      <c r="SXH302"/>
      <c r="SXI302"/>
      <c r="SXJ302"/>
      <c r="SXK302"/>
      <c r="SXL302"/>
      <c r="SXM302"/>
      <c r="SXN302"/>
      <c r="SXO302"/>
      <c r="SXP302"/>
      <c r="SXQ302"/>
      <c r="SXR302"/>
      <c r="SXS302"/>
      <c r="SXT302"/>
      <c r="SXU302"/>
      <c r="SXV302"/>
      <c r="SXW302"/>
      <c r="SXX302"/>
      <c r="SXY302"/>
      <c r="SXZ302"/>
      <c r="SYA302"/>
      <c r="SYB302"/>
      <c r="SYC302"/>
      <c r="SYD302"/>
      <c r="SYE302"/>
      <c r="SYF302"/>
      <c r="SYG302"/>
      <c r="SYH302"/>
      <c r="SYI302"/>
      <c r="SYJ302"/>
      <c r="SYK302"/>
      <c r="SYL302"/>
      <c r="SYM302"/>
      <c r="SYN302"/>
      <c r="SYO302"/>
      <c r="SYP302"/>
      <c r="SYQ302"/>
      <c r="SYR302"/>
      <c r="SYS302"/>
      <c r="SYT302"/>
      <c r="SYU302"/>
      <c r="SYV302"/>
      <c r="SYW302"/>
      <c r="SYX302"/>
      <c r="SYY302"/>
      <c r="SYZ302"/>
      <c r="SZA302"/>
      <c r="SZB302"/>
      <c r="SZC302"/>
      <c r="SZD302"/>
      <c r="SZE302"/>
      <c r="SZF302"/>
      <c r="SZG302"/>
      <c r="SZH302"/>
      <c r="SZI302"/>
      <c r="SZJ302"/>
      <c r="SZK302"/>
      <c r="SZL302"/>
      <c r="SZM302"/>
      <c r="SZN302"/>
      <c r="SZO302"/>
      <c r="SZP302"/>
      <c r="SZQ302"/>
      <c r="SZR302"/>
      <c r="SZS302"/>
      <c r="SZT302"/>
      <c r="SZU302"/>
      <c r="SZV302"/>
      <c r="SZW302"/>
      <c r="SZX302"/>
      <c r="SZY302"/>
      <c r="SZZ302"/>
      <c r="TAA302"/>
      <c r="TAB302"/>
      <c r="TAC302"/>
      <c r="TAD302"/>
      <c r="TAE302"/>
      <c r="TAF302"/>
      <c r="TAG302"/>
      <c r="TAH302"/>
      <c r="TAI302"/>
      <c r="TAJ302"/>
      <c r="TAK302"/>
      <c r="TAL302"/>
      <c r="TAM302"/>
      <c r="TAN302"/>
      <c r="TAO302"/>
      <c r="TAP302"/>
      <c r="TAQ302"/>
      <c r="TAR302"/>
      <c r="TAS302"/>
      <c r="TAT302"/>
      <c r="TAU302"/>
      <c r="TAV302"/>
      <c r="TAW302"/>
      <c r="TAX302"/>
      <c r="TAY302"/>
      <c r="TAZ302"/>
      <c r="TBA302"/>
      <c r="TBB302"/>
      <c r="TBC302"/>
      <c r="TBD302"/>
      <c r="TBE302"/>
      <c r="TBF302"/>
      <c r="TBG302"/>
      <c r="TBH302"/>
      <c r="TBI302"/>
      <c r="TBJ302"/>
      <c r="TBK302"/>
      <c r="TBL302"/>
      <c r="TBM302"/>
      <c r="TBN302"/>
      <c r="TBO302"/>
      <c r="TBP302"/>
      <c r="TBQ302"/>
      <c r="TBR302"/>
      <c r="TBS302"/>
      <c r="TBT302"/>
      <c r="TBU302"/>
      <c r="TBV302"/>
      <c r="TBW302"/>
      <c r="TBX302"/>
      <c r="TBY302"/>
      <c r="TBZ302"/>
      <c r="TCA302"/>
      <c r="TCB302"/>
      <c r="TCC302"/>
      <c r="TCD302"/>
      <c r="TCE302"/>
      <c r="TCF302"/>
      <c r="TCG302"/>
      <c r="TCH302"/>
      <c r="TCI302"/>
      <c r="TCJ302"/>
      <c r="TCK302"/>
      <c r="TCL302"/>
      <c r="TCM302"/>
      <c r="TCN302"/>
      <c r="TCO302"/>
      <c r="TCP302"/>
      <c r="TCQ302"/>
      <c r="TCR302"/>
      <c r="TCS302"/>
      <c r="TCT302"/>
      <c r="TCU302"/>
      <c r="TCV302"/>
      <c r="TCW302"/>
      <c r="TCX302"/>
      <c r="TCY302"/>
      <c r="TCZ302"/>
      <c r="TDA302"/>
      <c r="TDB302"/>
      <c r="TDC302"/>
      <c r="TDD302"/>
      <c r="TDE302"/>
      <c r="TDF302"/>
      <c r="TDG302"/>
      <c r="TDH302"/>
      <c r="TDI302"/>
      <c r="TDJ302"/>
      <c r="TDK302"/>
      <c r="TDL302"/>
      <c r="TDM302"/>
      <c r="TDN302"/>
      <c r="TDO302"/>
      <c r="TDP302"/>
      <c r="TDQ302"/>
      <c r="TDR302"/>
      <c r="TDS302"/>
      <c r="TDT302"/>
      <c r="TDU302"/>
      <c r="TDV302"/>
      <c r="TDW302"/>
      <c r="TDX302"/>
      <c r="TDY302"/>
      <c r="TDZ302"/>
      <c r="TEA302"/>
      <c r="TEB302"/>
      <c r="TEC302"/>
      <c r="TED302"/>
      <c r="TEE302"/>
      <c r="TEF302"/>
      <c r="TEG302"/>
      <c r="TEH302"/>
      <c r="TEI302"/>
      <c r="TEJ302"/>
      <c r="TEK302"/>
      <c r="TEL302"/>
      <c r="TEM302"/>
      <c r="TEN302"/>
      <c r="TEO302"/>
      <c r="TEP302"/>
      <c r="TEQ302"/>
      <c r="TER302"/>
      <c r="TES302"/>
      <c r="TET302"/>
      <c r="TEU302"/>
      <c r="TEV302"/>
      <c r="TEW302"/>
      <c r="TEX302"/>
      <c r="TEY302"/>
      <c r="TEZ302"/>
      <c r="TFA302"/>
      <c r="TFB302"/>
      <c r="TFC302"/>
      <c r="TFD302"/>
      <c r="TFE302"/>
      <c r="TFF302"/>
      <c r="TFG302"/>
      <c r="TFH302"/>
      <c r="TFI302"/>
      <c r="TFJ302"/>
      <c r="TFK302"/>
      <c r="TFL302"/>
      <c r="TFM302"/>
      <c r="TFN302"/>
      <c r="TFO302"/>
      <c r="TFP302"/>
      <c r="TFQ302"/>
      <c r="TFR302"/>
      <c r="TFS302"/>
      <c r="TFT302"/>
      <c r="TFU302"/>
      <c r="TFV302"/>
      <c r="TFW302"/>
      <c r="TFX302"/>
      <c r="TFY302"/>
      <c r="TFZ302"/>
      <c r="TGA302"/>
      <c r="TGB302"/>
      <c r="TGC302"/>
      <c r="TGD302"/>
      <c r="TGE302"/>
      <c r="TGF302"/>
      <c r="TGG302"/>
      <c r="TGH302"/>
      <c r="TGI302"/>
      <c r="TGJ302"/>
      <c r="TGK302"/>
      <c r="TGL302"/>
      <c r="TGM302"/>
      <c r="TGN302"/>
      <c r="TGO302"/>
      <c r="TGP302"/>
      <c r="TGQ302"/>
      <c r="TGR302"/>
      <c r="TGS302"/>
      <c r="TGT302"/>
      <c r="TGU302"/>
      <c r="TGV302"/>
      <c r="TGW302"/>
      <c r="TGX302"/>
      <c r="TGY302"/>
      <c r="TGZ302"/>
      <c r="THA302"/>
      <c r="THB302"/>
      <c r="THC302"/>
      <c r="THD302"/>
      <c r="THE302"/>
      <c r="THF302"/>
      <c r="THG302"/>
      <c r="THH302"/>
      <c r="THI302"/>
      <c r="THJ302"/>
      <c r="THK302"/>
      <c r="THL302"/>
      <c r="THM302"/>
      <c r="THN302"/>
      <c r="THO302"/>
      <c r="THP302"/>
      <c r="THQ302"/>
      <c r="THR302"/>
      <c r="THS302"/>
      <c r="THT302"/>
      <c r="THU302"/>
      <c r="THV302"/>
      <c r="THW302"/>
      <c r="THX302"/>
      <c r="THY302"/>
      <c r="THZ302"/>
      <c r="TIA302"/>
      <c r="TIB302"/>
      <c r="TIC302"/>
      <c r="TID302"/>
      <c r="TIE302"/>
      <c r="TIF302"/>
      <c r="TIG302"/>
      <c r="TIH302"/>
      <c r="TII302"/>
      <c r="TIJ302"/>
      <c r="TIK302"/>
      <c r="TIL302"/>
      <c r="TIM302"/>
      <c r="TIN302"/>
      <c r="TIO302"/>
      <c r="TIP302"/>
      <c r="TIQ302"/>
      <c r="TIR302"/>
      <c r="TIS302"/>
      <c r="TIT302"/>
      <c r="TIU302"/>
      <c r="TIV302"/>
      <c r="TIW302"/>
      <c r="TIX302"/>
      <c r="TIY302"/>
      <c r="TIZ302"/>
      <c r="TJA302"/>
      <c r="TJB302"/>
      <c r="TJC302"/>
      <c r="TJD302"/>
      <c r="TJE302"/>
      <c r="TJF302"/>
      <c r="TJG302"/>
      <c r="TJH302"/>
      <c r="TJI302"/>
      <c r="TJJ302"/>
      <c r="TJK302"/>
      <c r="TJL302"/>
      <c r="TJM302"/>
      <c r="TJN302"/>
      <c r="TJO302"/>
      <c r="TJP302"/>
      <c r="TJQ302"/>
      <c r="TJR302"/>
      <c r="TJS302"/>
      <c r="TJT302"/>
      <c r="TJU302"/>
      <c r="TJV302"/>
      <c r="TJW302"/>
      <c r="TJX302"/>
      <c r="TJY302"/>
      <c r="TJZ302"/>
      <c r="TKA302"/>
      <c r="TKB302"/>
      <c r="TKC302"/>
      <c r="TKD302"/>
      <c r="TKE302"/>
      <c r="TKF302"/>
      <c r="TKG302"/>
      <c r="TKH302"/>
      <c r="TKI302"/>
      <c r="TKJ302"/>
      <c r="TKK302"/>
      <c r="TKL302"/>
      <c r="TKM302"/>
      <c r="TKN302"/>
      <c r="TKO302"/>
      <c r="TKP302"/>
      <c r="TKQ302"/>
      <c r="TKR302"/>
      <c r="TKS302"/>
      <c r="TKT302"/>
      <c r="TKU302"/>
      <c r="TKV302"/>
      <c r="TKW302"/>
      <c r="TKX302"/>
      <c r="TKY302"/>
      <c r="TKZ302"/>
      <c r="TLA302"/>
      <c r="TLB302"/>
      <c r="TLC302"/>
      <c r="TLD302"/>
      <c r="TLE302"/>
      <c r="TLF302"/>
      <c r="TLG302"/>
      <c r="TLH302"/>
      <c r="TLI302"/>
      <c r="TLJ302"/>
      <c r="TLK302"/>
      <c r="TLL302"/>
      <c r="TLM302"/>
      <c r="TLN302"/>
      <c r="TLO302"/>
      <c r="TLP302"/>
      <c r="TLQ302"/>
      <c r="TLR302"/>
      <c r="TLS302"/>
      <c r="TLT302"/>
      <c r="TLU302"/>
      <c r="TLV302"/>
      <c r="TLW302"/>
      <c r="TLX302"/>
      <c r="TLY302"/>
      <c r="TLZ302"/>
      <c r="TMA302"/>
      <c r="TMB302"/>
      <c r="TMC302"/>
      <c r="TMD302"/>
      <c r="TME302"/>
      <c r="TMF302"/>
      <c r="TMG302"/>
      <c r="TMH302"/>
      <c r="TMI302"/>
      <c r="TMJ302"/>
      <c r="TMK302"/>
      <c r="TML302"/>
      <c r="TMM302"/>
      <c r="TMN302"/>
      <c r="TMO302"/>
      <c r="TMP302"/>
      <c r="TMQ302"/>
      <c r="TMR302"/>
      <c r="TMS302"/>
      <c r="TMT302"/>
      <c r="TMU302"/>
      <c r="TMV302"/>
      <c r="TMW302"/>
      <c r="TMX302"/>
      <c r="TMY302"/>
      <c r="TMZ302"/>
      <c r="TNA302"/>
      <c r="TNB302"/>
      <c r="TNC302"/>
      <c r="TND302"/>
      <c r="TNE302"/>
      <c r="TNF302"/>
      <c r="TNG302"/>
      <c r="TNH302"/>
      <c r="TNI302"/>
      <c r="TNJ302"/>
      <c r="TNK302"/>
      <c r="TNL302"/>
      <c r="TNM302"/>
      <c r="TNN302"/>
      <c r="TNO302"/>
      <c r="TNP302"/>
      <c r="TNQ302"/>
      <c r="TNR302"/>
      <c r="TNS302"/>
      <c r="TNT302"/>
      <c r="TNU302"/>
      <c r="TNV302"/>
      <c r="TNW302"/>
      <c r="TNX302"/>
      <c r="TNY302"/>
      <c r="TNZ302"/>
      <c r="TOA302"/>
      <c r="TOB302"/>
      <c r="TOC302"/>
      <c r="TOD302"/>
      <c r="TOE302"/>
      <c r="TOF302"/>
      <c r="TOG302"/>
      <c r="TOH302"/>
      <c r="TOI302"/>
      <c r="TOJ302"/>
      <c r="TOK302"/>
      <c r="TOL302"/>
      <c r="TOM302"/>
      <c r="TON302"/>
      <c r="TOO302"/>
      <c r="TOP302"/>
      <c r="TOQ302"/>
      <c r="TOR302"/>
      <c r="TOS302"/>
      <c r="TOT302"/>
      <c r="TOU302"/>
      <c r="TOV302"/>
      <c r="TOW302"/>
      <c r="TOX302"/>
      <c r="TOY302"/>
      <c r="TOZ302"/>
      <c r="TPA302"/>
      <c r="TPB302"/>
      <c r="TPC302"/>
      <c r="TPD302"/>
      <c r="TPE302"/>
      <c r="TPF302"/>
      <c r="TPG302"/>
      <c r="TPH302"/>
      <c r="TPI302"/>
      <c r="TPJ302"/>
      <c r="TPK302"/>
      <c r="TPL302"/>
      <c r="TPM302"/>
      <c r="TPN302"/>
      <c r="TPO302"/>
      <c r="TPP302"/>
      <c r="TPQ302"/>
      <c r="TPR302"/>
      <c r="TPS302"/>
      <c r="TPT302"/>
      <c r="TPU302"/>
      <c r="TPV302"/>
      <c r="TPW302"/>
      <c r="TPX302"/>
      <c r="TPY302"/>
      <c r="TPZ302"/>
      <c r="TQA302"/>
      <c r="TQB302"/>
      <c r="TQC302"/>
      <c r="TQD302"/>
      <c r="TQE302"/>
      <c r="TQF302"/>
      <c r="TQG302"/>
      <c r="TQH302"/>
      <c r="TQI302"/>
      <c r="TQJ302"/>
      <c r="TQK302"/>
      <c r="TQL302"/>
      <c r="TQM302"/>
      <c r="TQN302"/>
      <c r="TQO302"/>
      <c r="TQP302"/>
      <c r="TQQ302"/>
      <c r="TQR302"/>
      <c r="TQS302"/>
      <c r="TQT302"/>
      <c r="TQU302"/>
      <c r="TQV302"/>
      <c r="TQW302"/>
      <c r="TQX302"/>
      <c r="TQY302"/>
      <c r="TQZ302"/>
      <c r="TRA302"/>
      <c r="TRB302"/>
      <c r="TRC302"/>
      <c r="TRD302"/>
      <c r="TRE302"/>
      <c r="TRF302"/>
      <c r="TRG302"/>
      <c r="TRH302"/>
      <c r="TRI302"/>
      <c r="TRJ302"/>
      <c r="TRK302"/>
      <c r="TRL302"/>
      <c r="TRM302"/>
      <c r="TRN302"/>
      <c r="TRO302"/>
      <c r="TRP302"/>
      <c r="TRQ302"/>
      <c r="TRR302"/>
      <c r="TRS302"/>
      <c r="TRT302"/>
      <c r="TRU302"/>
      <c r="TRV302"/>
      <c r="TRW302"/>
      <c r="TRX302"/>
      <c r="TRY302"/>
      <c r="TRZ302"/>
      <c r="TSA302"/>
      <c r="TSB302"/>
      <c r="TSC302"/>
      <c r="TSD302"/>
      <c r="TSE302"/>
      <c r="TSF302"/>
      <c r="TSG302"/>
      <c r="TSH302"/>
      <c r="TSI302"/>
      <c r="TSJ302"/>
      <c r="TSK302"/>
      <c r="TSL302"/>
      <c r="TSM302"/>
      <c r="TSN302"/>
      <c r="TSO302"/>
      <c r="TSP302"/>
      <c r="TSQ302"/>
      <c r="TSR302"/>
      <c r="TSS302"/>
      <c r="TST302"/>
      <c r="TSU302"/>
      <c r="TSV302"/>
      <c r="TSW302"/>
      <c r="TSX302"/>
      <c r="TSY302"/>
      <c r="TSZ302"/>
      <c r="TTA302"/>
      <c r="TTB302"/>
      <c r="TTC302"/>
      <c r="TTD302"/>
      <c r="TTE302"/>
      <c r="TTF302"/>
      <c r="TTG302"/>
      <c r="TTH302"/>
      <c r="TTI302"/>
      <c r="TTJ302"/>
      <c r="TTK302"/>
      <c r="TTL302"/>
      <c r="TTM302"/>
      <c r="TTN302"/>
      <c r="TTO302"/>
      <c r="TTP302"/>
      <c r="TTQ302"/>
      <c r="TTR302"/>
      <c r="TTS302"/>
      <c r="TTT302"/>
      <c r="TTU302"/>
      <c r="TTV302"/>
      <c r="TTW302"/>
      <c r="TTX302"/>
      <c r="TTY302"/>
      <c r="TTZ302"/>
      <c r="TUA302"/>
      <c r="TUB302"/>
      <c r="TUC302"/>
      <c r="TUD302"/>
      <c r="TUE302"/>
      <c r="TUF302"/>
      <c r="TUG302"/>
      <c r="TUH302"/>
      <c r="TUI302"/>
      <c r="TUJ302"/>
      <c r="TUK302"/>
      <c r="TUL302"/>
      <c r="TUM302"/>
      <c r="TUN302"/>
      <c r="TUO302"/>
      <c r="TUP302"/>
      <c r="TUQ302"/>
      <c r="TUR302"/>
      <c r="TUS302"/>
      <c r="TUT302"/>
      <c r="TUU302"/>
      <c r="TUV302"/>
      <c r="TUW302"/>
      <c r="TUX302"/>
      <c r="TUY302"/>
      <c r="TUZ302"/>
      <c r="TVA302"/>
      <c r="TVB302"/>
      <c r="TVC302"/>
      <c r="TVD302"/>
      <c r="TVE302"/>
      <c r="TVF302"/>
      <c r="TVG302"/>
      <c r="TVH302"/>
      <c r="TVI302"/>
      <c r="TVJ302"/>
      <c r="TVK302"/>
      <c r="TVL302"/>
      <c r="TVM302"/>
      <c r="TVN302"/>
      <c r="TVO302"/>
      <c r="TVP302"/>
      <c r="TVQ302"/>
      <c r="TVR302"/>
      <c r="TVS302"/>
      <c r="TVT302"/>
      <c r="TVU302"/>
      <c r="TVV302"/>
      <c r="TVW302"/>
      <c r="TVX302"/>
      <c r="TVY302"/>
      <c r="TVZ302"/>
      <c r="TWA302"/>
      <c r="TWB302"/>
      <c r="TWC302"/>
      <c r="TWD302"/>
      <c r="TWE302"/>
      <c r="TWF302"/>
      <c r="TWG302"/>
      <c r="TWH302"/>
      <c r="TWI302"/>
      <c r="TWJ302"/>
      <c r="TWK302"/>
      <c r="TWL302"/>
      <c r="TWM302"/>
      <c r="TWN302"/>
      <c r="TWO302"/>
      <c r="TWP302"/>
      <c r="TWQ302"/>
      <c r="TWR302"/>
      <c r="TWS302"/>
      <c r="TWT302"/>
      <c r="TWU302"/>
      <c r="TWV302"/>
      <c r="TWW302"/>
      <c r="TWX302"/>
      <c r="TWY302"/>
      <c r="TWZ302"/>
      <c r="TXA302"/>
      <c r="TXB302"/>
      <c r="TXC302"/>
      <c r="TXD302"/>
      <c r="TXE302"/>
      <c r="TXF302"/>
      <c r="TXG302"/>
      <c r="TXH302"/>
      <c r="TXI302"/>
      <c r="TXJ302"/>
      <c r="TXK302"/>
      <c r="TXL302"/>
      <c r="TXM302"/>
      <c r="TXN302"/>
      <c r="TXO302"/>
      <c r="TXP302"/>
      <c r="TXQ302"/>
      <c r="TXR302"/>
      <c r="TXS302"/>
      <c r="TXT302"/>
      <c r="TXU302"/>
      <c r="TXV302"/>
      <c r="TXW302"/>
      <c r="TXX302"/>
      <c r="TXY302"/>
      <c r="TXZ302"/>
      <c r="TYA302"/>
      <c r="TYB302"/>
      <c r="TYC302"/>
      <c r="TYD302"/>
      <c r="TYE302"/>
      <c r="TYF302"/>
      <c r="TYG302"/>
      <c r="TYH302"/>
      <c r="TYI302"/>
      <c r="TYJ302"/>
      <c r="TYK302"/>
      <c r="TYL302"/>
      <c r="TYM302"/>
      <c r="TYN302"/>
      <c r="TYO302"/>
      <c r="TYP302"/>
      <c r="TYQ302"/>
      <c r="TYR302"/>
      <c r="TYS302"/>
      <c r="TYT302"/>
      <c r="TYU302"/>
      <c r="TYV302"/>
      <c r="TYW302"/>
      <c r="TYX302"/>
      <c r="TYY302"/>
      <c r="TYZ302"/>
      <c r="TZA302"/>
      <c r="TZB302"/>
      <c r="TZC302"/>
      <c r="TZD302"/>
      <c r="TZE302"/>
      <c r="TZF302"/>
      <c r="TZG302"/>
      <c r="TZH302"/>
      <c r="TZI302"/>
      <c r="TZJ302"/>
      <c r="TZK302"/>
      <c r="TZL302"/>
      <c r="TZM302"/>
      <c r="TZN302"/>
      <c r="TZO302"/>
      <c r="TZP302"/>
      <c r="TZQ302"/>
      <c r="TZR302"/>
      <c r="TZS302"/>
      <c r="TZT302"/>
      <c r="TZU302"/>
      <c r="TZV302"/>
      <c r="TZW302"/>
      <c r="TZX302"/>
      <c r="TZY302"/>
      <c r="TZZ302"/>
      <c r="UAA302"/>
      <c r="UAB302"/>
      <c r="UAC302"/>
      <c r="UAD302"/>
      <c r="UAE302"/>
      <c r="UAF302"/>
      <c r="UAG302"/>
      <c r="UAH302"/>
      <c r="UAI302"/>
      <c r="UAJ302"/>
      <c r="UAK302"/>
      <c r="UAL302"/>
      <c r="UAM302"/>
      <c r="UAN302"/>
      <c r="UAO302"/>
      <c r="UAP302"/>
      <c r="UAQ302"/>
      <c r="UAR302"/>
      <c r="UAS302"/>
      <c r="UAT302"/>
      <c r="UAU302"/>
      <c r="UAV302"/>
      <c r="UAW302"/>
      <c r="UAX302"/>
      <c r="UAY302"/>
      <c r="UAZ302"/>
      <c r="UBA302"/>
      <c r="UBB302"/>
      <c r="UBC302"/>
      <c r="UBD302"/>
      <c r="UBE302"/>
      <c r="UBF302"/>
      <c r="UBG302"/>
      <c r="UBH302"/>
      <c r="UBI302"/>
      <c r="UBJ302"/>
      <c r="UBK302"/>
      <c r="UBL302"/>
      <c r="UBM302"/>
      <c r="UBN302"/>
      <c r="UBO302"/>
      <c r="UBP302"/>
      <c r="UBQ302"/>
      <c r="UBR302"/>
      <c r="UBS302"/>
      <c r="UBT302"/>
      <c r="UBU302"/>
      <c r="UBV302"/>
      <c r="UBW302"/>
      <c r="UBX302"/>
      <c r="UBY302"/>
      <c r="UBZ302"/>
      <c r="UCA302"/>
      <c r="UCB302"/>
      <c r="UCC302"/>
      <c r="UCD302"/>
      <c r="UCE302"/>
      <c r="UCF302"/>
      <c r="UCG302"/>
      <c r="UCH302"/>
      <c r="UCI302"/>
      <c r="UCJ302"/>
      <c r="UCK302"/>
      <c r="UCL302"/>
      <c r="UCM302"/>
      <c r="UCN302"/>
      <c r="UCO302"/>
      <c r="UCP302"/>
      <c r="UCQ302"/>
      <c r="UCR302"/>
      <c r="UCS302"/>
      <c r="UCT302"/>
      <c r="UCU302"/>
      <c r="UCV302"/>
      <c r="UCW302"/>
      <c r="UCX302"/>
      <c r="UCY302"/>
      <c r="UCZ302"/>
      <c r="UDA302"/>
      <c r="UDB302"/>
      <c r="UDC302"/>
      <c r="UDD302"/>
      <c r="UDE302"/>
      <c r="UDF302"/>
      <c r="UDG302"/>
      <c r="UDH302"/>
      <c r="UDI302"/>
      <c r="UDJ302"/>
      <c r="UDK302"/>
      <c r="UDL302"/>
      <c r="UDM302"/>
      <c r="UDN302"/>
      <c r="UDO302"/>
      <c r="UDP302"/>
      <c r="UDQ302"/>
      <c r="UDR302"/>
      <c r="UDS302"/>
      <c r="UDT302"/>
      <c r="UDU302"/>
      <c r="UDV302"/>
      <c r="UDW302"/>
      <c r="UDX302"/>
      <c r="UDY302"/>
      <c r="UDZ302"/>
      <c r="UEA302"/>
      <c r="UEB302"/>
      <c r="UEC302"/>
      <c r="UED302"/>
      <c r="UEE302"/>
      <c r="UEF302"/>
      <c r="UEG302"/>
      <c r="UEH302"/>
      <c r="UEI302"/>
      <c r="UEJ302"/>
      <c r="UEK302"/>
      <c r="UEL302"/>
      <c r="UEM302"/>
      <c r="UEN302"/>
      <c r="UEO302"/>
      <c r="UEP302"/>
      <c r="UEQ302"/>
      <c r="UER302"/>
      <c r="UES302"/>
      <c r="UET302"/>
      <c r="UEU302"/>
      <c r="UEV302"/>
      <c r="UEW302"/>
      <c r="UEX302"/>
      <c r="UEY302"/>
      <c r="UEZ302"/>
      <c r="UFA302"/>
      <c r="UFB302"/>
      <c r="UFC302"/>
      <c r="UFD302"/>
      <c r="UFE302"/>
      <c r="UFF302"/>
      <c r="UFG302"/>
      <c r="UFH302"/>
      <c r="UFI302"/>
      <c r="UFJ302"/>
      <c r="UFK302"/>
      <c r="UFL302"/>
      <c r="UFM302"/>
      <c r="UFN302"/>
      <c r="UFO302"/>
      <c r="UFP302"/>
      <c r="UFQ302"/>
      <c r="UFR302"/>
      <c r="UFS302"/>
      <c r="UFT302"/>
      <c r="UFU302"/>
      <c r="UFV302"/>
      <c r="UFW302"/>
      <c r="UFX302"/>
      <c r="UFY302"/>
      <c r="UFZ302"/>
      <c r="UGA302"/>
      <c r="UGB302"/>
      <c r="UGC302"/>
      <c r="UGD302"/>
      <c r="UGE302"/>
      <c r="UGF302"/>
      <c r="UGG302"/>
      <c r="UGH302"/>
      <c r="UGI302"/>
      <c r="UGJ302"/>
      <c r="UGK302"/>
      <c r="UGL302"/>
      <c r="UGM302"/>
      <c r="UGN302"/>
      <c r="UGO302"/>
      <c r="UGP302"/>
      <c r="UGQ302"/>
      <c r="UGR302"/>
      <c r="UGS302"/>
      <c r="UGT302"/>
      <c r="UGU302"/>
      <c r="UGV302"/>
      <c r="UGW302"/>
      <c r="UGX302"/>
      <c r="UGY302"/>
      <c r="UGZ302"/>
      <c r="UHA302"/>
      <c r="UHB302"/>
      <c r="UHC302"/>
      <c r="UHD302"/>
      <c r="UHE302"/>
      <c r="UHF302"/>
      <c r="UHG302"/>
      <c r="UHH302"/>
      <c r="UHI302"/>
      <c r="UHJ302"/>
      <c r="UHK302"/>
      <c r="UHL302"/>
      <c r="UHM302"/>
      <c r="UHN302"/>
      <c r="UHO302"/>
      <c r="UHP302"/>
      <c r="UHQ302"/>
      <c r="UHR302"/>
      <c r="UHS302"/>
      <c r="UHT302"/>
      <c r="UHU302"/>
      <c r="UHV302"/>
      <c r="UHW302"/>
      <c r="UHX302"/>
      <c r="UHY302"/>
      <c r="UHZ302"/>
      <c r="UIA302"/>
      <c r="UIB302"/>
      <c r="UIC302"/>
      <c r="UID302"/>
      <c r="UIE302"/>
      <c r="UIF302"/>
      <c r="UIG302"/>
      <c r="UIH302"/>
      <c r="UII302"/>
      <c r="UIJ302"/>
      <c r="UIK302"/>
      <c r="UIL302"/>
      <c r="UIM302"/>
      <c r="UIN302"/>
      <c r="UIO302"/>
      <c r="UIP302"/>
      <c r="UIQ302"/>
      <c r="UIR302"/>
      <c r="UIS302"/>
      <c r="UIT302"/>
      <c r="UIU302"/>
      <c r="UIV302"/>
      <c r="UIW302"/>
      <c r="UIX302"/>
      <c r="UIY302"/>
      <c r="UIZ302"/>
      <c r="UJA302"/>
      <c r="UJB302"/>
      <c r="UJC302"/>
      <c r="UJD302"/>
      <c r="UJE302"/>
      <c r="UJF302"/>
      <c r="UJG302"/>
      <c r="UJH302"/>
      <c r="UJI302"/>
      <c r="UJJ302"/>
      <c r="UJK302"/>
      <c r="UJL302"/>
      <c r="UJM302"/>
      <c r="UJN302"/>
      <c r="UJO302"/>
      <c r="UJP302"/>
      <c r="UJQ302"/>
      <c r="UJR302"/>
      <c r="UJS302"/>
      <c r="UJT302"/>
      <c r="UJU302"/>
      <c r="UJV302"/>
      <c r="UJW302"/>
      <c r="UJX302"/>
      <c r="UJY302"/>
      <c r="UJZ302"/>
      <c r="UKA302"/>
      <c r="UKB302"/>
      <c r="UKC302"/>
      <c r="UKD302"/>
      <c r="UKE302"/>
      <c r="UKF302"/>
      <c r="UKG302"/>
      <c r="UKH302"/>
      <c r="UKI302"/>
      <c r="UKJ302"/>
      <c r="UKK302"/>
      <c r="UKL302"/>
      <c r="UKM302"/>
      <c r="UKN302"/>
      <c r="UKO302"/>
      <c r="UKP302"/>
      <c r="UKQ302"/>
      <c r="UKR302"/>
      <c r="UKS302"/>
      <c r="UKT302"/>
      <c r="UKU302"/>
      <c r="UKV302"/>
      <c r="UKW302"/>
      <c r="UKX302"/>
      <c r="UKY302"/>
      <c r="UKZ302"/>
      <c r="ULA302"/>
      <c r="ULB302"/>
      <c r="ULC302"/>
      <c r="ULD302"/>
      <c r="ULE302"/>
      <c r="ULF302"/>
      <c r="ULG302"/>
      <c r="ULH302"/>
      <c r="ULI302"/>
      <c r="ULJ302"/>
      <c r="ULK302"/>
      <c r="ULL302"/>
      <c r="ULM302"/>
      <c r="ULN302"/>
      <c r="ULO302"/>
      <c r="ULP302"/>
      <c r="ULQ302"/>
      <c r="ULR302"/>
      <c r="ULS302"/>
      <c r="ULT302"/>
      <c r="ULU302"/>
      <c r="ULV302"/>
      <c r="ULW302"/>
      <c r="ULX302"/>
      <c r="ULY302"/>
      <c r="ULZ302"/>
      <c r="UMA302"/>
      <c r="UMB302"/>
      <c r="UMC302"/>
      <c r="UMD302"/>
      <c r="UME302"/>
      <c r="UMF302"/>
      <c r="UMG302"/>
      <c r="UMH302"/>
      <c r="UMI302"/>
      <c r="UMJ302"/>
      <c r="UMK302"/>
      <c r="UML302"/>
      <c r="UMM302"/>
      <c r="UMN302"/>
      <c r="UMO302"/>
      <c r="UMP302"/>
      <c r="UMQ302"/>
      <c r="UMR302"/>
      <c r="UMS302"/>
      <c r="UMT302"/>
      <c r="UMU302"/>
      <c r="UMV302"/>
      <c r="UMW302"/>
      <c r="UMX302"/>
      <c r="UMY302"/>
      <c r="UMZ302"/>
      <c r="UNA302"/>
      <c r="UNB302"/>
      <c r="UNC302"/>
      <c r="UND302"/>
      <c r="UNE302"/>
      <c r="UNF302"/>
      <c r="UNG302"/>
      <c r="UNH302"/>
      <c r="UNI302"/>
      <c r="UNJ302"/>
      <c r="UNK302"/>
      <c r="UNL302"/>
      <c r="UNM302"/>
      <c r="UNN302"/>
      <c r="UNO302"/>
      <c r="UNP302"/>
      <c r="UNQ302"/>
      <c r="UNR302"/>
      <c r="UNS302"/>
      <c r="UNT302"/>
      <c r="UNU302"/>
      <c r="UNV302"/>
      <c r="UNW302"/>
      <c r="UNX302"/>
      <c r="UNY302"/>
      <c r="UNZ302"/>
      <c r="UOA302"/>
      <c r="UOB302"/>
      <c r="UOC302"/>
      <c r="UOD302"/>
      <c r="UOE302"/>
      <c r="UOF302"/>
      <c r="UOG302"/>
      <c r="UOH302"/>
      <c r="UOI302"/>
      <c r="UOJ302"/>
      <c r="UOK302"/>
      <c r="UOL302"/>
      <c r="UOM302"/>
      <c r="UON302"/>
      <c r="UOO302"/>
      <c r="UOP302"/>
      <c r="UOQ302"/>
      <c r="UOR302"/>
      <c r="UOS302"/>
      <c r="UOT302"/>
      <c r="UOU302"/>
      <c r="UOV302"/>
      <c r="UOW302"/>
      <c r="UOX302"/>
      <c r="UOY302"/>
      <c r="UOZ302"/>
      <c r="UPA302"/>
      <c r="UPB302"/>
      <c r="UPC302"/>
      <c r="UPD302"/>
      <c r="UPE302"/>
      <c r="UPF302"/>
      <c r="UPG302"/>
      <c r="UPH302"/>
      <c r="UPI302"/>
      <c r="UPJ302"/>
      <c r="UPK302"/>
      <c r="UPL302"/>
      <c r="UPM302"/>
      <c r="UPN302"/>
      <c r="UPO302"/>
      <c r="UPP302"/>
      <c r="UPQ302"/>
      <c r="UPR302"/>
      <c r="UPS302"/>
      <c r="UPT302"/>
      <c r="UPU302"/>
      <c r="UPV302"/>
      <c r="UPW302"/>
      <c r="UPX302"/>
      <c r="UPY302"/>
      <c r="UPZ302"/>
      <c r="UQA302"/>
      <c r="UQB302"/>
      <c r="UQC302"/>
      <c r="UQD302"/>
      <c r="UQE302"/>
      <c r="UQF302"/>
      <c r="UQG302"/>
      <c r="UQH302"/>
      <c r="UQI302"/>
      <c r="UQJ302"/>
      <c r="UQK302"/>
      <c r="UQL302"/>
      <c r="UQM302"/>
      <c r="UQN302"/>
      <c r="UQO302"/>
      <c r="UQP302"/>
      <c r="UQQ302"/>
      <c r="UQR302"/>
      <c r="UQS302"/>
      <c r="UQT302"/>
      <c r="UQU302"/>
      <c r="UQV302"/>
      <c r="UQW302"/>
      <c r="UQX302"/>
      <c r="UQY302"/>
      <c r="UQZ302"/>
      <c r="URA302"/>
      <c r="URB302"/>
      <c r="URC302"/>
      <c r="URD302"/>
      <c r="URE302"/>
      <c r="URF302"/>
      <c r="URG302"/>
      <c r="URH302"/>
      <c r="URI302"/>
      <c r="URJ302"/>
      <c r="URK302"/>
      <c r="URL302"/>
      <c r="URM302"/>
      <c r="URN302"/>
      <c r="URO302"/>
      <c r="URP302"/>
      <c r="URQ302"/>
      <c r="URR302"/>
      <c r="URS302"/>
      <c r="URT302"/>
      <c r="URU302"/>
      <c r="URV302"/>
      <c r="URW302"/>
      <c r="URX302"/>
      <c r="URY302"/>
      <c r="URZ302"/>
      <c r="USA302"/>
      <c r="USB302"/>
      <c r="USC302"/>
      <c r="USD302"/>
      <c r="USE302"/>
      <c r="USF302"/>
      <c r="USG302"/>
      <c r="USH302"/>
      <c r="USI302"/>
      <c r="USJ302"/>
      <c r="USK302"/>
      <c r="USL302"/>
      <c r="USM302"/>
      <c r="USN302"/>
      <c r="USO302"/>
      <c r="USP302"/>
      <c r="USQ302"/>
      <c r="USR302"/>
      <c r="USS302"/>
      <c r="UST302"/>
      <c r="USU302"/>
      <c r="USV302"/>
      <c r="USW302"/>
      <c r="USX302"/>
      <c r="USY302"/>
      <c r="USZ302"/>
      <c r="UTA302"/>
      <c r="UTB302"/>
      <c r="UTC302"/>
      <c r="UTD302"/>
      <c r="UTE302"/>
      <c r="UTF302"/>
      <c r="UTG302"/>
      <c r="UTH302"/>
      <c r="UTI302"/>
      <c r="UTJ302"/>
      <c r="UTK302"/>
      <c r="UTL302"/>
      <c r="UTM302"/>
      <c r="UTN302"/>
      <c r="UTO302"/>
      <c r="UTP302"/>
      <c r="UTQ302"/>
      <c r="UTR302"/>
      <c r="UTS302"/>
      <c r="UTT302"/>
      <c r="UTU302"/>
      <c r="UTV302"/>
      <c r="UTW302"/>
      <c r="UTX302"/>
      <c r="UTY302"/>
      <c r="UTZ302"/>
      <c r="UUA302"/>
      <c r="UUB302"/>
      <c r="UUC302"/>
      <c r="UUD302"/>
      <c r="UUE302"/>
      <c r="UUF302"/>
      <c r="UUG302"/>
      <c r="UUH302"/>
      <c r="UUI302"/>
      <c r="UUJ302"/>
      <c r="UUK302"/>
      <c r="UUL302"/>
      <c r="UUM302"/>
      <c r="UUN302"/>
      <c r="UUO302"/>
      <c r="UUP302"/>
      <c r="UUQ302"/>
      <c r="UUR302"/>
      <c r="UUS302"/>
      <c r="UUT302"/>
      <c r="UUU302"/>
      <c r="UUV302"/>
      <c r="UUW302"/>
      <c r="UUX302"/>
      <c r="UUY302"/>
      <c r="UUZ302"/>
      <c r="UVA302"/>
      <c r="UVB302"/>
      <c r="UVC302"/>
      <c r="UVD302"/>
      <c r="UVE302"/>
      <c r="UVF302"/>
      <c r="UVG302"/>
      <c r="UVH302"/>
      <c r="UVI302"/>
      <c r="UVJ302"/>
      <c r="UVK302"/>
      <c r="UVL302"/>
      <c r="UVM302"/>
      <c r="UVN302"/>
      <c r="UVO302"/>
      <c r="UVP302"/>
      <c r="UVQ302"/>
      <c r="UVR302"/>
      <c r="UVS302"/>
      <c r="UVT302"/>
      <c r="UVU302"/>
      <c r="UVV302"/>
      <c r="UVW302"/>
      <c r="UVX302"/>
      <c r="UVY302"/>
      <c r="UVZ302"/>
      <c r="UWA302"/>
      <c r="UWB302"/>
      <c r="UWC302"/>
      <c r="UWD302"/>
      <c r="UWE302"/>
      <c r="UWF302"/>
      <c r="UWG302"/>
      <c r="UWH302"/>
      <c r="UWI302"/>
      <c r="UWJ302"/>
      <c r="UWK302"/>
      <c r="UWL302"/>
      <c r="UWM302"/>
      <c r="UWN302"/>
      <c r="UWO302"/>
      <c r="UWP302"/>
      <c r="UWQ302"/>
      <c r="UWR302"/>
      <c r="UWS302"/>
      <c r="UWT302"/>
      <c r="UWU302"/>
      <c r="UWV302"/>
      <c r="UWW302"/>
      <c r="UWX302"/>
      <c r="UWY302"/>
      <c r="UWZ302"/>
      <c r="UXA302"/>
      <c r="UXB302"/>
      <c r="UXC302"/>
      <c r="UXD302"/>
      <c r="UXE302"/>
      <c r="UXF302"/>
      <c r="UXG302"/>
      <c r="UXH302"/>
      <c r="UXI302"/>
      <c r="UXJ302"/>
      <c r="UXK302"/>
      <c r="UXL302"/>
      <c r="UXM302"/>
      <c r="UXN302"/>
      <c r="UXO302"/>
      <c r="UXP302"/>
      <c r="UXQ302"/>
      <c r="UXR302"/>
      <c r="UXS302"/>
      <c r="UXT302"/>
      <c r="UXU302"/>
      <c r="UXV302"/>
      <c r="UXW302"/>
      <c r="UXX302"/>
      <c r="UXY302"/>
      <c r="UXZ302"/>
      <c r="UYA302"/>
      <c r="UYB302"/>
      <c r="UYC302"/>
      <c r="UYD302"/>
      <c r="UYE302"/>
      <c r="UYF302"/>
      <c r="UYG302"/>
      <c r="UYH302"/>
      <c r="UYI302"/>
      <c r="UYJ302"/>
      <c r="UYK302"/>
      <c r="UYL302"/>
      <c r="UYM302"/>
      <c r="UYN302"/>
      <c r="UYO302"/>
      <c r="UYP302"/>
      <c r="UYQ302"/>
      <c r="UYR302"/>
      <c r="UYS302"/>
      <c r="UYT302"/>
      <c r="UYU302"/>
      <c r="UYV302"/>
      <c r="UYW302"/>
      <c r="UYX302"/>
      <c r="UYY302"/>
      <c r="UYZ302"/>
      <c r="UZA302"/>
      <c r="UZB302"/>
      <c r="UZC302"/>
      <c r="UZD302"/>
      <c r="UZE302"/>
      <c r="UZF302"/>
      <c r="UZG302"/>
      <c r="UZH302"/>
      <c r="UZI302"/>
      <c r="UZJ302"/>
      <c r="UZK302"/>
      <c r="UZL302"/>
      <c r="UZM302"/>
      <c r="UZN302"/>
      <c r="UZO302"/>
      <c r="UZP302"/>
      <c r="UZQ302"/>
      <c r="UZR302"/>
      <c r="UZS302"/>
      <c r="UZT302"/>
      <c r="UZU302"/>
      <c r="UZV302"/>
      <c r="UZW302"/>
      <c r="UZX302"/>
      <c r="UZY302"/>
      <c r="UZZ302"/>
      <c r="VAA302"/>
      <c r="VAB302"/>
      <c r="VAC302"/>
      <c r="VAD302"/>
      <c r="VAE302"/>
      <c r="VAF302"/>
      <c r="VAG302"/>
      <c r="VAH302"/>
      <c r="VAI302"/>
      <c r="VAJ302"/>
      <c r="VAK302"/>
      <c r="VAL302"/>
      <c r="VAM302"/>
      <c r="VAN302"/>
      <c r="VAO302"/>
      <c r="VAP302"/>
      <c r="VAQ302"/>
      <c r="VAR302"/>
      <c r="VAS302"/>
      <c r="VAT302"/>
      <c r="VAU302"/>
      <c r="VAV302"/>
      <c r="VAW302"/>
      <c r="VAX302"/>
      <c r="VAY302"/>
      <c r="VAZ302"/>
      <c r="VBA302"/>
      <c r="VBB302"/>
      <c r="VBC302"/>
      <c r="VBD302"/>
      <c r="VBE302"/>
      <c r="VBF302"/>
      <c r="VBG302"/>
      <c r="VBH302"/>
      <c r="VBI302"/>
      <c r="VBJ302"/>
      <c r="VBK302"/>
      <c r="VBL302"/>
      <c r="VBM302"/>
      <c r="VBN302"/>
      <c r="VBO302"/>
      <c r="VBP302"/>
      <c r="VBQ302"/>
      <c r="VBR302"/>
      <c r="VBS302"/>
      <c r="VBT302"/>
      <c r="VBU302"/>
      <c r="VBV302"/>
      <c r="VBW302"/>
      <c r="VBX302"/>
      <c r="VBY302"/>
      <c r="VBZ302"/>
      <c r="VCA302"/>
      <c r="VCB302"/>
      <c r="VCC302"/>
      <c r="VCD302"/>
      <c r="VCE302"/>
      <c r="VCF302"/>
      <c r="VCG302"/>
      <c r="VCH302"/>
      <c r="VCI302"/>
      <c r="VCJ302"/>
      <c r="VCK302"/>
      <c r="VCL302"/>
      <c r="VCM302"/>
      <c r="VCN302"/>
      <c r="VCO302"/>
      <c r="VCP302"/>
      <c r="VCQ302"/>
      <c r="VCR302"/>
      <c r="VCS302"/>
      <c r="VCT302"/>
      <c r="VCU302"/>
      <c r="VCV302"/>
      <c r="VCW302"/>
      <c r="VCX302"/>
      <c r="VCY302"/>
      <c r="VCZ302"/>
      <c r="VDA302"/>
      <c r="VDB302"/>
      <c r="VDC302"/>
      <c r="VDD302"/>
      <c r="VDE302"/>
      <c r="VDF302"/>
      <c r="VDG302"/>
      <c r="VDH302"/>
      <c r="VDI302"/>
      <c r="VDJ302"/>
      <c r="VDK302"/>
      <c r="VDL302"/>
      <c r="VDM302"/>
      <c r="VDN302"/>
      <c r="VDO302"/>
      <c r="VDP302"/>
      <c r="VDQ302"/>
      <c r="VDR302"/>
      <c r="VDS302"/>
      <c r="VDT302"/>
      <c r="VDU302"/>
      <c r="VDV302"/>
      <c r="VDW302"/>
      <c r="VDX302"/>
      <c r="VDY302"/>
      <c r="VDZ302"/>
      <c r="VEA302"/>
      <c r="VEB302"/>
      <c r="VEC302"/>
      <c r="VED302"/>
      <c r="VEE302"/>
      <c r="VEF302"/>
      <c r="VEG302"/>
      <c r="VEH302"/>
      <c r="VEI302"/>
      <c r="VEJ302"/>
      <c r="VEK302"/>
      <c r="VEL302"/>
      <c r="VEM302"/>
      <c r="VEN302"/>
      <c r="VEO302"/>
      <c r="VEP302"/>
      <c r="VEQ302"/>
      <c r="VER302"/>
      <c r="VES302"/>
      <c r="VET302"/>
      <c r="VEU302"/>
      <c r="VEV302"/>
      <c r="VEW302"/>
      <c r="VEX302"/>
      <c r="VEY302"/>
      <c r="VEZ302"/>
      <c r="VFA302"/>
      <c r="VFB302"/>
      <c r="VFC302"/>
      <c r="VFD302"/>
      <c r="VFE302"/>
      <c r="VFF302"/>
      <c r="VFG302"/>
      <c r="VFH302"/>
      <c r="VFI302"/>
      <c r="VFJ302"/>
      <c r="VFK302"/>
      <c r="VFL302"/>
      <c r="VFM302"/>
      <c r="VFN302"/>
      <c r="VFO302"/>
      <c r="VFP302"/>
      <c r="VFQ302"/>
      <c r="VFR302"/>
      <c r="VFS302"/>
      <c r="VFT302"/>
      <c r="VFU302"/>
      <c r="VFV302"/>
      <c r="VFW302"/>
      <c r="VFX302"/>
      <c r="VFY302"/>
      <c r="VFZ302"/>
      <c r="VGA302"/>
      <c r="VGB302"/>
      <c r="VGC302"/>
      <c r="VGD302"/>
      <c r="VGE302"/>
      <c r="VGF302"/>
      <c r="VGG302"/>
      <c r="VGH302"/>
      <c r="VGI302"/>
      <c r="VGJ302"/>
      <c r="VGK302"/>
      <c r="VGL302"/>
      <c r="VGM302"/>
      <c r="VGN302"/>
      <c r="VGO302"/>
      <c r="VGP302"/>
      <c r="VGQ302"/>
      <c r="VGR302"/>
      <c r="VGS302"/>
      <c r="VGT302"/>
      <c r="VGU302"/>
      <c r="VGV302"/>
      <c r="VGW302"/>
      <c r="VGX302"/>
      <c r="VGY302"/>
      <c r="VGZ302"/>
      <c r="VHA302"/>
      <c r="VHB302"/>
      <c r="VHC302"/>
      <c r="VHD302"/>
      <c r="VHE302"/>
      <c r="VHF302"/>
      <c r="VHG302"/>
      <c r="VHH302"/>
      <c r="VHI302"/>
      <c r="VHJ302"/>
      <c r="VHK302"/>
      <c r="VHL302"/>
      <c r="VHM302"/>
      <c r="VHN302"/>
      <c r="VHO302"/>
      <c r="VHP302"/>
      <c r="VHQ302"/>
      <c r="VHR302"/>
      <c r="VHS302"/>
      <c r="VHT302"/>
      <c r="VHU302"/>
      <c r="VHV302"/>
      <c r="VHW302"/>
      <c r="VHX302"/>
      <c r="VHY302"/>
      <c r="VHZ302"/>
      <c r="VIA302"/>
      <c r="VIB302"/>
      <c r="VIC302"/>
      <c r="VID302"/>
      <c r="VIE302"/>
      <c r="VIF302"/>
      <c r="VIG302"/>
      <c r="VIH302"/>
      <c r="VII302"/>
      <c r="VIJ302"/>
      <c r="VIK302"/>
      <c r="VIL302"/>
      <c r="VIM302"/>
      <c r="VIN302"/>
      <c r="VIO302"/>
      <c r="VIP302"/>
      <c r="VIQ302"/>
      <c r="VIR302"/>
      <c r="VIS302"/>
      <c r="VIT302"/>
      <c r="VIU302"/>
      <c r="VIV302"/>
      <c r="VIW302"/>
      <c r="VIX302"/>
      <c r="VIY302"/>
      <c r="VIZ302"/>
      <c r="VJA302"/>
      <c r="VJB302"/>
      <c r="VJC302"/>
      <c r="VJD302"/>
      <c r="VJE302"/>
      <c r="VJF302"/>
      <c r="VJG302"/>
      <c r="VJH302"/>
      <c r="VJI302"/>
      <c r="VJJ302"/>
      <c r="VJK302"/>
      <c r="VJL302"/>
      <c r="VJM302"/>
      <c r="VJN302"/>
      <c r="VJO302"/>
      <c r="VJP302"/>
      <c r="VJQ302"/>
      <c r="VJR302"/>
      <c r="VJS302"/>
      <c r="VJT302"/>
      <c r="VJU302"/>
      <c r="VJV302"/>
      <c r="VJW302"/>
      <c r="VJX302"/>
      <c r="VJY302"/>
      <c r="VJZ302"/>
      <c r="VKA302"/>
      <c r="VKB302"/>
      <c r="VKC302"/>
      <c r="VKD302"/>
      <c r="VKE302"/>
      <c r="VKF302"/>
      <c r="VKG302"/>
      <c r="VKH302"/>
      <c r="VKI302"/>
      <c r="VKJ302"/>
      <c r="VKK302"/>
      <c r="VKL302"/>
      <c r="VKM302"/>
      <c r="VKN302"/>
      <c r="VKO302"/>
      <c r="VKP302"/>
      <c r="VKQ302"/>
      <c r="VKR302"/>
      <c r="VKS302"/>
      <c r="VKT302"/>
      <c r="VKU302"/>
      <c r="VKV302"/>
      <c r="VKW302"/>
      <c r="VKX302"/>
      <c r="VKY302"/>
      <c r="VKZ302"/>
      <c r="VLA302"/>
      <c r="VLB302"/>
      <c r="VLC302"/>
      <c r="VLD302"/>
      <c r="VLE302"/>
      <c r="VLF302"/>
      <c r="VLG302"/>
      <c r="VLH302"/>
      <c r="VLI302"/>
      <c r="VLJ302"/>
      <c r="VLK302"/>
      <c r="VLL302"/>
      <c r="VLM302"/>
      <c r="VLN302"/>
      <c r="VLO302"/>
      <c r="VLP302"/>
      <c r="VLQ302"/>
      <c r="VLR302"/>
      <c r="VLS302"/>
      <c r="VLT302"/>
      <c r="VLU302"/>
      <c r="VLV302"/>
      <c r="VLW302"/>
      <c r="VLX302"/>
      <c r="VLY302"/>
      <c r="VLZ302"/>
      <c r="VMA302"/>
      <c r="VMB302"/>
      <c r="VMC302"/>
      <c r="VMD302"/>
      <c r="VME302"/>
      <c r="VMF302"/>
      <c r="VMG302"/>
      <c r="VMH302"/>
      <c r="VMI302"/>
      <c r="VMJ302"/>
      <c r="VMK302"/>
      <c r="VML302"/>
      <c r="VMM302"/>
      <c r="VMN302"/>
      <c r="VMO302"/>
      <c r="VMP302"/>
      <c r="VMQ302"/>
      <c r="VMR302"/>
      <c r="VMS302"/>
      <c r="VMT302"/>
      <c r="VMU302"/>
      <c r="VMV302"/>
      <c r="VMW302"/>
      <c r="VMX302"/>
      <c r="VMY302"/>
      <c r="VMZ302"/>
      <c r="VNA302"/>
      <c r="VNB302"/>
      <c r="VNC302"/>
      <c r="VND302"/>
      <c r="VNE302"/>
      <c r="VNF302"/>
      <c r="VNG302"/>
      <c r="VNH302"/>
      <c r="VNI302"/>
      <c r="VNJ302"/>
      <c r="VNK302"/>
      <c r="VNL302"/>
      <c r="VNM302"/>
      <c r="VNN302"/>
      <c r="VNO302"/>
      <c r="VNP302"/>
      <c r="VNQ302"/>
      <c r="VNR302"/>
      <c r="VNS302"/>
      <c r="VNT302"/>
      <c r="VNU302"/>
      <c r="VNV302"/>
      <c r="VNW302"/>
      <c r="VNX302"/>
      <c r="VNY302"/>
      <c r="VNZ302"/>
      <c r="VOA302"/>
      <c r="VOB302"/>
      <c r="VOC302"/>
      <c r="VOD302"/>
      <c r="VOE302"/>
      <c r="VOF302"/>
      <c r="VOG302"/>
      <c r="VOH302"/>
      <c r="VOI302"/>
      <c r="VOJ302"/>
      <c r="VOK302"/>
      <c r="VOL302"/>
      <c r="VOM302"/>
      <c r="VON302"/>
      <c r="VOO302"/>
      <c r="VOP302"/>
      <c r="VOQ302"/>
      <c r="VOR302"/>
      <c r="VOS302"/>
      <c r="VOT302"/>
      <c r="VOU302"/>
      <c r="VOV302"/>
      <c r="VOW302"/>
      <c r="VOX302"/>
      <c r="VOY302"/>
      <c r="VOZ302"/>
      <c r="VPA302"/>
      <c r="VPB302"/>
      <c r="VPC302"/>
      <c r="VPD302"/>
      <c r="VPE302"/>
      <c r="VPF302"/>
      <c r="VPG302"/>
      <c r="VPH302"/>
      <c r="VPI302"/>
      <c r="VPJ302"/>
      <c r="VPK302"/>
      <c r="VPL302"/>
      <c r="VPM302"/>
      <c r="VPN302"/>
      <c r="VPO302"/>
      <c r="VPP302"/>
      <c r="VPQ302"/>
      <c r="VPR302"/>
      <c r="VPS302"/>
      <c r="VPT302"/>
      <c r="VPU302"/>
      <c r="VPV302"/>
      <c r="VPW302"/>
      <c r="VPX302"/>
      <c r="VPY302"/>
      <c r="VPZ302"/>
      <c r="VQA302"/>
      <c r="VQB302"/>
      <c r="VQC302"/>
      <c r="VQD302"/>
      <c r="VQE302"/>
      <c r="VQF302"/>
      <c r="VQG302"/>
      <c r="VQH302"/>
      <c r="VQI302"/>
      <c r="VQJ302"/>
      <c r="VQK302"/>
      <c r="VQL302"/>
      <c r="VQM302"/>
      <c r="VQN302"/>
      <c r="VQO302"/>
      <c r="VQP302"/>
      <c r="VQQ302"/>
      <c r="VQR302"/>
      <c r="VQS302"/>
      <c r="VQT302"/>
      <c r="VQU302"/>
      <c r="VQV302"/>
      <c r="VQW302"/>
      <c r="VQX302"/>
      <c r="VQY302"/>
      <c r="VQZ302"/>
      <c r="VRA302"/>
      <c r="VRB302"/>
      <c r="VRC302"/>
      <c r="VRD302"/>
      <c r="VRE302"/>
      <c r="VRF302"/>
      <c r="VRG302"/>
      <c r="VRH302"/>
      <c r="VRI302"/>
      <c r="VRJ302"/>
      <c r="VRK302"/>
      <c r="VRL302"/>
      <c r="VRM302"/>
      <c r="VRN302"/>
      <c r="VRO302"/>
      <c r="VRP302"/>
      <c r="VRQ302"/>
      <c r="VRR302"/>
      <c r="VRS302"/>
      <c r="VRT302"/>
      <c r="VRU302"/>
      <c r="VRV302"/>
      <c r="VRW302"/>
      <c r="VRX302"/>
      <c r="VRY302"/>
      <c r="VRZ302"/>
      <c r="VSA302"/>
      <c r="VSB302"/>
      <c r="VSC302"/>
      <c r="VSD302"/>
      <c r="VSE302"/>
      <c r="VSF302"/>
      <c r="VSG302"/>
      <c r="VSH302"/>
      <c r="VSI302"/>
      <c r="VSJ302"/>
      <c r="VSK302"/>
      <c r="VSL302"/>
      <c r="VSM302"/>
      <c r="VSN302"/>
      <c r="VSO302"/>
      <c r="VSP302"/>
      <c r="VSQ302"/>
      <c r="VSR302"/>
      <c r="VSS302"/>
      <c r="VST302"/>
      <c r="VSU302"/>
      <c r="VSV302"/>
      <c r="VSW302"/>
      <c r="VSX302"/>
      <c r="VSY302"/>
      <c r="VSZ302"/>
      <c r="VTA302"/>
      <c r="VTB302"/>
      <c r="VTC302"/>
      <c r="VTD302"/>
      <c r="VTE302"/>
      <c r="VTF302"/>
      <c r="VTG302"/>
      <c r="VTH302"/>
      <c r="VTI302"/>
      <c r="VTJ302"/>
      <c r="VTK302"/>
      <c r="VTL302"/>
      <c r="VTM302"/>
      <c r="VTN302"/>
      <c r="VTO302"/>
      <c r="VTP302"/>
      <c r="VTQ302"/>
      <c r="VTR302"/>
      <c r="VTS302"/>
      <c r="VTT302"/>
      <c r="VTU302"/>
      <c r="VTV302"/>
      <c r="VTW302"/>
      <c r="VTX302"/>
      <c r="VTY302"/>
      <c r="VTZ302"/>
      <c r="VUA302"/>
      <c r="VUB302"/>
      <c r="VUC302"/>
      <c r="VUD302"/>
      <c r="VUE302"/>
      <c r="VUF302"/>
      <c r="VUG302"/>
      <c r="VUH302"/>
      <c r="VUI302"/>
      <c r="VUJ302"/>
      <c r="VUK302"/>
      <c r="VUL302"/>
      <c r="VUM302"/>
      <c r="VUN302"/>
      <c r="VUO302"/>
      <c r="VUP302"/>
      <c r="VUQ302"/>
      <c r="VUR302"/>
      <c r="VUS302"/>
      <c r="VUT302"/>
      <c r="VUU302"/>
      <c r="VUV302"/>
      <c r="VUW302"/>
      <c r="VUX302"/>
      <c r="VUY302"/>
      <c r="VUZ302"/>
      <c r="VVA302"/>
      <c r="VVB302"/>
      <c r="VVC302"/>
      <c r="VVD302"/>
      <c r="VVE302"/>
      <c r="VVF302"/>
      <c r="VVG302"/>
      <c r="VVH302"/>
      <c r="VVI302"/>
      <c r="VVJ302"/>
      <c r="VVK302"/>
      <c r="VVL302"/>
      <c r="VVM302"/>
      <c r="VVN302"/>
      <c r="VVO302"/>
      <c r="VVP302"/>
      <c r="VVQ302"/>
      <c r="VVR302"/>
      <c r="VVS302"/>
      <c r="VVT302"/>
      <c r="VVU302"/>
      <c r="VVV302"/>
      <c r="VVW302"/>
      <c r="VVX302"/>
      <c r="VVY302"/>
      <c r="VVZ302"/>
      <c r="VWA302"/>
      <c r="VWB302"/>
      <c r="VWC302"/>
      <c r="VWD302"/>
      <c r="VWE302"/>
      <c r="VWF302"/>
      <c r="VWG302"/>
      <c r="VWH302"/>
      <c r="VWI302"/>
      <c r="VWJ302"/>
      <c r="VWK302"/>
      <c r="VWL302"/>
      <c r="VWM302"/>
      <c r="VWN302"/>
      <c r="VWO302"/>
      <c r="VWP302"/>
      <c r="VWQ302"/>
      <c r="VWR302"/>
      <c r="VWS302"/>
      <c r="VWT302"/>
      <c r="VWU302"/>
      <c r="VWV302"/>
      <c r="VWW302"/>
      <c r="VWX302"/>
      <c r="VWY302"/>
      <c r="VWZ302"/>
      <c r="VXA302"/>
      <c r="VXB302"/>
      <c r="VXC302"/>
      <c r="VXD302"/>
      <c r="VXE302"/>
      <c r="VXF302"/>
      <c r="VXG302"/>
      <c r="VXH302"/>
      <c r="VXI302"/>
      <c r="VXJ302"/>
      <c r="VXK302"/>
      <c r="VXL302"/>
      <c r="VXM302"/>
      <c r="VXN302"/>
      <c r="VXO302"/>
      <c r="VXP302"/>
      <c r="VXQ302"/>
      <c r="VXR302"/>
      <c r="VXS302"/>
      <c r="VXT302"/>
      <c r="VXU302"/>
      <c r="VXV302"/>
      <c r="VXW302"/>
      <c r="VXX302"/>
      <c r="VXY302"/>
      <c r="VXZ302"/>
      <c r="VYA302"/>
      <c r="VYB302"/>
      <c r="VYC302"/>
      <c r="VYD302"/>
      <c r="VYE302"/>
      <c r="VYF302"/>
      <c r="VYG302"/>
      <c r="VYH302"/>
      <c r="VYI302"/>
      <c r="VYJ302"/>
      <c r="VYK302"/>
      <c r="VYL302"/>
      <c r="VYM302"/>
      <c r="VYN302"/>
      <c r="VYO302"/>
      <c r="VYP302"/>
      <c r="VYQ302"/>
      <c r="VYR302"/>
      <c r="VYS302"/>
      <c r="VYT302"/>
      <c r="VYU302"/>
      <c r="VYV302"/>
      <c r="VYW302"/>
      <c r="VYX302"/>
      <c r="VYY302"/>
      <c r="VYZ302"/>
      <c r="VZA302"/>
      <c r="VZB302"/>
      <c r="VZC302"/>
      <c r="VZD302"/>
      <c r="VZE302"/>
      <c r="VZF302"/>
      <c r="VZG302"/>
      <c r="VZH302"/>
      <c r="VZI302"/>
      <c r="VZJ302"/>
      <c r="VZK302"/>
      <c r="VZL302"/>
      <c r="VZM302"/>
      <c r="VZN302"/>
      <c r="VZO302"/>
      <c r="VZP302"/>
      <c r="VZQ302"/>
      <c r="VZR302"/>
      <c r="VZS302"/>
      <c r="VZT302"/>
      <c r="VZU302"/>
      <c r="VZV302"/>
      <c r="VZW302"/>
      <c r="VZX302"/>
      <c r="VZY302"/>
      <c r="VZZ302"/>
      <c r="WAA302"/>
      <c r="WAB302"/>
      <c r="WAC302"/>
      <c r="WAD302"/>
      <c r="WAE302"/>
      <c r="WAF302"/>
      <c r="WAG302"/>
      <c r="WAH302"/>
      <c r="WAI302"/>
      <c r="WAJ302"/>
      <c r="WAK302"/>
      <c r="WAL302"/>
      <c r="WAM302"/>
      <c r="WAN302"/>
      <c r="WAO302"/>
      <c r="WAP302"/>
      <c r="WAQ302"/>
      <c r="WAR302"/>
      <c r="WAS302"/>
      <c r="WAT302"/>
      <c r="WAU302"/>
      <c r="WAV302"/>
      <c r="WAW302"/>
      <c r="WAX302"/>
      <c r="WAY302"/>
      <c r="WAZ302"/>
      <c r="WBA302"/>
      <c r="WBB302"/>
      <c r="WBC302"/>
      <c r="WBD302"/>
      <c r="WBE302"/>
      <c r="WBF302"/>
      <c r="WBG302"/>
      <c r="WBH302"/>
      <c r="WBI302"/>
      <c r="WBJ302"/>
      <c r="WBK302"/>
      <c r="WBL302"/>
      <c r="WBM302"/>
      <c r="WBN302"/>
      <c r="WBO302"/>
      <c r="WBP302"/>
      <c r="WBQ302"/>
      <c r="WBR302"/>
      <c r="WBS302"/>
      <c r="WBT302"/>
      <c r="WBU302"/>
      <c r="WBV302"/>
      <c r="WBW302"/>
      <c r="WBX302"/>
      <c r="WBY302"/>
      <c r="WBZ302"/>
      <c r="WCA302"/>
      <c r="WCB302"/>
      <c r="WCC302"/>
      <c r="WCD302"/>
      <c r="WCE302"/>
      <c r="WCF302"/>
      <c r="WCG302"/>
      <c r="WCH302"/>
      <c r="WCI302"/>
      <c r="WCJ302"/>
      <c r="WCK302"/>
      <c r="WCL302"/>
      <c r="WCM302"/>
      <c r="WCN302"/>
      <c r="WCO302"/>
      <c r="WCP302"/>
      <c r="WCQ302"/>
      <c r="WCR302"/>
      <c r="WCS302"/>
      <c r="WCT302"/>
      <c r="WCU302"/>
      <c r="WCV302"/>
      <c r="WCW302"/>
      <c r="WCX302"/>
      <c r="WCY302"/>
      <c r="WCZ302"/>
      <c r="WDA302"/>
      <c r="WDB302"/>
      <c r="WDC302"/>
      <c r="WDD302"/>
      <c r="WDE302"/>
      <c r="WDF302"/>
      <c r="WDG302"/>
      <c r="WDH302"/>
      <c r="WDI302"/>
      <c r="WDJ302"/>
      <c r="WDK302"/>
      <c r="WDL302"/>
      <c r="WDM302"/>
      <c r="WDN302"/>
      <c r="WDO302"/>
      <c r="WDP302"/>
      <c r="WDQ302"/>
      <c r="WDR302"/>
      <c r="WDS302"/>
      <c r="WDT302"/>
      <c r="WDU302"/>
      <c r="WDV302"/>
      <c r="WDW302"/>
      <c r="WDX302"/>
      <c r="WDY302"/>
      <c r="WDZ302"/>
      <c r="WEA302"/>
      <c r="WEB302"/>
      <c r="WEC302"/>
      <c r="WED302"/>
      <c r="WEE302"/>
      <c r="WEF302"/>
      <c r="WEG302"/>
      <c r="WEH302"/>
      <c r="WEI302"/>
      <c r="WEJ302"/>
      <c r="WEK302"/>
      <c r="WEL302"/>
      <c r="WEM302"/>
      <c r="WEN302"/>
      <c r="WEO302"/>
      <c r="WEP302"/>
      <c r="WEQ302"/>
      <c r="WER302"/>
      <c r="WES302"/>
      <c r="WET302"/>
      <c r="WEU302"/>
      <c r="WEV302"/>
      <c r="WEW302"/>
      <c r="WEX302"/>
      <c r="WEY302"/>
      <c r="WEZ302"/>
      <c r="WFA302"/>
      <c r="WFB302"/>
      <c r="WFC302"/>
      <c r="WFD302"/>
      <c r="WFE302"/>
      <c r="WFF302"/>
      <c r="WFG302"/>
      <c r="WFH302"/>
      <c r="WFI302"/>
      <c r="WFJ302"/>
      <c r="WFK302"/>
      <c r="WFL302"/>
      <c r="WFM302"/>
      <c r="WFN302"/>
      <c r="WFO302"/>
      <c r="WFP302"/>
      <c r="WFQ302"/>
      <c r="WFR302"/>
      <c r="WFS302"/>
      <c r="WFT302"/>
      <c r="WFU302"/>
      <c r="WFV302"/>
      <c r="WFW302"/>
      <c r="WFX302"/>
      <c r="WFY302"/>
      <c r="WFZ302"/>
      <c r="WGA302"/>
      <c r="WGB302"/>
      <c r="WGC302"/>
      <c r="WGD302"/>
      <c r="WGE302"/>
      <c r="WGF302"/>
      <c r="WGG302"/>
      <c r="WGH302"/>
      <c r="WGI302"/>
      <c r="WGJ302"/>
      <c r="WGK302"/>
      <c r="WGL302"/>
      <c r="WGM302"/>
      <c r="WGN302"/>
      <c r="WGO302"/>
      <c r="WGP302"/>
      <c r="WGQ302"/>
      <c r="WGR302"/>
      <c r="WGS302"/>
      <c r="WGT302"/>
      <c r="WGU302"/>
      <c r="WGV302"/>
      <c r="WGW302"/>
      <c r="WGX302"/>
      <c r="WGY302"/>
      <c r="WGZ302"/>
      <c r="WHA302"/>
      <c r="WHB302"/>
      <c r="WHC302"/>
      <c r="WHD302"/>
      <c r="WHE302"/>
      <c r="WHF302"/>
      <c r="WHG302"/>
      <c r="WHH302"/>
      <c r="WHI302"/>
      <c r="WHJ302"/>
      <c r="WHK302"/>
      <c r="WHL302"/>
      <c r="WHM302"/>
      <c r="WHN302"/>
      <c r="WHO302"/>
      <c r="WHP302"/>
      <c r="WHQ302"/>
      <c r="WHR302"/>
      <c r="WHS302"/>
      <c r="WHT302"/>
      <c r="WHU302"/>
      <c r="WHV302"/>
      <c r="WHW302"/>
      <c r="WHX302"/>
      <c r="WHY302"/>
      <c r="WHZ302"/>
      <c r="WIA302"/>
      <c r="WIB302"/>
      <c r="WIC302"/>
      <c r="WID302"/>
      <c r="WIE302"/>
      <c r="WIF302"/>
      <c r="WIG302"/>
      <c r="WIH302"/>
      <c r="WII302"/>
      <c r="WIJ302"/>
      <c r="WIK302"/>
      <c r="WIL302"/>
      <c r="WIM302"/>
      <c r="WIN302"/>
      <c r="WIO302"/>
      <c r="WIP302"/>
      <c r="WIQ302"/>
      <c r="WIR302"/>
      <c r="WIS302"/>
      <c r="WIT302"/>
      <c r="WIU302"/>
      <c r="WIV302"/>
      <c r="WIW302"/>
      <c r="WIX302"/>
      <c r="WIY302"/>
      <c r="WIZ302"/>
      <c r="WJA302"/>
      <c r="WJB302"/>
      <c r="WJC302"/>
      <c r="WJD302"/>
      <c r="WJE302"/>
      <c r="WJF302"/>
      <c r="WJG302"/>
      <c r="WJH302"/>
      <c r="WJI302"/>
      <c r="WJJ302"/>
      <c r="WJK302"/>
      <c r="WJL302"/>
      <c r="WJM302"/>
      <c r="WJN302"/>
      <c r="WJO302"/>
      <c r="WJP302"/>
      <c r="WJQ302"/>
      <c r="WJR302"/>
      <c r="WJS302"/>
      <c r="WJT302"/>
      <c r="WJU302"/>
      <c r="WJV302"/>
      <c r="WJW302"/>
      <c r="WJX302"/>
      <c r="WJY302"/>
      <c r="WJZ302"/>
      <c r="WKA302"/>
      <c r="WKB302"/>
      <c r="WKC302"/>
      <c r="WKD302"/>
      <c r="WKE302"/>
      <c r="WKF302"/>
      <c r="WKG302"/>
      <c r="WKH302"/>
      <c r="WKI302"/>
      <c r="WKJ302"/>
      <c r="WKK302"/>
      <c r="WKL302"/>
      <c r="WKM302"/>
      <c r="WKN302"/>
      <c r="WKO302"/>
      <c r="WKP302"/>
      <c r="WKQ302"/>
      <c r="WKR302"/>
      <c r="WKS302"/>
      <c r="WKT302"/>
      <c r="WKU302"/>
      <c r="WKV302"/>
      <c r="WKW302"/>
      <c r="WKX302"/>
      <c r="WKY302"/>
      <c r="WKZ302"/>
      <c r="WLA302"/>
      <c r="WLB302"/>
      <c r="WLC302"/>
      <c r="WLD302"/>
      <c r="WLE302"/>
      <c r="WLF302"/>
      <c r="WLG302"/>
      <c r="WLH302"/>
      <c r="WLI302"/>
      <c r="WLJ302"/>
      <c r="WLK302"/>
      <c r="WLL302"/>
      <c r="WLM302"/>
      <c r="WLN302"/>
      <c r="WLO302"/>
      <c r="WLP302"/>
      <c r="WLQ302"/>
      <c r="WLR302"/>
      <c r="WLS302"/>
      <c r="WLT302"/>
      <c r="WLU302"/>
      <c r="WLV302"/>
      <c r="WLW302"/>
      <c r="WLX302"/>
      <c r="WLY302"/>
      <c r="WLZ302"/>
      <c r="WMA302"/>
      <c r="WMB302"/>
      <c r="WMC302"/>
      <c r="WMD302"/>
      <c r="WME302"/>
      <c r="WMF302"/>
      <c r="WMG302"/>
      <c r="WMH302"/>
      <c r="WMI302"/>
      <c r="WMJ302"/>
      <c r="WMK302"/>
      <c r="WML302"/>
      <c r="WMM302"/>
      <c r="WMN302"/>
      <c r="WMO302"/>
      <c r="WMP302"/>
      <c r="WMQ302"/>
      <c r="WMR302"/>
      <c r="WMS302"/>
      <c r="WMT302"/>
      <c r="WMU302"/>
      <c r="WMV302"/>
      <c r="WMW302"/>
      <c r="WMX302"/>
      <c r="WMY302"/>
      <c r="WMZ302"/>
      <c r="WNA302"/>
      <c r="WNB302"/>
      <c r="WNC302"/>
      <c r="WND302"/>
      <c r="WNE302"/>
      <c r="WNF302"/>
      <c r="WNG302"/>
      <c r="WNH302"/>
      <c r="WNI302"/>
      <c r="WNJ302"/>
      <c r="WNK302"/>
      <c r="WNL302"/>
      <c r="WNM302"/>
      <c r="WNN302"/>
      <c r="WNO302"/>
      <c r="WNP302"/>
      <c r="WNQ302"/>
      <c r="WNR302"/>
      <c r="WNS302"/>
      <c r="WNT302"/>
      <c r="WNU302"/>
      <c r="WNV302"/>
      <c r="WNW302"/>
      <c r="WNX302"/>
      <c r="WNY302"/>
      <c r="WNZ302"/>
      <c r="WOA302"/>
      <c r="WOB302"/>
      <c r="WOC302"/>
      <c r="WOD302"/>
      <c r="WOE302"/>
      <c r="WOF302"/>
      <c r="WOG302"/>
      <c r="WOH302"/>
      <c r="WOI302"/>
      <c r="WOJ302"/>
      <c r="WOK302"/>
      <c r="WOL302"/>
      <c r="WOM302"/>
      <c r="WON302"/>
      <c r="WOO302"/>
      <c r="WOP302"/>
      <c r="WOQ302"/>
      <c r="WOR302"/>
      <c r="WOS302"/>
      <c r="WOT302"/>
      <c r="WOU302"/>
      <c r="WOV302"/>
      <c r="WOW302"/>
      <c r="WOX302"/>
      <c r="WOY302"/>
      <c r="WOZ302"/>
      <c r="WPA302"/>
      <c r="WPB302"/>
      <c r="WPC302"/>
      <c r="WPD302"/>
      <c r="WPE302"/>
      <c r="WPF302"/>
      <c r="WPG302"/>
      <c r="WPH302"/>
      <c r="WPI302"/>
      <c r="WPJ302"/>
      <c r="WPK302"/>
      <c r="WPL302"/>
      <c r="WPM302"/>
      <c r="WPN302"/>
      <c r="WPO302"/>
      <c r="WPP302"/>
      <c r="WPQ302"/>
      <c r="WPR302"/>
      <c r="WPS302"/>
      <c r="WPT302"/>
      <c r="WPU302"/>
      <c r="WPV302"/>
      <c r="WPW302"/>
      <c r="WPX302"/>
      <c r="WPY302"/>
      <c r="WPZ302"/>
      <c r="WQA302"/>
      <c r="WQB302"/>
      <c r="WQC302"/>
      <c r="WQD302"/>
      <c r="WQE302"/>
      <c r="WQF302"/>
      <c r="WQG302"/>
      <c r="WQH302"/>
      <c r="WQI302"/>
      <c r="WQJ302"/>
      <c r="WQK302"/>
      <c r="WQL302"/>
      <c r="WQM302"/>
      <c r="WQN302"/>
      <c r="WQO302"/>
      <c r="WQP302"/>
      <c r="WQQ302"/>
      <c r="WQR302"/>
      <c r="WQS302"/>
      <c r="WQT302"/>
      <c r="WQU302"/>
      <c r="WQV302"/>
      <c r="WQW302"/>
      <c r="WQX302"/>
      <c r="WQY302"/>
      <c r="WQZ302"/>
      <c r="WRA302"/>
      <c r="WRB302"/>
      <c r="WRC302"/>
      <c r="WRD302"/>
      <c r="WRE302"/>
      <c r="WRF302"/>
      <c r="WRG302"/>
      <c r="WRH302"/>
      <c r="WRI302"/>
      <c r="WRJ302"/>
      <c r="WRK302"/>
      <c r="WRL302"/>
      <c r="WRM302"/>
      <c r="WRN302"/>
      <c r="WRO302"/>
      <c r="WRP302"/>
      <c r="WRQ302"/>
      <c r="WRR302"/>
      <c r="WRS302"/>
      <c r="WRT302"/>
      <c r="WRU302"/>
      <c r="WRV302"/>
      <c r="WRW302"/>
      <c r="WRX302"/>
      <c r="WRY302"/>
      <c r="WRZ302"/>
      <c r="WSA302"/>
      <c r="WSB302"/>
      <c r="WSC302"/>
      <c r="WSD302"/>
      <c r="WSE302"/>
      <c r="WSF302"/>
      <c r="WSG302"/>
      <c r="WSH302"/>
      <c r="WSI302"/>
      <c r="WSJ302"/>
      <c r="WSK302"/>
      <c r="WSL302"/>
      <c r="WSM302"/>
      <c r="WSN302"/>
      <c r="WSO302"/>
      <c r="WSP302"/>
      <c r="WSQ302"/>
      <c r="WSR302"/>
      <c r="WSS302"/>
      <c r="WST302"/>
      <c r="WSU302"/>
      <c r="WSV302"/>
      <c r="WSW302"/>
      <c r="WSX302"/>
      <c r="WSY302"/>
      <c r="WSZ302"/>
      <c r="WTA302"/>
      <c r="WTB302"/>
      <c r="WTC302"/>
      <c r="WTD302"/>
      <c r="WTE302"/>
      <c r="WTF302"/>
      <c r="WTG302"/>
      <c r="WTH302"/>
      <c r="WTI302"/>
      <c r="WTJ302"/>
      <c r="WTK302"/>
      <c r="WTL302"/>
      <c r="WTM302"/>
      <c r="WTN302"/>
      <c r="WTO302"/>
      <c r="WTP302"/>
      <c r="WTQ302"/>
      <c r="WTR302"/>
      <c r="WTS302"/>
      <c r="WTT302"/>
      <c r="WTU302"/>
      <c r="WTV302"/>
      <c r="WTW302"/>
      <c r="WTX302"/>
      <c r="WTY302"/>
      <c r="WTZ302"/>
      <c r="WUA302"/>
      <c r="WUB302"/>
      <c r="WUC302"/>
      <c r="WUD302"/>
      <c r="WUE302"/>
      <c r="WUF302"/>
      <c r="WUG302"/>
      <c r="WUH302"/>
      <c r="WUI302"/>
      <c r="WUJ302"/>
      <c r="WUK302"/>
      <c r="WUL302"/>
      <c r="WUM302"/>
      <c r="WUN302"/>
      <c r="WUO302"/>
      <c r="WUP302"/>
      <c r="WUQ302"/>
      <c r="WUR302"/>
      <c r="WUS302"/>
      <c r="WUT302"/>
      <c r="WUU302"/>
      <c r="WUV302"/>
      <c r="WUW302"/>
      <c r="WUX302"/>
      <c r="WUY302"/>
      <c r="WUZ302"/>
      <c r="WVA302"/>
      <c r="WVB302"/>
      <c r="WVC302"/>
      <c r="WVD302"/>
      <c r="WVE302"/>
      <c r="WVF302"/>
      <c r="WVG302"/>
      <c r="WVH302"/>
      <c r="WVI302"/>
      <c r="WVJ302"/>
      <c r="WVK302"/>
      <c r="WVL302"/>
      <c r="WVM302"/>
      <c r="WVN302"/>
      <c r="WVO302"/>
      <c r="WVP302"/>
      <c r="WVQ302"/>
      <c r="WVR302"/>
      <c r="WVS302"/>
      <c r="WVT302"/>
      <c r="WVU302"/>
      <c r="WVV302"/>
      <c r="WVW302"/>
      <c r="WVX302"/>
      <c r="WVY302"/>
      <c r="WVZ302"/>
      <c r="WWA302"/>
      <c r="WWB302"/>
      <c r="WWC302"/>
      <c r="WWD302"/>
      <c r="WWE302"/>
      <c r="WWF302"/>
      <c r="WWG302"/>
      <c r="WWH302"/>
      <c r="WWI302"/>
      <c r="WWJ302"/>
      <c r="WWK302"/>
      <c r="WWL302"/>
      <c r="WWM302"/>
      <c r="WWN302"/>
      <c r="WWO302"/>
      <c r="WWP302"/>
      <c r="WWQ302"/>
      <c r="WWR302"/>
      <c r="WWS302"/>
      <c r="WWT302"/>
      <c r="WWU302"/>
      <c r="WWV302"/>
      <c r="WWW302"/>
      <c r="WWX302"/>
      <c r="WWY302"/>
      <c r="WWZ302"/>
      <c r="WXA302"/>
      <c r="WXB302"/>
      <c r="WXC302"/>
      <c r="WXD302"/>
      <c r="WXE302"/>
      <c r="WXF302"/>
      <c r="WXG302"/>
      <c r="WXH302"/>
      <c r="WXI302"/>
      <c r="WXJ302"/>
      <c r="WXK302"/>
      <c r="WXL302"/>
      <c r="WXM302"/>
      <c r="WXN302"/>
      <c r="WXO302"/>
      <c r="WXP302"/>
      <c r="WXQ302"/>
      <c r="WXR302"/>
      <c r="WXS302"/>
      <c r="WXT302"/>
      <c r="WXU302"/>
      <c r="WXV302"/>
      <c r="WXW302"/>
      <c r="WXX302"/>
      <c r="WXY302"/>
      <c r="WXZ302"/>
      <c r="WYA302"/>
      <c r="WYB302"/>
      <c r="WYC302"/>
      <c r="WYD302"/>
      <c r="WYE302"/>
      <c r="WYF302"/>
      <c r="WYG302"/>
      <c r="WYH302"/>
      <c r="WYI302"/>
      <c r="WYJ302"/>
      <c r="WYK302"/>
      <c r="WYL302"/>
      <c r="WYM302"/>
      <c r="WYN302"/>
      <c r="WYO302"/>
      <c r="WYP302"/>
      <c r="WYQ302"/>
      <c r="WYR302"/>
      <c r="WYS302"/>
      <c r="WYT302"/>
      <c r="WYU302"/>
      <c r="WYV302"/>
      <c r="WYW302"/>
      <c r="WYX302"/>
      <c r="WYY302"/>
      <c r="WYZ302"/>
      <c r="WZA302"/>
      <c r="WZB302"/>
      <c r="WZC302"/>
      <c r="WZD302"/>
      <c r="WZE302"/>
      <c r="WZF302"/>
      <c r="WZG302"/>
      <c r="WZH302"/>
      <c r="WZI302"/>
      <c r="WZJ302"/>
      <c r="WZK302"/>
      <c r="WZL302"/>
      <c r="WZM302"/>
      <c r="WZN302"/>
      <c r="WZO302"/>
      <c r="WZP302"/>
      <c r="WZQ302"/>
      <c r="WZR302"/>
      <c r="WZS302"/>
      <c r="WZT302"/>
      <c r="WZU302"/>
      <c r="WZV302"/>
      <c r="WZW302"/>
      <c r="WZX302"/>
      <c r="WZY302"/>
      <c r="WZZ302"/>
      <c r="XAA302"/>
      <c r="XAB302"/>
      <c r="XAC302"/>
      <c r="XAD302"/>
      <c r="XAE302"/>
      <c r="XAF302"/>
      <c r="XAG302"/>
      <c r="XAH302"/>
      <c r="XAI302"/>
      <c r="XAJ302"/>
      <c r="XAK302"/>
      <c r="XAL302"/>
      <c r="XAM302"/>
      <c r="XAN302"/>
      <c r="XAO302"/>
      <c r="XAP302"/>
      <c r="XAQ302"/>
      <c r="XAR302"/>
      <c r="XAS302"/>
      <c r="XAT302"/>
      <c r="XAU302"/>
      <c r="XAV302"/>
      <c r="XAW302"/>
      <c r="XAX302"/>
      <c r="XAY302"/>
      <c r="XAZ302"/>
      <c r="XBA302"/>
      <c r="XBB302"/>
      <c r="XBC302"/>
      <c r="XBD302"/>
      <c r="XBE302"/>
      <c r="XBF302"/>
      <c r="XBG302"/>
      <c r="XBH302"/>
      <c r="XBI302"/>
      <c r="XBJ302"/>
      <c r="XBK302"/>
      <c r="XBL302"/>
      <c r="XBM302"/>
      <c r="XBN302"/>
      <c r="XBO302"/>
      <c r="XBP302"/>
      <c r="XBQ302"/>
      <c r="XBR302"/>
      <c r="XBS302"/>
      <c r="XBT302"/>
      <c r="XBU302"/>
      <c r="XBV302"/>
      <c r="XBW302"/>
      <c r="XBX302"/>
      <c r="XBY302"/>
      <c r="XBZ302"/>
      <c r="XCA302"/>
      <c r="XCB302"/>
      <c r="XCC302"/>
      <c r="XCD302"/>
      <c r="XCE302"/>
      <c r="XCF302"/>
      <c r="XCG302"/>
      <c r="XCH302"/>
      <c r="XCI302"/>
      <c r="XCJ302"/>
      <c r="XCK302"/>
      <c r="XCL302"/>
      <c r="XCM302"/>
      <c r="XCN302"/>
      <c r="XCO302"/>
      <c r="XCP302"/>
      <c r="XCQ302"/>
      <c r="XCR302"/>
      <c r="XCS302"/>
      <c r="XCT302"/>
      <c r="XCU302"/>
      <c r="XCV302"/>
      <c r="XCW302"/>
      <c r="XCX302"/>
      <c r="XCY302"/>
      <c r="XCZ302"/>
      <c r="XDA302"/>
      <c r="XDB302"/>
      <c r="XDC302"/>
      <c r="XDD302"/>
      <c r="XDE302"/>
      <c r="XDF302"/>
      <c r="XDG302"/>
      <c r="XDH302"/>
      <c r="XDI302"/>
      <c r="XDJ302"/>
      <c r="XDK302"/>
      <c r="XDL302"/>
      <c r="XDM302"/>
      <c r="XDN302"/>
      <c r="XDO302"/>
      <c r="XDP302"/>
      <c r="XDQ302"/>
      <c r="XDR302"/>
      <c r="XDS302"/>
      <c r="XDT302"/>
      <c r="XDU302"/>
      <c r="XDV302"/>
      <c r="XDW302"/>
      <c r="XDX302"/>
      <c r="XDY302"/>
      <c r="XDZ302"/>
      <c r="XEA302"/>
      <c r="XEB302"/>
      <c r="XEC302"/>
      <c r="XED302"/>
      <c r="XEE302"/>
      <c r="XEF302"/>
      <c r="XEG302"/>
      <c r="XEH302"/>
      <c r="XEI302"/>
      <c r="XEJ302"/>
      <c r="XEK302"/>
      <c r="XEL302"/>
      <c r="XEM302"/>
      <c r="XEN302"/>
      <c r="XEO302"/>
      <c r="XEP302"/>
      <c r="XEQ302"/>
      <c r="XER302"/>
      <c r="XES302"/>
      <c r="XET302"/>
      <c r="XEU302"/>
      <c r="XEV302"/>
      <c r="XEW302"/>
      <c r="XEX302"/>
      <c r="XEY302"/>
      <c r="XEZ302"/>
      <c r="XFA302"/>
      <c r="XFB302"/>
      <c r="XFC302"/>
      <c r="XFD302"/>
    </row>
    <row r="303" s="31" customFormat="1" spans="1:1638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 s="28"/>
      <c r="AN303" s="30"/>
      <c r="AO303" s="170"/>
      <c r="AP303"/>
      <c r="AQ303"/>
      <c r="AR303" s="32"/>
      <c r="AS303" s="28"/>
      <c r="AT303" s="28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  <c r="AMK303"/>
      <c r="AML303"/>
      <c r="AMM303"/>
      <c r="AMN303"/>
      <c r="AMO303"/>
      <c r="AMP303"/>
      <c r="AMQ303"/>
      <c r="AMR303"/>
      <c r="AMS303"/>
      <c r="AMT303"/>
      <c r="AMU303"/>
      <c r="AMV303"/>
      <c r="AMW303"/>
      <c r="AMX303"/>
      <c r="AMY303"/>
      <c r="AMZ303"/>
      <c r="ANA303"/>
      <c r="ANB303"/>
      <c r="ANC303"/>
      <c r="AND303"/>
      <c r="ANE303"/>
      <c r="ANF303"/>
      <c r="ANG303"/>
      <c r="ANH303"/>
      <c r="ANI303"/>
      <c r="ANJ303"/>
      <c r="ANK303"/>
      <c r="ANL303"/>
      <c r="ANM303"/>
      <c r="ANN303"/>
      <c r="ANO303"/>
      <c r="ANP303"/>
      <c r="ANQ303"/>
      <c r="ANR303"/>
      <c r="ANS303"/>
      <c r="ANT303"/>
      <c r="ANU303"/>
      <c r="ANV303"/>
      <c r="ANW303"/>
      <c r="ANX303"/>
      <c r="ANY303"/>
      <c r="ANZ303"/>
      <c r="AOA303"/>
      <c r="AOB303"/>
      <c r="AOC303"/>
      <c r="AOD303"/>
      <c r="AOE303"/>
      <c r="AOF303"/>
      <c r="AOG303"/>
      <c r="AOH303"/>
      <c r="AOI303"/>
      <c r="AOJ303"/>
      <c r="AOK303"/>
      <c r="AOL303"/>
      <c r="AOM303"/>
      <c r="AON303"/>
      <c r="AOO303"/>
      <c r="AOP303"/>
      <c r="AOQ303"/>
      <c r="AOR303"/>
      <c r="AOS303"/>
      <c r="AOT303"/>
      <c r="AOU303"/>
      <c r="AOV303"/>
      <c r="AOW303"/>
      <c r="AOX303"/>
      <c r="AOY303"/>
      <c r="AOZ303"/>
      <c r="APA303"/>
      <c r="APB303"/>
      <c r="APC303"/>
      <c r="APD303"/>
      <c r="APE303"/>
      <c r="APF303"/>
      <c r="APG303"/>
      <c r="APH303"/>
      <c r="API303"/>
      <c r="APJ303"/>
      <c r="APK303"/>
      <c r="APL303"/>
      <c r="APM303"/>
      <c r="APN303"/>
      <c r="APO303"/>
      <c r="APP303"/>
      <c r="APQ303"/>
      <c r="APR303"/>
      <c r="APS303"/>
      <c r="APT303"/>
      <c r="APU303"/>
      <c r="APV303"/>
      <c r="APW303"/>
      <c r="APX303"/>
      <c r="APY303"/>
      <c r="APZ303"/>
      <c r="AQA303"/>
      <c r="AQB303"/>
      <c r="AQC303"/>
      <c r="AQD303"/>
      <c r="AQE303"/>
      <c r="AQF303"/>
      <c r="AQG303"/>
      <c r="AQH303"/>
      <c r="AQI303"/>
      <c r="AQJ303"/>
      <c r="AQK303"/>
      <c r="AQL303"/>
      <c r="AQM303"/>
      <c r="AQN303"/>
      <c r="AQO303"/>
      <c r="AQP303"/>
      <c r="AQQ303"/>
      <c r="AQR303"/>
      <c r="AQS303"/>
      <c r="AQT303"/>
      <c r="AQU303"/>
      <c r="AQV303"/>
      <c r="AQW303"/>
      <c r="AQX303"/>
      <c r="AQY303"/>
      <c r="AQZ303"/>
      <c r="ARA303"/>
      <c r="ARB303"/>
      <c r="ARC303"/>
      <c r="ARD303"/>
      <c r="ARE303"/>
      <c r="ARF303"/>
      <c r="ARG303"/>
      <c r="ARH303"/>
      <c r="ARI303"/>
      <c r="ARJ303"/>
      <c r="ARK303"/>
      <c r="ARL303"/>
      <c r="ARM303"/>
      <c r="ARN303"/>
      <c r="ARO303"/>
      <c r="ARP303"/>
      <c r="ARQ303"/>
      <c r="ARR303"/>
      <c r="ARS303"/>
      <c r="ART303"/>
      <c r="ARU303"/>
      <c r="ARV303"/>
      <c r="ARW303"/>
      <c r="ARX303"/>
      <c r="ARY303"/>
      <c r="ARZ303"/>
      <c r="ASA303"/>
      <c r="ASB303"/>
      <c r="ASC303"/>
      <c r="ASD303"/>
      <c r="ASE303"/>
      <c r="ASF303"/>
      <c r="ASG303"/>
      <c r="ASH303"/>
      <c r="ASI303"/>
      <c r="ASJ303"/>
      <c r="ASK303"/>
      <c r="ASL303"/>
      <c r="ASM303"/>
      <c r="ASN303"/>
      <c r="ASO303"/>
      <c r="ASP303"/>
      <c r="ASQ303"/>
      <c r="ASR303"/>
      <c r="ASS303"/>
      <c r="AST303"/>
      <c r="ASU303"/>
      <c r="ASV303"/>
      <c r="ASW303"/>
      <c r="ASX303"/>
      <c r="ASY303"/>
      <c r="ASZ303"/>
      <c r="ATA303"/>
      <c r="ATB303"/>
      <c r="ATC303"/>
      <c r="ATD303"/>
      <c r="ATE303"/>
      <c r="ATF303"/>
      <c r="ATG303"/>
      <c r="ATH303"/>
      <c r="ATI303"/>
      <c r="ATJ303"/>
      <c r="ATK303"/>
      <c r="ATL303"/>
      <c r="ATM303"/>
      <c r="ATN303"/>
      <c r="ATO303"/>
      <c r="ATP303"/>
      <c r="ATQ303"/>
      <c r="ATR303"/>
      <c r="ATS303"/>
      <c r="ATT303"/>
      <c r="ATU303"/>
      <c r="ATV303"/>
      <c r="ATW303"/>
      <c r="ATX303"/>
      <c r="ATY303"/>
      <c r="ATZ303"/>
      <c r="AUA303"/>
      <c r="AUB303"/>
      <c r="AUC303"/>
      <c r="AUD303"/>
      <c r="AUE303"/>
      <c r="AUF303"/>
      <c r="AUG303"/>
      <c r="AUH303"/>
      <c r="AUI303"/>
      <c r="AUJ303"/>
      <c r="AUK303"/>
      <c r="AUL303"/>
      <c r="AUM303"/>
      <c r="AUN303"/>
      <c r="AUO303"/>
      <c r="AUP303"/>
      <c r="AUQ303"/>
      <c r="AUR303"/>
      <c r="AUS303"/>
      <c r="AUT303"/>
      <c r="AUU303"/>
      <c r="AUV303"/>
      <c r="AUW303"/>
      <c r="AUX303"/>
      <c r="AUY303"/>
      <c r="AUZ303"/>
      <c r="AVA303"/>
      <c r="AVB303"/>
      <c r="AVC303"/>
      <c r="AVD303"/>
      <c r="AVE303"/>
      <c r="AVF303"/>
      <c r="AVG303"/>
      <c r="AVH303"/>
      <c r="AVI303"/>
      <c r="AVJ303"/>
      <c r="AVK303"/>
      <c r="AVL303"/>
      <c r="AVM303"/>
      <c r="AVN303"/>
      <c r="AVO303"/>
      <c r="AVP303"/>
      <c r="AVQ303"/>
      <c r="AVR303"/>
      <c r="AVS303"/>
      <c r="AVT303"/>
      <c r="AVU303"/>
      <c r="AVV303"/>
      <c r="AVW303"/>
      <c r="AVX303"/>
      <c r="AVY303"/>
      <c r="AVZ303"/>
      <c r="AWA303"/>
      <c r="AWB303"/>
      <c r="AWC303"/>
      <c r="AWD303"/>
      <c r="AWE303"/>
      <c r="AWF303"/>
      <c r="AWG303"/>
      <c r="AWH303"/>
      <c r="AWI303"/>
      <c r="AWJ303"/>
      <c r="AWK303"/>
      <c r="AWL303"/>
      <c r="AWM303"/>
      <c r="AWN303"/>
      <c r="AWO303"/>
      <c r="AWP303"/>
      <c r="AWQ303"/>
      <c r="AWR303"/>
      <c r="AWS303"/>
      <c r="AWT303"/>
      <c r="AWU303"/>
      <c r="AWV303"/>
      <c r="AWW303"/>
      <c r="AWX303"/>
      <c r="AWY303"/>
      <c r="AWZ303"/>
      <c r="AXA303"/>
      <c r="AXB303"/>
      <c r="AXC303"/>
      <c r="AXD303"/>
      <c r="AXE303"/>
      <c r="AXF303"/>
      <c r="AXG303"/>
      <c r="AXH303"/>
      <c r="AXI303"/>
      <c r="AXJ303"/>
      <c r="AXK303"/>
      <c r="AXL303"/>
      <c r="AXM303"/>
      <c r="AXN303"/>
      <c r="AXO303"/>
      <c r="AXP303"/>
      <c r="AXQ303"/>
      <c r="AXR303"/>
      <c r="AXS303"/>
      <c r="AXT303"/>
      <c r="AXU303"/>
      <c r="AXV303"/>
      <c r="AXW303"/>
      <c r="AXX303"/>
      <c r="AXY303"/>
      <c r="AXZ303"/>
      <c r="AYA303"/>
      <c r="AYB303"/>
      <c r="AYC303"/>
      <c r="AYD303"/>
      <c r="AYE303"/>
      <c r="AYF303"/>
      <c r="AYG303"/>
      <c r="AYH303"/>
      <c r="AYI303"/>
      <c r="AYJ303"/>
      <c r="AYK303"/>
      <c r="AYL303"/>
      <c r="AYM303"/>
      <c r="AYN303"/>
      <c r="AYO303"/>
      <c r="AYP303"/>
      <c r="AYQ303"/>
      <c r="AYR303"/>
      <c r="AYS303"/>
      <c r="AYT303"/>
      <c r="AYU303"/>
      <c r="AYV303"/>
      <c r="AYW303"/>
      <c r="AYX303"/>
      <c r="AYY303"/>
      <c r="AYZ303"/>
      <c r="AZA303"/>
      <c r="AZB303"/>
      <c r="AZC303"/>
      <c r="AZD303"/>
      <c r="AZE303"/>
      <c r="AZF303"/>
      <c r="AZG303"/>
      <c r="AZH303"/>
      <c r="AZI303"/>
      <c r="AZJ303"/>
      <c r="AZK303"/>
      <c r="AZL303"/>
      <c r="AZM303"/>
      <c r="AZN303"/>
      <c r="AZO303"/>
      <c r="AZP303"/>
      <c r="AZQ303"/>
      <c r="AZR303"/>
      <c r="AZS303"/>
      <c r="AZT303"/>
      <c r="AZU303"/>
      <c r="AZV303"/>
      <c r="AZW303"/>
      <c r="AZX303"/>
      <c r="AZY303"/>
      <c r="AZZ303"/>
      <c r="BAA303"/>
      <c r="BAB303"/>
      <c r="BAC303"/>
      <c r="BAD303"/>
      <c r="BAE303"/>
      <c r="BAF303"/>
      <c r="BAG303"/>
      <c r="BAH303"/>
      <c r="BAI303"/>
      <c r="BAJ303"/>
      <c r="BAK303"/>
      <c r="BAL303"/>
      <c r="BAM303"/>
      <c r="BAN303"/>
      <c r="BAO303"/>
      <c r="BAP303"/>
      <c r="BAQ303"/>
      <c r="BAR303"/>
      <c r="BAS303"/>
      <c r="BAT303"/>
      <c r="BAU303"/>
      <c r="BAV303"/>
      <c r="BAW303"/>
      <c r="BAX303"/>
      <c r="BAY303"/>
      <c r="BAZ303"/>
      <c r="BBA303"/>
      <c r="BBB303"/>
      <c r="BBC303"/>
      <c r="BBD303"/>
      <c r="BBE303"/>
      <c r="BBF303"/>
      <c r="BBG303"/>
      <c r="BBH303"/>
      <c r="BBI303"/>
      <c r="BBJ303"/>
      <c r="BBK303"/>
      <c r="BBL303"/>
      <c r="BBM303"/>
      <c r="BBN303"/>
      <c r="BBO303"/>
      <c r="BBP303"/>
      <c r="BBQ303"/>
      <c r="BBR303"/>
      <c r="BBS303"/>
      <c r="BBT303"/>
      <c r="BBU303"/>
      <c r="BBV303"/>
      <c r="BBW303"/>
      <c r="BBX303"/>
      <c r="BBY303"/>
      <c r="BBZ303"/>
      <c r="BCA303"/>
      <c r="BCB303"/>
      <c r="BCC303"/>
      <c r="BCD303"/>
      <c r="BCE303"/>
      <c r="BCF303"/>
      <c r="BCG303"/>
      <c r="BCH303"/>
      <c r="BCI303"/>
      <c r="BCJ303"/>
      <c r="BCK303"/>
      <c r="BCL303"/>
      <c r="BCM303"/>
      <c r="BCN303"/>
      <c r="BCO303"/>
      <c r="BCP303"/>
      <c r="BCQ303"/>
      <c r="BCR303"/>
      <c r="BCS303"/>
      <c r="BCT303"/>
      <c r="BCU303"/>
      <c r="BCV303"/>
      <c r="BCW303"/>
      <c r="BCX303"/>
      <c r="BCY303"/>
      <c r="BCZ303"/>
      <c r="BDA303"/>
      <c r="BDB303"/>
      <c r="BDC303"/>
      <c r="BDD303"/>
      <c r="BDE303"/>
      <c r="BDF303"/>
      <c r="BDG303"/>
      <c r="BDH303"/>
      <c r="BDI303"/>
      <c r="BDJ303"/>
      <c r="BDK303"/>
      <c r="BDL303"/>
      <c r="BDM303"/>
      <c r="BDN303"/>
      <c r="BDO303"/>
      <c r="BDP303"/>
      <c r="BDQ303"/>
      <c r="BDR303"/>
      <c r="BDS303"/>
      <c r="BDT303"/>
      <c r="BDU303"/>
      <c r="BDV303"/>
      <c r="BDW303"/>
      <c r="BDX303"/>
      <c r="BDY303"/>
      <c r="BDZ303"/>
      <c r="BEA303"/>
      <c r="BEB303"/>
      <c r="BEC303"/>
      <c r="BED303"/>
      <c r="BEE303"/>
      <c r="BEF303"/>
      <c r="BEG303"/>
      <c r="BEH303"/>
      <c r="BEI303"/>
      <c r="BEJ303"/>
      <c r="BEK303"/>
      <c r="BEL303"/>
      <c r="BEM303"/>
      <c r="BEN303"/>
      <c r="BEO303"/>
      <c r="BEP303"/>
      <c r="BEQ303"/>
      <c r="BER303"/>
      <c r="BES303"/>
      <c r="BET303"/>
      <c r="BEU303"/>
      <c r="BEV303"/>
      <c r="BEW303"/>
      <c r="BEX303"/>
      <c r="BEY303"/>
      <c r="BEZ303"/>
      <c r="BFA303"/>
      <c r="BFB303"/>
      <c r="BFC303"/>
      <c r="BFD303"/>
      <c r="BFE303"/>
      <c r="BFF303"/>
      <c r="BFG303"/>
      <c r="BFH303"/>
      <c r="BFI303"/>
      <c r="BFJ303"/>
      <c r="BFK303"/>
      <c r="BFL303"/>
      <c r="BFM303"/>
      <c r="BFN303"/>
      <c r="BFO303"/>
      <c r="BFP303"/>
      <c r="BFQ303"/>
      <c r="BFR303"/>
      <c r="BFS303"/>
      <c r="BFT303"/>
      <c r="BFU303"/>
      <c r="BFV303"/>
      <c r="BFW303"/>
      <c r="BFX303"/>
      <c r="BFY303"/>
      <c r="BFZ303"/>
      <c r="BGA303"/>
      <c r="BGB303"/>
      <c r="BGC303"/>
      <c r="BGD303"/>
      <c r="BGE303"/>
      <c r="BGF303"/>
      <c r="BGG303"/>
      <c r="BGH303"/>
      <c r="BGI303"/>
      <c r="BGJ303"/>
      <c r="BGK303"/>
      <c r="BGL303"/>
      <c r="BGM303"/>
      <c r="BGN303"/>
      <c r="BGO303"/>
      <c r="BGP303"/>
      <c r="BGQ303"/>
      <c r="BGR303"/>
      <c r="BGS303"/>
      <c r="BGT303"/>
      <c r="BGU303"/>
      <c r="BGV303"/>
      <c r="BGW303"/>
      <c r="BGX303"/>
      <c r="BGY303"/>
      <c r="BGZ303"/>
      <c r="BHA303"/>
      <c r="BHB303"/>
      <c r="BHC303"/>
      <c r="BHD303"/>
      <c r="BHE303"/>
      <c r="BHF303"/>
      <c r="BHG303"/>
      <c r="BHH303"/>
      <c r="BHI303"/>
      <c r="BHJ303"/>
      <c r="BHK303"/>
      <c r="BHL303"/>
      <c r="BHM303"/>
      <c r="BHN303"/>
      <c r="BHO303"/>
      <c r="BHP303"/>
      <c r="BHQ303"/>
      <c r="BHR303"/>
      <c r="BHS303"/>
      <c r="BHT303"/>
      <c r="BHU303"/>
      <c r="BHV303"/>
      <c r="BHW303"/>
      <c r="BHX303"/>
      <c r="BHY303"/>
      <c r="BHZ303"/>
      <c r="BIA303"/>
      <c r="BIB303"/>
      <c r="BIC303"/>
      <c r="BID303"/>
      <c r="BIE303"/>
      <c r="BIF303"/>
      <c r="BIG303"/>
      <c r="BIH303"/>
      <c r="BII303"/>
      <c r="BIJ303"/>
      <c r="BIK303"/>
      <c r="BIL303"/>
      <c r="BIM303"/>
      <c r="BIN303"/>
      <c r="BIO303"/>
      <c r="BIP303"/>
      <c r="BIQ303"/>
      <c r="BIR303"/>
      <c r="BIS303"/>
      <c r="BIT303"/>
      <c r="BIU303"/>
      <c r="BIV303"/>
      <c r="BIW303"/>
      <c r="BIX303"/>
      <c r="BIY303"/>
      <c r="BIZ303"/>
      <c r="BJA303"/>
      <c r="BJB303"/>
      <c r="BJC303"/>
      <c r="BJD303"/>
      <c r="BJE303"/>
      <c r="BJF303"/>
      <c r="BJG303"/>
      <c r="BJH303"/>
      <c r="BJI303"/>
      <c r="BJJ303"/>
      <c r="BJK303"/>
      <c r="BJL303"/>
      <c r="BJM303"/>
      <c r="BJN303"/>
      <c r="BJO303"/>
      <c r="BJP303"/>
      <c r="BJQ303"/>
      <c r="BJR303"/>
      <c r="BJS303"/>
      <c r="BJT303"/>
      <c r="BJU303"/>
      <c r="BJV303"/>
      <c r="BJW303"/>
      <c r="BJX303"/>
      <c r="BJY303"/>
      <c r="BJZ303"/>
      <c r="BKA303"/>
      <c r="BKB303"/>
      <c r="BKC303"/>
      <c r="BKD303"/>
      <c r="BKE303"/>
      <c r="BKF303"/>
      <c r="BKG303"/>
      <c r="BKH303"/>
      <c r="BKI303"/>
      <c r="BKJ303"/>
      <c r="BKK303"/>
      <c r="BKL303"/>
      <c r="BKM303"/>
      <c r="BKN303"/>
      <c r="BKO303"/>
      <c r="BKP303"/>
      <c r="BKQ303"/>
      <c r="BKR303"/>
      <c r="BKS303"/>
      <c r="BKT303"/>
      <c r="BKU303"/>
      <c r="BKV303"/>
      <c r="BKW303"/>
      <c r="BKX303"/>
      <c r="BKY303"/>
      <c r="BKZ303"/>
      <c r="BLA303"/>
      <c r="BLB303"/>
      <c r="BLC303"/>
      <c r="BLD303"/>
      <c r="BLE303"/>
      <c r="BLF303"/>
      <c r="BLG303"/>
      <c r="BLH303"/>
      <c r="BLI303"/>
      <c r="BLJ303"/>
      <c r="BLK303"/>
      <c r="BLL303"/>
      <c r="BLM303"/>
      <c r="BLN303"/>
      <c r="BLO303"/>
      <c r="BLP303"/>
      <c r="BLQ303"/>
      <c r="BLR303"/>
      <c r="BLS303"/>
      <c r="BLT303"/>
      <c r="BLU303"/>
      <c r="BLV303"/>
      <c r="BLW303"/>
      <c r="BLX303"/>
      <c r="BLY303"/>
      <c r="BLZ303"/>
      <c r="BMA303"/>
      <c r="BMB303"/>
      <c r="BMC303"/>
      <c r="BMD303"/>
      <c r="BME303"/>
      <c r="BMF303"/>
      <c r="BMG303"/>
      <c r="BMH303"/>
      <c r="BMI303"/>
      <c r="BMJ303"/>
      <c r="BMK303"/>
      <c r="BML303"/>
      <c r="BMM303"/>
      <c r="BMN303"/>
      <c r="BMO303"/>
      <c r="BMP303"/>
      <c r="BMQ303"/>
      <c r="BMR303"/>
      <c r="BMS303"/>
      <c r="BMT303"/>
      <c r="BMU303"/>
      <c r="BMV303"/>
      <c r="BMW303"/>
      <c r="BMX303"/>
      <c r="BMY303"/>
      <c r="BMZ303"/>
      <c r="BNA303"/>
      <c r="BNB303"/>
      <c r="BNC303"/>
      <c r="BND303"/>
      <c r="BNE303"/>
      <c r="BNF303"/>
      <c r="BNG303"/>
      <c r="BNH303"/>
      <c r="BNI303"/>
      <c r="BNJ303"/>
      <c r="BNK303"/>
      <c r="BNL303"/>
      <c r="BNM303"/>
      <c r="BNN303"/>
      <c r="BNO303"/>
      <c r="BNP303"/>
      <c r="BNQ303"/>
      <c r="BNR303"/>
      <c r="BNS303"/>
      <c r="BNT303"/>
      <c r="BNU303"/>
      <c r="BNV303"/>
      <c r="BNW303"/>
      <c r="BNX303"/>
      <c r="BNY303"/>
      <c r="BNZ303"/>
      <c r="BOA303"/>
      <c r="BOB303"/>
      <c r="BOC303"/>
      <c r="BOD303"/>
      <c r="BOE303"/>
      <c r="BOF303"/>
      <c r="BOG303"/>
      <c r="BOH303"/>
      <c r="BOI303"/>
      <c r="BOJ303"/>
      <c r="BOK303"/>
      <c r="BOL303"/>
      <c r="BOM303"/>
      <c r="BON303"/>
      <c r="BOO303"/>
      <c r="BOP303"/>
      <c r="BOQ303"/>
      <c r="BOR303"/>
      <c r="BOS303"/>
      <c r="BOT303"/>
      <c r="BOU303"/>
      <c r="BOV303"/>
      <c r="BOW303"/>
      <c r="BOX303"/>
      <c r="BOY303"/>
      <c r="BOZ303"/>
      <c r="BPA303"/>
      <c r="BPB303"/>
      <c r="BPC303"/>
      <c r="BPD303"/>
      <c r="BPE303"/>
      <c r="BPF303"/>
      <c r="BPG303"/>
      <c r="BPH303"/>
      <c r="BPI303"/>
      <c r="BPJ303"/>
      <c r="BPK303"/>
      <c r="BPL303"/>
      <c r="BPM303"/>
      <c r="BPN303"/>
      <c r="BPO303"/>
      <c r="BPP303"/>
      <c r="BPQ303"/>
      <c r="BPR303"/>
      <c r="BPS303"/>
      <c r="BPT303"/>
      <c r="BPU303"/>
      <c r="BPV303"/>
      <c r="BPW303"/>
      <c r="BPX303"/>
      <c r="BPY303"/>
      <c r="BPZ303"/>
      <c r="BQA303"/>
      <c r="BQB303"/>
      <c r="BQC303"/>
      <c r="BQD303"/>
      <c r="BQE303"/>
      <c r="BQF303"/>
      <c r="BQG303"/>
      <c r="BQH303"/>
      <c r="BQI303"/>
      <c r="BQJ303"/>
      <c r="BQK303"/>
      <c r="BQL303"/>
      <c r="BQM303"/>
      <c r="BQN303"/>
      <c r="BQO303"/>
      <c r="BQP303"/>
      <c r="BQQ303"/>
      <c r="BQR303"/>
      <c r="BQS303"/>
      <c r="BQT303"/>
      <c r="BQU303"/>
      <c r="BQV303"/>
      <c r="BQW303"/>
      <c r="BQX303"/>
      <c r="BQY303"/>
      <c r="BQZ303"/>
      <c r="BRA303"/>
      <c r="BRB303"/>
      <c r="BRC303"/>
      <c r="BRD303"/>
      <c r="BRE303"/>
      <c r="BRF303"/>
      <c r="BRG303"/>
      <c r="BRH303"/>
      <c r="BRI303"/>
      <c r="BRJ303"/>
      <c r="BRK303"/>
      <c r="BRL303"/>
      <c r="BRM303"/>
      <c r="BRN303"/>
      <c r="BRO303"/>
      <c r="BRP303"/>
      <c r="BRQ303"/>
      <c r="BRR303"/>
      <c r="BRS303"/>
      <c r="BRT303"/>
      <c r="BRU303"/>
      <c r="BRV303"/>
      <c r="BRW303"/>
      <c r="BRX303"/>
      <c r="BRY303"/>
      <c r="BRZ303"/>
      <c r="BSA303"/>
      <c r="BSB303"/>
      <c r="BSC303"/>
      <c r="BSD303"/>
      <c r="BSE303"/>
      <c r="BSF303"/>
      <c r="BSG303"/>
      <c r="BSH303"/>
      <c r="BSI303"/>
      <c r="BSJ303"/>
      <c r="BSK303"/>
      <c r="BSL303"/>
      <c r="BSM303"/>
      <c r="BSN303"/>
      <c r="BSO303"/>
      <c r="BSP303"/>
      <c r="BSQ303"/>
      <c r="BSR303"/>
      <c r="BSS303"/>
      <c r="BST303"/>
      <c r="BSU303"/>
      <c r="BSV303"/>
      <c r="BSW303"/>
      <c r="BSX303"/>
      <c r="BSY303"/>
      <c r="BSZ303"/>
      <c r="BTA303"/>
      <c r="BTB303"/>
      <c r="BTC303"/>
      <c r="BTD303"/>
      <c r="BTE303"/>
      <c r="BTF303"/>
      <c r="BTG303"/>
      <c r="BTH303"/>
      <c r="BTI303"/>
      <c r="BTJ303"/>
      <c r="BTK303"/>
      <c r="BTL303"/>
      <c r="BTM303"/>
      <c r="BTN303"/>
      <c r="BTO303"/>
      <c r="BTP303"/>
      <c r="BTQ303"/>
      <c r="BTR303"/>
      <c r="BTS303"/>
      <c r="BTT303"/>
      <c r="BTU303"/>
      <c r="BTV303"/>
      <c r="BTW303"/>
      <c r="BTX303"/>
      <c r="BTY303"/>
      <c r="BTZ303"/>
      <c r="BUA303"/>
      <c r="BUB303"/>
      <c r="BUC303"/>
      <c r="BUD303"/>
      <c r="BUE303"/>
      <c r="BUF303"/>
      <c r="BUG303"/>
      <c r="BUH303"/>
      <c r="BUI303"/>
      <c r="BUJ303"/>
      <c r="BUK303"/>
      <c r="BUL303"/>
      <c r="BUM303"/>
      <c r="BUN303"/>
      <c r="BUO303"/>
      <c r="BUP303"/>
      <c r="BUQ303"/>
      <c r="BUR303"/>
      <c r="BUS303"/>
      <c r="BUT303"/>
      <c r="BUU303"/>
      <c r="BUV303"/>
      <c r="BUW303"/>
      <c r="BUX303"/>
      <c r="BUY303"/>
      <c r="BUZ303"/>
      <c r="BVA303"/>
      <c r="BVB303"/>
      <c r="BVC303"/>
      <c r="BVD303"/>
      <c r="BVE303"/>
      <c r="BVF303"/>
      <c r="BVG303"/>
      <c r="BVH303"/>
      <c r="BVI303"/>
      <c r="BVJ303"/>
      <c r="BVK303"/>
      <c r="BVL303"/>
      <c r="BVM303"/>
      <c r="BVN303"/>
      <c r="BVO303"/>
      <c r="BVP303"/>
      <c r="BVQ303"/>
      <c r="BVR303"/>
      <c r="BVS303"/>
      <c r="BVT303"/>
      <c r="BVU303"/>
      <c r="BVV303"/>
      <c r="BVW303"/>
      <c r="BVX303"/>
      <c r="BVY303"/>
      <c r="BVZ303"/>
      <c r="BWA303"/>
      <c r="BWB303"/>
      <c r="BWC303"/>
      <c r="BWD303"/>
      <c r="BWE303"/>
      <c r="BWF303"/>
      <c r="BWG303"/>
      <c r="BWH303"/>
      <c r="BWI303"/>
      <c r="BWJ303"/>
      <c r="BWK303"/>
      <c r="BWL303"/>
      <c r="BWM303"/>
      <c r="BWN303"/>
      <c r="BWO303"/>
      <c r="BWP303"/>
      <c r="BWQ303"/>
      <c r="BWR303"/>
      <c r="BWS303"/>
      <c r="BWT303"/>
      <c r="BWU303"/>
      <c r="BWV303"/>
      <c r="BWW303"/>
      <c r="BWX303"/>
      <c r="BWY303"/>
      <c r="BWZ303"/>
      <c r="BXA303"/>
      <c r="BXB303"/>
      <c r="BXC303"/>
      <c r="BXD303"/>
      <c r="BXE303"/>
      <c r="BXF303"/>
      <c r="BXG303"/>
      <c r="BXH303"/>
      <c r="BXI303"/>
      <c r="BXJ303"/>
      <c r="BXK303"/>
      <c r="BXL303"/>
      <c r="BXM303"/>
      <c r="BXN303"/>
      <c r="BXO303"/>
      <c r="BXP303"/>
      <c r="BXQ303"/>
      <c r="BXR303"/>
      <c r="BXS303"/>
      <c r="BXT303"/>
      <c r="BXU303"/>
      <c r="BXV303"/>
      <c r="BXW303"/>
      <c r="BXX303"/>
      <c r="BXY303"/>
      <c r="BXZ303"/>
      <c r="BYA303"/>
      <c r="BYB303"/>
      <c r="BYC303"/>
      <c r="BYD303"/>
      <c r="BYE303"/>
      <c r="BYF303"/>
      <c r="BYG303"/>
      <c r="BYH303"/>
      <c r="BYI303"/>
      <c r="BYJ303"/>
      <c r="BYK303"/>
      <c r="BYL303"/>
      <c r="BYM303"/>
      <c r="BYN303"/>
      <c r="BYO303"/>
      <c r="BYP303"/>
      <c r="BYQ303"/>
      <c r="BYR303"/>
      <c r="BYS303"/>
      <c r="BYT303"/>
      <c r="BYU303"/>
      <c r="BYV303"/>
      <c r="BYW303"/>
      <c r="BYX303"/>
      <c r="BYY303"/>
      <c r="BYZ303"/>
      <c r="BZA303"/>
      <c r="BZB303"/>
      <c r="BZC303"/>
      <c r="BZD303"/>
      <c r="BZE303"/>
      <c r="BZF303"/>
      <c r="BZG303"/>
      <c r="BZH303"/>
      <c r="BZI303"/>
      <c r="BZJ303"/>
      <c r="BZK303"/>
      <c r="BZL303"/>
      <c r="BZM303"/>
      <c r="BZN303"/>
      <c r="BZO303"/>
      <c r="BZP303"/>
      <c r="BZQ303"/>
      <c r="BZR303"/>
      <c r="BZS303"/>
      <c r="BZT303"/>
      <c r="BZU303"/>
      <c r="BZV303"/>
      <c r="BZW303"/>
      <c r="BZX303"/>
      <c r="BZY303"/>
      <c r="BZZ303"/>
      <c r="CAA303"/>
      <c r="CAB303"/>
      <c r="CAC303"/>
      <c r="CAD303"/>
      <c r="CAE303"/>
      <c r="CAF303"/>
      <c r="CAG303"/>
      <c r="CAH303"/>
      <c r="CAI303"/>
      <c r="CAJ303"/>
      <c r="CAK303"/>
      <c r="CAL303"/>
      <c r="CAM303"/>
      <c r="CAN303"/>
      <c r="CAO303"/>
      <c r="CAP303"/>
      <c r="CAQ303"/>
      <c r="CAR303"/>
      <c r="CAS303"/>
      <c r="CAT303"/>
      <c r="CAU303"/>
      <c r="CAV303"/>
      <c r="CAW303"/>
      <c r="CAX303"/>
      <c r="CAY303"/>
      <c r="CAZ303"/>
      <c r="CBA303"/>
      <c r="CBB303"/>
      <c r="CBC303"/>
      <c r="CBD303"/>
      <c r="CBE303"/>
      <c r="CBF303"/>
      <c r="CBG303"/>
      <c r="CBH303"/>
      <c r="CBI303"/>
      <c r="CBJ303"/>
      <c r="CBK303"/>
      <c r="CBL303"/>
      <c r="CBM303"/>
      <c r="CBN303"/>
      <c r="CBO303"/>
      <c r="CBP303"/>
      <c r="CBQ303"/>
      <c r="CBR303"/>
      <c r="CBS303"/>
      <c r="CBT303"/>
      <c r="CBU303"/>
      <c r="CBV303"/>
      <c r="CBW303"/>
      <c r="CBX303"/>
      <c r="CBY303"/>
      <c r="CBZ303"/>
      <c r="CCA303"/>
      <c r="CCB303"/>
      <c r="CCC303"/>
      <c r="CCD303"/>
      <c r="CCE303"/>
      <c r="CCF303"/>
      <c r="CCG303"/>
      <c r="CCH303"/>
      <c r="CCI303"/>
      <c r="CCJ303"/>
      <c r="CCK303"/>
      <c r="CCL303"/>
      <c r="CCM303"/>
      <c r="CCN303"/>
      <c r="CCO303"/>
      <c r="CCP303"/>
      <c r="CCQ303"/>
      <c r="CCR303"/>
      <c r="CCS303"/>
      <c r="CCT303"/>
      <c r="CCU303"/>
      <c r="CCV303"/>
      <c r="CCW303"/>
      <c r="CCX303"/>
      <c r="CCY303"/>
      <c r="CCZ303"/>
      <c r="CDA303"/>
      <c r="CDB303"/>
      <c r="CDC303"/>
      <c r="CDD303"/>
      <c r="CDE303"/>
      <c r="CDF303"/>
      <c r="CDG303"/>
      <c r="CDH303"/>
      <c r="CDI303"/>
      <c r="CDJ303"/>
      <c r="CDK303"/>
      <c r="CDL303"/>
      <c r="CDM303"/>
      <c r="CDN303"/>
      <c r="CDO303"/>
      <c r="CDP303"/>
      <c r="CDQ303"/>
      <c r="CDR303"/>
      <c r="CDS303"/>
      <c r="CDT303"/>
      <c r="CDU303"/>
      <c r="CDV303"/>
      <c r="CDW303"/>
      <c r="CDX303"/>
      <c r="CDY303"/>
      <c r="CDZ303"/>
      <c r="CEA303"/>
      <c r="CEB303"/>
      <c r="CEC303"/>
      <c r="CED303"/>
      <c r="CEE303"/>
      <c r="CEF303"/>
      <c r="CEG303"/>
      <c r="CEH303"/>
      <c r="CEI303"/>
      <c r="CEJ303"/>
      <c r="CEK303"/>
      <c r="CEL303"/>
      <c r="CEM303"/>
      <c r="CEN303"/>
      <c r="CEO303"/>
      <c r="CEP303"/>
      <c r="CEQ303"/>
      <c r="CER303"/>
      <c r="CES303"/>
      <c r="CET303"/>
      <c r="CEU303"/>
      <c r="CEV303"/>
      <c r="CEW303"/>
      <c r="CEX303"/>
      <c r="CEY303"/>
      <c r="CEZ303"/>
      <c r="CFA303"/>
      <c r="CFB303"/>
      <c r="CFC303"/>
      <c r="CFD303"/>
      <c r="CFE303"/>
      <c r="CFF303"/>
      <c r="CFG303"/>
      <c r="CFH303"/>
      <c r="CFI303"/>
      <c r="CFJ303"/>
      <c r="CFK303"/>
      <c r="CFL303"/>
      <c r="CFM303"/>
      <c r="CFN303"/>
      <c r="CFO303"/>
      <c r="CFP303"/>
      <c r="CFQ303"/>
      <c r="CFR303"/>
      <c r="CFS303"/>
      <c r="CFT303"/>
      <c r="CFU303"/>
      <c r="CFV303"/>
      <c r="CFW303"/>
      <c r="CFX303"/>
      <c r="CFY303"/>
      <c r="CFZ303"/>
      <c r="CGA303"/>
      <c r="CGB303"/>
      <c r="CGC303"/>
      <c r="CGD303"/>
      <c r="CGE303"/>
      <c r="CGF303"/>
      <c r="CGG303"/>
      <c r="CGH303"/>
      <c r="CGI303"/>
      <c r="CGJ303"/>
      <c r="CGK303"/>
      <c r="CGL303"/>
      <c r="CGM303"/>
      <c r="CGN303"/>
      <c r="CGO303"/>
      <c r="CGP303"/>
      <c r="CGQ303"/>
      <c r="CGR303"/>
      <c r="CGS303"/>
      <c r="CGT303"/>
      <c r="CGU303"/>
      <c r="CGV303"/>
      <c r="CGW303"/>
      <c r="CGX303"/>
      <c r="CGY303"/>
      <c r="CGZ303"/>
      <c r="CHA303"/>
      <c r="CHB303"/>
      <c r="CHC303"/>
      <c r="CHD303"/>
      <c r="CHE303"/>
      <c r="CHF303"/>
      <c r="CHG303"/>
      <c r="CHH303"/>
      <c r="CHI303"/>
      <c r="CHJ303"/>
      <c r="CHK303"/>
      <c r="CHL303"/>
      <c r="CHM303"/>
      <c r="CHN303"/>
      <c r="CHO303"/>
      <c r="CHP303"/>
      <c r="CHQ303"/>
      <c r="CHR303"/>
      <c r="CHS303"/>
      <c r="CHT303"/>
      <c r="CHU303"/>
      <c r="CHV303"/>
      <c r="CHW303"/>
      <c r="CHX303"/>
      <c r="CHY303"/>
      <c r="CHZ303"/>
      <c r="CIA303"/>
      <c r="CIB303"/>
      <c r="CIC303"/>
      <c r="CID303"/>
      <c r="CIE303"/>
      <c r="CIF303"/>
      <c r="CIG303"/>
      <c r="CIH303"/>
      <c r="CII303"/>
      <c r="CIJ303"/>
      <c r="CIK303"/>
      <c r="CIL303"/>
      <c r="CIM303"/>
      <c r="CIN303"/>
      <c r="CIO303"/>
      <c r="CIP303"/>
      <c r="CIQ303"/>
      <c r="CIR303"/>
      <c r="CIS303"/>
      <c r="CIT303"/>
      <c r="CIU303"/>
      <c r="CIV303"/>
      <c r="CIW303"/>
      <c r="CIX303"/>
      <c r="CIY303"/>
      <c r="CIZ303"/>
      <c r="CJA303"/>
      <c r="CJB303"/>
      <c r="CJC303"/>
      <c r="CJD303"/>
      <c r="CJE303"/>
      <c r="CJF303"/>
      <c r="CJG303"/>
      <c r="CJH303"/>
      <c r="CJI303"/>
      <c r="CJJ303"/>
      <c r="CJK303"/>
      <c r="CJL303"/>
      <c r="CJM303"/>
      <c r="CJN303"/>
      <c r="CJO303"/>
      <c r="CJP303"/>
      <c r="CJQ303"/>
      <c r="CJR303"/>
      <c r="CJS303"/>
      <c r="CJT303"/>
      <c r="CJU303"/>
      <c r="CJV303"/>
      <c r="CJW303"/>
      <c r="CJX303"/>
      <c r="CJY303"/>
      <c r="CJZ303"/>
      <c r="CKA303"/>
      <c r="CKB303"/>
      <c r="CKC303"/>
      <c r="CKD303"/>
      <c r="CKE303"/>
      <c r="CKF303"/>
      <c r="CKG303"/>
      <c r="CKH303"/>
      <c r="CKI303"/>
      <c r="CKJ303"/>
      <c r="CKK303"/>
      <c r="CKL303"/>
      <c r="CKM303"/>
      <c r="CKN303"/>
      <c r="CKO303"/>
      <c r="CKP303"/>
      <c r="CKQ303"/>
      <c r="CKR303"/>
      <c r="CKS303"/>
      <c r="CKT303"/>
      <c r="CKU303"/>
      <c r="CKV303"/>
      <c r="CKW303"/>
      <c r="CKX303"/>
      <c r="CKY303"/>
      <c r="CKZ303"/>
      <c r="CLA303"/>
      <c r="CLB303"/>
      <c r="CLC303"/>
      <c r="CLD303"/>
      <c r="CLE303"/>
      <c r="CLF303"/>
      <c r="CLG303"/>
      <c r="CLH303"/>
      <c r="CLI303"/>
      <c r="CLJ303"/>
      <c r="CLK303"/>
      <c r="CLL303"/>
      <c r="CLM303"/>
      <c r="CLN303"/>
      <c r="CLO303"/>
      <c r="CLP303"/>
      <c r="CLQ303"/>
      <c r="CLR303"/>
      <c r="CLS303"/>
      <c r="CLT303"/>
      <c r="CLU303"/>
      <c r="CLV303"/>
      <c r="CLW303"/>
      <c r="CLX303"/>
      <c r="CLY303"/>
      <c r="CLZ303"/>
      <c r="CMA303"/>
      <c r="CMB303"/>
      <c r="CMC303"/>
      <c r="CMD303"/>
      <c r="CME303"/>
      <c r="CMF303"/>
      <c r="CMG303"/>
      <c r="CMH303"/>
      <c r="CMI303"/>
      <c r="CMJ303"/>
      <c r="CMK303"/>
      <c r="CML303"/>
      <c r="CMM303"/>
      <c r="CMN303"/>
      <c r="CMO303"/>
      <c r="CMP303"/>
      <c r="CMQ303"/>
      <c r="CMR303"/>
      <c r="CMS303"/>
      <c r="CMT303"/>
      <c r="CMU303"/>
      <c r="CMV303"/>
      <c r="CMW303"/>
      <c r="CMX303"/>
      <c r="CMY303"/>
      <c r="CMZ303"/>
      <c r="CNA303"/>
      <c r="CNB303"/>
      <c r="CNC303"/>
      <c r="CND303"/>
      <c r="CNE303"/>
      <c r="CNF303"/>
      <c r="CNG303"/>
      <c r="CNH303"/>
      <c r="CNI303"/>
      <c r="CNJ303"/>
      <c r="CNK303"/>
      <c r="CNL303"/>
      <c r="CNM303"/>
      <c r="CNN303"/>
      <c r="CNO303"/>
      <c r="CNP303"/>
      <c r="CNQ303"/>
      <c r="CNR303"/>
      <c r="CNS303"/>
      <c r="CNT303"/>
      <c r="CNU303"/>
      <c r="CNV303"/>
      <c r="CNW303"/>
      <c r="CNX303"/>
      <c r="CNY303"/>
      <c r="CNZ303"/>
      <c r="COA303"/>
      <c r="COB303"/>
      <c r="COC303"/>
      <c r="COD303"/>
      <c r="COE303"/>
      <c r="COF303"/>
      <c r="COG303"/>
      <c r="COH303"/>
      <c r="COI303"/>
      <c r="COJ303"/>
      <c r="COK303"/>
      <c r="COL303"/>
      <c r="COM303"/>
      <c r="CON303"/>
      <c r="COO303"/>
      <c r="COP303"/>
      <c r="COQ303"/>
      <c r="COR303"/>
      <c r="COS303"/>
      <c r="COT303"/>
      <c r="COU303"/>
      <c r="COV303"/>
      <c r="COW303"/>
      <c r="COX303"/>
      <c r="COY303"/>
      <c r="COZ303"/>
      <c r="CPA303"/>
      <c r="CPB303"/>
      <c r="CPC303"/>
      <c r="CPD303"/>
      <c r="CPE303"/>
      <c r="CPF303"/>
      <c r="CPG303"/>
      <c r="CPH303"/>
      <c r="CPI303"/>
      <c r="CPJ303"/>
      <c r="CPK303"/>
      <c r="CPL303"/>
      <c r="CPM303"/>
      <c r="CPN303"/>
      <c r="CPO303"/>
      <c r="CPP303"/>
      <c r="CPQ303"/>
      <c r="CPR303"/>
      <c r="CPS303"/>
      <c r="CPT303"/>
      <c r="CPU303"/>
      <c r="CPV303"/>
      <c r="CPW303"/>
      <c r="CPX303"/>
      <c r="CPY303"/>
      <c r="CPZ303"/>
      <c r="CQA303"/>
      <c r="CQB303"/>
      <c r="CQC303"/>
      <c r="CQD303"/>
      <c r="CQE303"/>
      <c r="CQF303"/>
      <c r="CQG303"/>
      <c r="CQH303"/>
      <c r="CQI303"/>
      <c r="CQJ303"/>
      <c r="CQK303"/>
      <c r="CQL303"/>
      <c r="CQM303"/>
      <c r="CQN303"/>
      <c r="CQO303"/>
      <c r="CQP303"/>
      <c r="CQQ303"/>
      <c r="CQR303"/>
      <c r="CQS303"/>
      <c r="CQT303"/>
      <c r="CQU303"/>
      <c r="CQV303"/>
      <c r="CQW303"/>
      <c r="CQX303"/>
      <c r="CQY303"/>
      <c r="CQZ303"/>
      <c r="CRA303"/>
      <c r="CRB303"/>
      <c r="CRC303"/>
      <c r="CRD303"/>
      <c r="CRE303"/>
      <c r="CRF303"/>
      <c r="CRG303"/>
      <c r="CRH303"/>
      <c r="CRI303"/>
      <c r="CRJ303"/>
      <c r="CRK303"/>
      <c r="CRL303"/>
      <c r="CRM303"/>
      <c r="CRN303"/>
      <c r="CRO303"/>
      <c r="CRP303"/>
      <c r="CRQ303"/>
      <c r="CRR303"/>
      <c r="CRS303"/>
      <c r="CRT303"/>
      <c r="CRU303"/>
      <c r="CRV303"/>
      <c r="CRW303"/>
      <c r="CRX303"/>
      <c r="CRY303"/>
      <c r="CRZ303"/>
      <c r="CSA303"/>
      <c r="CSB303"/>
      <c r="CSC303"/>
      <c r="CSD303"/>
      <c r="CSE303"/>
      <c r="CSF303"/>
      <c r="CSG303"/>
      <c r="CSH303"/>
      <c r="CSI303"/>
      <c r="CSJ303"/>
      <c r="CSK303"/>
      <c r="CSL303"/>
      <c r="CSM303"/>
      <c r="CSN303"/>
      <c r="CSO303"/>
      <c r="CSP303"/>
      <c r="CSQ303"/>
      <c r="CSR303"/>
      <c r="CSS303"/>
      <c r="CST303"/>
      <c r="CSU303"/>
      <c r="CSV303"/>
      <c r="CSW303"/>
      <c r="CSX303"/>
      <c r="CSY303"/>
      <c r="CSZ303"/>
      <c r="CTA303"/>
      <c r="CTB303"/>
      <c r="CTC303"/>
      <c r="CTD303"/>
      <c r="CTE303"/>
      <c r="CTF303"/>
      <c r="CTG303"/>
      <c r="CTH303"/>
      <c r="CTI303"/>
      <c r="CTJ303"/>
      <c r="CTK303"/>
      <c r="CTL303"/>
      <c r="CTM303"/>
      <c r="CTN303"/>
      <c r="CTO303"/>
      <c r="CTP303"/>
      <c r="CTQ303"/>
      <c r="CTR303"/>
      <c r="CTS303"/>
      <c r="CTT303"/>
      <c r="CTU303"/>
      <c r="CTV303"/>
      <c r="CTW303"/>
      <c r="CTX303"/>
      <c r="CTY303"/>
      <c r="CTZ303"/>
      <c r="CUA303"/>
      <c r="CUB303"/>
      <c r="CUC303"/>
      <c r="CUD303"/>
      <c r="CUE303"/>
      <c r="CUF303"/>
      <c r="CUG303"/>
      <c r="CUH303"/>
      <c r="CUI303"/>
      <c r="CUJ303"/>
      <c r="CUK303"/>
      <c r="CUL303"/>
      <c r="CUM303"/>
      <c r="CUN303"/>
      <c r="CUO303"/>
      <c r="CUP303"/>
      <c r="CUQ303"/>
      <c r="CUR303"/>
      <c r="CUS303"/>
      <c r="CUT303"/>
      <c r="CUU303"/>
      <c r="CUV303"/>
      <c r="CUW303"/>
      <c r="CUX303"/>
      <c r="CUY303"/>
      <c r="CUZ303"/>
      <c r="CVA303"/>
      <c r="CVB303"/>
      <c r="CVC303"/>
      <c r="CVD303"/>
      <c r="CVE303"/>
      <c r="CVF303"/>
      <c r="CVG303"/>
      <c r="CVH303"/>
      <c r="CVI303"/>
      <c r="CVJ303"/>
      <c r="CVK303"/>
      <c r="CVL303"/>
      <c r="CVM303"/>
      <c r="CVN303"/>
      <c r="CVO303"/>
      <c r="CVP303"/>
      <c r="CVQ303"/>
      <c r="CVR303"/>
      <c r="CVS303"/>
      <c r="CVT303"/>
      <c r="CVU303"/>
      <c r="CVV303"/>
      <c r="CVW303"/>
      <c r="CVX303"/>
      <c r="CVY303"/>
      <c r="CVZ303"/>
      <c r="CWA303"/>
      <c r="CWB303"/>
      <c r="CWC303"/>
      <c r="CWD303"/>
      <c r="CWE303"/>
      <c r="CWF303"/>
      <c r="CWG303"/>
      <c r="CWH303"/>
      <c r="CWI303"/>
      <c r="CWJ303"/>
      <c r="CWK303"/>
      <c r="CWL303"/>
      <c r="CWM303"/>
      <c r="CWN303"/>
      <c r="CWO303"/>
      <c r="CWP303"/>
      <c r="CWQ303"/>
      <c r="CWR303"/>
      <c r="CWS303"/>
      <c r="CWT303"/>
      <c r="CWU303"/>
      <c r="CWV303"/>
      <c r="CWW303"/>
      <c r="CWX303"/>
      <c r="CWY303"/>
      <c r="CWZ303"/>
      <c r="CXA303"/>
      <c r="CXB303"/>
      <c r="CXC303"/>
      <c r="CXD303"/>
      <c r="CXE303"/>
      <c r="CXF303"/>
      <c r="CXG303"/>
      <c r="CXH303"/>
      <c r="CXI303"/>
      <c r="CXJ303"/>
      <c r="CXK303"/>
      <c r="CXL303"/>
      <c r="CXM303"/>
      <c r="CXN303"/>
      <c r="CXO303"/>
      <c r="CXP303"/>
      <c r="CXQ303"/>
      <c r="CXR303"/>
      <c r="CXS303"/>
      <c r="CXT303"/>
      <c r="CXU303"/>
      <c r="CXV303"/>
      <c r="CXW303"/>
      <c r="CXX303"/>
      <c r="CXY303"/>
      <c r="CXZ303"/>
      <c r="CYA303"/>
      <c r="CYB303"/>
      <c r="CYC303"/>
      <c r="CYD303"/>
      <c r="CYE303"/>
      <c r="CYF303"/>
      <c r="CYG303"/>
      <c r="CYH303"/>
      <c r="CYI303"/>
      <c r="CYJ303"/>
      <c r="CYK303"/>
      <c r="CYL303"/>
      <c r="CYM303"/>
      <c r="CYN303"/>
      <c r="CYO303"/>
      <c r="CYP303"/>
      <c r="CYQ303"/>
      <c r="CYR303"/>
      <c r="CYS303"/>
      <c r="CYT303"/>
      <c r="CYU303"/>
      <c r="CYV303"/>
      <c r="CYW303"/>
      <c r="CYX303"/>
      <c r="CYY303"/>
      <c r="CYZ303"/>
      <c r="CZA303"/>
      <c r="CZB303"/>
      <c r="CZC303"/>
      <c r="CZD303"/>
      <c r="CZE303"/>
      <c r="CZF303"/>
      <c r="CZG303"/>
      <c r="CZH303"/>
      <c r="CZI303"/>
      <c r="CZJ303"/>
      <c r="CZK303"/>
      <c r="CZL303"/>
      <c r="CZM303"/>
      <c r="CZN303"/>
      <c r="CZO303"/>
      <c r="CZP303"/>
      <c r="CZQ303"/>
      <c r="CZR303"/>
      <c r="CZS303"/>
      <c r="CZT303"/>
      <c r="CZU303"/>
      <c r="CZV303"/>
      <c r="CZW303"/>
      <c r="CZX303"/>
      <c r="CZY303"/>
      <c r="CZZ303"/>
      <c r="DAA303"/>
      <c r="DAB303"/>
      <c r="DAC303"/>
      <c r="DAD303"/>
      <c r="DAE303"/>
      <c r="DAF303"/>
      <c r="DAG303"/>
      <c r="DAH303"/>
      <c r="DAI303"/>
      <c r="DAJ303"/>
      <c r="DAK303"/>
      <c r="DAL303"/>
      <c r="DAM303"/>
      <c r="DAN303"/>
      <c r="DAO303"/>
      <c r="DAP303"/>
      <c r="DAQ303"/>
      <c r="DAR303"/>
      <c r="DAS303"/>
      <c r="DAT303"/>
      <c r="DAU303"/>
      <c r="DAV303"/>
      <c r="DAW303"/>
      <c r="DAX303"/>
      <c r="DAY303"/>
      <c r="DAZ303"/>
      <c r="DBA303"/>
      <c r="DBB303"/>
      <c r="DBC303"/>
      <c r="DBD303"/>
      <c r="DBE303"/>
      <c r="DBF303"/>
      <c r="DBG303"/>
      <c r="DBH303"/>
      <c r="DBI303"/>
      <c r="DBJ303"/>
      <c r="DBK303"/>
      <c r="DBL303"/>
      <c r="DBM303"/>
      <c r="DBN303"/>
      <c r="DBO303"/>
      <c r="DBP303"/>
      <c r="DBQ303"/>
      <c r="DBR303"/>
      <c r="DBS303"/>
      <c r="DBT303"/>
      <c r="DBU303"/>
      <c r="DBV303"/>
      <c r="DBW303"/>
      <c r="DBX303"/>
      <c r="DBY303"/>
      <c r="DBZ303"/>
      <c r="DCA303"/>
      <c r="DCB303"/>
      <c r="DCC303"/>
      <c r="DCD303"/>
      <c r="DCE303"/>
      <c r="DCF303"/>
      <c r="DCG303"/>
      <c r="DCH303"/>
      <c r="DCI303"/>
      <c r="DCJ303"/>
      <c r="DCK303"/>
      <c r="DCL303"/>
      <c r="DCM303"/>
      <c r="DCN303"/>
      <c r="DCO303"/>
      <c r="DCP303"/>
      <c r="DCQ303"/>
      <c r="DCR303"/>
      <c r="DCS303"/>
      <c r="DCT303"/>
      <c r="DCU303"/>
      <c r="DCV303"/>
      <c r="DCW303"/>
      <c r="DCX303"/>
      <c r="DCY303"/>
      <c r="DCZ303"/>
      <c r="DDA303"/>
      <c r="DDB303"/>
      <c r="DDC303"/>
      <c r="DDD303"/>
      <c r="DDE303"/>
      <c r="DDF303"/>
      <c r="DDG303"/>
      <c r="DDH303"/>
      <c r="DDI303"/>
      <c r="DDJ303"/>
      <c r="DDK303"/>
      <c r="DDL303"/>
      <c r="DDM303"/>
      <c r="DDN303"/>
      <c r="DDO303"/>
      <c r="DDP303"/>
      <c r="DDQ303"/>
      <c r="DDR303"/>
      <c r="DDS303"/>
      <c r="DDT303"/>
      <c r="DDU303"/>
      <c r="DDV303"/>
      <c r="DDW303"/>
      <c r="DDX303"/>
      <c r="DDY303"/>
      <c r="DDZ303"/>
      <c r="DEA303"/>
      <c r="DEB303"/>
      <c r="DEC303"/>
      <c r="DED303"/>
      <c r="DEE303"/>
      <c r="DEF303"/>
      <c r="DEG303"/>
      <c r="DEH303"/>
      <c r="DEI303"/>
      <c r="DEJ303"/>
      <c r="DEK303"/>
      <c r="DEL303"/>
      <c r="DEM303"/>
      <c r="DEN303"/>
      <c r="DEO303"/>
      <c r="DEP303"/>
      <c r="DEQ303"/>
      <c r="DER303"/>
      <c r="DES303"/>
      <c r="DET303"/>
      <c r="DEU303"/>
      <c r="DEV303"/>
      <c r="DEW303"/>
      <c r="DEX303"/>
      <c r="DEY303"/>
      <c r="DEZ303"/>
      <c r="DFA303"/>
      <c r="DFB303"/>
      <c r="DFC303"/>
      <c r="DFD303"/>
      <c r="DFE303"/>
      <c r="DFF303"/>
      <c r="DFG303"/>
      <c r="DFH303"/>
      <c r="DFI303"/>
      <c r="DFJ303"/>
      <c r="DFK303"/>
      <c r="DFL303"/>
      <c r="DFM303"/>
      <c r="DFN303"/>
      <c r="DFO303"/>
      <c r="DFP303"/>
      <c r="DFQ303"/>
      <c r="DFR303"/>
      <c r="DFS303"/>
      <c r="DFT303"/>
      <c r="DFU303"/>
      <c r="DFV303"/>
      <c r="DFW303"/>
      <c r="DFX303"/>
      <c r="DFY303"/>
      <c r="DFZ303"/>
      <c r="DGA303"/>
      <c r="DGB303"/>
      <c r="DGC303"/>
      <c r="DGD303"/>
      <c r="DGE303"/>
      <c r="DGF303"/>
      <c r="DGG303"/>
      <c r="DGH303"/>
      <c r="DGI303"/>
      <c r="DGJ303"/>
      <c r="DGK303"/>
      <c r="DGL303"/>
      <c r="DGM303"/>
      <c r="DGN303"/>
      <c r="DGO303"/>
      <c r="DGP303"/>
      <c r="DGQ303"/>
      <c r="DGR303"/>
      <c r="DGS303"/>
      <c r="DGT303"/>
      <c r="DGU303"/>
      <c r="DGV303"/>
      <c r="DGW303"/>
      <c r="DGX303"/>
      <c r="DGY303"/>
      <c r="DGZ303"/>
      <c r="DHA303"/>
      <c r="DHB303"/>
      <c r="DHC303"/>
      <c r="DHD303"/>
      <c r="DHE303"/>
      <c r="DHF303"/>
      <c r="DHG303"/>
      <c r="DHH303"/>
      <c r="DHI303"/>
      <c r="DHJ303"/>
      <c r="DHK303"/>
      <c r="DHL303"/>
      <c r="DHM303"/>
      <c r="DHN303"/>
      <c r="DHO303"/>
      <c r="DHP303"/>
      <c r="DHQ303"/>
      <c r="DHR303"/>
      <c r="DHS303"/>
      <c r="DHT303"/>
      <c r="DHU303"/>
      <c r="DHV303"/>
      <c r="DHW303"/>
      <c r="DHX303"/>
      <c r="DHY303"/>
      <c r="DHZ303"/>
      <c r="DIA303"/>
      <c r="DIB303"/>
      <c r="DIC303"/>
      <c r="DID303"/>
      <c r="DIE303"/>
      <c r="DIF303"/>
      <c r="DIG303"/>
      <c r="DIH303"/>
      <c r="DII303"/>
      <c r="DIJ303"/>
      <c r="DIK303"/>
      <c r="DIL303"/>
      <c r="DIM303"/>
      <c r="DIN303"/>
      <c r="DIO303"/>
      <c r="DIP303"/>
      <c r="DIQ303"/>
      <c r="DIR303"/>
      <c r="DIS303"/>
      <c r="DIT303"/>
      <c r="DIU303"/>
      <c r="DIV303"/>
      <c r="DIW303"/>
      <c r="DIX303"/>
      <c r="DIY303"/>
      <c r="DIZ303"/>
      <c r="DJA303"/>
      <c r="DJB303"/>
      <c r="DJC303"/>
      <c r="DJD303"/>
      <c r="DJE303"/>
      <c r="DJF303"/>
      <c r="DJG303"/>
      <c r="DJH303"/>
      <c r="DJI303"/>
      <c r="DJJ303"/>
      <c r="DJK303"/>
      <c r="DJL303"/>
      <c r="DJM303"/>
      <c r="DJN303"/>
      <c r="DJO303"/>
      <c r="DJP303"/>
      <c r="DJQ303"/>
      <c r="DJR303"/>
      <c r="DJS303"/>
      <c r="DJT303"/>
      <c r="DJU303"/>
      <c r="DJV303"/>
      <c r="DJW303"/>
      <c r="DJX303"/>
      <c r="DJY303"/>
      <c r="DJZ303"/>
      <c r="DKA303"/>
      <c r="DKB303"/>
      <c r="DKC303"/>
      <c r="DKD303"/>
      <c r="DKE303"/>
      <c r="DKF303"/>
      <c r="DKG303"/>
      <c r="DKH303"/>
      <c r="DKI303"/>
      <c r="DKJ303"/>
      <c r="DKK303"/>
      <c r="DKL303"/>
      <c r="DKM303"/>
      <c r="DKN303"/>
      <c r="DKO303"/>
      <c r="DKP303"/>
      <c r="DKQ303"/>
      <c r="DKR303"/>
      <c r="DKS303"/>
      <c r="DKT303"/>
      <c r="DKU303"/>
      <c r="DKV303"/>
      <c r="DKW303"/>
      <c r="DKX303"/>
      <c r="DKY303"/>
      <c r="DKZ303"/>
      <c r="DLA303"/>
      <c r="DLB303"/>
      <c r="DLC303"/>
      <c r="DLD303"/>
      <c r="DLE303"/>
      <c r="DLF303"/>
      <c r="DLG303"/>
      <c r="DLH303"/>
      <c r="DLI303"/>
      <c r="DLJ303"/>
      <c r="DLK303"/>
      <c r="DLL303"/>
      <c r="DLM303"/>
      <c r="DLN303"/>
      <c r="DLO303"/>
      <c r="DLP303"/>
      <c r="DLQ303"/>
      <c r="DLR303"/>
      <c r="DLS303"/>
      <c r="DLT303"/>
      <c r="DLU303"/>
      <c r="DLV303"/>
      <c r="DLW303"/>
      <c r="DLX303"/>
      <c r="DLY303"/>
      <c r="DLZ303"/>
      <c r="DMA303"/>
      <c r="DMB303"/>
      <c r="DMC303"/>
      <c r="DMD303"/>
      <c r="DME303"/>
      <c r="DMF303"/>
      <c r="DMG303"/>
      <c r="DMH303"/>
      <c r="DMI303"/>
      <c r="DMJ303"/>
      <c r="DMK303"/>
      <c r="DML303"/>
      <c r="DMM303"/>
      <c r="DMN303"/>
      <c r="DMO303"/>
      <c r="DMP303"/>
      <c r="DMQ303"/>
      <c r="DMR303"/>
      <c r="DMS303"/>
      <c r="DMT303"/>
      <c r="DMU303"/>
      <c r="DMV303"/>
      <c r="DMW303"/>
      <c r="DMX303"/>
      <c r="DMY303"/>
      <c r="DMZ303"/>
      <c r="DNA303"/>
      <c r="DNB303"/>
      <c r="DNC303"/>
      <c r="DND303"/>
      <c r="DNE303"/>
      <c r="DNF303"/>
      <c r="DNG303"/>
      <c r="DNH303"/>
      <c r="DNI303"/>
      <c r="DNJ303"/>
      <c r="DNK303"/>
      <c r="DNL303"/>
      <c r="DNM303"/>
      <c r="DNN303"/>
      <c r="DNO303"/>
      <c r="DNP303"/>
      <c r="DNQ303"/>
      <c r="DNR303"/>
      <c r="DNS303"/>
      <c r="DNT303"/>
      <c r="DNU303"/>
      <c r="DNV303"/>
      <c r="DNW303"/>
      <c r="DNX303"/>
      <c r="DNY303"/>
      <c r="DNZ303"/>
      <c r="DOA303"/>
      <c r="DOB303"/>
      <c r="DOC303"/>
      <c r="DOD303"/>
      <c r="DOE303"/>
      <c r="DOF303"/>
      <c r="DOG303"/>
      <c r="DOH303"/>
      <c r="DOI303"/>
      <c r="DOJ303"/>
      <c r="DOK303"/>
      <c r="DOL303"/>
      <c r="DOM303"/>
      <c r="DON303"/>
      <c r="DOO303"/>
      <c r="DOP303"/>
      <c r="DOQ303"/>
      <c r="DOR303"/>
      <c r="DOS303"/>
      <c r="DOT303"/>
      <c r="DOU303"/>
      <c r="DOV303"/>
      <c r="DOW303"/>
      <c r="DOX303"/>
      <c r="DOY303"/>
      <c r="DOZ303"/>
      <c r="DPA303"/>
      <c r="DPB303"/>
      <c r="DPC303"/>
      <c r="DPD303"/>
      <c r="DPE303"/>
      <c r="DPF303"/>
      <c r="DPG303"/>
      <c r="DPH303"/>
      <c r="DPI303"/>
      <c r="DPJ303"/>
      <c r="DPK303"/>
      <c r="DPL303"/>
      <c r="DPM303"/>
      <c r="DPN303"/>
      <c r="DPO303"/>
      <c r="DPP303"/>
      <c r="DPQ303"/>
      <c r="DPR303"/>
      <c r="DPS303"/>
      <c r="DPT303"/>
      <c r="DPU303"/>
      <c r="DPV303"/>
      <c r="DPW303"/>
      <c r="DPX303"/>
      <c r="DPY303"/>
      <c r="DPZ303"/>
      <c r="DQA303"/>
      <c r="DQB303"/>
      <c r="DQC303"/>
      <c r="DQD303"/>
      <c r="DQE303"/>
      <c r="DQF303"/>
      <c r="DQG303"/>
      <c r="DQH303"/>
      <c r="DQI303"/>
      <c r="DQJ303"/>
      <c r="DQK303"/>
      <c r="DQL303"/>
      <c r="DQM303"/>
      <c r="DQN303"/>
      <c r="DQO303"/>
      <c r="DQP303"/>
      <c r="DQQ303"/>
      <c r="DQR303"/>
      <c r="DQS303"/>
      <c r="DQT303"/>
      <c r="DQU303"/>
      <c r="DQV303"/>
      <c r="DQW303"/>
      <c r="DQX303"/>
      <c r="DQY303"/>
      <c r="DQZ303"/>
      <c r="DRA303"/>
      <c r="DRB303"/>
      <c r="DRC303"/>
      <c r="DRD303"/>
      <c r="DRE303"/>
      <c r="DRF303"/>
      <c r="DRG303"/>
      <c r="DRH303"/>
      <c r="DRI303"/>
      <c r="DRJ303"/>
      <c r="DRK303"/>
      <c r="DRL303"/>
      <c r="DRM303"/>
      <c r="DRN303"/>
      <c r="DRO303"/>
      <c r="DRP303"/>
      <c r="DRQ303"/>
      <c r="DRR303"/>
      <c r="DRS303"/>
      <c r="DRT303"/>
      <c r="DRU303"/>
      <c r="DRV303"/>
      <c r="DRW303"/>
      <c r="DRX303"/>
      <c r="DRY303"/>
      <c r="DRZ303"/>
      <c r="DSA303"/>
      <c r="DSB303"/>
      <c r="DSC303"/>
      <c r="DSD303"/>
      <c r="DSE303"/>
      <c r="DSF303"/>
      <c r="DSG303"/>
      <c r="DSH303"/>
      <c r="DSI303"/>
      <c r="DSJ303"/>
      <c r="DSK303"/>
      <c r="DSL303"/>
      <c r="DSM303"/>
      <c r="DSN303"/>
      <c r="DSO303"/>
      <c r="DSP303"/>
      <c r="DSQ303"/>
      <c r="DSR303"/>
      <c r="DSS303"/>
      <c r="DST303"/>
      <c r="DSU303"/>
      <c r="DSV303"/>
      <c r="DSW303"/>
      <c r="DSX303"/>
      <c r="DSY303"/>
      <c r="DSZ303"/>
      <c r="DTA303"/>
      <c r="DTB303"/>
      <c r="DTC303"/>
      <c r="DTD303"/>
      <c r="DTE303"/>
      <c r="DTF303"/>
      <c r="DTG303"/>
      <c r="DTH303"/>
      <c r="DTI303"/>
      <c r="DTJ303"/>
      <c r="DTK303"/>
      <c r="DTL303"/>
      <c r="DTM303"/>
      <c r="DTN303"/>
      <c r="DTO303"/>
      <c r="DTP303"/>
      <c r="DTQ303"/>
      <c r="DTR303"/>
      <c r="DTS303"/>
      <c r="DTT303"/>
      <c r="DTU303"/>
      <c r="DTV303"/>
      <c r="DTW303"/>
      <c r="DTX303"/>
      <c r="DTY303"/>
      <c r="DTZ303"/>
      <c r="DUA303"/>
      <c r="DUB303"/>
      <c r="DUC303"/>
      <c r="DUD303"/>
      <c r="DUE303"/>
      <c r="DUF303"/>
      <c r="DUG303"/>
      <c r="DUH303"/>
      <c r="DUI303"/>
      <c r="DUJ303"/>
      <c r="DUK303"/>
      <c r="DUL303"/>
      <c r="DUM303"/>
      <c r="DUN303"/>
      <c r="DUO303"/>
      <c r="DUP303"/>
      <c r="DUQ303"/>
      <c r="DUR303"/>
      <c r="DUS303"/>
      <c r="DUT303"/>
      <c r="DUU303"/>
      <c r="DUV303"/>
      <c r="DUW303"/>
      <c r="DUX303"/>
      <c r="DUY303"/>
      <c r="DUZ303"/>
      <c r="DVA303"/>
      <c r="DVB303"/>
      <c r="DVC303"/>
      <c r="DVD303"/>
      <c r="DVE303"/>
      <c r="DVF303"/>
      <c r="DVG303"/>
      <c r="DVH303"/>
      <c r="DVI303"/>
      <c r="DVJ303"/>
      <c r="DVK303"/>
      <c r="DVL303"/>
      <c r="DVM303"/>
      <c r="DVN303"/>
      <c r="DVO303"/>
      <c r="DVP303"/>
      <c r="DVQ303"/>
      <c r="DVR303"/>
      <c r="DVS303"/>
      <c r="DVT303"/>
      <c r="DVU303"/>
      <c r="DVV303"/>
      <c r="DVW303"/>
      <c r="DVX303"/>
      <c r="DVY303"/>
      <c r="DVZ303"/>
      <c r="DWA303"/>
      <c r="DWB303"/>
      <c r="DWC303"/>
      <c r="DWD303"/>
      <c r="DWE303"/>
      <c r="DWF303"/>
      <c r="DWG303"/>
      <c r="DWH303"/>
      <c r="DWI303"/>
      <c r="DWJ303"/>
      <c r="DWK303"/>
      <c r="DWL303"/>
      <c r="DWM303"/>
      <c r="DWN303"/>
      <c r="DWO303"/>
      <c r="DWP303"/>
      <c r="DWQ303"/>
      <c r="DWR303"/>
      <c r="DWS303"/>
      <c r="DWT303"/>
      <c r="DWU303"/>
      <c r="DWV303"/>
      <c r="DWW303"/>
      <c r="DWX303"/>
      <c r="DWY303"/>
      <c r="DWZ303"/>
      <c r="DXA303"/>
      <c r="DXB303"/>
      <c r="DXC303"/>
      <c r="DXD303"/>
      <c r="DXE303"/>
      <c r="DXF303"/>
      <c r="DXG303"/>
      <c r="DXH303"/>
      <c r="DXI303"/>
      <c r="DXJ303"/>
      <c r="DXK303"/>
      <c r="DXL303"/>
      <c r="DXM303"/>
      <c r="DXN303"/>
      <c r="DXO303"/>
      <c r="DXP303"/>
      <c r="DXQ303"/>
      <c r="DXR303"/>
      <c r="DXS303"/>
      <c r="DXT303"/>
      <c r="DXU303"/>
      <c r="DXV303"/>
      <c r="DXW303"/>
      <c r="DXX303"/>
      <c r="DXY303"/>
      <c r="DXZ303"/>
      <c r="DYA303"/>
      <c r="DYB303"/>
      <c r="DYC303"/>
      <c r="DYD303"/>
      <c r="DYE303"/>
      <c r="DYF303"/>
      <c r="DYG303"/>
      <c r="DYH303"/>
      <c r="DYI303"/>
      <c r="DYJ303"/>
      <c r="DYK303"/>
      <c r="DYL303"/>
      <c r="DYM303"/>
      <c r="DYN303"/>
      <c r="DYO303"/>
      <c r="DYP303"/>
      <c r="DYQ303"/>
      <c r="DYR303"/>
      <c r="DYS303"/>
      <c r="DYT303"/>
      <c r="DYU303"/>
      <c r="DYV303"/>
      <c r="DYW303"/>
      <c r="DYX303"/>
      <c r="DYY303"/>
      <c r="DYZ303"/>
      <c r="DZA303"/>
      <c r="DZB303"/>
      <c r="DZC303"/>
      <c r="DZD303"/>
      <c r="DZE303"/>
      <c r="DZF303"/>
      <c r="DZG303"/>
      <c r="DZH303"/>
      <c r="DZI303"/>
      <c r="DZJ303"/>
      <c r="DZK303"/>
      <c r="DZL303"/>
      <c r="DZM303"/>
      <c r="DZN303"/>
      <c r="DZO303"/>
      <c r="DZP303"/>
      <c r="DZQ303"/>
      <c r="DZR303"/>
      <c r="DZS303"/>
      <c r="DZT303"/>
      <c r="DZU303"/>
      <c r="DZV303"/>
      <c r="DZW303"/>
      <c r="DZX303"/>
      <c r="DZY303"/>
      <c r="DZZ303"/>
      <c r="EAA303"/>
      <c r="EAB303"/>
      <c r="EAC303"/>
      <c r="EAD303"/>
      <c r="EAE303"/>
      <c r="EAF303"/>
      <c r="EAG303"/>
      <c r="EAH303"/>
      <c r="EAI303"/>
      <c r="EAJ303"/>
      <c r="EAK303"/>
      <c r="EAL303"/>
      <c r="EAM303"/>
      <c r="EAN303"/>
      <c r="EAO303"/>
      <c r="EAP303"/>
      <c r="EAQ303"/>
      <c r="EAR303"/>
      <c r="EAS303"/>
      <c r="EAT303"/>
      <c r="EAU303"/>
      <c r="EAV303"/>
      <c r="EAW303"/>
      <c r="EAX303"/>
      <c r="EAY303"/>
      <c r="EAZ303"/>
      <c r="EBA303"/>
      <c r="EBB303"/>
      <c r="EBC303"/>
      <c r="EBD303"/>
      <c r="EBE303"/>
      <c r="EBF303"/>
      <c r="EBG303"/>
      <c r="EBH303"/>
      <c r="EBI303"/>
      <c r="EBJ303"/>
      <c r="EBK303"/>
      <c r="EBL303"/>
      <c r="EBM303"/>
      <c r="EBN303"/>
      <c r="EBO303"/>
      <c r="EBP303"/>
      <c r="EBQ303"/>
      <c r="EBR303"/>
      <c r="EBS303"/>
      <c r="EBT303"/>
      <c r="EBU303"/>
      <c r="EBV303"/>
      <c r="EBW303"/>
      <c r="EBX303"/>
      <c r="EBY303"/>
      <c r="EBZ303"/>
      <c r="ECA303"/>
      <c r="ECB303"/>
      <c r="ECC303"/>
      <c r="ECD303"/>
      <c r="ECE303"/>
      <c r="ECF303"/>
      <c r="ECG303"/>
      <c r="ECH303"/>
      <c r="ECI303"/>
      <c r="ECJ303"/>
      <c r="ECK303"/>
      <c r="ECL303"/>
      <c r="ECM303"/>
      <c r="ECN303"/>
      <c r="ECO303"/>
      <c r="ECP303"/>
      <c r="ECQ303"/>
      <c r="ECR303"/>
      <c r="ECS303"/>
      <c r="ECT303"/>
      <c r="ECU303"/>
      <c r="ECV303"/>
      <c r="ECW303"/>
      <c r="ECX303"/>
      <c r="ECY303"/>
      <c r="ECZ303"/>
      <c r="EDA303"/>
      <c r="EDB303"/>
      <c r="EDC303"/>
      <c r="EDD303"/>
      <c r="EDE303"/>
      <c r="EDF303"/>
      <c r="EDG303"/>
      <c r="EDH303"/>
      <c r="EDI303"/>
      <c r="EDJ303"/>
      <c r="EDK303"/>
      <c r="EDL303"/>
      <c r="EDM303"/>
      <c r="EDN303"/>
      <c r="EDO303"/>
      <c r="EDP303"/>
      <c r="EDQ303"/>
      <c r="EDR303"/>
      <c r="EDS303"/>
      <c r="EDT303"/>
      <c r="EDU303"/>
      <c r="EDV303"/>
      <c r="EDW303"/>
      <c r="EDX303"/>
      <c r="EDY303"/>
      <c r="EDZ303"/>
      <c r="EEA303"/>
      <c r="EEB303"/>
      <c r="EEC303"/>
      <c r="EED303"/>
      <c r="EEE303"/>
      <c r="EEF303"/>
      <c r="EEG303"/>
      <c r="EEH303"/>
      <c r="EEI303"/>
      <c r="EEJ303"/>
      <c r="EEK303"/>
      <c r="EEL303"/>
      <c r="EEM303"/>
      <c r="EEN303"/>
      <c r="EEO303"/>
      <c r="EEP303"/>
      <c r="EEQ303"/>
      <c r="EER303"/>
      <c r="EES303"/>
      <c r="EET303"/>
      <c r="EEU303"/>
      <c r="EEV303"/>
      <c r="EEW303"/>
      <c r="EEX303"/>
      <c r="EEY303"/>
      <c r="EEZ303"/>
      <c r="EFA303"/>
      <c r="EFB303"/>
      <c r="EFC303"/>
      <c r="EFD303"/>
      <c r="EFE303"/>
      <c r="EFF303"/>
      <c r="EFG303"/>
      <c r="EFH303"/>
      <c r="EFI303"/>
      <c r="EFJ303"/>
      <c r="EFK303"/>
      <c r="EFL303"/>
      <c r="EFM303"/>
      <c r="EFN303"/>
      <c r="EFO303"/>
      <c r="EFP303"/>
      <c r="EFQ303"/>
      <c r="EFR303"/>
      <c r="EFS303"/>
      <c r="EFT303"/>
      <c r="EFU303"/>
      <c r="EFV303"/>
      <c r="EFW303"/>
      <c r="EFX303"/>
      <c r="EFY303"/>
      <c r="EFZ303"/>
      <c r="EGA303"/>
      <c r="EGB303"/>
      <c r="EGC303"/>
      <c r="EGD303"/>
      <c r="EGE303"/>
      <c r="EGF303"/>
      <c r="EGG303"/>
      <c r="EGH303"/>
      <c r="EGI303"/>
      <c r="EGJ303"/>
      <c r="EGK303"/>
      <c r="EGL303"/>
      <c r="EGM303"/>
      <c r="EGN303"/>
      <c r="EGO303"/>
      <c r="EGP303"/>
      <c r="EGQ303"/>
      <c r="EGR303"/>
      <c r="EGS303"/>
      <c r="EGT303"/>
      <c r="EGU303"/>
      <c r="EGV303"/>
      <c r="EGW303"/>
      <c r="EGX303"/>
      <c r="EGY303"/>
      <c r="EGZ303"/>
      <c r="EHA303"/>
      <c r="EHB303"/>
      <c r="EHC303"/>
      <c r="EHD303"/>
      <c r="EHE303"/>
      <c r="EHF303"/>
      <c r="EHG303"/>
      <c r="EHH303"/>
      <c r="EHI303"/>
      <c r="EHJ303"/>
      <c r="EHK303"/>
      <c r="EHL303"/>
      <c r="EHM303"/>
      <c r="EHN303"/>
      <c r="EHO303"/>
      <c r="EHP303"/>
      <c r="EHQ303"/>
      <c r="EHR303"/>
      <c r="EHS303"/>
      <c r="EHT303"/>
      <c r="EHU303"/>
      <c r="EHV303"/>
      <c r="EHW303"/>
      <c r="EHX303"/>
      <c r="EHY303"/>
      <c r="EHZ303"/>
      <c r="EIA303"/>
      <c r="EIB303"/>
      <c r="EIC303"/>
      <c r="EID303"/>
      <c r="EIE303"/>
      <c r="EIF303"/>
      <c r="EIG303"/>
      <c r="EIH303"/>
      <c r="EII303"/>
      <c r="EIJ303"/>
      <c r="EIK303"/>
      <c r="EIL303"/>
      <c r="EIM303"/>
      <c r="EIN303"/>
      <c r="EIO303"/>
      <c r="EIP303"/>
      <c r="EIQ303"/>
      <c r="EIR303"/>
      <c r="EIS303"/>
      <c r="EIT303"/>
      <c r="EIU303"/>
      <c r="EIV303"/>
      <c r="EIW303"/>
      <c r="EIX303"/>
      <c r="EIY303"/>
      <c r="EIZ303"/>
      <c r="EJA303"/>
      <c r="EJB303"/>
      <c r="EJC303"/>
      <c r="EJD303"/>
      <c r="EJE303"/>
      <c r="EJF303"/>
      <c r="EJG303"/>
      <c r="EJH303"/>
      <c r="EJI303"/>
      <c r="EJJ303"/>
      <c r="EJK303"/>
      <c r="EJL303"/>
      <c r="EJM303"/>
      <c r="EJN303"/>
      <c r="EJO303"/>
      <c r="EJP303"/>
      <c r="EJQ303"/>
      <c r="EJR303"/>
      <c r="EJS303"/>
      <c r="EJT303"/>
      <c r="EJU303"/>
      <c r="EJV303"/>
      <c r="EJW303"/>
      <c r="EJX303"/>
      <c r="EJY303"/>
      <c r="EJZ303"/>
      <c r="EKA303"/>
      <c r="EKB303"/>
      <c r="EKC303"/>
      <c r="EKD303"/>
      <c r="EKE303"/>
      <c r="EKF303"/>
      <c r="EKG303"/>
      <c r="EKH303"/>
      <c r="EKI303"/>
      <c r="EKJ303"/>
      <c r="EKK303"/>
      <c r="EKL303"/>
      <c r="EKM303"/>
      <c r="EKN303"/>
      <c r="EKO303"/>
      <c r="EKP303"/>
      <c r="EKQ303"/>
      <c r="EKR303"/>
      <c r="EKS303"/>
      <c r="EKT303"/>
      <c r="EKU303"/>
      <c r="EKV303"/>
      <c r="EKW303"/>
      <c r="EKX303"/>
      <c r="EKY303"/>
      <c r="EKZ303"/>
      <c r="ELA303"/>
      <c r="ELB303"/>
      <c r="ELC303"/>
      <c r="ELD303"/>
      <c r="ELE303"/>
      <c r="ELF303"/>
      <c r="ELG303"/>
      <c r="ELH303"/>
      <c r="ELI303"/>
      <c r="ELJ303"/>
      <c r="ELK303"/>
      <c r="ELL303"/>
      <c r="ELM303"/>
      <c r="ELN303"/>
      <c r="ELO303"/>
      <c r="ELP303"/>
      <c r="ELQ303"/>
      <c r="ELR303"/>
      <c r="ELS303"/>
      <c r="ELT303"/>
      <c r="ELU303"/>
      <c r="ELV303"/>
      <c r="ELW303"/>
      <c r="ELX303"/>
      <c r="ELY303"/>
      <c r="ELZ303"/>
      <c r="EMA303"/>
      <c r="EMB303"/>
      <c r="EMC303"/>
      <c r="EMD303"/>
      <c r="EME303"/>
      <c r="EMF303"/>
      <c r="EMG303"/>
      <c r="EMH303"/>
      <c r="EMI303"/>
      <c r="EMJ303"/>
      <c r="EMK303"/>
      <c r="EML303"/>
      <c r="EMM303"/>
      <c r="EMN303"/>
      <c r="EMO303"/>
      <c r="EMP303"/>
      <c r="EMQ303"/>
      <c r="EMR303"/>
      <c r="EMS303"/>
      <c r="EMT303"/>
      <c r="EMU303"/>
      <c r="EMV303"/>
      <c r="EMW303"/>
      <c r="EMX303"/>
      <c r="EMY303"/>
      <c r="EMZ303"/>
      <c r="ENA303"/>
      <c r="ENB303"/>
      <c r="ENC303"/>
      <c r="END303"/>
      <c r="ENE303"/>
      <c r="ENF303"/>
      <c r="ENG303"/>
      <c r="ENH303"/>
      <c r="ENI303"/>
      <c r="ENJ303"/>
      <c r="ENK303"/>
      <c r="ENL303"/>
      <c r="ENM303"/>
      <c r="ENN303"/>
      <c r="ENO303"/>
      <c r="ENP303"/>
      <c r="ENQ303"/>
      <c r="ENR303"/>
      <c r="ENS303"/>
      <c r="ENT303"/>
      <c r="ENU303"/>
      <c r="ENV303"/>
      <c r="ENW303"/>
      <c r="ENX303"/>
      <c r="ENY303"/>
      <c r="ENZ303"/>
      <c r="EOA303"/>
      <c r="EOB303"/>
      <c r="EOC303"/>
      <c r="EOD303"/>
      <c r="EOE303"/>
      <c r="EOF303"/>
      <c r="EOG303"/>
      <c r="EOH303"/>
      <c r="EOI303"/>
      <c r="EOJ303"/>
      <c r="EOK303"/>
      <c r="EOL303"/>
      <c r="EOM303"/>
      <c r="EON303"/>
      <c r="EOO303"/>
      <c r="EOP303"/>
      <c r="EOQ303"/>
      <c r="EOR303"/>
      <c r="EOS303"/>
      <c r="EOT303"/>
      <c r="EOU303"/>
      <c r="EOV303"/>
      <c r="EOW303"/>
      <c r="EOX303"/>
      <c r="EOY303"/>
      <c r="EOZ303"/>
      <c r="EPA303"/>
      <c r="EPB303"/>
      <c r="EPC303"/>
      <c r="EPD303"/>
      <c r="EPE303"/>
      <c r="EPF303"/>
      <c r="EPG303"/>
      <c r="EPH303"/>
      <c r="EPI303"/>
      <c r="EPJ303"/>
      <c r="EPK303"/>
      <c r="EPL303"/>
      <c r="EPM303"/>
      <c r="EPN303"/>
      <c r="EPO303"/>
      <c r="EPP303"/>
      <c r="EPQ303"/>
      <c r="EPR303"/>
      <c r="EPS303"/>
      <c r="EPT303"/>
      <c r="EPU303"/>
      <c r="EPV303"/>
      <c r="EPW303"/>
      <c r="EPX303"/>
      <c r="EPY303"/>
      <c r="EPZ303"/>
      <c r="EQA303"/>
      <c r="EQB303"/>
      <c r="EQC303"/>
      <c r="EQD303"/>
      <c r="EQE303"/>
      <c r="EQF303"/>
      <c r="EQG303"/>
      <c r="EQH303"/>
      <c r="EQI303"/>
      <c r="EQJ303"/>
      <c r="EQK303"/>
      <c r="EQL303"/>
      <c r="EQM303"/>
      <c r="EQN303"/>
      <c r="EQO303"/>
      <c r="EQP303"/>
      <c r="EQQ303"/>
      <c r="EQR303"/>
      <c r="EQS303"/>
      <c r="EQT303"/>
      <c r="EQU303"/>
      <c r="EQV303"/>
      <c r="EQW303"/>
      <c r="EQX303"/>
      <c r="EQY303"/>
      <c r="EQZ303"/>
      <c r="ERA303"/>
      <c r="ERB303"/>
      <c r="ERC303"/>
      <c r="ERD303"/>
      <c r="ERE303"/>
      <c r="ERF303"/>
      <c r="ERG303"/>
      <c r="ERH303"/>
      <c r="ERI303"/>
      <c r="ERJ303"/>
      <c r="ERK303"/>
      <c r="ERL303"/>
      <c r="ERM303"/>
      <c r="ERN303"/>
      <c r="ERO303"/>
      <c r="ERP303"/>
      <c r="ERQ303"/>
      <c r="ERR303"/>
      <c r="ERS303"/>
      <c r="ERT303"/>
      <c r="ERU303"/>
      <c r="ERV303"/>
      <c r="ERW303"/>
      <c r="ERX303"/>
      <c r="ERY303"/>
      <c r="ERZ303"/>
      <c r="ESA303"/>
      <c r="ESB303"/>
      <c r="ESC303"/>
      <c r="ESD303"/>
      <c r="ESE303"/>
      <c r="ESF303"/>
      <c r="ESG303"/>
      <c r="ESH303"/>
      <c r="ESI303"/>
      <c r="ESJ303"/>
      <c r="ESK303"/>
      <c r="ESL303"/>
      <c r="ESM303"/>
      <c r="ESN303"/>
      <c r="ESO303"/>
      <c r="ESP303"/>
      <c r="ESQ303"/>
      <c r="ESR303"/>
      <c r="ESS303"/>
      <c r="EST303"/>
      <c r="ESU303"/>
      <c r="ESV303"/>
      <c r="ESW303"/>
      <c r="ESX303"/>
      <c r="ESY303"/>
      <c r="ESZ303"/>
      <c r="ETA303"/>
      <c r="ETB303"/>
      <c r="ETC303"/>
      <c r="ETD303"/>
      <c r="ETE303"/>
      <c r="ETF303"/>
      <c r="ETG303"/>
      <c r="ETH303"/>
      <c r="ETI303"/>
      <c r="ETJ303"/>
      <c r="ETK303"/>
      <c r="ETL303"/>
      <c r="ETM303"/>
      <c r="ETN303"/>
      <c r="ETO303"/>
      <c r="ETP303"/>
      <c r="ETQ303"/>
      <c r="ETR303"/>
      <c r="ETS303"/>
      <c r="ETT303"/>
      <c r="ETU303"/>
      <c r="ETV303"/>
      <c r="ETW303"/>
      <c r="ETX303"/>
      <c r="ETY303"/>
      <c r="ETZ303"/>
      <c r="EUA303"/>
      <c r="EUB303"/>
      <c r="EUC303"/>
      <c r="EUD303"/>
      <c r="EUE303"/>
      <c r="EUF303"/>
      <c r="EUG303"/>
      <c r="EUH303"/>
      <c r="EUI303"/>
      <c r="EUJ303"/>
      <c r="EUK303"/>
      <c r="EUL303"/>
      <c r="EUM303"/>
      <c r="EUN303"/>
      <c r="EUO303"/>
      <c r="EUP303"/>
      <c r="EUQ303"/>
      <c r="EUR303"/>
      <c r="EUS303"/>
      <c r="EUT303"/>
      <c r="EUU303"/>
      <c r="EUV303"/>
      <c r="EUW303"/>
      <c r="EUX303"/>
      <c r="EUY303"/>
      <c r="EUZ303"/>
      <c r="EVA303"/>
      <c r="EVB303"/>
      <c r="EVC303"/>
      <c r="EVD303"/>
      <c r="EVE303"/>
      <c r="EVF303"/>
      <c r="EVG303"/>
      <c r="EVH303"/>
      <c r="EVI303"/>
      <c r="EVJ303"/>
      <c r="EVK303"/>
      <c r="EVL303"/>
      <c r="EVM303"/>
      <c r="EVN303"/>
      <c r="EVO303"/>
      <c r="EVP303"/>
      <c r="EVQ303"/>
      <c r="EVR303"/>
      <c r="EVS303"/>
      <c r="EVT303"/>
      <c r="EVU303"/>
      <c r="EVV303"/>
      <c r="EVW303"/>
      <c r="EVX303"/>
      <c r="EVY303"/>
      <c r="EVZ303"/>
      <c r="EWA303"/>
      <c r="EWB303"/>
      <c r="EWC303"/>
      <c r="EWD303"/>
      <c r="EWE303"/>
      <c r="EWF303"/>
      <c r="EWG303"/>
      <c r="EWH303"/>
      <c r="EWI303"/>
      <c r="EWJ303"/>
      <c r="EWK303"/>
      <c r="EWL303"/>
      <c r="EWM303"/>
      <c r="EWN303"/>
      <c r="EWO303"/>
      <c r="EWP303"/>
      <c r="EWQ303"/>
      <c r="EWR303"/>
      <c r="EWS303"/>
      <c r="EWT303"/>
      <c r="EWU303"/>
      <c r="EWV303"/>
      <c r="EWW303"/>
      <c r="EWX303"/>
      <c r="EWY303"/>
      <c r="EWZ303"/>
      <c r="EXA303"/>
      <c r="EXB303"/>
      <c r="EXC303"/>
      <c r="EXD303"/>
      <c r="EXE303"/>
      <c r="EXF303"/>
      <c r="EXG303"/>
      <c r="EXH303"/>
      <c r="EXI303"/>
      <c r="EXJ303"/>
      <c r="EXK303"/>
      <c r="EXL303"/>
      <c r="EXM303"/>
      <c r="EXN303"/>
      <c r="EXO303"/>
      <c r="EXP303"/>
      <c r="EXQ303"/>
      <c r="EXR303"/>
      <c r="EXS303"/>
      <c r="EXT303"/>
      <c r="EXU303"/>
      <c r="EXV303"/>
      <c r="EXW303"/>
      <c r="EXX303"/>
      <c r="EXY303"/>
      <c r="EXZ303"/>
      <c r="EYA303"/>
      <c r="EYB303"/>
      <c r="EYC303"/>
      <c r="EYD303"/>
      <c r="EYE303"/>
      <c r="EYF303"/>
      <c r="EYG303"/>
      <c r="EYH303"/>
      <c r="EYI303"/>
      <c r="EYJ303"/>
      <c r="EYK303"/>
      <c r="EYL303"/>
      <c r="EYM303"/>
      <c r="EYN303"/>
      <c r="EYO303"/>
      <c r="EYP303"/>
      <c r="EYQ303"/>
      <c r="EYR303"/>
      <c r="EYS303"/>
      <c r="EYT303"/>
      <c r="EYU303"/>
      <c r="EYV303"/>
      <c r="EYW303"/>
      <c r="EYX303"/>
      <c r="EYY303"/>
      <c r="EYZ303"/>
      <c r="EZA303"/>
      <c r="EZB303"/>
      <c r="EZC303"/>
      <c r="EZD303"/>
      <c r="EZE303"/>
      <c r="EZF303"/>
      <c r="EZG303"/>
      <c r="EZH303"/>
      <c r="EZI303"/>
      <c r="EZJ303"/>
      <c r="EZK303"/>
      <c r="EZL303"/>
      <c r="EZM303"/>
      <c r="EZN303"/>
      <c r="EZO303"/>
      <c r="EZP303"/>
      <c r="EZQ303"/>
      <c r="EZR303"/>
      <c r="EZS303"/>
      <c r="EZT303"/>
      <c r="EZU303"/>
      <c r="EZV303"/>
      <c r="EZW303"/>
      <c r="EZX303"/>
      <c r="EZY303"/>
      <c r="EZZ303"/>
      <c r="FAA303"/>
      <c r="FAB303"/>
      <c r="FAC303"/>
      <c r="FAD303"/>
      <c r="FAE303"/>
      <c r="FAF303"/>
      <c r="FAG303"/>
      <c r="FAH303"/>
      <c r="FAI303"/>
      <c r="FAJ303"/>
      <c r="FAK303"/>
      <c r="FAL303"/>
      <c r="FAM303"/>
      <c r="FAN303"/>
      <c r="FAO303"/>
      <c r="FAP303"/>
      <c r="FAQ303"/>
      <c r="FAR303"/>
      <c r="FAS303"/>
      <c r="FAT303"/>
      <c r="FAU303"/>
      <c r="FAV303"/>
      <c r="FAW303"/>
      <c r="FAX303"/>
      <c r="FAY303"/>
      <c r="FAZ303"/>
      <c r="FBA303"/>
      <c r="FBB303"/>
      <c r="FBC303"/>
      <c r="FBD303"/>
      <c r="FBE303"/>
      <c r="FBF303"/>
      <c r="FBG303"/>
      <c r="FBH303"/>
      <c r="FBI303"/>
      <c r="FBJ303"/>
      <c r="FBK303"/>
      <c r="FBL303"/>
      <c r="FBM303"/>
      <c r="FBN303"/>
      <c r="FBO303"/>
      <c r="FBP303"/>
      <c r="FBQ303"/>
      <c r="FBR303"/>
      <c r="FBS303"/>
      <c r="FBT303"/>
      <c r="FBU303"/>
      <c r="FBV303"/>
      <c r="FBW303"/>
      <c r="FBX303"/>
      <c r="FBY303"/>
      <c r="FBZ303"/>
      <c r="FCA303"/>
      <c r="FCB303"/>
      <c r="FCC303"/>
      <c r="FCD303"/>
      <c r="FCE303"/>
      <c r="FCF303"/>
      <c r="FCG303"/>
      <c r="FCH303"/>
      <c r="FCI303"/>
      <c r="FCJ303"/>
      <c r="FCK303"/>
      <c r="FCL303"/>
      <c r="FCM303"/>
      <c r="FCN303"/>
      <c r="FCO303"/>
      <c r="FCP303"/>
      <c r="FCQ303"/>
      <c r="FCR303"/>
      <c r="FCS303"/>
      <c r="FCT303"/>
      <c r="FCU303"/>
      <c r="FCV303"/>
      <c r="FCW303"/>
      <c r="FCX303"/>
      <c r="FCY303"/>
      <c r="FCZ303"/>
      <c r="FDA303"/>
      <c r="FDB303"/>
      <c r="FDC303"/>
      <c r="FDD303"/>
      <c r="FDE303"/>
      <c r="FDF303"/>
      <c r="FDG303"/>
      <c r="FDH303"/>
      <c r="FDI303"/>
      <c r="FDJ303"/>
      <c r="FDK303"/>
      <c r="FDL303"/>
      <c r="FDM303"/>
      <c r="FDN303"/>
      <c r="FDO303"/>
      <c r="FDP303"/>
      <c r="FDQ303"/>
      <c r="FDR303"/>
      <c r="FDS303"/>
      <c r="FDT303"/>
      <c r="FDU303"/>
      <c r="FDV303"/>
      <c r="FDW303"/>
      <c r="FDX303"/>
      <c r="FDY303"/>
      <c r="FDZ303"/>
      <c r="FEA303"/>
      <c r="FEB303"/>
      <c r="FEC303"/>
      <c r="FED303"/>
      <c r="FEE303"/>
      <c r="FEF303"/>
      <c r="FEG303"/>
      <c r="FEH303"/>
      <c r="FEI303"/>
      <c r="FEJ303"/>
      <c r="FEK303"/>
      <c r="FEL303"/>
      <c r="FEM303"/>
      <c r="FEN303"/>
      <c r="FEO303"/>
      <c r="FEP303"/>
      <c r="FEQ303"/>
      <c r="FER303"/>
      <c r="FES303"/>
      <c r="FET303"/>
      <c r="FEU303"/>
      <c r="FEV303"/>
      <c r="FEW303"/>
      <c r="FEX303"/>
      <c r="FEY303"/>
      <c r="FEZ303"/>
      <c r="FFA303"/>
      <c r="FFB303"/>
      <c r="FFC303"/>
      <c r="FFD303"/>
      <c r="FFE303"/>
      <c r="FFF303"/>
      <c r="FFG303"/>
      <c r="FFH303"/>
      <c r="FFI303"/>
      <c r="FFJ303"/>
      <c r="FFK303"/>
      <c r="FFL303"/>
      <c r="FFM303"/>
      <c r="FFN303"/>
      <c r="FFO303"/>
      <c r="FFP303"/>
      <c r="FFQ303"/>
      <c r="FFR303"/>
      <c r="FFS303"/>
      <c r="FFT303"/>
      <c r="FFU303"/>
      <c r="FFV303"/>
      <c r="FFW303"/>
      <c r="FFX303"/>
      <c r="FFY303"/>
      <c r="FFZ303"/>
      <c r="FGA303"/>
      <c r="FGB303"/>
      <c r="FGC303"/>
      <c r="FGD303"/>
      <c r="FGE303"/>
      <c r="FGF303"/>
      <c r="FGG303"/>
      <c r="FGH303"/>
      <c r="FGI303"/>
      <c r="FGJ303"/>
      <c r="FGK303"/>
      <c r="FGL303"/>
      <c r="FGM303"/>
      <c r="FGN303"/>
      <c r="FGO303"/>
      <c r="FGP303"/>
      <c r="FGQ303"/>
      <c r="FGR303"/>
      <c r="FGS303"/>
      <c r="FGT303"/>
      <c r="FGU303"/>
      <c r="FGV303"/>
      <c r="FGW303"/>
      <c r="FGX303"/>
      <c r="FGY303"/>
      <c r="FGZ303"/>
      <c r="FHA303"/>
      <c r="FHB303"/>
      <c r="FHC303"/>
      <c r="FHD303"/>
      <c r="FHE303"/>
      <c r="FHF303"/>
      <c r="FHG303"/>
      <c r="FHH303"/>
      <c r="FHI303"/>
      <c r="FHJ303"/>
      <c r="FHK303"/>
      <c r="FHL303"/>
      <c r="FHM303"/>
      <c r="FHN303"/>
      <c r="FHO303"/>
      <c r="FHP303"/>
      <c r="FHQ303"/>
      <c r="FHR303"/>
      <c r="FHS303"/>
      <c r="FHT303"/>
      <c r="FHU303"/>
      <c r="FHV303"/>
      <c r="FHW303"/>
      <c r="FHX303"/>
      <c r="FHY303"/>
      <c r="FHZ303"/>
      <c r="FIA303"/>
      <c r="FIB303"/>
      <c r="FIC303"/>
      <c r="FID303"/>
      <c r="FIE303"/>
      <c r="FIF303"/>
      <c r="FIG303"/>
      <c r="FIH303"/>
      <c r="FII303"/>
      <c r="FIJ303"/>
      <c r="FIK303"/>
      <c r="FIL303"/>
      <c r="FIM303"/>
      <c r="FIN303"/>
      <c r="FIO303"/>
      <c r="FIP303"/>
      <c r="FIQ303"/>
      <c r="FIR303"/>
      <c r="FIS303"/>
      <c r="FIT303"/>
      <c r="FIU303"/>
      <c r="FIV303"/>
      <c r="FIW303"/>
      <c r="FIX303"/>
      <c r="FIY303"/>
      <c r="FIZ303"/>
      <c r="FJA303"/>
      <c r="FJB303"/>
      <c r="FJC303"/>
      <c r="FJD303"/>
      <c r="FJE303"/>
      <c r="FJF303"/>
      <c r="FJG303"/>
      <c r="FJH303"/>
      <c r="FJI303"/>
      <c r="FJJ303"/>
      <c r="FJK303"/>
      <c r="FJL303"/>
      <c r="FJM303"/>
      <c r="FJN303"/>
      <c r="FJO303"/>
      <c r="FJP303"/>
      <c r="FJQ303"/>
      <c r="FJR303"/>
      <c r="FJS303"/>
      <c r="FJT303"/>
      <c r="FJU303"/>
      <c r="FJV303"/>
      <c r="FJW303"/>
      <c r="FJX303"/>
      <c r="FJY303"/>
      <c r="FJZ303"/>
      <c r="FKA303"/>
      <c r="FKB303"/>
      <c r="FKC303"/>
      <c r="FKD303"/>
      <c r="FKE303"/>
      <c r="FKF303"/>
      <c r="FKG303"/>
      <c r="FKH303"/>
      <c r="FKI303"/>
      <c r="FKJ303"/>
      <c r="FKK303"/>
      <c r="FKL303"/>
      <c r="FKM303"/>
      <c r="FKN303"/>
      <c r="FKO303"/>
      <c r="FKP303"/>
      <c r="FKQ303"/>
      <c r="FKR303"/>
      <c r="FKS303"/>
      <c r="FKT303"/>
      <c r="FKU303"/>
      <c r="FKV303"/>
      <c r="FKW303"/>
      <c r="FKX303"/>
      <c r="FKY303"/>
      <c r="FKZ303"/>
      <c r="FLA303"/>
      <c r="FLB303"/>
      <c r="FLC303"/>
      <c r="FLD303"/>
      <c r="FLE303"/>
      <c r="FLF303"/>
      <c r="FLG303"/>
      <c r="FLH303"/>
      <c r="FLI303"/>
      <c r="FLJ303"/>
      <c r="FLK303"/>
      <c r="FLL303"/>
      <c r="FLM303"/>
      <c r="FLN303"/>
      <c r="FLO303"/>
      <c r="FLP303"/>
      <c r="FLQ303"/>
      <c r="FLR303"/>
      <c r="FLS303"/>
      <c r="FLT303"/>
      <c r="FLU303"/>
      <c r="FLV303"/>
      <c r="FLW303"/>
      <c r="FLX303"/>
      <c r="FLY303"/>
      <c r="FLZ303"/>
      <c r="FMA303"/>
      <c r="FMB303"/>
      <c r="FMC303"/>
      <c r="FMD303"/>
      <c r="FME303"/>
      <c r="FMF303"/>
      <c r="FMG303"/>
      <c r="FMH303"/>
      <c r="FMI303"/>
      <c r="FMJ303"/>
      <c r="FMK303"/>
      <c r="FML303"/>
      <c r="FMM303"/>
      <c r="FMN303"/>
      <c r="FMO303"/>
      <c r="FMP303"/>
      <c r="FMQ303"/>
      <c r="FMR303"/>
      <c r="FMS303"/>
      <c r="FMT303"/>
      <c r="FMU303"/>
      <c r="FMV303"/>
      <c r="FMW303"/>
      <c r="FMX303"/>
      <c r="FMY303"/>
      <c r="FMZ303"/>
      <c r="FNA303"/>
      <c r="FNB303"/>
      <c r="FNC303"/>
      <c r="FND303"/>
      <c r="FNE303"/>
      <c r="FNF303"/>
      <c r="FNG303"/>
      <c r="FNH303"/>
      <c r="FNI303"/>
      <c r="FNJ303"/>
      <c r="FNK303"/>
      <c r="FNL303"/>
      <c r="FNM303"/>
      <c r="FNN303"/>
      <c r="FNO303"/>
      <c r="FNP303"/>
      <c r="FNQ303"/>
      <c r="FNR303"/>
      <c r="FNS303"/>
      <c r="FNT303"/>
      <c r="FNU303"/>
      <c r="FNV303"/>
      <c r="FNW303"/>
      <c r="FNX303"/>
      <c r="FNY303"/>
      <c r="FNZ303"/>
      <c r="FOA303"/>
      <c r="FOB303"/>
      <c r="FOC303"/>
      <c r="FOD303"/>
      <c r="FOE303"/>
      <c r="FOF303"/>
      <c r="FOG303"/>
      <c r="FOH303"/>
      <c r="FOI303"/>
      <c r="FOJ303"/>
      <c r="FOK303"/>
      <c r="FOL303"/>
      <c r="FOM303"/>
      <c r="FON303"/>
      <c r="FOO303"/>
      <c r="FOP303"/>
      <c r="FOQ303"/>
      <c r="FOR303"/>
      <c r="FOS303"/>
      <c r="FOT303"/>
      <c r="FOU303"/>
      <c r="FOV303"/>
      <c r="FOW303"/>
      <c r="FOX303"/>
      <c r="FOY303"/>
      <c r="FOZ303"/>
      <c r="FPA303"/>
      <c r="FPB303"/>
      <c r="FPC303"/>
      <c r="FPD303"/>
      <c r="FPE303"/>
      <c r="FPF303"/>
      <c r="FPG303"/>
      <c r="FPH303"/>
      <c r="FPI303"/>
      <c r="FPJ303"/>
      <c r="FPK303"/>
      <c r="FPL303"/>
      <c r="FPM303"/>
      <c r="FPN303"/>
      <c r="FPO303"/>
      <c r="FPP303"/>
      <c r="FPQ303"/>
      <c r="FPR303"/>
      <c r="FPS303"/>
      <c r="FPT303"/>
      <c r="FPU303"/>
      <c r="FPV303"/>
      <c r="FPW303"/>
      <c r="FPX303"/>
      <c r="FPY303"/>
      <c r="FPZ303"/>
      <c r="FQA303"/>
      <c r="FQB303"/>
      <c r="FQC303"/>
      <c r="FQD303"/>
      <c r="FQE303"/>
      <c r="FQF303"/>
      <c r="FQG303"/>
      <c r="FQH303"/>
      <c r="FQI303"/>
      <c r="FQJ303"/>
      <c r="FQK303"/>
      <c r="FQL303"/>
      <c r="FQM303"/>
      <c r="FQN303"/>
      <c r="FQO303"/>
      <c r="FQP303"/>
      <c r="FQQ303"/>
      <c r="FQR303"/>
      <c r="FQS303"/>
      <c r="FQT303"/>
      <c r="FQU303"/>
      <c r="FQV303"/>
      <c r="FQW303"/>
      <c r="FQX303"/>
      <c r="FQY303"/>
      <c r="FQZ303"/>
      <c r="FRA303"/>
      <c r="FRB303"/>
      <c r="FRC303"/>
      <c r="FRD303"/>
      <c r="FRE303"/>
      <c r="FRF303"/>
      <c r="FRG303"/>
      <c r="FRH303"/>
      <c r="FRI303"/>
      <c r="FRJ303"/>
      <c r="FRK303"/>
      <c r="FRL303"/>
      <c r="FRM303"/>
      <c r="FRN303"/>
      <c r="FRO303"/>
      <c r="FRP303"/>
      <c r="FRQ303"/>
      <c r="FRR303"/>
      <c r="FRS303"/>
      <c r="FRT303"/>
      <c r="FRU303"/>
      <c r="FRV303"/>
      <c r="FRW303"/>
      <c r="FRX303"/>
      <c r="FRY303"/>
      <c r="FRZ303"/>
      <c r="FSA303"/>
      <c r="FSB303"/>
      <c r="FSC303"/>
      <c r="FSD303"/>
      <c r="FSE303"/>
      <c r="FSF303"/>
      <c r="FSG303"/>
      <c r="FSH303"/>
      <c r="FSI303"/>
      <c r="FSJ303"/>
      <c r="FSK303"/>
      <c r="FSL303"/>
      <c r="FSM303"/>
      <c r="FSN303"/>
      <c r="FSO303"/>
      <c r="FSP303"/>
      <c r="FSQ303"/>
      <c r="FSR303"/>
      <c r="FSS303"/>
      <c r="FST303"/>
      <c r="FSU303"/>
      <c r="FSV303"/>
      <c r="FSW303"/>
      <c r="FSX303"/>
      <c r="FSY303"/>
      <c r="FSZ303"/>
      <c r="FTA303"/>
      <c r="FTB303"/>
      <c r="FTC303"/>
      <c r="FTD303"/>
      <c r="FTE303"/>
      <c r="FTF303"/>
      <c r="FTG303"/>
      <c r="FTH303"/>
      <c r="FTI303"/>
      <c r="FTJ303"/>
      <c r="FTK303"/>
      <c r="FTL303"/>
      <c r="FTM303"/>
      <c r="FTN303"/>
      <c r="FTO303"/>
      <c r="FTP303"/>
      <c r="FTQ303"/>
      <c r="FTR303"/>
      <c r="FTS303"/>
      <c r="FTT303"/>
      <c r="FTU303"/>
      <c r="FTV303"/>
      <c r="FTW303"/>
      <c r="FTX303"/>
      <c r="FTY303"/>
      <c r="FTZ303"/>
      <c r="FUA303"/>
      <c r="FUB303"/>
      <c r="FUC303"/>
      <c r="FUD303"/>
      <c r="FUE303"/>
      <c r="FUF303"/>
      <c r="FUG303"/>
      <c r="FUH303"/>
      <c r="FUI303"/>
      <c r="FUJ303"/>
      <c r="FUK303"/>
      <c r="FUL303"/>
      <c r="FUM303"/>
      <c r="FUN303"/>
      <c r="FUO303"/>
      <c r="FUP303"/>
      <c r="FUQ303"/>
      <c r="FUR303"/>
      <c r="FUS303"/>
      <c r="FUT303"/>
      <c r="FUU303"/>
      <c r="FUV303"/>
      <c r="FUW303"/>
      <c r="FUX303"/>
      <c r="FUY303"/>
      <c r="FUZ303"/>
      <c r="FVA303"/>
      <c r="FVB303"/>
      <c r="FVC303"/>
      <c r="FVD303"/>
      <c r="FVE303"/>
      <c r="FVF303"/>
      <c r="FVG303"/>
      <c r="FVH303"/>
      <c r="FVI303"/>
      <c r="FVJ303"/>
      <c r="FVK303"/>
      <c r="FVL303"/>
      <c r="FVM303"/>
      <c r="FVN303"/>
      <c r="FVO303"/>
      <c r="FVP303"/>
      <c r="FVQ303"/>
      <c r="FVR303"/>
      <c r="FVS303"/>
      <c r="FVT303"/>
      <c r="FVU303"/>
      <c r="FVV303"/>
      <c r="FVW303"/>
      <c r="FVX303"/>
      <c r="FVY303"/>
      <c r="FVZ303"/>
      <c r="FWA303"/>
      <c r="FWB303"/>
      <c r="FWC303"/>
      <c r="FWD303"/>
      <c r="FWE303"/>
      <c r="FWF303"/>
      <c r="FWG303"/>
      <c r="FWH303"/>
      <c r="FWI303"/>
      <c r="FWJ303"/>
      <c r="FWK303"/>
      <c r="FWL303"/>
      <c r="FWM303"/>
      <c r="FWN303"/>
      <c r="FWO303"/>
      <c r="FWP303"/>
      <c r="FWQ303"/>
      <c r="FWR303"/>
      <c r="FWS303"/>
      <c r="FWT303"/>
      <c r="FWU303"/>
      <c r="FWV303"/>
      <c r="FWW303"/>
      <c r="FWX303"/>
      <c r="FWY303"/>
      <c r="FWZ303"/>
      <c r="FXA303"/>
      <c r="FXB303"/>
      <c r="FXC303"/>
      <c r="FXD303"/>
      <c r="FXE303"/>
      <c r="FXF303"/>
      <c r="FXG303"/>
      <c r="FXH303"/>
      <c r="FXI303"/>
      <c r="FXJ303"/>
      <c r="FXK303"/>
      <c r="FXL303"/>
      <c r="FXM303"/>
      <c r="FXN303"/>
      <c r="FXO303"/>
      <c r="FXP303"/>
      <c r="FXQ303"/>
      <c r="FXR303"/>
      <c r="FXS303"/>
      <c r="FXT303"/>
      <c r="FXU303"/>
      <c r="FXV303"/>
      <c r="FXW303"/>
      <c r="FXX303"/>
      <c r="FXY303"/>
      <c r="FXZ303"/>
      <c r="FYA303"/>
      <c r="FYB303"/>
      <c r="FYC303"/>
      <c r="FYD303"/>
      <c r="FYE303"/>
      <c r="FYF303"/>
      <c r="FYG303"/>
      <c r="FYH303"/>
      <c r="FYI303"/>
      <c r="FYJ303"/>
      <c r="FYK303"/>
      <c r="FYL303"/>
      <c r="FYM303"/>
      <c r="FYN303"/>
      <c r="FYO303"/>
      <c r="FYP303"/>
      <c r="FYQ303"/>
      <c r="FYR303"/>
      <c r="FYS303"/>
      <c r="FYT303"/>
      <c r="FYU303"/>
      <c r="FYV303"/>
      <c r="FYW303"/>
      <c r="FYX303"/>
      <c r="FYY303"/>
      <c r="FYZ303"/>
      <c r="FZA303"/>
      <c r="FZB303"/>
      <c r="FZC303"/>
      <c r="FZD303"/>
      <c r="FZE303"/>
      <c r="FZF303"/>
      <c r="FZG303"/>
      <c r="FZH303"/>
      <c r="FZI303"/>
      <c r="FZJ303"/>
      <c r="FZK303"/>
      <c r="FZL303"/>
      <c r="FZM303"/>
      <c r="FZN303"/>
      <c r="FZO303"/>
      <c r="FZP303"/>
      <c r="FZQ303"/>
      <c r="FZR303"/>
      <c r="FZS303"/>
      <c r="FZT303"/>
      <c r="FZU303"/>
      <c r="FZV303"/>
      <c r="FZW303"/>
      <c r="FZX303"/>
      <c r="FZY303"/>
      <c r="FZZ303"/>
      <c r="GAA303"/>
      <c r="GAB303"/>
      <c r="GAC303"/>
      <c r="GAD303"/>
      <c r="GAE303"/>
      <c r="GAF303"/>
      <c r="GAG303"/>
      <c r="GAH303"/>
      <c r="GAI303"/>
      <c r="GAJ303"/>
      <c r="GAK303"/>
      <c r="GAL303"/>
      <c r="GAM303"/>
      <c r="GAN303"/>
      <c r="GAO303"/>
      <c r="GAP303"/>
      <c r="GAQ303"/>
      <c r="GAR303"/>
      <c r="GAS303"/>
      <c r="GAT303"/>
      <c r="GAU303"/>
      <c r="GAV303"/>
      <c r="GAW303"/>
      <c r="GAX303"/>
      <c r="GAY303"/>
      <c r="GAZ303"/>
      <c r="GBA303"/>
      <c r="GBB303"/>
      <c r="GBC303"/>
      <c r="GBD303"/>
      <c r="GBE303"/>
      <c r="GBF303"/>
      <c r="GBG303"/>
      <c r="GBH303"/>
      <c r="GBI303"/>
      <c r="GBJ303"/>
      <c r="GBK303"/>
      <c r="GBL303"/>
      <c r="GBM303"/>
      <c r="GBN303"/>
      <c r="GBO303"/>
      <c r="GBP303"/>
      <c r="GBQ303"/>
      <c r="GBR303"/>
      <c r="GBS303"/>
      <c r="GBT303"/>
      <c r="GBU303"/>
      <c r="GBV303"/>
      <c r="GBW303"/>
      <c r="GBX303"/>
      <c r="GBY303"/>
      <c r="GBZ303"/>
      <c r="GCA303"/>
      <c r="GCB303"/>
      <c r="GCC303"/>
      <c r="GCD303"/>
      <c r="GCE303"/>
      <c r="GCF303"/>
      <c r="GCG303"/>
      <c r="GCH303"/>
      <c r="GCI303"/>
      <c r="GCJ303"/>
      <c r="GCK303"/>
      <c r="GCL303"/>
      <c r="GCM303"/>
      <c r="GCN303"/>
      <c r="GCO303"/>
      <c r="GCP303"/>
      <c r="GCQ303"/>
      <c r="GCR303"/>
      <c r="GCS303"/>
      <c r="GCT303"/>
      <c r="GCU303"/>
      <c r="GCV303"/>
      <c r="GCW303"/>
      <c r="GCX303"/>
      <c r="GCY303"/>
      <c r="GCZ303"/>
      <c r="GDA303"/>
      <c r="GDB303"/>
      <c r="GDC303"/>
      <c r="GDD303"/>
      <c r="GDE303"/>
      <c r="GDF303"/>
      <c r="GDG303"/>
      <c r="GDH303"/>
      <c r="GDI303"/>
      <c r="GDJ303"/>
      <c r="GDK303"/>
      <c r="GDL303"/>
      <c r="GDM303"/>
      <c r="GDN303"/>
      <c r="GDO303"/>
      <c r="GDP303"/>
      <c r="GDQ303"/>
      <c r="GDR303"/>
      <c r="GDS303"/>
      <c r="GDT303"/>
      <c r="GDU303"/>
      <c r="GDV303"/>
      <c r="GDW303"/>
      <c r="GDX303"/>
      <c r="GDY303"/>
      <c r="GDZ303"/>
      <c r="GEA303"/>
      <c r="GEB303"/>
      <c r="GEC303"/>
      <c r="GED303"/>
      <c r="GEE303"/>
      <c r="GEF303"/>
      <c r="GEG303"/>
      <c r="GEH303"/>
      <c r="GEI303"/>
      <c r="GEJ303"/>
      <c r="GEK303"/>
      <c r="GEL303"/>
      <c r="GEM303"/>
      <c r="GEN303"/>
      <c r="GEO303"/>
      <c r="GEP303"/>
      <c r="GEQ303"/>
      <c r="GER303"/>
      <c r="GES303"/>
      <c r="GET303"/>
      <c r="GEU303"/>
      <c r="GEV303"/>
      <c r="GEW303"/>
      <c r="GEX303"/>
      <c r="GEY303"/>
      <c r="GEZ303"/>
      <c r="GFA303"/>
      <c r="GFB303"/>
      <c r="GFC303"/>
      <c r="GFD303"/>
      <c r="GFE303"/>
      <c r="GFF303"/>
      <c r="GFG303"/>
      <c r="GFH303"/>
      <c r="GFI303"/>
      <c r="GFJ303"/>
      <c r="GFK303"/>
      <c r="GFL303"/>
      <c r="GFM303"/>
      <c r="GFN303"/>
      <c r="GFO303"/>
      <c r="GFP303"/>
      <c r="GFQ303"/>
      <c r="GFR303"/>
      <c r="GFS303"/>
      <c r="GFT303"/>
      <c r="GFU303"/>
      <c r="GFV303"/>
      <c r="GFW303"/>
      <c r="GFX303"/>
      <c r="GFY303"/>
      <c r="GFZ303"/>
      <c r="GGA303"/>
      <c r="GGB303"/>
      <c r="GGC303"/>
      <c r="GGD303"/>
      <c r="GGE303"/>
      <c r="GGF303"/>
      <c r="GGG303"/>
      <c r="GGH303"/>
      <c r="GGI303"/>
      <c r="GGJ303"/>
      <c r="GGK303"/>
      <c r="GGL303"/>
      <c r="GGM303"/>
      <c r="GGN303"/>
      <c r="GGO303"/>
      <c r="GGP303"/>
      <c r="GGQ303"/>
      <c r="GGR303"/>
      <c r="GGS303"/>
      <c r="GGT303"/>
      <c r="GGU303"/>
      <c r="GGV303"/>
      <c r="GGW303"/>
      <c r="GGX303"/>
      <c r="GGY303"/>
      <c r="GGZ303"/>
      <c r="GHA303"/>
      <c r="GHB303"/>
      <c r="GHC303"/>
      <c r="GHD303"/>
      <c r="GHE303"/>
      <c r="GHF303"/>
      <c r="GHG303"/>
      <c r="GHH303"/>
      <c r="GHI303"/>
      <c r="GHJ303"/>
      <c r="GHK303"/>
      <c r="GHL303"/>
      <c r="GHM303"/>
      <c r="GHN303"/>
      <c r="GHO303"/>
      <c r="GHP303"/>
      <c r="GHQ303"/>
      <c r="GHR303"/>
      <c r="GHS303"/>
      <c r="GHT303"/>
      <c r="GHU303"/>
      <c r="GHV303"/>
      <c r="GHW303"/>
      <c r="GHX303"/>
      <c r="GHY303"/>
      <c r="GHZ303"/>
      <c r="GIA303"/>
      <c r="GIB303"/>
      <c r="GIC303"/>
      <c r="GID303"/>
      <c r="GIE303"/>
      <c r="GIF303"/>
      <c r="GIG303"/>
      <c r="GIH303"/>
      <c r="GII303"/>
      <c r="GIJ303"/>
      <c r="GIK303"/>
      <c r="GIL303"/>
      <c r="GIM303"/>
      <c r="GIN303"/>
      <c r="GIO303"/>
      <c r="GIP303"/>
      <c r="GIQ303"/>
      <c r="GIR303"/>
      <c r="GIS303"/>
      <c r="GIT303"/>
      <c r="GIU303"/>
      <c r="GIV303"/>
      <c r="GIW303"/>
      <c r="GIX303"/>
      <c r="GIY303"/>
      <c r="GIZ303"/>
      <c r="GJA303"/>
      <c r="GJB303"/>
      <c r="GJC303"/>
      <c r="GJD303"/>
      <c r="GJE303"/>
      <c r="GJF303"/>
      <c r="GJG303"/>
      <c r="GJH303"/>
      <c r="GJI303"/>
      <c r="GJJ303"/>
      <c r="GJK303"/>
      <c r="GJL303"/>
      <c r="GJM303"/>
      <c r="GJN303"/>
      <c r="GJO303"/>
      <c r="GJP303"/>
      <c r="GJQ303"/>
      <c r="GJR303"/>
      <c r="GJS303"/>
      <c r="GJT303"/>
      <c r="GJU303"/>
      <c r="GJV303"/>
      <c r="GJW303"/>
      <c r="GJX303"/>
      <c r="GJY303"/>
      <c r="GJZ303"/>
      <c r="GKA303"/>
      <c r="GKB303"/>
      <c r="GKC303"/>
      <c r="GKD303"/>
      <c r="GKE303"/>
      <c r="GKF303"/>
      <c r="GKG303"/>
      <c r="GKH303"/>
      <c r="GKI303"/>
      <c r="GKJ303"/>
      <c r="GKK303"/>
      <c r="GKL303"/>
      <c r="GKM303"/>
      <c r="GKN303"/>
      <c r="GKO303"/>
      <c r="GKP303"/>
      <c r="GKQ303"/>
      <c r="GKR303"/>
      <c r="GKS303"/>
      <c r="GKT303"/>
      <c r="GKU303"/>
      <c r="GKV303"/>
      <c r="GKW303"/>
      <c r="GKX303"/>
      <c r="GKY303"/>
      <c r="GKZ303"/>
      <c r="GLA303"/>
      <c r="GLB303"/>
      <c r="GLC303"/>
      <c r="GLD303"/>
      <c r="GLE303"/>
      <c r="GLF303"/>
      <c r="GLG303"/>
      <c r="GLH303"/>
      <c r="GLI303"/>
      <c r="GLJ303"/>
      <c r="GLK303"/>
      <c r="GLL303"/>
      <c r="GLM303"/>
      <c r="GLN303"/>
      <c r="GLO303"/>
      <c r="GLP303"/>
      <c r="GLQ303"/>
      <c r="GLR303"/>
      <c r="GLS303"/>
      <c r="GLT303"/>
      <c r="GLU303"/>
      <c r="GLV303"/>
      <c r="GLW303"/>
      <c r="GLX303"/>
      <c r="GLY303"/>
      <c r="GLZ303"/>
      <c r="GMA303"/>
      <c r="GMB303"/>
      <c r="GMC303"/>
      <c r="GMD303"/>
      <c r="GME303"/>
      <c r="GMF303"/>
      <c r="GMG303"/>
      <c r="GMH303"/>
      <c r="GMI303"/>
      <c r="GMJ303"/>
      <c r="GMK303"/>
      <c r="GML303"/>
      <c r="GMM303"/>
      <c r="GMN303"/>
      <c r="GMO303"/>
      <c r="GMP303"/>
      <c r="GMQ303"/>
      <c r="GMR303"/>
      <c r="GMS303"/>
      <c r="GMT303"/>
      <c r="GMU303"/>
      <c r="GMV303"/>
      <c r="GMW303"/>
      <c r="GMX303"/>
      <c r="GMY303"/>
      <c r="GMZ303"/>
      <c r="GNA303"/>
      <c r="GNB303"/>
      <c r="GNC303"/>
      <c r="GND303"/>
      <c r="GNE303"/>
      <c r="GNF303"/>
      <c r="GNG303"/>
      <c r="GNH303"/>
      <c r="GNI303"/>
      <c r="GNJ303"/>
      <c r="GNK303"/>
      <c r="GNL303"/>
      <c r="GNM303"/>
      <c r="GNN303"/>
      <c r="GNO303"/>
      <c r="GNP303"/>
      <c r="GNQ303"/>
      <c r="GNR303"/>
      <c r="GNS303"/>
      <c r="GNT303"/>
      <c r="GNU303"/>
      <c r="GNV303"/>
      <c r="GNW303"/>
      <c r="GNX303"/>
      <c r="GNY303"/>
      <c r="GNZ303"/>
      <c r="GOA303"/>
      <c r="GOB303"/>
      <c r="GOC303"/>
      <c r="GOD303"/>
      <c r="GOE303"/>
      <c r="GOF303"/>
      <c r="GOG303"/>
      <c r="GOH303"/>
      <c r="GOI303"/>
      <c r="GOJ303"/>
      <c r="GOK303"/>
      <c r="GOL303"/>
      <c r="GOM303"/>
      <c r="GON303"/>
      <c r="GOO303"/>
      <c r="GOP303"/>
      <c r="GOQ303"/>
      <c r="GOR303"/>
      <c r="GOS303"/>
      <c r="GOT303"/>
      <c r="GOU303"/>
      <c r="GOV303"/>
      <c r="GOW303"/>
      <c r="GOX303"/>
      <c r="GOY303"/>
      <c r="GOZ303"/>
      <c r="GPA303"/>
      <c r="GPB303"/>
      <c r="GPC303"/>
      <c r="GPD303"/>
      <c r="GPE303"/>
      <c r="GPF303"/>
      <c r="GPG303"/>
      <c r="GPH303"/>
      <c r="GPI303"/>
      <c r="GPJ303"/>
      <c r="GPK303"/>
      <c r="GPL303"/>
      <c r="GPM303"/>
      <c r="GPN303"/>
      <c r="GPO303"/>
      <c r="GPP303"/>
      <c r="GPQ303"/>
      <c r="GPR303"/>
      <c r="GPS303"/>
      <c r="GPT303"/>
      <c r="GPU303"/>
      <c r="GPV303"/>
      <c r="GPW303"/>
      <c r="GPX303"/>
      <c r="GPY303"/>
      <c r="GPZ303"/>
      <c r="GQA303"/>
      <c r="GQB303"/>
      <c r="GQC303"/>
      <c r="GQD303"/>
      <c r="GQE303"/>
      <c r="GQF303"/>
      <c r="GQG303"/>
      <c r="GQH303"/>
      <c r="GQI303"/>
      <c r="GQJ303"/>
      <c r="GQK303"/>
      <c r="GQL303"/>
      <c r="GQM303"/>
      <c r="GQN303"/>
      <c r="GQO303"/>
      <c r="GQP303"/>
      <c r="GQQ303"/>
      <c r="GQR303"/>
      <c r="GQS303"/>
      <c r="GQT303"/>
      <c r="GQU303"/>
      <c r="GQV303"/>
      <c r="GQW303"/>
      <c r="GQX303"/>
      <c r="GQY303"/>
      <c r="GQZ303"/>
      <c r="GRA303"/>
      <c r="GRB303"/>
      <c r="GRC303"/>
      <c r="GRD303"/>
      <c r="GRE303"/>
      <c r="GRF303"/>
      <c r="GRG303"/>
      <c r="GRH303"/>
      <c r="GRI303"/>
      <c r="GRJ303"/>
      <c r="GRK303"/>
      <c r="GRL303"/>
      <c r="GRM303"/>
      <c r="GRN303"/>
      <c r="GRO303"/>
      <c r="GRP303"/>
      <c r="GRQ303"/>
      <c r="GRR303"/>
      <c r="GRS303"/>
      <c r="GRT303"/>
      <c r="GRU303"/>
      <c r="GRV303"/>
      <c r="GRW303"/>
      <c r="GRX303"/>
      <c r="GRY303"/>
      <c r="GRZ303"/>
      <c r="GSA303"/>
      <c r="GSB303"/>
      <c r="GSC303"/>
      <c r="GSD303"/>
      <c r="GSE303"/>
      <c r="GSF303"/>
      <c r="GSG303"/>
      <c r="GSH303"/>
      <c r="GSI303"/>
      <c r="GSJ303"/>
      <c r="GSK303"/>
      <c r="GSL303"/>
      <c r="GSM303"/>
      <c r="GSN303"/>
      <c r="GSO303"/>
      <c r="GSP303"/>
      <c r="GSQ303"/>
      <c r="GSR303"/>
      <c r="GSS303"/>
      <c r="GST303"/>
      <c r="GSU303"/>
      <c r="GSV303"/>
      <c r="GSW303"/>
      <c r="GSX303"/>
      <c r="GSY303"/>
      <c r="GSZ303"/>
      <c r="GTA303"/>
      <c r="GTB303"/>
      <c r="GTC303"/>
      <c r="GTD303"/>
      <c r="GTE303"/>
      <c r="GTF303"/>
      <c r="GTG303"/>
      <c r="GTH303"/>
      <c r="GTI303"/>
      <c r="GTJ303"/>
      <c r="GTK303"/>
      <c r="GTL303"/>
      <c r="GTM303"/>
      <c r="GTN303"/>
      <c r="GTO303"/>
      <c r="GTP303"/>
      <c r="GTQ303"/>
      <c r="GTR303"/>
      <c r="GTS303"/>
      <c r="GTT303"/>
      <c r="GTU303"/>
      <c r="GTV303"/>
      <c r="GTW303"/>
      <c r="GTX303"/>
      <c r="GTY303"/>
      <c r="GTZ303"/>
      <c r="GUA303"/>
      <c r="GUB303"/>
      <c r="GUC303"/>
      <c r="GUD303"/>
      <c r="GUE303"/>
      <c r="GUF303"/>
      <c r="GUG303"/>
      <c r="GUH303"/>
      <c r="GUI303"/>
      <c r="GUJ303"/>
      <c r="GUK303"/>
      <c r="GUL303"/>
      <c r="GUM303"/>
      <c r="GUN303"/>
      <c r="GUO303"/>
      <c r="GUP303"/>
      <c r="GUQ303"/>
      <c r="GUR303"/>
      <c r="GUS303"/>
      <c r="GUT303"/>
      <c r="GUU303"/>
      <c r="GUV303"/>
      <c r="GUW303"/>
      <c r="GUX303"/>
      <c r="GUY303"/>
      <c r="GUZ303"/>
      <c r="GVA303"/>
      <c r="GVB303"/>
      <c r="GVC303"/>
      <c r="GVD303"/>
      <c r="GVE303"/>
      <c r="GVF303"/>
      <c r="GVG303"/>
      <c r="GVH303"/>
      <c r="GVI303"/>
      <c r="GVJ303"/>
      <c r="GVK303"/>
      <c r="GVL303"/>
      <c r="GVM303"/>
      <c r="GVN303"/>
      <c r="GVO303"/>
      <c r="GVP303"/>
      <c r="GVQ303"/>
      <c r="GVR303"/>
      <c r="GVS303"/>
      <c r="GVT303"/>
      <c r="GVU303"/>
      <c r="GVV303"/>
      <c r="GVW303"/>
      <c r="GVX303"/>
      <c r="GVY303"/>
      <c r="GVZ303"/>
      <c r="GWA303"/>
      <c r="GWB303"/>
      <c r="GWC303"/>
      <c r="GWD303"/>
      <c r="GWE303"/>
      <c r="GWF303"/>
      <c r="GWG303"/>
      <c r="GWH303"/>
      <c r="GWI303"/>
      <c r="GWJ303"/>
      <c r="GWK303"/>
      <c r="GWL303"/>
      <c r="GWM303"/>
      <c r="GWN303"/>
      <c r="GWO303"/>
      <c r="GWP303"/>
      <c r="GWQ303"/>
      <c r="GWR303"/>
      <c r="GWS303"/>
      <c r="GWT303"/>
      <c r="GWU303"/>
      <c r="GWV303"/>
      <c r="GWW303"/>
      <c r="GWX303"/>
      <c r="GWY303"/>
      <c r="GWZ303"/>
      <c r="GXA303"/>
      <c r="GXB303"/>
      <c r="GXC303"/>
      <c r="GXD303"/>
      <c r="GXE303"/>
      <c r="GXF303"/>
      <c r="GXG303"/>
      <c r="GXH303"/>
      <c r="GXI303"/>
      <c r="GXJ303"/>
      <c r="GXK303"/>
      <c r="GXL303"/>
      <c r="GXM303"/>
      <c r="GXN303"/>
      <c r="GXO303"/>
      <c r="GXP303"/>
      <c r="GXQ303"/>
      <c r="GXR303"/>
      <c r="GXS303"/>
      <c r="GXT303"/>
      <c r="GXU303"/>
      <c r="GXV303"/>
      <c r="GXW303"/>
      <c r="GXX303"/>
      <c r="GXY303"/>
      <c r="GXZ303"/>
      <c r="GYA303"/>
      <c r="GYB303"/>
      <c r="GYC303"/>
      <c r="GYD303"/>
      <c r="GYE303"/>
      <c r="GYF303"/>
      <c r="GYG303"/>
      <c r="GYH303"/>
      <c r="GYI303"/>
      <c r="GYJ303"/>
      <c r="GYK303"/>
      <c r="GYL303"/>
      <c r="GYM303"/>
      <c r="GYN303"/>
      <c r="GYO303"/>
      <c r="GYP303"/>
      <c r="GYQ303"/>
      <c r="GYR303"/>
      <c r="GYS303"/>
      <c r="GYT303"/>
      <c r="GYU303"/>
      <c r="GYV303"/>
      <c r="GYW303"/>
      <c r="GYX303"/>
      <c r="GYY303"/>
      <c r="GYZ303"/>
      <c r="GZA303"/>
      <c r="GZB303"/>
      <c r="GZC303"/>
      <c r="GZD303"/>
      <c r="GZE303"/>
      <c r="GZF303"/>
      <c r="GZG303"/>
      <c r="GZH303"/>
      <c r="GZI303"/>
      <c r="GZJ303"/>
      <c r="GZK303"/>
      <c r="GZL303"/>
      <c r="GZM303"/>
      <c r="GZN303"/>
      <c r="GZO303"/>
      <c r="GZP303"/>
      <c r="GZQ303"/>
      <c r="GZR303"/>
      <c r="GZS303"/>
      <c r="GZT303"/>
      <c r="GZU303"/>
      <c r="GZV303"/>
      <c r="GZW303"/>
      <c r="GZX303"/>
      <c r="GZY303"/>
      <c r="GZZ303"/>
      <c r="HAA303"/>
      <c r="HAB303"/>
      <c r="HAC303"/>
      <c r="HAD303"/>
      <c r="HAE303"/>
      <c r="HAF303"/>
      <c r="HAG303"/>
      <c r="HAH303"/>
      <c r="HAI303"/>
      <c r="HAJ303"/>
      <c r="HAK303"/>
      <c r="HAL303"/>
      <c r="HAM303"/>
      <c r="HAN303"/>
      <c r="HAO303"/>
      <c r="HAP303"/>
      <c r="HAQ303"/>
      <c r="HAR303"/>
      <c r="HAS303"/>
      <c r="HAT303"/>
      <c r="HAU303"/>
      <c r="HAV303"/>
      <c r="HAW303"/>
      <c r="HAX303"/>
      <c r="HAY303"/>
      <c r="HAZ303"/>
      <c r="HBA303"/>
      <c r="HBB303"/>
      <c r="HBC303"/>
      <c r="HBD303"/>
      <c r="HBE303"/>
      <c r="HBF303"/>
      <c r="HBG303"/>
      <c r="HBH303"/>
      <c r="HBI303"/>
      <c r="HBJ303"/>
      <c r="HBK303"/>
      <c r="HBL303"/>
      <c r="HBM303"/>
      <c r="HBN303"/>
      <c r="HBO303"/>
      <c r="HBP303"/>
      <c r="HBQ303"/>
      <c r="HBR303"/>
      <c r="HBS303"/>
      <c r="HBT303"/>
      <c r="HBU303"/>
      <c r="HBV303"/>
      <c r="HBW303"/>
      <c r="HBX303"/>
      <c r="HBY303"/>
      <c r="HBZ303"/>
      <c r="HCA303"/>
      <c r="HCB303"/>
      <c r="HCC303"/>
      <c r="HCD303"/>
      <c r="HCE303"/>
      <c r="HCF303"/>
      <c r="HCG303"/>
      <c r="HCH303"/>
      <c r="HCI303"/>
      <c r="HCJ303"/>
      <c r="HCK303"/>
      <c r="HCL303"/>
      <c r="HCM303"/>
      <c r="HCN303"/>
      <c r="HCO303"/>
      <c r="HCP303"/>
      <c r="HCQ303"/>
      <c r="HCR303"/>
      <c r="HCS303"/>
      <c r="HCT303"/>
      <c r="HCU303"/>
      <c r="HCV303"/>
      <c r="HCW303"/>
      <c r="HCX303"/>
      <c r="HCY303"/>
      <c r="HCZ303"/>
      <c r="HDA303"/>
      <c r="HDB303"/>
      <c r="HDC303"/>
      <c r="HDD303"/>
      <c r="HDE303"/>
      <c r="HDF303"/>
      <c r="HDG303"/>
      <c r="HDH303"/>
      <c r="HDI303"/>
      <c r="HDJ303"/>
      <c r="HDK303"/>
      <c r="HDL303"/>
      <c r="HDM303"/>
      <c r="HDN303"/>
      <c r="HDO303"/>
      <c r="HDP303"/>
      <c r="HDQ303"/>
      <c r="HDR303"/>
      <c r="HDS303"/>
      <c r="HDT303"/>
      <c r="HDU303"/>
      <c r="HDV303"/>
      <c r="HDW303"/>
      <c r="HDX303"/>
      <c r="HDY303"/>
      <c r="HDZ303"/>
      <c r="HEA303"/>
      <c r="HEB303"/>
      <c r="HEC303"/>
      <c r="HED303"/>
      <c r="HEE303"/>
      <c r="HEF303"/>
      <c r="HEG303"/>
      <c r="HEH303"/>
      <c r="HEI303"/>
      <c r="HEJ303"/>
      <c r="HEK303"/>
      <c r="HEL303"/>
      <c r="HEM303"/>
      <c r="HEN303"/>
      <c r="HEO303"/>
      <c r="HEP303"/>
      <c r="HEQ303"/>
      <c r="HER303"/>
      <c r="HES303"/>
      <c r="HET303"/>
      <c r="HEU303"/>
      <c r="HEV303"/>
      <c r="HEW303"/>
      <c r="HEX303"/>
      <c r="HEY303"/>
      <c r="HEZ303"/>
      <c r="HFA303"/>
      <c r="HFB303"/>
      <c r="HFC303"/>
      <c r="HFD303"/>
      <c r="HFE303"/>
      <c r="HFF303"/>
      <c r="HFG303"/>
      <c r="HFH303"/>
      <c r="HFI303"/>
      <c r="HFJ303"/>
      <c r="HFK303"/>
      <c r="HFL303"/>
      <c r="HFM303"/>
      <c r="HFN303"/>
      <c r="HFO303"/>
      <c r="HFP303"/>
      <c r="HFQ303"/>
      <c r="HFR303"/>
      <c r="HFS303"/>
      <c r="HFT303"/>
      <c r="HFU303"/>
      <c r="HFV303"/>
      <c r="HFW303"/>
      <c r="HFX303"/>
      <c r="HFY303"/>
      <c r="HFZ303"/>
      <c r="HGA303"/>
      <c r="HGB303"/>
      <c r="HGC303"/>
      <c r="HGD303"/>
      <c r="HGE303"/>
      <c r="HGF303"/>
      <c r="HGG303"/>
      <c r="HGH303"/>
      <c r="HGI303"/>
      <c r="HGJ303"/>
      <c r="HGK303"/>
      <c r="HGL303"/>
      <c r="HGM303"/>
      <c r="HGN303"/>
      <c r="HGO303"/>
      <c r="HGP303"/>
      <c r="HGQ303"/>
      <c r="HGR303"/>
      <c r="HGS303"/>
      <c r="HGT303"/>
      <c r="HGU303"/>
      <c r="HGV303"/>
      <c r="HGW303"/>
      <c r="HGX303"/>
      <c r="HGY303"/>
      <c r="HGZ303"/>
      <c r="HHA303"/>
      <c r="HHB303"/>
      <c r="HHC303"/>
      <c r="HHD303"/>
      <c r="HHE303"/>
      <c r="HHF303"/>
      <c r="HHG303"/>
      <c r="HHH303"/>
      <c r="HHI303"/>
      <c r="HHJ303"/>
      <c r="HHK303"/>
      <c r="HHL303"/>
      <c r="HHM303"/>
      <c r="HHN303"/>
      <c r="HHO303"/>
      <c r="HHP303"/>
      <c r="HHQ303"/>
      <c r="HHR303"/>
      <c r="HHS303"/>
      <c r="HHT303"/>
      <c r="HHU303"/>
      <c r="HHV303"/>
      <c r="HHW303"/>
      <c r="HHX303"/>
      <c r="HHY303"/>
      <c r="HHZ303"/>
      <c r="HIA303"/>
      <c r="HIB303"/>
      <c r="HIC303"/>
      <c r="HID303"/>
      <c r="HIE303"/>
      <c r="HIF303"/>
      <c r="HIG303"/>
      <c r="HIH303"/>
      <c r="HII303"/>
      <c r="HIJ303"/>
      <c r="HIK303"/>
      <c r="HIL303"/>
      <c r="HIM303"/>
      <c r="HIN303"/>
      <c r="HIO303"/>
      <c r="HIP303"/>
      <c r="HIQ303"/>
      <c r="HIR303"/>
      <c r="HIS303"/>
      <c r="HIT303"/>
      <c r="HIU303"/>
      <c r="HIV303"/>
      <c r="HIW303"/>
      <c r="HIX303"/>
      <c r="HIY303"/>
      <c r="HIZ303"/>
      <c r="HJA303"/>
      <c r="HJB303"/>
      <c r="HJC303"/>
      <c r="HJD303"/>
      <c r="HJE303"/>
      <c r="HJF303"/>
      <c r="HJG303"/>
      <c r="HJH303"/>
      <c r="HJI303"/>
      <c r="HJJ303"/>
      <c r="HJK303"/>
      <c r="HJL303"/>
      <c r="HJM303"/>
      <c r="HJN303"/>
      <c r="HJO303"/>
      <c r="HJP303"/>
      <c r="HJQ303"/>
      <c r="HJR303"/>
      <c r="HJS303"/>
      <c r="HJT303"/>
      <c r="HJU303"/>
      <c r="HJV303"/>
      <c r="HJW303"/>
      <c r="HJX303"/>
      <c r="HJY303"/>
      <c r="HJZ303"/>
      <c r="HKA303"/>
      <c r="HKB303"/>
      <c r="HKC303"/>
      <c r="HKD303"/>
      <c r="HKE303"/>
      <c r="HKF303"/>
      <c r="HKG303"/>
      <c r="HKH303"/>
      <c r="HKI303"/>
      <c r="HKJ303"/>
      <c r="HKK303"/>
      <c r="HKL303"/>
      <c r="HKM303"/>
      <c r="HKN303"/>
      <c r="HKO303"/>
      <c r="HKP303"/>
      <c r="HKQ303"/>
      <c r="HKR303"/>
      <c r="HKS303"/>
      <c r="HKT303"/>
      <c r="HKU303"/>
      <c r="HKV303"/>
      <c r="HKW303"/>
      <c r="HKX303"/>
      <c r="HKY303"/>
      <c r="HKZ303"/>
      <c r="HLA303"/>
      <c r="HLB303"/>
      <c r="HLC303"/>
      <c r="HLD303"/>
      <c r="HLE303"/>
      <c r="HLF303"/>
      <c r="HLG303"/>
      <c r="HLH303"/>
      <c r="HLI303"/>
      <c r="HLJ303"/>
      <c r="HLK303"/>
      <c r="HLL303"/>
      <c r="HLM303"/>
      <c r="HLN303"/>
      <c r="HLO303"/>
      <c r="HLP303"/>
      <c r="HLQ303"/>
      <c r="HLR303"/>
      <c r="HLS303"/>
      <c r="HLT303"/>
      <c r="HLU303"/>
      <c r="HLV303"/>
      <c r="HLW303"/>
      <c r="HLX303"/>
      <c r="HLY303"/>
      <c r="HLZ303"/>
      <c r="HMA303"/>
      <c r="HMB303"/>
      <c r="HMC303"/>
      <c r="HMD303"/>
      <c r="HME303"/>
      <c r="HMF303"/>
      <c r="HMG303"/>
      <c r="HMH303"/>
      <c r="HMI303"/>
      <c r="HMJ303"/>
      <c r="HMK303"/>
      <c r="HML303"/>
      <c r="HMM303"/>
      <c r="HMN303"/>
      <c r="HMO303"/>
      <c r="HMP303"/>
      <c r="HMQ303"/>
      <c r="HMR303"/>
      <c r="HMS303"/>
      <c r="HMT303"/>
      <c r="HMU303"/>
      <c r="HMV303"/>
      <c r="HMW303"/>
      <c r="HMX303"/>
      <c r="HMY303"/>
      <c r="HMZ303"/>
      <c r="HNA303"/>
      <c r="HNB303"/>
      <c r="HNC303"/>
      <c r="HND303"/>
      <c r="HNE303"/>
      <c r="HNF303"/>
      <c r="HNG303"/>
      <c r="HNH303"/>
      <c r="HNI303"/>
      <c r="HNJ303"/>
      <c r="HNK303"/>
      <c r="HNL303"/>
      <c r="HNM303"/>
      <c r="HNN303"/>
      <c r="HNO303"/>
      <c r="HNP303"/>
      <c r="HNQ303"/>
      <c r="HNR303"/>
      <c r="HNS303"/>
      <c r="HNT303"/>
      <c r="HNU303"/>
      <c r="HNV303"/>
      <c r="HNW303"/>
      <c r="HNX303"/>
      <c r="HNY303"/>
      <c r="HNZ303"/>
      <c r="HOA303"/>
      <c r="HOB303"/>
      <c r="HOC303"/>
      <c r="HOD303"/>
      <c r="HOE303"/>
      <c r="HOF303"/>
      <c r="HOG303"/>
      <c r="HOH303"/>
      <c r="HOI303"/>
      <c r="HOJ303"/>
      <c r="HOK303"/>
      <c r="HOL303"/>
      <c r="HOM303"/>
      <c r="HON303"/>
      <c r="HOO303"/>
      <c r="HOP303"/>
      <c r="HOQ303"/>
      <c r="HOR303"/>
      <c r="HOS303"/>
      <c r="HOT303"/>
      <c r="HOU303"/>
      <c r="HOV303"/>
      <c r="HOW303"/>
      <c r="HOX303"/>
      <c r="HOY303"/>
      <c r="HOZ303"/>
      <c r="HPA303"/>
      <c r="HPB303"/>
      <c r="HPC303"/>
      <c r="HPD303"/>
      <c r="HPE303"/>
      <c r="HPF303"/>
      <c r="HPG303"/>
      <c r="HPH303"/>
      <c r="HPI303"/>
      <c r="HPJ303"/>
      <c r="HPK303"/>
      <c r="HPL303"/>
      <c r="HPM303"/>
      <c r="HPN303"/>
      <c r="HPO303"/>
      <c r="HPP303"/>
      <c r="HPQ303"/>
      <c r="HPR303"/>
      <c r="HPS303"/>
      <c r="HPT303"/>
      <c r="HPU303"/>
      <c r="HPV303"/>
      <c r="HPW303"/>
      <c r="HPX303"/>
      <c r="HPY303"/>
      <c r="HPZ303"/>
      <c r="HQA303"/>
      <c r="HQB303"/>
      <c r="HQC303"/>
      <c r="HQD303"/>
      <c r="HQE303"/>
      <c r="HQF303"/>
      <c r="HQG303"/>
      <c r="HQH303"/>
      <c r="HQI303"/>
      <c r="HQJ303"/>
      <c r="HQK303"/>
      <c r="HQL303"/>
      <c r="HQM303"/>
      <c r="HQN303"/>
      <c r="HQO303"/>
      <c r="HQP303"/>
      <c r="HQQ303"/>
      <c r="HQR303"/>
      <c r="HQS303"/>
      <c r="HQT303"/>
      <c r="HQU303"/>
      <c r="HQV303"/>
      <c r="HQW303"/>
      <c r="HQX303"/>
      <c r="HQY303"/>
      <c r="HQZ303"/>
      <c r="HRA303"/>
      <c r="HRB303"/>
      <c r="HRC303"/>
      <c r="HRD303"/>
      <c r="HRE303"/>
      <c r="HRF303"/>
      <c r="HRG303"/>
      <c r="HRH303"/>
      <c r="HRI303"/>
      <c r="HRJ303"/>
      <c r="HRK303"/>
      <c r="HRL303"/>
      <c r="HRM303"/>
      <c r="HRN303"/>
      <c r="HRO303"/>
      <c r="HRP303"/>
      <c r="HRQ303"/>
      <c r="HRR303"/>
      <c r="HRS303"/>
      <c r="HRT303"/>
      <c r="HRU303"/>
      <c r="HRV303"/>
      <c r="HRW303"/>
      <c r="HRX303"/>
      <c r="HRY303"/>
      <c r="HRZ303"/>
      <c r="HSA303"/>
      <c r="HSB303"/>
      <c r="HSC303"/>
      <c r="HSD303"/>
      <c r="HSE303"/>
      <c r="HSF303"/>
      <c r="HSG303"/>
      <c r="HSH303"/>
      <c r="HSI303"/>
      <c r="HSJ303"/>
      <c r="HSK303"/>
      <c r="HSL303"/>
      <c r="HSM303"/>
      <c r="HSN303"/>
      <c r="HSO303"/>
      <c r="HSP303"/>
      <c r="HSQ303"/>
      <c r="HSR303"/>
      <c r="HSS303"/>
      <c r="HST303"/>
      <c r="HSU303"/>
      <c r="HSV303"/>
      <c r="HSW303"/>
      <c r="HSX303"/>
      <c r="HSY303"/>
      <c r="HSZ303"/>
      <c r="HTA303"/>
      <c r="HTB303"/>
      <c r="HTC303"/>
      <c r="HTD303"/>
      <c r="HTE303"/>
      <c r="HTF303"/>
      <c r="HTG303"/>
      <c r="HTH303"/>
      <c r="HTI303"/>
      <c r="HTJ303"/>
      <c r="HTK303"/>
      <c r="HTL303"/>
      <c r="HTM303"/>
      <c r="HTN303"/>
      <c r="HTO303"/>
      <c r="HTP303"/>
      <c r="HTQ303"/>
      <c r="HTR303"/>
      <c r="HTS303"/>
      <c r="HTT303"/>
      <c r="HTU303"/>
      <c r="HTV303"/>
      <c r="HTW303"/>
      <c r="HTX303"/>
      <c r="HTY303"/>
      <c r="HTZ303"/>
      <c r="HUA303"/>
      <c r="HUB303"/>
      <c r="HUC303"/>
      <c r="HUD303"/>
      <c r="HUE303"/>
      <c r="HUF303"/>
      <c r="HUG303"/>
      <c r="HUH303"/>
      <c r="HUI303"/>
      <c r="HUJ303"/>
      <c r="HUK303"/>
      <c r="HUL303"/>
      <c r="HUM303"/>
      <c r="HUN303"/>
      <c r="HUO303"/>
      <c r="HUP303"/>
      <c r="HUQ303"/>
      <c r="HUR303"/>
      <c r="HUS303"/>
      <c r="HUT303"/>
      <c r="HUU303"/>
      <c r="HUV303"/>
      <c r="HUW303"/>
      <c r="HUX303"/>
      <c r="HUY303"/>
      <c r="HUZ303"/>
      <c r="HVA303"/>
      <c r="HVB303"/>
      <c r="HVC303"/>
      <c r="HVD303"/>
      <c r="HVE303"/>
      <c r="HVF303"/>
      <c r="HVG303"/>
      <c r="HVH303"/>
      <c r="HVI303"/>
      <c r="HVJ303"/>
      <c r="HVK303"/>
      <c r="HVL303"/>
      <c r="HVM303"/>
      <c r="HVN303"/>
      <c r="HVO303"/>
      <c r="HVP303"/>
      <c r="HVQ303"/>
      <c r="HVR303"/>
      <c r="HVS303"/>
      <c r="HVT303"/>
      <c r="HVU303"/>
      <c r="HVV303"/>
      <c r="HVW303"/>
      <c r="HVX303"/>
      <c r="HVY303"/>
      <c r="HVZ303"/>
      <c r="HWA303"/>
      <c r="HWB303"/>
      <c r="HWC303"/>
      <c r="HWD303"/>
      <c r="HWE303"/>
      <c r="HWF303"/>
      <c r="HWG303"/>
      <c r="HWH303"/>
      <c r="HWI303"/>
      <c r="HWJ303"/>
      <c r="HWK303"/>
      <c r="HWL303"/>
      <c r="HWM303"/>
      <c r="HWN303"/>
      <c r="HWO303"/>
      <c r="HWP303"/>
      <c r="HWQ303"/>
      <c r="HWR303"/>
      <c r="HWS303"/>
      <c r="HWT303"/>
      <c r="HWU303"/>
      <c r="HWV303"/>
      <c r="HWW303"/>
      <c r="HWX303"/>
      <c r="HWY303"/>
      <c r="HWZ303"/>
      <c r="HXA303"/>
      <c r="HXB303"/>
      <c r="HXC303"/>
      <c r="HXD303"/>
      <c r="HXE303"/>
      <c r="HXF303"/>
      <c r="HXG303"/>
      <c r="HXH303"/>
      <c r="HXI303"/>
      <c r="HXJ303"/>
      <c r="HXK303"/>
      <c r="HXL303"/>
      <c r="HXM303"/>
      <c r="HXN303"/>
      <c r="HXO303"/>
      <c r="HXP303"/>
      <c r="HXQ303"/>
      <c r="HXR303"/>
      <c r="HXS303"/>
      <c r="HXT303"/>
      <c r="HXU303"/>
      <c r="HXV303"/>
      <c r="HXW303"/>
      <c r="HXX303"/>
      <c r="HXY303"/>
      <c r="HXZ303"/>
      <c r="HYA303"/>
      <c r="HYB303"/>
      <c r="HYC303"/>
      <c r="HYD303"/>
      <c r="HYE303"/>
      <c r="HYF303"/>
      <c r="HYG303"/>
      <c r="HYH303"/>
      <c r="HYI303"/>
      <c r="HYJ303"/>
      <c r="HYK303"/>
      <c r="HYL303"/>
      <c r="HYM303"/>
      <c r="HYN303"/>
      <c r="HYO303"/>
      <c r="HYP303"/>
      <c r="HYQ303"/>
      <c r="HYR303"/>
      <c r="HYS303"/>
      <c r="HYT303"/>
      <c r="HYU303"/>
      <c r="HYV303"/>
      <c r="HYW303"/>
      <c r="HYX303"/>
      <c r="HYY303"/>
      <c r="HYZ303"/>
      <c r="HZA303"/>
      <c r="HZB303"/>
      <c r="HZC303"/>
      <c r="HZD303"/>
      <c r="HZE303"/>
      <c r="HZF303"/>
      <c r="HZG303"/>
      <c r="HZH303"/>
      <c r="HZI303"/>
      <c r="HZJ303"/>
      <c r="HZK303"/>
      <c r="HZL303"/>
      <c r="HZM303"/>
      <c r="HZN303"/>
      <c r="HZO303"/>
      <c r="HZP303"/>
      <c r="HZQ303"/>
      <c r="HZR303"/>
      <c r="HZS303"/>
      <c r="HZT303"/>
      <c r="HZU303"/>
      <c r="HZV303"/>
      <c r="HZW303"/>
      <c r="HZX303"/>
      <c r="HZY303"/>
      <c r="HZZ303"/>
      <c r="IAA303"/>
      <c r="IAB303"/>
      <c r="IAC303"/>
      <c r="IAD303"/>
      <c r="IAE303"/>
      <c r="IAF303"/>
      <c r="IAG303"/>
      <c r="IAH303"/>
      <c r="IAI303"/>
      <c r="IAJ303"/>
      <c r="IAK303"/>
      <c r="IAL303"/>
      <c r="IAM303"/>
      <c r="IAN303"/>
      <c r="IAO303"/>
      <c r="IAP303"/>
      <c r="IAQ303"/>
      <c r="IAR303"/>
      <c r="IAS303"/>
      <c r="IAT303"/>
      <c r="IAU303"/>
      <c r="IAV303"/>
      <c r="IAW303"/>
      <c r="IAX303"/>
      <c r="IAY303"/>
      <c r="IAZ303"/>
      <c r="IBA303"/>
      <c r="IBB303"/>
      <c r="IBC303"/>
      <c r="IBD303"/>
      <c r="IBE303"/>
      <c r="IBF303"/>
      <c r="IBG303"/>
      <c r="IBH303"/>
      <c r="IBI303"/>
      <c r="IBJ303"/>
      <c r="IBK303"/>
      <c r="IBL303"/>
      <c r="IBM303"/>
      <c r="IBN303"/>
      <c r="IBO303"/>
      <c r="IBP303"/>
      <c r="IBQ303"/>
      <c r="IBR303"/>
      <c r="IBS303"/>
      <c r="IBT303"/>
      <c r="IBU303"/>
      <c r="IBV303"/>
      <c r="IBW303"/>
      <c r="IBX303"/>
      <c r="IBY303"/>
      <c r="IBZ303"/>
      <c r="ICA303"/>
      <c r="ICB303"/>
      <c r="ICC303"/>
      <c r="ICD303"/>
      <c r="ICE303"/>
      <c r="ICF303"/>
      <c r="ICG303"/>
      <c r="ICH303"/>
      <c r="ICI303"/>
      <c r="ICJ303"/>
      <c r="ICK303"/>
      <c r="ICL303"/>
      <c r="ICM303"/>
      <c r="ICN303"/>
      <c r="ICO303"/>
      <c r="ICP303"/>
      <c r="ICQ303"/>
      <c r="ICR303"/>
      <c r="ICS303"/>
      <c r="ICT303"/>
      <c r="ICU303"/>
      <c r="ICV303"/>
      <c r="ICW303"/>
      <c r="ICX303"/>
      <c r="ICY303"/>
      <c r="ICZ303"/>
      <c r="IDA303"/>
      <c r="IDB303"/>
      <c r="IDC303"/>
      <c r="IDD303"/>
      <c r="IDE303"/>
      <c r="IDF303"/>
      <c r="IDG303"/>
      <c r="IDH303"/>
      <c r="IDI303"/>
      <c r="IDJ303"/>
      <c r="IDK303"/>
      <c r="IDL303"/>
      <c r="IDM303"/>
      <c r="IDN303"/>
      <c r="IDO303"/>
      <c r="IDP303"/>
      <c r="IDQ303"/>
      <c r="IDR303"/>
      <c r="IDS303"/>
      <c r="IDT303"/>
      <c r="IDU303"/>
      <c r="IDV303"/>
      <c r="IDW303"/>
      <c r="IDX303"/>
      <c r="IDY303"/>
      <c r="IDZ303"/>
      <c r="IEA303"/>
      <c r="IEB303"/>
      <c r="IEC303"/>
      <c r="IED303"/>
      <c r="IEE303"/>
      <c r="IEF303"/>
      <c r="IEG303"/>
      <c r="IEH303"/>
      <c r="IEI303"/>
      <c r="IEJ303"/>
      <c r="IEK303"/>
      <c r="IEL303"/>
      <c r="IEM303"/>
      <c r="IEN303"/>
      <c r="IEO303"/>
      <c r="IEP303"/>
      <c r="IEQ303"/>
      <c r="IER303"/>
      <c r="IES303"/>
      <c r="IET303"/>
      <c r="IEU303"/>
      <c r="IEV303"/>
      <c r="IEW303"/>
      <c r="IEX303"/>
      <c r="IEY303"/>
      <c r="IEZ303"/>
      <c r="IFA303"/>
      <c r="IFB303"/>
      <c r="IFC303"/>
      <c r="IFD303"/>
      <c r="IFE303"/>
      <c r="IFF303"/>
      <c r="IFG303"/>
      <c r="IFH303"/>
      <c r="IFI303"/>
      <c r="IFJ303"/>
      <c r="IFK303"/>
      <c r="IFL303"/>
      <c r="IFM303"/>
      <c r="IFN303"/>
      <c r="IFO303"/>
      <c r="IFP303"/>
      <c r="IFQ303"/>
      <c r="IFR303"/>
      <c r="IFS303"/>
      <c r="IFT303"/>
      <c r="IFU303"/>
      <c r="IFV303"/>
      <c r="IFW303"/>
      <c r="IFX303"/>
      <c r="IFY303"/>
      <c r="IFZ303"/>
      <c r="IGA303"/>
      <c r="IGB303"/>
      <c r="IGC303"/>
      <c r="IGD303"/>
      <c r="IGE303"/>
      <c r="IGF303"/>
      <c r="IGG303"/>
      <c r="IGH303"/>
      <c r="IGI303"/>
      <c r="IGJ303"/>
      <c r="IGK303"/>
      <c r="IGL303"/>
      <c r="IGM303"/>
      <c r="IGN303"/>
      <c r="IGO303"/>
      <c r="IGP303"/>
      <c r="IGQ303"/>
      <c r="IGR303"/>
      <c r="IGS303"/>
      <c r="IGT303"/>
      <c r="IGU303"/>
      <c r="IGV303"/>
      <c r="IGW303"/>
      <c r="IGX303"/>
      <c r="IGY303"/>
      <c r="IGZ303"/>
      <c r="IHA303"/>
      <c r="IHB303"/>
      <c r="IHC303"/>
      <c r="IHD303"/>
      <c r="IHE303"/>
      <c r="IHF303"/>
      <c r="IHG303"/>
      <c r="IHH303"/>
      <c r="IHI303"/>
      <c r="IHJ303"/>
      <c r="IHK303"/>
      <c r="IHL303"/>
      <c r="IHM303"/>
      <c r="IHN303"/>
      <c r="IHO303"/>
      <c r="IHP303"/>
      <c r="IHQ303"/>
      <c r="IHR303"/>
      <c r="IHS303"/>
      <c r="IHT303"/>
      <c r="IHU303"/>
      <c r="IHV303"/>
      <c r="IHW303"/>
      <c r="IHX303"/>
      <c r="IHY303"/>
      <c r="IHZ303"/>
      <c r="IIA303"/>
      <c r="IIB303"/>
      <c r="IIC303"/>
      <c r="IID303"/>
      <c r="IIE303"/>
      <c r="IIF303"/>
      <c r="IIG303"/>
      <c r="IIH303"/>
      <c r="III303"/>
      <c r="IIJ303"/>
      <c r="IIK303"/>
      <c r="IIL303"/>
      <c r="IIM303"/>
      <c r="IIN303"/>
      <c r="IIO303"/>
      <c r="IIP303"/>
      <c r="IIQ303"/>
      <c r="IIR303"/>
      <c r="IIS303"/>
      <c r="IIT303"/>
      <c r="IIU303"/>
      <c r="IIV303"/>
      <c r="IIW303"/>
      <c r="IIX303"/>
      <c r="IIY303"/>
      <c r="IIZ303"/>
      <c r="IJA303"/>
      <c r="IJB303"/>
      <c r="IJC303"/>
      <c r="IJD303"/>
      <c r="IJE303"/>
      <c r="IJF303"/>
      <c r="IJG303"/>
      <c r="IJH303"/>
      <c r="IJI303"/>
      <c r="IJJ303"/>
      <c r="IJK303"/>
      <c r="IJL303"/>
      <c r="IJM303"/>
      <c r="IJN303"/>
      <c r="IJO303"/>
      <c r="IJP303"/>
      <c r="IJQ303"/>
      <c r="IJR303"/>
      <c r="IJS303"/>
      <c r="IJT303"/>
      <c r="IJU303"/>
      <c r="IJV303"/>
      <c r="IJW303"/>
      <c r="IJX303"/>
      <c r="IJY303"/>
      <c r="IJZ303"/>
      <c r="IKA303"/>
      <c r="IKB303"/>
      <c r="IKC303"/>
      <c r="IKD303"/>
      <c r="IKE303"/>
      <c r="IKF303"/>
      <c r="IKG303"/>
      <c r="IKH303"/>
      <c r="IKI303"/>
      <c r="IKJ303"/>
      <c r="IKK303"/>
      <c r="IKL303"/>
      <c r="IKM303"/>
      <c r="IKN303"/>
      <c r="IKO303"/>
      <c r="IKP303"/>
      <c r="IKQ303"/>
      <c r="IKR303"/>
      <c r="IKS303"/>
      <c r="IKT303"/>
      <c r="IKU303"/>
      <c r="IKV303"/>
      <c r="IKW303"/>
      <c r="IKX303"/>
      <c r="IKY303"/>
      <c r="IKZ303"/>
      <c r="ILA303"/>
      <c r="ILB303"/>
      <c r="ILC303"/>
      <c r="ILD303"/>
      <c r="ILE303"/>
      <c r="ILF303"/>
      <c r="ILG303"/>
      <c r="ILH303"/>
      <c r="ILI303"/>
      <c r="ILJ303"/>
      <c r="ILK303"/>
      <c r="ILL303"/>
      <c r="ILM303"/>
      <c r="ILN303"/>
      <c r="ILO303"/>
      <c r="ILP303"/>
      <c r="ILQ303"/>
      <c r="ILR303"/>
      <c r="ILS303"/>
      <c r="ILT303"/>
      <c r="ILU303"/>
      <c r="ILV303"/>
      <c r="ILW303"/>
      <c r="ILX303"/>
      <c r="ILY303"/>
      <c r="ILZ303"/>
      <c r="IMA303"/>
      <c r="IMB303"/>
      <c r="IMC303"/>
      <c r="IMD303"/>
      <c r="IME303"/>
      <c r="IMF303"/>
      <c r="IMG303"/>
      <c r="IMH303"/>
      <c r="IMI303"/>
      <c r="IMJ303"/>
      <c r="IMK303"/>
      <c r="IML303"/>
      <c r="IMM303"/>
      <c r="IMN303"/>
      <c r="IMO303"/>
      <c r="IMP303"/>
      <c r="IMQ303"/>
      <c r="IMR303"/>
      <c r="IMS303"/>
      <c r="IMT303"/>
      <c r="IMU303"/>
      <c r="IMV303"/>
      <c r="IMW303"/>
      <c r="IMX303"/>
      <c r="IMY303"/>
      <c r="IMZ303"/>
      <c r="INA303"/>
      <c r="INB303"/>
      <c r="INC303"/>
      <c r="IND303"/>
      <c r="INE303"/>
      <c r="INF303"/>
      <c r="ING303"/>
      <c r="INH303"/>
      <c r="INI303"/>
      <c r="INJ303"/>
      <c r="INK303"/>
      <c r="INL303"/>
      <c r="INM303"/>
      <c r="INN303"/>
      <c r="INO303"/>
      <c r="INP303"/>
      <c r="INQ303"/>
      <c r="INR303"/>
      <c r="INS303"/>
      <c r="INT303"/>
      <c r="INU303"/>
      <c r="INV303"/>
      <c r="INW303"/>
      <c r="INX303"/>
      <c r="INY303"/>
      <c r="INZ303"/>
      <c r="IOA303"/>
      <c r="IOB303"/>
      <c r="IOC303"/>
      <c r="IOD303"/>
      <c r="IOE303"/>
      <c r="IOF303"/>
      <c r="IOG303"/>
      <c r="IOH303"/>
      <c r="IOI303"/>
      <c r="IOJ303"/>
      <c r="IOK303"/>
      <c r="IOL303"/>
      <c r="IOM303"/>
      <c r="ION303"/>
      <c r="IOO303"/>
      <c r="IOP303"/>
      <c r="IOQ303"/>
      <c r="IOR303"/>
      <c r="IOS303"/>
      <c r="IOT303"/>
      <c r="IOU303"/>
      <c r="IOV303"/>
      <c r="IOW303"/>
      <c r="IOX303"/>
      <c r="IOY303"/>
      <c r="IOZ303"/>
      <c r="IPA303"/>
      <c r="IPB303"/>
      <c r="IPC303"/>
      <c r="IPD303"/>
      <c r="IPE303"/>
      <c r="IPF303"/>
      <c r="IPG303"/>
      <c r="IPH303"/>
      <c r="IPI303"/>
      <c r="IPJ303"/>
      <c r="IPK303"/>
      <c r="IPL303"/>
      <c r="IPM303"/>
      <c r="IPN303"/>
      <c r="IPO303"/>
      <c r="IPP303"/>
      <c r="IPQ303"/>
      <c r="IPR303"/>
      <c r="IPS303"/>
      <c r="IPT303"/>
      <c r="IPU303"/>
      <c r="IPV303"/>
      <c r="IPW303"/>
      <c r="IPX303"/>
      <c r="IPY303"/>
      <c r="IPZ303"/>
      <c r="IQA303"/>
      <c r="IQB303"/>
      <c r="IQC303"/>
      <c r="IQD303"/>
      <c r="IQE303"/>
      <c r="IQF303"/>
      <c r="IQG303"/>
      <c r="IQH303"/>
      <c r="IQI303"/>
      <c r="IQJ303"/>
      <c r="IQK303"/>
      <c r="IQL303"/>
      <c r="IQM303"/>
      <c r="IQN303"/>
      <c r="IQO303"/>
      <c r="IQP303"/>
      <c r="IQQ303"/>
      <c r="IQR303"/>
      <c r="IQS303"/>
      <c r="IQT303"/>
      <c r="IQU303"/>
      <c r="IQV303"/>
      <c r="IQW303"/>
      <c r="IQX303"/>
      <c r="IQY303"/>
      <c r="IQZ303"/>
      <c r="IRA303"/>
      <c r="IRB303"/>
      <c r="IRC303"/>
      <c r="IRD303"/>
      <c r="IRE303"/>
      <c r="IRF303"/>
      <c r="IRG303"/>
      <c r="IRH303"/>
      <c r="IRI303"/>
      <c r="IRJ303"/>
      <c r="IRK303"/>
      <c r="IRL303"/>
      <c r="IRM303"/>
      <c r="IRN303"/>
      <c r="IRO303"/>
      <c r="IRP303"/>
      <c r="IRQ303"/>
      <c r="IRR303"/>
      <c r="IRS303"/>
      <c r="IRT303"/>
      <c r="IRU303"/>
      <c r="IRV303"/>
      <c r="IRW303"/>
      <c r="IRX303"/>
      <c r="IRY303"/>
      <c r="IRZ303"/>
      <c r="ISA303"/>
      <c r="ISB303"/>
      <c r="ISC303"/>
      <c r="ISD303"/>
      <c r="ISE303"/>
      <c r="ISF303"/>
      <c r="ISG303"/>
      <c r="ISH303"/>
      <c r="ISI303"/>
      <c r="ISJ303"/>
      <c r="ISK303"/>
      <c r="ISL303"/>
      <c r="ISM303"/>
      <c r="ISN303"/>
      <c r="ISO303"/>
      <c r="ISP303"/>
      <c r="ISQ303"/>
      <c r="ISR303"/>
      <c r="ISS303"/>
      <c r="IST303"/>
      <c r="ISU303"/>
      <c r="ISV303"/>
      <c r="ISW303"/>
      <c r="ISX303"/>
      <c r="ISY303"/>
      <c r="ISZ303"/>
      <c r="ITA303"/>
      <c r="ITB303"/>
      <c r="ITC303"/>
      <c r="ITD303"/>
      <c r="ITE303"/>
      <c r="ITF303"/>
      <c r="ITG303"/>
      <c r="ITH303"/>
      <c r="ITI303"/>
      <c r="ITJ303"/>
      <c r="ITK303"/>
      <c r="ITL303"/>
      <c r="ITM303"/>
      <c r="ITN303"/>
      <c r="ITO303"/>
      <c r="ITP303"/>
      <c r="ITQ303"/>
      <c r="ITR303"/>
      <c r="ITS303"/>
      <c r="ITT303"/>
      <c r="ITU303"/>
      <c r="ITV303"/>
      <c r="ITW303"/>
      <c r="ITX303"/>
      <c r="ITY303"/>
      <c r="ITZ303"/>
      <c r="IUA303"/>
      <c r="IUB303"/>
      <c r="IUC303"/>
      <c r="IUD303"/>
      <c r="IUE303"/>
      <c r="IUF303"/>
      <c r="IUG303"/>
      <c r="IUH303"/>
      <c r="IUI303"/>
      <c r="IUJ303"/>
      <c r="IUK303"/>
      <c r="IUL303"/>
      <c r="IUM303"/>
      <c r="IUN303"/>
      <c r="IUO303"/>
      <c r="IUP303"/>
      <c r="IUQ303"/>
      <c r="IUR303"/>
      <c r="IUS303"/>
      <c r="IUT303"/>
      <c r="IUU303"/>
      <c r="IUV303"/>
      <c r="IUW303"/>
      <c r="IUX303"/>
      <c r="IUY303"/>
      <c r="IUZ303"/>
      <c r="IVA303"/>
      <c r="IVB303"/>
      <c r="IVC303"/>
      <c r="IVD303"/>
      <c r="IVE303"/>
      <c r="IVF303"/>
      <c r="IVG303"/>
      <c r="IVH303"/>
      <c r="IVI303"/>
      <c r="IVJ303"/>
      <c r="IVK303"/>
      <c r="IVL303"/>
      <c r="IVM303"/>
      <c r="IVN303"/>
      <c r="IVO303"/>
      <c r="IVP303"/>
      <c r="IVQ303"/>
      <c r="IVR303"/>
      <c r="IVS303"/>
      <c r="IVT303"/>
      <c r="IVU303"/>
      <c r="IVV303"/>
      <c r="IVW303"/>
      <c r="IVX303"/>
      <c r="IVY303"/>
      <c r="IVZ303"/>
      <c r="IWA303"/>
      <c r="IWB303"/>
      <c r="IWC303"/>
      <c r="IWD303"/>
      <c r="IWE303"/>
      <c r="IWF303"/>
      <c r="IWG303"/>
      <c r="IWH303"/>
      <c r="IWI303"/>
      <c r="IWJ303"/>
      <c r="IWK303"/>
      <c r="IWL303"/>
      <c r="IWM303"/>
      <c r="IWN303"/>
      <c r="IWO303"/>
      <c r="IWP303"/>
      <c r="IWQ303"/>
      <c r="IWR303"/>
      <c r="IWS303"/>
      <c r="IWT303"/>
      <c r="IWU303"/>
      <c r="IWV303"/>
      <c r="IWW303"/>
      <c r="IWX303"/>
      <c r="IWY303"/>
      <c r="IWZ303"/>
      <c r="IXA303"/>
      <c r="IXB303"/>
      <c r="IXC303"/>
      <c r="IXD303"/>
      <c r="IXE303"/>
      <c r="IXF303"/>
      <c r="IXG303"/>
      <c r="IXH303"/>
      <c r="IXI303"/>
      <c r="IXJ303"/>
      <c r="IXK303"/>
      <c r="IXL303"/>
      <c r="IXM303"/>
      <c r="IXN303"/>
      <c r="IXO303"/>
      <c r="IXP303"/>
      <c r="IXQ303"/>
      <c r="IXR303"/>
      <c r="IXS303"/>
      <c r="IXT303"/>
      <c r="IXU303"/>
      <c r="IXV303"/>
      <c r="IXW303"/>
      <c r="IXX303"/>
      <c r="IXY303"/>
      <c r="IXZ303"/>
      <c r="IYA303"/>
      <c r="IYB303"/>
      <c r="IYC303"/>
      <c r="IYD303"/>
      <c r="IYE303"/>
      <c r="IYF303"/>
      <c r="IYG303"/>
      <c r="IYH303"/>
      <c r="IYI303"/>
      <c r="IYJ303"/>
      <c r="IYK303"/>
      <c r="IYL303"/>
      <c r="IYM303"/>
      <c r="IYN303"/>
      <c r="IYO303"/>
      <c r="IYP303"/>
      <c r="IYQ303"/>
      <c r="IYR303"/>
      <c r="IYS303"/>
      <c r="IYT303"/>
      <c r="IYU303"/>
      <c r="IYV303"/>
      <c r="IYW303"/>
      <c r="IYX303"/>
      <c r="IYY303"/>
      <c r="IYZ303"/>
      <c r="IZA303"/>
      <c r="IZB303"/>
      <c r="IZC303"/>
      <c r="IZD303"/>
      <c r="IZE303"/>
      <c r="IZF303"/>
      <c r="IZG303"/>
      <c r="IZH303"/>
      <c r="IZI303"/>
      <c r="IZJ303"/>
      <c r="IZK303"/>
      <c r="IZL303"/>
      <c r="IZM303"/>
      <c r="IZN303"/>
      <c r="IZO303"/>
      <c r="IZP303"/>
      <c r="IZQ303"/>
      <c r="IZR303"/>
      <c r="IZS303"/>
      <c r="IZT303"/>
      <c r="IZU303"/>
      <c r="IZV303"/>
      <c r="IZW303"/>
      <c r="IZX303"/>
      <c r="IZY303"/>
      <c r="IZZ303"/>
      <c r="JAA303"/>
      <c r="JAB303"/>
      <c r="JAC303"/>
      <c r="JAD303"/>
      <c r="JAE303"/>
      <c r="JAF303"/>
      <c r="JAG303"/>
      <c r="JAH303"/>
      <c r="JAI303"/>
      <c r="JAJ303"/>
      <c r="JAK303"/>
      <c r="JAL303"/>
      <c r="JAM303"/>
      <c r="JAN303"/>
      <c r="JAO303"/>
      <c r="JAP303"/>
      <c r="JAQ303"/>
      <c r="JAR303"/>
      <c r="JAS303"/>
      <c r="JAT303"/>
      <c r="JAU303"/>
      <c r="JAV303"/>
      <c r="JAW303"/>
      <c r="JAX303"/>
      <c r="JAY303"/>
      <c r="JAZ303"/>
      <c r="JBA303"/>
      <c r="JBB303"/>
      <c r="JBC303"/>
      <c r="JBD303"/>
      <c r="JBE303"/>
      <c r="JBF303"/>
      <c r="JBG303"/>
      <c r="JBH303"/>
      <c r="JBI303"/>
      <c r="JBJ303"/>
      <c r="JBK303"/>
      <c r="JBL303"/>
      <c r="JBM303"/>
      <c r="JBN303"/>
      <c r="JBO303"/>
      <c r="JBP303"/>
      <c r="JBQ303"/>
      <c r="JBR303"/>
      <c r="JBS303"/>
      <c r="JBT303"/>
      <c r="JBU303"/>
      <c r="JBV303"/>
      <c r="JBW303"/>
      <c r="JBX303"/>
      <c r="JBY303"/>
      <c r="JBZ303"/>
      <c r="JCA303"/>
      <c r="JCB303"/>
      <c r="JCC303"/>
      <c r="JCD303"/>
      <c r="JCE303"/>
      <c r="JCF303"/>
      <c r="JCG303"/>
      <c r="JCH303"/>
      <c r="JCI303"/>
      <c r="JCJ303"/>
      <c r="JCK303"/>
      <c r="JCL303"/>
      <c r="JCM303"/>
      <c r="JCN303"/>
      <c r="JCO303"/>
      <c r="JCP303"/>
      <c r="JCQ303"/>
      <c r="JCR303"/>
      <c r="JCS303"/>
      <c r="JCT303"/>
      <c r="JCU303"/>
      <c r="JCV303"/>
      <c r="JCW303"/>
      <c r="JCX303"/>
      <c r="JCY303"/>
      <c r="JCZ303"/>
      <c r="JDA303"/>
      <c r="JDB303"/>
      <c r="JDC303"/>
      <c r="JDD303"/>
      <c r="JDE303"/>
      <c r="JDF303"/>
      <c r="JDG303"/>
      <c r="JDH303"/>
      <c r="JDI303"/>
      <c r="JDJ303"/>
      <c r="JDK303"/>
      <c r="JDL303"/>
      <c r="JDM303"/>
      <c r="JDN303"/>
      <c r="JDO303"/>
      <c r="JDP303"/>
      <c r="JDQ303"/>
      <c r="JDR303"/>
      <c r="JDS303"/>
      <c r="JDT303"/>
      <c r="JDU303"/>
      <c r="JDV303"/>
      <c r="JDW303"/>
      <c r="JDX303"/>
      <c r="JDY303"/>
      <c r="JDZ303"/>
      <c r="JEA303"/>
      <c r="JEB303"/>
      <c r="JEC303"/>
      <c r="JED303"/>
      <c r="JEE303"/>
      <c r="JEF303"/>
      <c r="JEG303"/>
      <c r="JEH303"/>
      <c r="JEI303"/>
      <c r="JEJ303"/>
      <c r="JEK303"/>
      <c r="JEL303"/>
      <c r="JEM303"/>
      <c r="JEN303"/>
      <c r="JEO303"/>
      <c r="JEP303"/>
      <c r="JEQ303"/>
      <c r="JER303"/>
      <c r="JES303"/>
      <c r="JET303"/>
      <c r="JEU303"/>
      <c r="JEV303"/>
      <c r="JEW303"/>
      <c r="JEX303"/>
      <c r="JEY303"/>
      <c r="JEZ303"/>
      <c r="JFA303"/>
      <c r="JFB303"/>
      <c r="JFC303"/>
      <c r="JFD303"/>
      <c r="JFE303"/>
      <c r="JFF303"/>
      <c r="JFG303"/>
      <c r="JFH303"/>
      <c r="JFI303"/>
      <c r="JFJ303"/>
      <c r="JFK303"/>
      <c r="JFL303"/>
      <c r="JFM303"/>
      <c r="JFN303"/>
      <c r="JFO303"/>
      <c r="JFP303"/>
      <c r="JFQ303"/>
      <c r="JFR303"/>
      <c r="JFS303"/>
      <c r="JFT303"/>
      <c r="JFU303"/>
      <c r="JFV303"/>
      <c r="JFW303"/>
      <c r="JFX303"/>
      <c r="JFY303"/>
      <c r="JFZ303"/>
      <c r="JGA303"/>
      <c r="JGB303"/>
      <c r="JGC303"/>
      <c r="JGD303"/>
      <c r="JGE303"/>
      <c r="JGF303"/>
      <c r="JGG303"/>
      <c r="JGH303"/>
      <c r="JGI303"/>
      <c r="JGJ303"/>
      <c r="JGK303"/>
      <c r="JGL303"/>
      <c r="JGM303"/>
      <c r="JGN303"/>
      <c r="JGO303"/>
      <c r="JGP303"/>
      <c r="JGQ303"/>
      <c r="JGR303"/>
      <c r="JGS303"/>
      <c r="JGT303"/>
      <c r="JGU303"/>
      <c r="JGV303"/>
      <c r="JGW303"/>
      <c r="JGX303"/>
      <c r="JGY303"/>
      <c r="JGZ303"/>
      <c r="JHA303"/>
      <c r="JHB303"/>
      <c r="JHC303"/>
      <c r="JHD303"/>
      <c r="JHE303"/>
      <c r="JHF303"/>
      <c r="JHG303"/>
      <c r="JHH303"/>
      <c r="JHI303"/>
      <c r="JHJ303"/>
      <c r="JHK303"/>
      <c r="JHL303"/>
      <c r="JHM303"/>
      <c r="JHN303"/>
      <c r="JHO303"/>
      <c r="JHP303"/>
      <c r="JHQ303"/>
      <c r="JHR303"/>
      <c r="JHS303"/>
      <c r="JHT303"/>
      <c r="JHU303"/>
      <c r="JHV303"/>
      <c r="JHW303"/>
      <c r="JHX303"/>
      <c r="JHY303"/>
      <c r="JHZ303"/>
      <c r="JIA303"/>
      <c r="JIB303"/>
      <c r="JIC303"/>
      <c r="JID303"/>
      <c r="JIE303"/>
      <c r="JIF303"/>
      <c r="JIG303"/>
      <c r="JIH303"/>
      <c r="JII303"/>
      <c r="JIJ303"/>
      <c r="JIK303"/>
      <c r="JIL303"/>
      <c r="JIM303"/>
      <c r="JIN303"/>
      <c r="JIO303"/>
      <c r="JIP303"/>
      <c r="JIQ303"/>
      <c r="JIR303"/>
      <c r="JIS303"/>
      <c r="JIT303"/>
      <c r="JIU303"/>
      <c r="JIV303"/>
      <c r="JIW303"/>
      <c r="JIX303"/>
      <c r="JIY303"/>
      <c r="JIZ303"/>
      <c r="JJA303"/>
      <c r="JJB303"/>
      <c r="JJC303"/>
      <c r="JJD303"/>
      <c r="JJE303"/>
      <c r="JJF303"/>
      <c r="JJG303"/>
      <c r="JJH303"/>
      <c r="JJI303"/>
      <c r="JJJ303"/>
      <c r="JJK303"/>
      <c r="JJL303"/>
      <c r="JJM303"/>
      <c r="JJN303"/>
      <c r="JJO303"/>
      <c r="JJP303"/>
      <c r="JJQ303"/>
      <c r="JJR303"/>
      <c r="JJS303"/>
      <c r="JJT303"/>
      <c r="JJU303"/>
      <c r="JJV303"/>
      <c r="JJW303"/>
      <c r="JJX303"/>
      <c r="JJY303"/>
      <c r="JJZ303"/>
      <c r="JKA303"/>
      <c r="JKB303"/>
      <c r="JKC303"/>
      <c r="JKD303"/>
      <c r="JKE303"/>
      <c r="JKF303"/>
      <c r="JKG303"/>
      <c r="JKH303"/>
      <c r="JKI303"/>
      <c r="JKJ303"/>
      <c r="JKK303"/>
      <c r="JKL303"/>
      <c r="JKM303"/>
      <c r="JKN303"/>
      <c r="JKO303"/>
      <c r="JKP303"/>
      <c r="JKQ303"/>
      <c r="JKR303"/>
      <c r="JKS303"/>
      <c r="JKT303"/>
      <c r="JKU303"/>
      <c r="JKV303"/>
      <c r="JKW303"/>
      <c r="JKX303"/>
      <c r="JKY303"/>
      <c r="JKZ303"/>
      <c r="JLA303"/>
      <c r="JLB303"/>
      <c r="JLC303"/>
      <c r="JLD303"/>
      <c r="JLE303"/>
      <c r="JLF303"/>
      <c r="JLG303"/>
      <c r="JLH303"/>
      <c r="JLI303"/>
      <c r="JLJ303"/>
      <c r="JLK303"/>
      <c r="JLL303"/>
      <c r="JLM303"/>
      <c r="JLN303"/>
      <c r="JLO303"/>
      <c r="JLP303"/>
      <c r="JLQ303"/>
      <c r="JLR303"/>
      <c r="JLS303"/>
      <c r="JLT303"/>
      <c r="JLU303"/>
      <c r="JLV303"/>
      <c r="JLW303"/>
      <c r="JLX303"/>
      <c r="JLY303"/>
      <c r="JLZ303"/>
      <c r="JMA303"/>
      <c r="JMB303"/>
      <c r="JMC303"/>
      <c r="JMD303"/>
      <c r="JME303"/>
      <c r="JMF303"/>
      <c r="JMG303"/>
      <c r="JMH303"/>
      <c r="JMI303"/>
      <c r="JMJ303"/>
      <c r="JMK303"/>
      <c r="JML303"/>
      <c r="JMM303"/>
      <c r="JMN303"/>
      <c r="JMO303"/>
      <c r="JMP303"/>
      <c r="JMQ303"/>
      <c r="JMR303"/>
      <c r="JMS303"/>
      <c r="JMT303"/>
      <c r="JMU303"/>
      <c r="JMV303"/>
      <c r="JMW303"/>
      <c r="JMX303"/>
      <c r="JMY303"/>
      <c r="JMZ303"/>
      <c r="JNA303"/>
      <c r="JNB303"/>
      <c r="JNC303"/>
      <c r="JND303"/>
      <c r="JNE303"/>
      <c r="JNF303"/>
      <c r="JNG303"/>
      <c r="JNH303"/>
      <c r="JNI303"/>
      <c r="JNJ303"/>
      <c r="JNK303"/>
      <c r="JNL303"/>
      <c r="JNM303"/>
      <c r="JNN303"/>
      <c r="JNO303"/>
      <c r="JNP303"/>
      <c r="JNQ303"/>
      <c r="JNR303"/>
      <c r="JNS303"/>
      <c r="JNT303"/>
      <c r="JNU303"/>
      <c r="JNV303"/>
      <c r="JNW303"/>
      <c r="JNX303"/>
      <c r="JNY303"/>
      <c r="JNZ303"/>
      <c r="JOA303"/>
      <c r="JOB303"/>
      <c r="JOC303"/>
      <c r="JOD303"/>
      <c r="JOE303"/>
      <c r="JOF303"/>
      <c r="JOG303"/>
      <c r="JOH303"/>
      <c r="JOI303"/>
      <c r="JOJ303"/>
      <c r="JOK303"/>
      <c r="JOL303"/>
      <c r="JOM303"/>
      <c r="JON303"/>
      <c r="JOO303"/>
      <c r="JOP303"/>
      <c r="JOQ303"/>
      <c r="JOR303"/>
      <c r="JOS303"/>
      <c r="JOT303"/>
      <c r="JOU303"/>
      <c r="JOV303"/>
      <c r="JOW303"/>
      <c r="JOX303"/>
      <c r="JOY303"/>
      <c r="JOZ303"/>
      <c r="JPA303"/>
      <c r="JPB303"/>
      <c r="JPC303"/>
      <c r="JPD303"/>
      <c r="JPE303"/>
      <c r="JPF303"/>
      <c r="JPG303"/>
      <c r="JPH303"/>
      <c r="JPI303"/>
      <c r="JPJ303"/>
      <c r="JPK303"/>
      <c r="JPL303"/>
      <c r="JPM303"/>
      <c r="JPN303"/>
      <c r="JPO303"/>
      <c r="JPP303"/>
      <c r="JPQ303"/>
      <c r="JPR303"/>
      <c r="JPS303"/>
      <c r="JPT303"/>
      <c r="JPU303"/>
      <c r="JPV303"/>
      <c r="JPW303"/>
      <c r="JPX303"/>
      <c r="JPY303"/>
      <c r="JPZ303"/>
      <c r="JQA303"/>
      <c r="JQB303"/>
      <c r="JQC303"/>
      <c r="JQD303"/>
      <c r="JQE303"/>
      <c r="JQF303"/>
      <c r="JQG303"/>
      <c r="JQH303"/>
      <c r="JQI303"/>
      <c r="JQJ303"/>
      <c r="JQK303"/>
      <c r="JQL303"/>
      <c r="JQM303"/>
      <c r="JQN303"/>
      <c r="JQO303"/>
      <c r="JQP303"/>
      <c r="JQQ303"/>
      <c r="JQR303"/>
      <c r="JQS303"/>
      <c r="JQT303"/>
      <c r="JQU303"/>
      <c r="JQV303"/>
      <c r="JQW303"/>
      <c r="JQX303"/>
      <c r="JQY303"/>
      <c r="JQZ303"/>
      <c r="JRA303"/>
      <c r="JRB303"/>
      <c r="JRC303"/>
      <c r="JRD303"/>
      <c r="JRE303"/>
      <c r="JRF303"/>
      <c r="JRG303"/>
      <c r="JRH303"/>
      <c r="JRI303"/>
      <c r="JRJ303"/>
      <c r="JRK303"/>
      <c r="JRL303"/>
      <c r="JRM303"/>
      <c r="JRN303"/>
      <c r="JRO303"/>
      <c r="JRP303"/>
      <c r="JRQ303"/>
      <c r="JRR303"/>
      <c r="JRS303"/>
      <c r="JRT303"/>
      <c r="JRU303"/>
      <c r="JRV303"/>
      <c r="JRW303"/>
      <c r="JRX303"/>
      <c r="JRY303"/>
      <c r="JRZ303"/>
      <c r="JSA303"/>
      <c r="JSB303"/>
      <c r="JSC303"/>
      <c r="JSD303"/>
      <c r="JSE303"/>
      <c r="JSF303"/>
      <c r="JSG303"/>
      <c r="JSH303"/>
      <c r="JSI303"/>
      <c r="JSJ303"/>
      <c r="JSK303"/>
      <c r="JSL303"/>
      <c r="JSM303"/>
      <c r="JSN303"/>
      <c r="JSO303"/>
      <c r="JSP303"/>
      <c r="JSQ303"/>
      <c r="JSR303"/>
      <c r="JSS303"/>
      <c r="JST303"/>
      <c r="JSU303"/>
      <c r="JSV303"/>
      <c r="JSW303"/>
      <c r="JSX303"/>
      <c r="JSY303"/>
      <c r="JSZ303"/>
      <c r="JTA303"/>
      <c r="JTB303"/>
      <c r="JTC303"/>
      <c r="JTD303"/>
      <c r="JTE303"/>
      <c r="JTF303"/>
      <c r="JTG303"/>
      <c r="JTH303"/>
      <c r="JTI303"/>
      <c r="JTJ303"/>
      <c r="JTK303"/>
      <c r="JTL303"/>
      <c r="JTM303"/>
      <c r="JTN303"/>
      <c r="JTO303"/>
      <c r="JTP303"/>
      <c r="JTQ303"/>
      <c r="JTR303"/>
      <c r="JTS303"/>
      <c r="JTT303"/>
      <c r="JTU303"/>
      <c r="JTV303"/>
      <c r="JTW303"/>
      <c r="JTX303"/>
      <c r="JTY303"/>
      <c r="JTZ303"/>
      <c r="JUA303"/>
      <c r="JUB303"/>
      <c r="JUC303"/>
      <c r="JUD303"/>
      <c r="JUE303"/>
      <c r="JUF303"/>
      <c r="JUG303"/>
      <c r="JUH303"/>
      <c r="JUI303"/>
      <c r="JUJ303"/>
      <c r="JUK303"/>
      <c r="JUL303"/>
      <c r="JUM303"/>
      <c r="JUN303"/>
      <c r="JUO303"/>
      <c r="JUP303"/>
      <c r="JUQ303"/>
      <c r="JUR303"/>
      <c r="JUS303"/>
      <c r="JUT303"/>
      <c r="JUU303"/>
      <c r="JUV303"/>
      <c r="JUW303"/>
      <c r="JUX303"/>
      <c r="JUY303"/>
      <c r="JUZ303"/>
      <c r="JVA303"/>
      <c r="JVB303"/>
      <c r="JVC303"/>
      <c r="JVD303"/>
      <c r="JVE303"/>
      <c r="JVF303"/>
      <c r="JVG303"/>
      <c r="JVH303"/>
      <c r="JVI303"/>
      <c r="JVJ303"/>
      <c r="JVK303"/>
      <c r="JVL303"/>
      <c r="JVM303"/>
      <c r="JVN303"/>
      <c r="JVO303"/>
      <c r="JVP303"/>
      <c r="JVQ303"/>
      <c r="JVR303"/>
      <c r="JVS303"/>
      <c r="JVT303"/>
      <c r="JVU303"/>
      <c r="JVV303"/>
      <c r="JVW303"/>
      <c r="JVX303"/>
      <c r="JVY303"/>
      <c r="JVZ303"/>
      <c r="JWA303"/>
      <c r="JWB303"/>
      <c r="JWC303"/>
      <c r="JWD303"/>
      <c r="JWE303"/>
      <c r="JWF303"/>
      <c r="JWG303"/>
      <c r="JWH303"/>
      <c r="JWI303"/>
      <c r="JWJ303"/>
      <c r="JWK303"/>
      <c r="JWL303"/>
      <c r="JWM303"/>
      <c r="JWN303"/>
      <c r="JWO303"/>
      <c r="JWP303"/>
      <c r="JWQ303"/>
      <c r="JWR303"/>
      <c r="JWS303"/>
      <c r="JWT303"/>
      <c r="JWU303"/>
      <c r="JWV303"/>
      <c r="JWW303"/>
      <c r="JWX303"/>
      <c r="JWY303"/>
      <c r="JWZ303"/>
      <c r="JXA303"/>
      <c r="JXB303"/>
      <c r="JXC303"/>
      <c r="JXD303"/>
      <c r="JXE303"/>
      <c r="JXF303"/>
      <c r="JXG303"/>
      <c r="JXH303"/>
      <c r="JXI303"/>
      <c r="JXJ303"/>
      <c r="JXK303"/>
      <c r="JXL303"/>
      <c r="JXM303"/>
      <c r="JXN303"/>
      <c r="JXO303"/>
      <c r="JXP303"/>
      <c r="JXQ303"/>
      <c r="JXR303"/>
      <c r="JXS303"/>
      <c r="JXT303"/>
      <c r="JXU303"/>
      <c r="JXV303"/>
      <c r="JXW303"/>
      <c r="JXX303"/>
      <c r="JXY303"/>
      <c r="JXZ303"/>
      <c r="JYA303"/>
      <c r="JYB303"/>
      <c r="JYC303"/>
      <c r="JYD303"/>
      <c r="JYE303"/>
      <c r="JYF303"/>
      <c r="JYG303"/>
      <c r="JYH303"/>
      <c r="JYI303"/>
      <c r="JYJ303"/>
      <c r="JYK303"/>
      <c r="JYL303"/>
      <c r="JYM303"/>
      <c r="JYN303"/>
      <c r="JYO303"/>
      <c r="JYP303"/>
      <c r="JYQ303"/>
      <c r="JYR303"/>
      <c r="JYS303"/>
      <c r="JYT303"/>
      <c r="JYU303"/>
      <c r="JYV303"/>
      <c r="JYW303"/>
      <c r="JYX303"/>
      <c r="JYY303"/>
      <c r="JYZ303"/>
      <c r="JZA303"/>
      <c r="JZB303"/>
      <c r="JZC303"/>
      <c r="JZD303"/>
      <c r="JZE303"/>
      <c r="JZF303"/>
      <c r="JZG303"/>
      <c r="JZH303"/>
      <c r="JZI303"/>
      <c r="JZJ303"/>
      <c r="JZK303"/>
      <c r="JZL303"/>
      <c r="JZM303"/>
      <c r="JZN303"/>
      <c r="JZO303"/>
      <c r="JZP303"/>
      <c r="JZQ303"/>
      <c r="JZR303"/>
      <c r="JZS303"/>
      <c r="JZT303"/>
      <c r="JZU303"/>
      <c r="JZV303"/>
      <c r="JZW303"/>
      <c r="JZX303"/>
      <c r="JZY303"/>
      <c r="JZZ303"/>
      <c r="KAA303"/>
      <c r="KAB303"/>
      <c r="KAC303"/>
      <c r="KAD303"/>
      <c r="KAE303"/>
      <c r="KAF303"/>
      <c r="KAG303"/>
      <c r="KAH303"/>
      <c r="KAI303"/>
      <c r="KAJ303"/>
      <c r="KAK303"/>
      <c r="KAL303"/>
      <c r="KAM303"/>
      <c r="KAN303"/>
      <c r="KAO303"/>
      <c r="KAP303"/>
      <c r="KAQ303"/>
      <c r="KAR303"/>
      <c r="KAS303"/>
      <c r="KAT303"/>
      <c r="KAU303"/>
      <c r="KAV303"/>
      <c r="KAW303"/>
      <c r="KAX303"/>
      <c r="KAY303"/>
      <c r="KAZ303"/>
      <c r="KBA303"/>
      <c r="KBB303"/>
      <c r="KBC303"/>
      <c r="KBD303"/>
      <c r="KBE303"/>
      <c r="KBF303"/>
      <c r="KBG303"/>
      <c r="KBH303"/>
      <c r="KBI303"/>
      <c r="KBJ303"/>
      <c r="KBK303"/>
      <c r="KBL303"/>
      <c r="KBM303"/>
      <c r="KBN303"/>
      <c r="KBO303"/>
      <c r="KBP303"/>
      <c r="KBQ303"/>
      <c r="KBR303"/>
      <c r="KBS303"/>
      <c r="KBT303"/>
      <c r="KBU303"/>
      <c r="KBV303"/>
      <c r="KBW303"/>
      <c r="KBX303"/>
      <c r="KBY303"/>
      <c r="KBZ303"/>
      <c r="KCA303"/>
      <c r="KCB303"/>
      <c r="KCC303"/>
      <c r="KCD303"/>
      <c r="KCE303"/>
      <c r="KCF303"/>
      <c r="KCG303"/>
      <c r="KCH303"/>
      <c r="KCI303"/>
      <c r="KCJ303"/>
      <c r="KCK303"/>
      <c r="KCL303"/>
      <c r="KCM303"/>
      <c r="KCN303"/>
      <c r="KCO303"/>
      <c r="KCP303"/>
      <c r="KCQ303"/>
      <c r="KCR303"/>
      <c r="KCS303"/>
      <c r="KCT303"/>
      <c r="KCU303"/>
      <c r="KCV303"/>
      <c r="KCW303"/>
      <c r="KCX303"/>
      <c r="KCY303"/>
      <c r="KCZ303"/>
      <c r="KDA303"/>
      <c r="KDB303"/>
      <c r="KDC303"/>
      <c r="KDD303"/>
      <c r="KDE303"/>
      <c r="KDF303"/>
      <c r="KDG303"/>
      <c r="KDH303"/>
      <c r="KDI303"/>
      <c r="KDJ303"/>
      <c r="KDK303"/>
      <c r="KDL303"/>
      <c r="KDM303"/>
      <c r="KDN303"/>
      <c r="KDO303"/>
      <c r="KDP303"/>
      <c r="KDQ303"/>
      <c r="KDR303"/>
      <c r="KDS303"/>
      <c r="KDT303"/>
      <c r="KDU303"/>
      <c r="KDV303"/>
      <c r="KDW303"/>
      <c r="KDX303"/>
      <c r="KDY303"/>
      <c r="KDZ303"/>
      <c r="KEA303"/>
      <c r="KEB303"/>
      <c r="KEC303"/>
      <c r="KED303"/>
      <c r="KEE303"/>
      <c r="KEF303"/>
      <c r="KEG303"/>
      <c r="KEH303"/>
      <c r="KEI303"/>
      <c r="KEJ303"/>
      <c r="KEK303"/>
      <c r="KEL303"/>
      <c r="KEM303"/>
      <c r="KEN303"/>
      <c r="KEO303"/>
      <c r="KEP303"/>
      <c r="KEQ303"/>
      <c r="KER303"/>
      <c r="KES303"/>
      <c r="KET303"/>
      <c r="KEU303"/>
      <c r="KEV303"/>
      <c r="KEW303"/>
      <c r="KEX303"/>
      <c r="KEY303"/>
      <c r="KEZ303"/>
      <c r="KFA303"/>
      <c r="KFB303"/>
      <c r="KFC303"/>
      <c r="KFD303"/>
      <c r="KFE303"/>
      <c r="KFF303"/>
      <c r="KFG303"/>
      <c r="KFH303"/>
      <c r="KFI303"/>
      <c r="KFJ303"/>
      <c r="KFK303"/>
      <c r="KFL303"/>
      <c r="KFM303"/>
      <c r="KFN303"/>
      <c r="KFO303"/>
      <c r="KFP303"/>
      <c r="KFQ303"/>
      <c r="KFR303"/>
      <c r="KFS303"/>
      <c r="KFT303"/>
      <c r="KFU303"/>
      <c r="KFV303"/>
      <c r="KFW303"/>
      <c r="KFX303"/>
      <c r="KFY303"/>
      <c r="KFZ303"/>
      <c r="KGA303"/>
      <c r="KGB303"/>
      <c r="KGC303"/>
      <c r="KGD303"/>
      <c r="KGE303"/>
      <c r="KGF303"/>
      <c r="KGG303"/>
      <c r="KGH303"/>
      <c r="KGI303"/>
      <c r="KGJ303"/>
      <c r="KGK303"/>
      <c r="KGL303"/>
      <c r="KGM303"/>
      <c r="KGN303"/>
      <c r="KGO303"/>
      <c r="KGP303"/>
      <c r="KGQ303"/>
      <c r="KGR303"/>
      <c r="KGS303"/>
      <c r="KGT303"/>
      <c r="KGU303"/>
      <c r="KGV303"/>
      <c r="KGW303"/>
      <c r="KGX303"/>
      <c r="KGY303"/>
      <c r="KGZ303"/>
      <c r="KHA303"/>
      <c r="KHB303"/>
      <c r="KHC303"/>
      <c r="KHD303"/>
      <c r="KHE303"/>
      <c r="KHF303"/>
      <c r="KHG303"/>
      <c r="KHH303"/>
      <c r="KHI303"/>
      <c r="KHJ303"/>
      <c r="KHK303"/>
      <c r="KHL303"/>
      <c r="KHM303"/>
      <c r="KHN303"/>
      <c r="KHO303"/>
      <c r="KHP303"/>
      <c r="KHQ303"/>
      <c r="KHR303"/>
      <c r="KHS303"/>
      <c r="KHT303"/>
      <c r="KHU303"/>
      <c r="KHV303"/>
      <c r="KHW303"/>
      <c r="KHX303"/>
      <c r="KHY303"/>
      <c r="KHZ303"/>
      <c r="KIA303"/>
      <c r="KIB303"/>
      <c r="KIC303"/>
      <c r="KID303"/>
      <c r="KIE303"/>
      <c r="KIF303"/>
      <c r="KIG303"/>
      <c r="KIH303"/>
      <c r="KII303"/>
      <c r="KIJ303"/>
      <c r="KIK303"/>
      <c r="KIL303"/>
      <c r="KIM303"/>
      <c r="KIN303"/>
      <c r="KIO303"/>
      <c r="KIP303"/>
      <c r="KIQ303"/>
      <c r="KIR303"/>
      <c r="KIS303"/>
      <c r="KIT303"/>
      <c r="KIU303"/>
      <c r="KIV303"/>
      <c r="KIW303"/>
      <c r="KIX303"/>
      <c r="KIY303"/>
      <c r="KIZ303"/>
      <c r="KJA303"/>
      <c r="KJB303"/>
      <c r="KJC303"/>
      <c r="KJD303"/>
      <c r="KJE303"/>
      <c r="KJF303"/>
      <c r="KJG303"/>
      <c r="KJH303"/>
      <c r="KJI303"/>
      <c r="KJJ303"/>
      <c r="KJK303"/>
      <c r="KJL303"/>
      <c r="KJM303"/>
      <c r="KJN303"/>
      <c r="KJO303"/>
      <c r="KJP303"/>
      <c r="KJQ303"/>
      <c r="KJR303"/>
      <c r="KJS303"/>
      <c r="KJT303"/>
      <c r="KJU303"/>
      <c r="KJV303"/>
      <c r="KJW303"/>
      <c r="KJX303"/>
      <c r="KJY303"/>
      <c r="KJZ303"/>
      <c r="KKA303"/>
      <c r="KKB303"/>
      <c r="KKC303"/>
      <c r="KKD303"/>
      <c r="KKE303"/>
      <c r="KKF303"/>
      <c r="KKG303"/>
      <c r="KKH303"/>
      <c r="KKI303"/>
      <c r="KKJ303"/>
      <c r="KKK303"/>
      <c r="KKL303"/>
      <c r="KKM303"/>
      <c r="KKN303"/>
      <c r="KKO303"/>
      <c r="KKP303"/>
      <c r="KKQ303"/>
      <c r="KKR303"/>
      <c r="KKS303"/>
      <c r="KKT303"/>
      <c r="KKU303"/>
      <c r="KKV303"/>
      <c r="KKW303"/>
      <c r="KKX303"/>
      <c r="KKY303"/>
      <c r="KKZ303"/>
      <c r="KLA303"/>
      <c r="KLB303"/>
      <c r="KLC303"/>
      <c r="KLD303"/>
      <c r="KLE303"/>
      <c r="KLF303"/>
      <c r="KLG303"/>
      <c r="KLH303"/>
      <c r="KLI303"/>
      <c r="KLJ303"/>
      <c r="KLK303"/>
      <c r="KLL303"/>
      <c r="KLM303"/>
      <c r="KLN303"/>
      <c r="KLO303"/>
      <c r="KLP303"/>
      <c r="KLQ303"/>
      <c r="KLR303"/>
      <c r="KLS303"/>
      <c r="KLT303"/>
      <c r="KLU303"/>
      <c r="KLV303"/>
      <c r="KLW303"/>
      <c r="KLX303"/>
      <c r="KLY303"/>
      <c r="KLZ303"/>
      <c r="KMA303"/>
      <c r="KMB303"/>
      <c r="KMC303"/>
      <c r="KMD303"/>
      <c r="KME303"/>
      <c r="KMF303"/>
      <c r="KMG303"/>
      <c r="KMH303"/>
      <c r="KMI303"/>
      <c r="KMJ303"/>
      <c r="KMK303"/>
      <c r="KML303"/>
      <c r="KMM303"/>
      <c r="KMN303"/>
      <c r="KMO303"/>
      <c r="KMP303"/>
      <c r="KMQ303"/>
      <c r="KMR303"/>
      <c r="KMS303"/>
      <c r="KMT303"/>
      <c r="KMU303"/>
      <c r="KMV303"/>
      <c r="KMW303"/>
      <c r="KMX303"/>
      <c r="KMY303"/>
      <c r="KMZ303"/>
      <c r="KNA303"/>
      <c r="KNB303"/>
      <c r="KNC303"/>
      <c r="KND303"/>
      <c r="KNE303"/>
      <c r="KNF303"/>
      <c r="KNG303"/>
      <c r="KNH303"/>
      <c r="KNI303"/>
      <c r="KNJ303"/>
      <c r="KNK303"/>
      <c r="KNL303"/>
      <c r="KNM303"/>
      <c r="KNN303"/>
      <c r="KNO303"/>
      <c r="KNP303"/>
      <c r="KNQ303"/>
      <c r="KNR303"/>
      <c r="KNS303"/>
      <c r="KNT303"/>
      <c r="KNU303"/>
      <c r="KNV303"/>
      <c r="KNW303"/>
      <c r="KNX303"/>
      <c r="KNY303"/>
      <c r="KNZ303"/>
      <c r="KOA303"/>
      <c r="KOB303"/>
      <c r="KOC303"/>
      <c r="KOD303"/>
      <c r="KOE303"/>
      <c r="KOF303"/>
      <c r="KOG303"/>
      <c r="KOH303"/>
      <c r="KOI303"/>
      <c r="KOJ303"/>
      <c r="KOK303"/>
      <c r="KOL303"/>
      <c r="KOM303"/>
      <c r="KON303"/>
      <c r="KOO303"/>
      <c r="KOP303"/>
      <c r="KOQ303"/>
      <c r="KOR303"/>
      <c r="KOS303"/>
      <c r="KOT303"/>
      <c r="KOU303"/>
      <c r="KOV303"/>
      <c r="KOW303"/>
      <c r="KOX303"/>
      <c r="KOY303"/>
      <c r="KOZ303"/>
      <c r="KPA303"/>
      <c r="KPB303"/>
      <c r="KPC303"/>
      <c r="KPD303"/>
      <c r="KPE303"/>
      <c r="KPF303"/>
      <c r="KPG303"/>
      <c r="KPH303"/>
      <c r="KPI303"/>
      <c r="KPJ303"/>
      <c r="KPK303"/>
      <c r="KPL303"/>
      <c r="KPM303"/>
      <c r="KPN303"/>
      <c r="KPO303"/>
      <c r="KPP303"/>
      <c r="KPQ303"/>
      <c r="KPR303"/>
      <c r="KPS303"/>
      <c r="KPT303"/>
      <c r="KPU303"/>
      <c r="KPV303"/>
      <c r="KPW303"/>
      <c r="KPX303"/>
      <c r="KPY303"/>
      <c r="KPZ303"/>
      <c r="KQA303"/>
      <c r="KQB303"/>
      <c r="KQC303"/>
      <c r="KQD303"/>
      <c r="KQE303"/>
      <c r="KQF303"/>
      <c r="KQG303"/>
      <c r="KQH303"/>
      <c r="KQI303"/>
      <c r="KQJ303"/>
      <c r="KQK303"/>
      <c r="KQL303"/>
      <c r="KQM303"/>
      <c r="KQN303"/>
      <c r="KQO303"/>
      <c r="KQP303"/>
      <c r="KQQ303"/>
      <c r="KQR303"/>
      <c r="KQS303"/>
      <c r="KQT303"/>
      <c r="KQU303"/>
      <c r="KQV303"/>
      <c r="KQW303"/>
      <c r="KQX303"/>
      <c r="KQY303"/>
      <c r="KQZ303"/>
      <c r="KRA303"/>
      <c r="KRB303"/>
      <c r="KRC303"/>
      <c r="KRD303"/>
      <c r="KRE303"/>
      <c r="KRF303"/>
      <c r="KRG303"/>
      <c r="KRH303"/>
      <c r="KRI303"/>
      <c r="KRJ303"/>
      <c r="KRK303"/>
      <c r="KRL303"/>
      <c r="KRM303"/>
      <c r="KRN303"/>
      <c r="KRO303"/>
      <c r="KRP303"/>
      <c r="KRQ303"/>
      <c r="KRR303"/>
      <c r="KRS303"/>
      <c r="KRT303"/>
      <c r="KRU303"/>
      <c r="KRV303"/>
      <c r="KRW303"/>
      <c r="KRX303"/>
      <c r="KRY303"/>
      <c r="KRZ303"/>
      <c r="KSA303"/>
      <c r="KSB303"/>
      <c r="KSC303"/>
      <c r="KSD303"/>
      <c r="KSE303"/>
      <c r="KSF303"/>
      <c r="KSG303"/>
      <c r="KSH303"/>
      <c r="KSI303"/>
      <c r="KSJ303"/>
      <c r="KSK303"/>
      <c r="KSL303"/>
      <c r="KSM303"/>
      <c r="KSN303"/>
      <c r="KSO303"/>
      <c r="KSP303"/>
      <c r="KSQ303"/>
      <c r="KSR303"/>
      <c r="KSS303"/>
      <c r="KST303"/>
      <c r="KSU303"/>
      <c r="KSV303"/>
      <c r="KSW303"/>
      <c r="KSX303"/>
      <c r="KSY303"/>
      <c r="KSZ303"/>
      <c r="KTA303"/>
      <c r="KTB303"/>
      <c r="KTC303"/>
      <c r="KTD303"/>
      <c r="KTE303"/>
      <c r="KTF303"/>
      <c r="KTG303"/>
      <c r="KTH303"/>
      <c r="KTI303"/>
      <c r="KTJ303"/>
      <c r="KTK303"/>
      <c r="KTL303"/>
      <c r="KTM303"/>
      <c r="KTN303"/>
      <c r="KTO303"/>
      <c r="KTP303"/>
      <c r="KTQ303"/>
      <c r="KTR303"/>
      <c r="KTS303"/>
      <c r="KTT303"/>
      <c r="KTU303"/>
      <c r="KTV303"/>
      <c r="KTW303"/>
      <c r="KTX303"/>
      <c r="KTY303"/>
      <c r="KTZ303"/>
      <c r="KUA303"/>
      <c r="KUB303"/>
      <c r="KUC303"/>
      <c r="KUD303"/>
      <c r="KUE303"/>
      <c r="KUF303"/>
      <c r="KUG303"/>
      <c r="KUH303"/>
      <c r="KUI303"/>
      <c r="KUJ303"/>
      <c r="KUK303"/>
      <c r="KUL303"/>
      <c r="KUM303"/>
      <c r="KUN303"/>
      <c r="KUO303"/>
      <c r="KUP303"/>
      <c r="KUQ303"/>
      <c r="KUR303"/>
      <c r="KUS303"/>
      <c r="KUT303"/>
      <c r="KUU303"/>
      <c r="KUV303"/>
      <c r="KUW303"/>
      <c r="KUX303"/>
      <c r="KUY303"/>
      <c r="KUZ303"/>
      <c r="KVA303"/>
      <c r="KVB303"/>
      <c r="KVC303"/>
      <c r="KVD303"/>
      <c r="KVE303"/>
      <c r="KVF303"/>
      <c r="KVG303"/>
      <c r="KVH303"/>
      <c r="KVI303"/>
      <c r="KVJ303"/>
      <c r="KVK303"/>
      <c r="KVL303"/>
      <c r="KVM303"/>
      <c r="KVN303"/>
      <c r="KVO303"/>
      <c r="KVP303"/>
      <c r="KVQ303"/>
      <c r="KVR303"/>
      <c r="KVS303"/>
      <c r="KVT303"/>
      <c r="KVU303"/>
      <c r="KVV303"/>
      <c r="KVW303"/>
      <c r="KVX303"/>
      <c r="KVY303"/>
      <c r="KVZ303"/>
      <c r="KWA303"/>
      <c r="KWB303"/>
      <c r="KWC303"/>
      <c r="KWD303"/>
      <c r="KWE303"/>
      <c r="KWF303"/>
      <c r="KWG303"/>
      <c r="KWH303"/>
      <c r="KWI303"/>
      <c r="KWJ303"/>
      <c r="KWK303"/>
      <c r="KWL303"/>
      <c r="KWM303"/>
      <c r="KWN303"/>
      <c r="KWO303"/>
      <c r="KWP303"/>
      <c r="KWQ303"/>
      <c r="KWR303"/>
      <c r="KWS303"/>
      <c r="KWT303"/>
      <c r="KWU303"/>
      <c r="KWV303"/>
      <c r="KWW303"/>
      <c r="KWX303"/>
      <c r="KWY303"/>
      <c r="KWZ303"/>
      <c r="KXA303"/>
      <c r="KXB303"/>
      <c r="KXC303"/>
      <c r="KXD303"/>
      <c r="KXE303"/>
      <c r="KXF303"/>
      <c r="KXG303"/>
      <c r="KXH303"/>
      <c r="KXI303"/>
      <c r="KXJ303"/>
      <c r="KXK303"/>
      <c r="KXL303"/>
      <c r="KXM303"/>
      <c r="KXN303"/>
      <c r="KXO303"/>
      <c r="KXP303"/>
      <c r="KXQ303"/>
      <c r="KXR303"/>
      <c r="KXS303"/>
      <c r="KXT303"/>
      <c r="KXU303"/>
      <c r="KXV303"/>
      <c r="KXW303"/>
      <c r="KXX303"/>
      <c r="KXY303"/>
      <c r="KXZ303"/>
      <c r="KYA303"/>
      <c r="KYB303"/>
      <c r="KYC303"/>
      <c r="KYD303"/>
      <c r="KYE303"/>
      <c r="KYF303"/>
      <c r="KYG303"/>
      <c r="KYH303"/>
      <c r="KYI303"/>
      <c r="KYJ303"/>
      <c r="KYK303"/>
      <c r="KYL303"/>
      <c r="KYM303"/>
      <c r="KYN303"/>
      <c r="KYO303"/>
      <c r="KYP303"/>
      <c r="KYQ303"/>
      <c r="KYR303"/>
      <c r="KYS303"/>
      <c r="KYT303"/>
      <c r="KYU303"/>
      <c r="KYV303"/>
      <c r="KYW303"/>
      <c r="KYX303"/>
      <c r="KYY303"/>
      <c r="KYZ303"/>
      <c r="KZA303"/>
      <c r="KZB303"/>
      <c r="KZC303"/>
      <c r="KZD303"/>
      <c r="KZE303"/>
      <c r="KZF303"/>
      <c r="KZG303"/>
      <c r="KZH303"/>
      <c r="KZI303"/>
      <c r="KZJ303"/>
      <c r="KZK303"/>
      <c r="KZL303"/>
      <c r="KZM303"/>
      <c r="KZN303"/>
      <c r="KZO303"/>
      <c r="KZP303"/>
      <c r="KZQ303"/>
      <c r="KZR303"/>
      <c r="KZS303"/>
      <c r="KZT303"/>
      <c r="KZU303"/>
      <c r="KZV303"/>
      <c r="KZW303"/>
      <c r="KZX303"/>
      <c r="KZY303"/>
      <c r="KZZ303"/>
      <c r="LAA303"/>
      <c r="LAB303"/>
      <c r="LAC303"/>
      <c r="LAD303"/>
      <c r="LAE303"/>
      <c r="LAF303"/>
      <c r="LAG303"/>
      <c r="LAH303"/>
      <c r="LAI303"/>
      <c r="LAJ303"/>
      <c r="LAK303"/>
      <c r="LAL303"/>
      <c r="LAM303"/>
      <c r="LAN303"/>
      <c r="LAO303"/>
      <c r="LAP303"/>
      <c r="LAQ303"/>
      <c r="LAR303"/>
      <c r="LAS303"/>
      <c r="LAT303"/>
      <c r="LAU303"/>
      <c r="LAV303"/>
      <c r="LAW303"/>
      <c r="LAX303"/>
      <c r="LAY303"/>
      <c r="LAZ303"/>
      <c r="LBA303"/>
      <c r="LBB303"/>
      <c r="LBC303"/>
      <c r="LBD303"/>
      <c r="LBE303"/>
      <c r="LBF303"/>
      <c r="LBG303"/>
      <c r="LBH303"/>
      <c r="LBI303"/>
      <c r="LBJ303"/>
      <c r="LBK303"/>
      <c r="LBL303"/>
      <c r="LBM303"/>
      <c r="LBN303"/>
      <c r="LBO303"/>
      <c r="LBP303"/>
      <c r="LBQ303"/>
      <c r="LBR303"/>
      <c r="LBS303"/>
      <c r="LBT303"/>
      <c r="LBU303"/>
      <c r="LBV303"/>
      <c r="LBW303"/>
      <c r="LBX303"/>
      <c r="LBY303"/>
      <c r="LBZ303"/>
      <c r="LCA303"/>
      <c r="LCB303"/>
      <c r="LCC303"/>
      <c r="LCD303"/>
      <c r="LCE303"/>
      <c r="LCF303"/>
      <c r="LCG303"/>
      <c r="LCH303"/>
      <c r="LCI303"/>
      <c r="LCJ303"/>
      <c r="LCK303"/>
      <c r="LCL303"/>
      <c r="LCM303"/>
      <c r="LCN303"/>
      <c r="LCO303"/>
      <c r="LCP303"/>
      <c r="LCQ303"/>
      <c r="LCR303"/>
      <c r="LCS303"/>
      <c r="LCT303"/>
      <c r="LCU303"/>
      <c r="LCV303"/>
      <c r="LCW303"/>
      <c r="LCX303"/>
      <c r="LCY303"/>
      <c r="LCZ303"/>
      <c r="LDA303"/>
      <c r="LDB303"/>
      <c r="LDC303"/>
      <c r="LDD303"/>
      <c r="LDE303"/>
      <c r="LDF303"/>
      <c r="LDG303"/>
      <c r="LDH303"/>
      <c r="LDI303"/>
      <c r="LDJ303"/>
      <c r="LDK303"/>
      <c r="LDL303"/>
      <c r="LDM303"/>
      <c r="LDN303"/>
      <c r="LDO303"/>
      <c r="LDP303"/>
      <c r="LDQ303"/>
      <c r="LDR303"/>
      <c r="LDS303"/>
      <c r="LDT303"/>
      <c r="LDU303"/>
      <c r="LDV303"/>
      <c r="LDW303"/>
      <c r="LDX303"/>
      <c r="LDY303"/>
      <c r="LDZ303"/>
      <c r="LEA303"/>
      <c r="LEB303"/>
      <c r="LEC303"/>
      <c r="LED303"/>
      <c r="LEE303"/>
      <c r="LEF303"/>
      <c r="LEG303"/>
      <c r="LEH303"/>
      <c r="LEI303"/>
      <c r="LEJ303"/>
      <c r="LEK303"/>
      <c r="LEL303"/>
      <c r="LEM303"/>
      <c r="LEN303"/>
      <c r="LEO303"/>
      <c r="LEP303"/>
      <c r="LEQ303"/>
      <c r="LER303"/>
      <c r="LES303"/>
      <c r="LET303"/>
      <c r="LEU303"/>
      <c r="LEV303"/>
      <c r="LEW303"/>
      <c r="LEX303"/>
      <c r="LEY303"/>
      <c r="LEZ303"/>
      <c r="LFA303"/>
      <c r="LFB303"/>
      <c r="LFC303"/>
      <c r="LFD303"/>
      <c r="LFE303"/>
      <c r="LFF303"/>
      <c r="LFG303"/>
      <c r="LFH303"/>
      <c r="LFI303"/>
      <c r="LFJ303"/>
      <c r="LFK303"/>
      <c r="LFL303"/>
      <c r="LFM303"/>
      <c r="LFN303"/>
      <c r="LFO303"/>
      <c r="LFP303"/>
      <c r="LFQ303"/>
      <c r="LFR303"/>
      <c r="LFS303"/>
      <c r="LFT303"/>
      <c r="LFU303"/>
      <c r="LFV303"/>
      <c r="LFW303"/>
      <c r="LFX303"/>
      <c r="LFY303"/>
      <c r="LFZ303"/>
      <c r="LGA303"/>
      <c r="LGB303"/>
      <c r="LGC303"/>
      <c r="LGD303"/>
      <c r="LGE303"/>
      <c r="LGF303"/>
      <c r="LGG303"/>
      <c r="LGH303"/>
      <c r="LGI303"/>
      <c r="LGJ303"/>
      <c r="LGK303"/>
      <c r="LGL303"/>
      <c r="LGM303"/>
      <c r="LGN303"/>
      <c r="LGO303"/>
      <c r="LGP303"/>
      <c r="LGQ303"/>
      <c r="LGR303"/>
      <c r="LGS303"/>
      <c r="LGT303"/>
      <c r="LGU303"/>
      <c r="LGV303"/>
      <c r="LGW303"/>
      <c r="LGX303"/>
      <c r="LGY303"/>
      <c r="LGZ303"/>
      <c r="LHA303"/>
      <c r="LHB303"/>
      <c r="LHC303"/>
      <c r="LHD303"/>
      <c r="LHE303"/>
      <c r="LHF303"/>
      <c r="LHG303"/>
      <c r="LHH303"/>
      <c r="LHI303"/>
      <c r="LHJ303"/>
      <c r="LHK303"/>
      <c r="LHL303"/>
      <c r="LHM303"/>
      <c r="LHN303"/>
      <c r="LHO303"/>
      <c r="LHP303"/>
      <c r="LHQ303"/>
      <c r="LHR303"/>
      <c r="LHS303"/>
      <c r="LHT303"/>
      <c r="LHU303"/>
      <c r="LHV303"/>
      <c r="LHW303"/>
      <c r="LHX303"/>
      <c r="LHY303"/>
      <c r="LHZ303"/>
      <c r="LIA303"/>
      <c r="LIB303"/>
      <c r="LIC303"/>
      <c r="LID303"/>
      <c r="LIE303"/>
      <c r="LIF303"/>
      <c r="LIG303"/>
      <c r="LIH303"/>
      <c r="LII303"/>
      <c r="LIJ303"/>
      <c r="LIK303"/>
      <c r="LIL303"/>
      <c r="LIM303"/>
      <c r="LIN303"/>
      <c r="LIO303"/>
      <c r="LIP303"/>
      <c r="LIQ303"/>
      <c r="LIR303"/>
      <c r="LIS303"/>
      <c r="LIT303"/>
      <c r="LIU303"/>
      <c r="LIV303"/>
      <c r="LIW303"/>
      <c r="LIX303"/>
      <c r="LIY303"/>
      <c r="LIZ303"/>
      <c r="LJA303"/>
      <c r="LJB303"/>
      <c r="LJC303"/>
      <c r="LJD303"/>
      <c r="LJE303"/>
      <c r="LJF303"/>
      <c r="LJG303"/>
      <c r="LJH303"/>
      <c r="LJI303"/>
      <c r="LJJ303"/>
      <c r="LJK303"/>
      <c r="LJL303"/>
      <c r="LJM303"/>
      <c r="LJN303"/>
      <c r="LJO303"/>
      <c r="LJP303"/>
      <c r="LJQ303"/>
      <c r="LJR303"/>
      <c r="LJS303"/>
      <c r="LJT303"/>
      <c r="LJU303"/>
      <c r="LJV303"/>
      <c r="LJW303"/>
      <c r="LJX303"/>
      <c r="LJY303"/>
      <c r="LJZ303"/>
      <c r="LKA303"/>
      <c r="LKB303"/>
      <c r="LKC303"/>
      <c r="LKD303"/>
      <c r="LKE303"/>
      <c r="LKF303"/>
      <c r="LKG303"/>
      <c r="LKH303"/>
      <c r="LKI303"/>
      <c r="LKJ303"/>
      <c r="LKK303"/>
      <c r="LKL303"/>
      <c r="LKM303"/>
      <c r="LKN303"/>
      <c r="LKO303"/>
      <c r="LKP303"/>
      <c r="LKQ303"/>
      <c r="LKR303"/>
      <c r="LKS303"/>
      <c r="LKT303"/>
      <c r="LKU303"/>
      <c r="LKV303"/>
      <c r="LKW303"/>
      <c r="LKX303"/>
      <c r="LKY303"/>
      <c r="LKZ303"/>
      <c r="LLA303"/>
      <c r="LLB303"/>
      <c r="LLC303"/>
      <c r="LLD303"/>
      <c r="LLE303"/>
      <c r="LLF303"/>
      <c r="LLG303"/>
      <c r="LLH303"/>
      <c r="LLI303"/>
      <c r="LLJ303"/>
      <c r="LLK303"/>
      <c r="LLL303"/>
      <c r="LLM303"/>
      <c r="LLN303"/>
      <c r="LLO303"/>
      <c r="LLP303"/>
      <c r="LLQ303"/>
      <c r="LLR303"/>
      <c r="LLS303"/>
      <c r="LLT303"/>
      <c r="LLU303"/>
      <c r="LLV303"/>
      <c r="LLW303"/>
      <c r="LLX303"/>
      <c r="LLY303"/>
      <c r="LLZ303"/>
      <c r="LMA303"/>
      <c r="LMB303"/>
      <c r="LMC303"/>
      <c r="LMD303"/>
      <c r="LME303"/>
      <c r="LMF303"/>
      <c r="LMG303"/>
      <c r="LMH303"/>
      <c r="LMI303"/>
      <c r="LMJ303"/>
      <c r="LMK303"/>
      <c r="LML303"/>
      <c r="LMM303"/>
      <c r="LMN303"/>
      <c r="LMO303"/>
      <c r="LMP303"/>
      <c r="LMQ303"/>
      <c r="LMR303"/>
      <c r="LMS303"/>
      <c r="LMT303"/>
      <c r="LMU303"/>
      <c r="LMV303"/>
      <c r="LMW303"/>
      <c r="LMX303"/>
      <c r="LMY303"/>
      <c r="LMZ303"/>
      <c r="LNA303"/>
      <c r="LNB303"/>
      <c r="LNC303"/>
      <c r="LND303"/>
      <c r="LNE303"/>
      <c r="LNF303"/>
      <c r="LNG303"/>
      <c r="LNH303"/>
      <c r="LNI303"/>
      <c r="LNJ303"/>
      <c r="LNK303"/>
      <c r="LNL303"/>
      <c r="LNM303"/>
      <c r="LNN303"/>
      <c r="LNO303"/>
      <c r="LNP303"/>
      <c r="LNQ303"/>
      <c r="LNR303"/>
      <c r="LNS303"/>
      <c r="LNT303"/>
      <c r="LNU303"/>
      <c r="LNV303"/>
      <c r="LNW303"/>
      <c r="LNX303"/>
      <c r="LNY303"/>
      <c r="LNZ303"/>
      <c r="LOA303"/>
      <c r="LOB303"/>
      <c r="LOC303"/>
      <c r="LOD303"/>
      <c r="LOE303"/>
      <c r="LOF303"/>
      <c r="LOG303"/>
      <c r="LOH303"/>
      <c r="LOI303"/>
      <c r="LOJ303"/>
      <c r="LOK303"/>
      <c r="LOL303"/>
      <c r="LOM303"/>
      <c r="LON303"/>
      <c r="LOO303"/>
      <c r="LOP303"/>
      <c r="LOQ303"/>
      <c r="LOR303"/>
      <c r="LOS303"/>
      <c r="LOT303"/>
      <c r="LOU303"/>
      <c r="LOV303"/>
      <c r="LOW303"/>
      <c r="LOX303"/>
      <c r="LOY303"/>
      <c r="LOZ303"/>
      <c r="LPA303"/>
      <c r="LPB303"/>
      <c r="LPC303"/>
      <c r="LPD303"/>
      <c r="LPE303"/>
      <c r="LPF303"/>
      <c r="LPG303"/>
      <c r="LPH303"/>
      <c r="LPI303"/>
      <c r="LPJ303"/>
      <c r="LPK303"/>
      <c r="LPL303"/>
      <c r="LPM303"/>
      <c r="LPN303"/>
      <c r="LPO303"/>
      <c r="LPP303"/>
      <c r="LPQ303"/>
      <c r="LPR303"/>
      <c r="LPS303"/>
      <c r="LPT303"/>
      <c r="LPU303"/>
      <c r="LPV303"/>
      <c r="LPW303"/>
      <c r="LPX303"/>
      <c r="LPY303"/>
      <c r="LPZ303"/>
      <c r="LQA303"/>
      <c r="LQB303"/>
      <c r="LQC303"/>
      <c r="LQD303"/>
      <c r="LQE303"/>
      <c r="LQF303"/>
      <c r="LQG303"/>
      <c r="LQH303"/>
      <c r="LQI303"/>
      <c r="LQJ303"/>
      <c r="LQK303"/>
      <c r="LQL303"/>
      <c r="LQM303"/>
      <c r="LQN303"/>
      <c r="LQO303"/>
      <c r="LQP303"/>
      <c r="LQQ303"/>
      <c r="LQR303"/>
      <c r="LQS303"/>
      <c r="LQT303"/>
      <c r="LQU303"/>
      <c r="LQV303"/>
      <c r="LQW303"/>
      <c r="LQX303"/>
      <c r="LQY303"/>
      <c r="LQZ303"/>
      <c r="LRA303"/>
      <c r="LRB303"/>
      <c r="LRC303"/>
      <c r="LRD303"/>
      <c r="LRE303"/>
      <c r="LRF303"/>
      <c r="LRG303"/>
      <c r="LRH303"/>
      <c r="LRI303"/>
      <c r="LRJ303"/>
      <c r="LRK303"/>
      <c r="LRL303"/>
      <c r="LRM303"/>
      <c r="LRN303"/>
      <c r="LRO303"/>
      <c r="LRP303"/>
      <c r="LRQ303"/>
      <c r="LRR303"/>
      <c r="LRS303"/>
      <c r="LRT303"/>
      <c r="LRU303"/>
      <c r="LRV303"/>
      <c r="LRW303"/>
      <c r="LRX303"/>
      <c r="LRY303"/>
      <c r="LRZ303"/>
      <c r="LSA303"/>
      <c r="LSB303"/>
      <c r="LSC303"/>
      <c r="LSD303"/>
      <c r="LSE303"/>
      <c r="LSF303"/>
      <c r="LSG303"/>
      <c r="LSH303"/>
      <c r="LSI303"/>
      <c r="LSJ303"/>
      <c r="LSK303"/>
      <c r="LSL303"/>
      <c r="LSM303"/>
      <c r="LSN303"/>
      <c r="LSO303"/>
      <c r="LSP303"/>
      <c r="LSQ303"/>
      <c r="LSR303"/>
      <c r="LSS303"/>
      <c r="LST303"/>
      <c r="LSU303"/>
      <c r="LSV303"/>
      <c r="LSW303"/>
      <c r="LSX303"/>
      <c r="LSY303"/>
      <c r="LSZ303"/>
      <c r="LTA303"/>
      <c r="LTB303"/>
      <c r="LTC303"/>
      <c r="LTD303"/>
      <c r="LTE303"/>
      <c r="LTF303"/>
      <c r="LTG303"/>
      <c r="LTH303"/>
      <c r="LTI303"/>
      <c r="LTJ303"/>
      <c r="LTK303"/>
      <c r="LTL303"/>
      <c r="LTM303"/>
      <c r="LTN303"/>
      <c r="LTO303"/>
      <c r="LTP303"/>
      <c r="LTQ303"/>
      <c r="LTR303"/>
      <c r="LTS303"/>
      <c r="LTT303"/>
      <c r="LTU303"/>
      <c r="LTV303"/>
      <c r="LTW303"/>
      <c r="LTX303"/>
      <c r="LTY303"/>
      <c r="LTZ303"/>
      <c r="LUA303"/>
      <c r="LUB303"/>
      <c r="LUC303"/>
      <c r="LUD303"/>
      <c r="LUE303"/>
      <c r="LUF303"/>
      <c r="LUG303"/>
      <c r="LUH303"/>
      <c r="LUI303"/>
      <c r="LUJ303"/>
      <c r="LUK303"/>
      <c r="LUL303"/>
      <c r="LUM303"/>
      <c r="LUN303"/>
      <c r="LUO303"/>
      <c r="LUP303"/>
      <c r="LUQ303"/>
      <c r="LUR303"/>
      <c r="LUS303"/>
      <c r="LUT303"/>
      <c r="LUU303"/>
      <c r="LUV303"/>
      <c r="LUW303"/>
      <c r="LUX303"/>
      <c r="LUY303"/>
      <c r="LUZ303"/>
      <c r="LVA303"/>
      <c r="LVB303"/>
      <c r="LVC303"/>
      <c r="LVD303"/>
      <c r="LVE303"/>
      <c r="LVF303"/>
      <c r="LVG303"/>
      <c r="LVH303"/>
      <c r="LVI303"/>
      <c r="LVJ303"/>
      <c r="LVK303"/>
      <c r="LVL303"/>
      <c r="LVM303"/>
      <c r="LVN303"/>
      <c r="LVO303"/>
      <c r="LVP303"/>
      <c r="LVQ303"/>
      <c r="LVR303"/>
      <c r="LVS303"/>
      <c r="LVT303"/>
      <c r="LVU303"/>
      <c r="LVV303"/>
      <c r="LVW303"/>
      <c r="LVX303"/>
      <c r="LVY303"/>
      <c r="LVZ303"/>
      <c r="LWA303"/>
      <c r="LWB303"/>
      <c r="LWC303"/>
      <c r="LWD303"/>
      <c r="LWE303"/>
      <c r="LWF303"/>
      <c r="LWG303"/>
      <c r="LWH303"/>
      <c r="LWI303"/>
      <c r="LWJ303"/>
      <c r="LWK303"/>
      <c r="LWL303"/>
      <c r="LWM303"/>
      <c r="LWN303"/>
      <c r="LWO303"/>
      <c r="LWP303"/>
      <c r="LWQ303"/>
      <c r="LWR303"/>
      <c r="LWS303"/>
      <c r="LWT303"/>
      <c r="LWU303"/>
      <c r="LWV303"/>
      <c r="LWW303"/>
      <c r="LWX303"/>
      <c r="LWY303"/>
      <c r="LWZ303"/>
      <c r="LXA303"/>
      <c r="LXB303"/>
      <c r="LXC303"/>
      <c r="LXD303"/>
      <c r="LXE303"/>
      <c r="LXF303"/>
      <c r="LXG303"/>
      <c r="LXH303"/>
      <c r="LXI303"/>
      <c r="LXJ303"/>
      <c r="LXK303"/>
      <c r="LXL303"/>
      <c r="LXM303"/>
      <c r="LXN303"/>
      <c r="LXO303"/>
      <c r="LXP303"/>
      <c r="LXQ303"/>
      <c r="LXR303"/>
      <c r="LXS303"/>
      <c r="LXT303"/>
      <c r="LXU303"/>
      <c r="LXV303"/>
      <c r="LXW303"/>
      <c r="LXX303"/>
      <c r="LXY303"/>
      <c r="LXZ303"/>
      <c r="LYA303"/>
      <c r="LYB303"/>
      <c r="LYC303"/>
      <c r="LYD303"/>
      <c r="LYE303"/>
      <c r="LYF303"/>
      <c r="LYG303"/>
      <c r="LYH303"/>
      <c r="LYI303"/>
      <c r="LYJ303"/>
      <c r="LYK303"/>
      <c r="LYL303"/>
      <c r="LYM303"/>
      <c r="LYN303"/>
      <c r="LYO303"/>
      <c r="LYP303"/>
      <c r="LYQ303"/>
      <c r="LYR303"/>
      <c r="LYS303"/>
      <c r="LYT303"/>
      <c r="LYU303"/>
      <c r="LYV303"/>
      <c r="LYW303"/>
      <c r="LYX303"/>
      <c r="LYY303"/>
      <c r="LYZ303"/>
      <c r="LZA303"/>
      <c r="LZB303"/>
      <c r="LZC303"/>
      <c r="LZD303"/>
      <c r="LZE303"/>
      <c r="LZF303"/>
      <c r="LZG303"/>
      <c r="LZH303"/>
      <c r="LZI303"/>
      <c r="LZJ303"/>
      <c r="LZK303"/>
      <c r="LZL303"/>
      <c r="LZM303"/>
      <c r="LZN303"/>
      <c r="LZO303"/>
      <c r="LZP303"/>
      <c r="LZQ303"/>
      <c r="LZR303"/>
      <c r="LZS303"/>
      <c r="LZT303"/>
      <c r="LZU303"/>
      <c r="LZV303"/>
      <c r="LZW303"/>
      <c r="LZX303"/>
      <c r="LZY303"/>
      <c r="LZZ303"/>
      <c r="MAA303"/>
      <c r="MAB303"/>
      <c r="MAC303"/>
      <c r="MAD303"/>
      <c r="MAE303"/>
      <c r="MAF303"/>
      <c r="MAG303"/>
      <c r="MAH303"/>
      <c r="MAI303"/>
      <c r="MAJ303"/>
      <c r="MAK303"/>
      <c r="MAL303"/>
      <c r="MAM303"/>
      <c r="MAN303"/>
      <c r="MAO303"/>
      <c r="MAP303"/>
      <c r="MAQ303"/>
      <c r="MAR303"/>
      <c r="MAS303"/>
      <c r="MAT303"/>
      <c r="MAU303"/>
      <c r="MAV303"/>
      <c r="MAW303"/>
      <c r="MAX303"/>
      <c r="MAY303"/>
      <c r="MAZ303"/>
      <c r="MBA303"/>
      <c r="MBB303"/>
      <c r="MBC303"/>
      <c r="MBD303"/>
      <c r="MBE303"/>
      <c r="MBF303"/>
      <c r="MBG303"/>
      <c r="MBH303"/>
      <c r="MBI303"/>
      <c r="MBJ303"/>
      <c r="MBK303"/>
      <c r="MBL303"/>
      <c r="MBM303"/>
      <c r="MBN303"/>
      <c r="MBO303"/>
      <c r="MBP303"/>
      <c r="MBQ303"/>
      <c r="MBR303"/>
      <c r="MBS303"/>
      <c r="MBT303"/>
      <c r="MBU303"/>
      <c r="MBV303"/>
      <c r="MBW303"/>
      <c r="MBX303"/>
      <c r="MBY303"/>
      <c r="MBZ303"/>
      <c r="MCA303"/>
      <c r="MCB303"/>
      <c r="MCC303"/>
      <c r="MCD303"/>
      <c r="MCE303"/>
      <c r="MCF303"/>
      <c r="MCG303"/>
      <c r="MCH303"/>
      <c r="MCI303"/>
      <c r="MCJ303"/>
      <c r="MCK303"/>
      <c r="MCL303"/>
      <c r="MCM303"/>
      <c r="MCN303"/>
      <c r="MCO303"/>
      <c r="MCP303"/>
      <c r="MCQ303"/>
      <c r="MCR303"/>
      <c r="MCS303"/>
      <c r="MCT303"/>
      <c r="MCU303"/>
      <c r="MCV303"/>
      <c r="MCW303"/>
      <c r="MCX303"/>
      <c r="MCY303"/>
      <c r="MCZ303"/>
      <c r="MDA303"/>
      <c r="MDB303"/>
      <c r="MDC303"/>
      <c r="MDD303"/>
      <c r="MDE303"/>
      <c r="MDF303"/>
      <c r="MDG303"/>
      <c r="MDH303"/>
      <c r="MDI303"/>
      <c r="MDJ303"/>
      <c r="MDK303"/>
      <c r="MDL303"/>
      <c r="MDM303"/>
      <c r="MDN303"/>
      <c r="MDO303"/>
      <c r="MDP303"/>
      <c r="MDQ303"/>
      <c r="MDR303"/>
      <c r="MDS303"/>
      <c r="MDT303"/>
      <c r="MDU303"/>
      <c r="MDV303"/>
      <c r="MDW303"/>
      <c r="MDX303"/>
      <c r="MDY303"/>
      <c r="MDZ303"/>
      <c r="MEA303"/>
      <c r="MEB303"/>
      <c r="MEC303"/>
      <c r="MED303"/>
      <c r="MEE303"/>
      <c r="MEF303"/>
      <c r="MEG303"/>
      <c r="MEH303"/>
      <c r="MEI303"/>
      <c r="MEJ303"/>
      <c r="MEK303"/>
      <c r="MEL303"/>
      <c r="MEM303"/>
      <c r="MEN303"/>
      <c r="MEO303"/>
      <c r="MEP303"/>
      <c r="MEQ303"/>
      <c r="MER303"/>
      <c r="MES303"/>
      <c r="MET303"/>
      <c r="MEU303"/>
      <c r="MEV303"/>
      <c r="MEW303"/>
      <c r="MEX303"/>
      <c r="MEY303"/>
      <c r="MEZ303"/>
      <c r="MFA303"/>
      <c r="MFB303"/>
      <c r="MFC303"/>
      <c r="MFD303"/>
      <c r="MFE303"/>
      <c r="MFF303"/>
      <c r="MFG303"/>
      <c r="MFH303"/>
      <c r="MFI303"/>
      <c r="MFJ303"/>
      <c r="MFK303"/>
      <c r="MFL303"/>
      <c r="MFM303"/>
      <c r="MFN303"/>
      <c r="MFO303"/>
      <c r="MFP303"/>
      <c r="MFQ303"/>
      <c r="MFR303"/>
      <c r="MFS303"/>
      <c r="MFT303"/>
      <c r="MFU303"/>
      <c r="MFV303"/>
      <c r="MFW303"/>
      <c r="MFX303"/>
      <c r="MFY303"/>
      <c r="MFZ303"/>
      <c r="MGA303"/>
      <c r="MGB303"/>
      <c r="MGC303"/>
      <c r="MGD303"/>
      <c r="MGE303"/>
      <c r="MGF303"/>
      <c r="MGG303"/>
      <c r="MGH303"/>
      <c r="MGI303"/>
      <c r="MGJ303"/>
      <c r="MGK303"/>
      <c r="MGL303"/>
      <c r="MGM303"/>
      <c r="MGN303"/>
      <c r="MGO303"/>
      <c r="MGP303"/>
      <c r="MGQ303"/>
      <c r="MGR303"/>
      <c r="MGS303"/>
      <c r="MGT303"/>
      <c r="MGU303"/>
      <c r="MGV303"/>
      <c r="MGW303"/>
      <c r="MGX303"/>
      <c r="MGY303"/>
      <c r="MGZ303"/>
      <c r="MHA303"/>
      <c r="MHB303"/>
      <c r="MHC303"/>
      <c r="MHD303"/>
      <c r="MHE303"/>
      <c r="MHF303"/>
      <c r="MHG303"/>
      <c r="MHH303"/>
      <c r="MHI303"/>
      <c r="MHJ303"/>
      <c r="MHK303"/>
      <c r="MHL303"/>
      <c r="MHM303"/>
      <c r="MHN303"/>
      <c r="MHO303"/>
      <c r="MHP303"/>
      <c r="MHQ303"/>
      <c r="MHR303"/>
      <c r="MHS303"/>
      <c r="MHT303"/>
      <c r="MHU303"/>
      <c r="MHV303"/>
      <c r="MHW303"/>
      <c r="MHX303"/>
      <c r="MHY303"/>
      <c r="MHZ303"/>
      <c r="MIA303"/>
      <c r="MIB303"/>
      <c r="MIC303"/>
      <c r="MID303"/>
      <c r="MIE303"/>
      <c r="MIF303"/>
      <c r="MIG303"/>
      <c r="MIH303"/>
      <c r="MII303"/>
      <c r="MIJ303"/>
      <c r="MIK303"/>
      <c r="MIL303"/>
      <c r="MIM303"/>
      <c r="MIN303"/>
      <c r="MIO303"/>
      <c r="MIP303"/>
      <c r="MIQ303"/>
      <c r="MIR303"/>
      <c r="MIS303"/>
      <c r="MIT303"/>
      <c r="MIU303"/>
      <c r="MIV303"/>
      <c r="MIW303"/>
      <c r="MIX303"/>
      <c r="MIY303"/>
      <c r="MIZ303"/>
      <c r="MJA303"/>
      <c r="MJB303"/>
      <c r="MJC303"/>
      <c r="MJD303"/>
      <c r="MJE303"/>
      <c r="MJF303"/>
      <c r="MJG303"/>
      <c r="MJH303"/>
      <c r="MJI303"/>
      <c r="MJJ303"/>
      <c r="MJK303"/>
      <c r="MJL303"/>
      <c r="MJM303"/>
      <c r="MJN303"/>
      <c r="MJO303"/>
      <c r="MJP303"/>
      <c r="MJQ303"/>
      <c r="MJR303"/>
      <c r="MJS303"/>
      <c r="MJT303"/>
      <c r="MJU303"/>
      <c r="MJV303"/>
      <c r="MJW303"/>
      <c r="MJX303"/>
      <c r="MJY303"/>
      <c r="MJZ303"/>
      <c r="MKA303"/>
      <c r="MKB303"/>
      <c r="MKC303"/>
      <c r="MKD303"/>
      <c r="MKE303"/>
      <c r="MKF303"/>
      <c r="MKG303"/>
      <c r="MKH303"/>
      <c r="MKI303"/>
      <c r="MKJ303"/>
      <c r="MKK303"/>
      <c r="MKL303"/>
      <c r="MKM303"/>
      <c r="MKN303"/>
      <c r="MKO303"/>
      <c r="MKP303"/>
      <c r="MKQ303"/>
      <c r="MKR303"/>
      <c r="MKS303"/>
      <c r="MKT303"/>
      <c r="MKU303"/>
      <c r="MKV303"/>
      <c r="MKW303"/>
      <c r="MKX303"/>
      <c r="MKY303"/>
      <c r="MKZ303"/>
      <c r="MLA303"/>
      <c r="MLB303"/>
      <c r="MLC303"/>
      <c r="MLD303"/>
      <c r="MLE303"/>
      <c r="MLF303"/>
      <c r="MLG303"/>
      <c r="MLH303"/>
      <c r="MLI303"/>
      <c r="MLJ303"/>
      <c r="MLK303"/>
      <c r="MLL303"/>
      <c r="MLM303"/>
      <c r="MLN303"/>
      <c r="MLO303"/>
      <c r="MLP303"/>
      <c r="MLQ303"/>
      <c r="MLR303"/>
      <c r="MLS303"/>
      <c r="MLT303"/>
      <c r="MLU303"/>
      <c r="MLV303"/>
      <c r="MLW303"/>
      <c r="MLX303"/>
      <c r="MLY303"/>
      <c r="MLZ303"/>
      <c r="MMA303"/>
      <c r="MMB303"/>
      <c r="MMC303"/>
      <c r="MMD303"/>
      <c r="MME303"/>
      <c r="MMF303"/>
      <c r="MMG303"/>
      <c r="MMH303"/>
      <c r="MMI303"/>
      <c r="MMJ303"/>
      <c r="MMK303"/>
      <c r="MML303"/>
      <c r="MMM303"/>
      <c r="MMN303"/>
      <c r="MMO303"/>
      <c r="MMP303"/>
      <c r="MMQ303"/>
      <c r="MMR303"/>
      <c r="MMS303"/>
      <c r="MMT303"/>
      <c r="MMU303"/>
      <c r="MMV303"/>
      <c r="MMW303"/>
      <c r="MMX303"/>
      <c r="MMY303"/>
      <c r="MMZ303"/>
      <c r="MNA303"/>
      <c r="MNB303"/>
      <c r="MNC303"/>
      <c r="MND303"/>
      <c r="MNE303"/>
      <c r="MNF303"/>
      <c r="MNG303"/>
      <c r="MNH303"/>
      <c r="MNI303"/>
      <c r="MNJ303"/>
      <c r="MNK303"/>
      <c r="MNL303"/>
      <c r="MNM303"/>
      <c r="MNN303"/>
      <c r="MNO303"/>
      <c r="MNP303"/>
      <c r="MNQ303"/>
      <c r="MNR303"/>
      <c r="MNS303"/>
      <c r="MNT303"/>
      <c r="MNU303"/>
      <c r="MNV303"/>
      <c r="MNW303"/>
      <c r="MNX303"/>
      <c r="MNY303"/>
      <c r="MNZ303"/>
      <c r="MOA303"/>
      <c r="MOB303"/>
      <c r="MOC303"/>
      <c r="MOD303"/>
      <c r="MOE303"/>
      <c r="MOF303"/>
      <c r="MOG303"/>
      <c r="MOH303"/>
      <c r="MOI303"/>
      <c r="MOJ303"/>
      <c r="MOK303"/>
      <c r="MOL303"/>
      <c r="MOM303"/>
      <c r="MON303"/>
      <c r="MOO303"/>
      <c r="MOP303"/>
      <c r="MOQ303"/>
      <c r="MOR303"/>
      <c r="MOS303"/>
      <c r="MOT303"/>
      <c r="MOU303"/>
      <c r="MOV303"/>
      <c r="MOW303"/>
      <c r="MOX303"/>
      <c r="MOY303"/>
      <c r="MOZ303"/>
      <c r="MPA303"/>
      <c r="MPB303"/>
      <c r="MPC303"/>
      <c r="MPD303"/>
      <c r="MPE303"/>
      <c r="MPF303"/>
      <c r="MPG303"/>
      <c r="MPH303"/>
      <c r="MPI303"/>
      <c r="MPJ303"/>
      <c r="MPK303"/>
      <c r="MPL303"/>
      <c r="MPM303"/>
      <c r="MPN303"/>
      <c r="MPO303"/>
      <c r="MPP303"/>
      <c r="MPQ303"/>
      <c r="MPR303"/>
      <c r="MPS303"/>
      <c r="MPT303"/>
      <c r="MPU303"/>
      <c r="MPV303"/>
      <c r="MPW303"/>
      <c r="MPX303"/>
      <c r="MPY303"/>
      <c r="MPZ303"/>
      <c r="MQA303"/>
      <c r="MQB303"/>
      <c r="MQC303"/>
      <c r="MQD303"/>
      <c r="MQE303"/>
      <c r="MQF303"/>
      <c r="MQG303"/>
      <c r="MQH303"/>
      <c r="MQI303"/>
      <c r="MQJ303"/>
      <c r="MQK303"/>
      <c r="MQL303"/>
      <c r="MQM303"/>
      <c r="MQN303"/>
      <c r="MQO303"/>
      <c r="MQP303"/>
      <c r="MQQ303"/>
      <c r="MQR303"/>
      <c r="MQS303"/>
      <c r="MQT303"/>
      <c r="MQU303"/>
      <c r="MQV303"/>
      <c r="MQW303"/>
      <c r="MQX303"/>
      <c r="MQY303"/>
      <c r="MQZ303"/>
      <c r="MRA303"/>
      <c r="MRB303"/>
      <c r="MRC303"/>
      <c r="MRD303"/>
      <c r="MRE303"/>
      <c r="MRF303"/>
      <c r="MRG303"/>
      <c r="MRH303"/>
      <c r="MRI303"/>
      <c r="MRJ303"/>
      <c r="MRK303"/>
      <c r="MRL303"/>
      <c r="MRM303"/>
      <c r="MRN303"/>
      <c r="MRO303"/>
      <c r="MRP303"/>
      <c r="MRQ303"/>
      <c r="MRR303"/>
      <c r="MRS303"/>
      <c r="MRT303"/>
      <c r="MRU303"/>
      <c r="MRV303"/>
      <c r="MRW303"/>
      <c r="MRX303"/>
      <c r="MRY303"/>
      <c r="MRZ303"/>
      <c r="MSA303"/>
      <c r="MSB303"/>
      <c r="MSC303"/>
      <c r="MSD303"/>
      <c r="MSE303"/>
      <c r="MSF303"/>
      <c r="MSG303"/>
      <c r="MSH303"/>
      <c r="MSI303"/>
      <c r="MSJ303"/>
      <c r="MSK303"/>
      <c r="MSL303"/>
      <c r="MSM303"/>
      <c r="MSN303"/>
      <c r="MSO303"/>
      <c r="MSP303"/>
      <c r="MSQ303"/>
      <c r="MSR303"/>
      <c r="MSS303"/>
      <c r="MST303"/>
      <c r="MSU303"/>
      <c r="MSV303"/>
      <c r="MSW303"/>
      <c r="MSX303"/>
      <c r="MSY303"/>
      <c r="MSZ303"/>
      <c r="MTA303"/>
      <c r="MTB303"/>
      <c r="MTC303"/>
      <c r="MTD303"/>
      <c r="MTE303"/>
      <c r="MTF303"/>
      <c r="MTG303"/>
      <c r="MTH303"/>
      <c r="MTI303"/>
      <c r="MTJ303"/>
      <c r="MTK303"/>
      <c r="MTL303"/>
      <c r="MTM303"/>
      <c r="MTN303"/>
      <c r="MTO303"/>
      <c r="MTP303"/>
      <c r="MTQ303"/>
      <c r="MTR303"/>
      <c r="MTS303"/>
      <c r="MTT303"/>
      <c r="MTU303"/>
      <c r="MTV303"/>
      <c r="MTW303"/>
      <c r="MTX303"/>
      <c r="MTY303"/>
      <c r="MTZ303"/>
      <c r="MUA303"/>
      <c r="MUB303"/>
      <c r="MUC303"/>
      <c r="MUD303"/>
      <c r="MUE303"/>
      <c r="MUF303"/>
      <c r="MUG303"/>
      <c r="MUH303"/>
      <c r="MUI303"/>
      <c r="MUJ303"/>
      <c r="MUK303"/>
      <c r="MUL303"/>
      <c r="MUM303"/>
      <c r="MUN303"/>
      <c r="MUO303"/>
      <c r="MUP303"/>
      <c r="MUQ303"/>
      <c r="MUR303"/>
      <c r="MUS303"/>
      <c r="MUT303"/>
      <c r="MUU303"/>
      <c r="MUV303"/>
      <c r="MUW303"/>
      <c r="MUX303"/>
      <c r="MUY303"/>
      <c r="MUZ303"/>
      <c r="MVA303"/>
      <c r="MVB303"/>
      <c r="MVC303"/>
      <c r="MVD303"/>
      <c r="MVE303"/>
      <c r="MVF303"/>
      <c r="MVG303"/>
      <c r="MVH303"/>
      <c r="MVI303"/>
      <c r="MVJ303"/>
      <c r="MVK303"/>
      <c r="MVL303"/>
      <c r="MVM303"/>
      <c r="MVN303"/>
      <c r="MVO303"/>
      <c r="MVP303"/>
      <c r="MVQ303"/>
      <c r="MVR303"/>
      <c r="MVS303"/>
      <c r="MVT303"/>
      <c r="MVU303"/>
      <c r="MVV303"/>
      <c r="MVW303"/>
      <c r="MVX303"/>
      <c r="MVY303"/>
      <c r="MVZ303"/>
      <c r="MWA303"/>
      <c r="MWB303"/>
      <c r="MWC303"/>
      <c r="MWD303"/>
      <c r="MWE303"/>
      <c r="MWF303"/>
      <c r="MWG303"/>
      <c r="MWH303"/>
      <c r="MWI303"/>
      <c r="MWJ303"/>
      <c r="MWK303"/>
      <c r="MWL303"/>
      <c r="MWM303"/>
      <c r="MWN303"/>
      <c r="MWO303"/>
      <c r="MWP303"/>
      <c r="MWQ303"/>
      <c r="MWR303"/>
      <c r="MWS303"/>
      <c r="MWT303"/>
      <c r="MWU303"/>
      <c r="MWV303"/>
      <c r="MWW303"/>
      <c r="MWX303"/>
      <c r="MWY303"/>
      <c r="MWZ303"/>
      <c r="MXA303"/>
      <c r="MXB303"/>
      <c r="MXC303"/>
      <c r="MXD303"/>
      <c r="MXE303"/>
      <c r="MXF303"/>
      <c r="MXG303"/>
      <c r="MXH303"/>
      <c r="MXI303"/>
      <c r="MXJ303"/>
      <c r="MXK303"/>
      <c r="MXL303"/>
      <c r="MXM303"/>
      <c r="MXN303"/>
      <c r="MXO303"/>
      <c r="MXP303"/>
      <c r="MXQ303"/>
      <c r="MXR303"/>
      <c r="MXS303"/>
      <c r="MXT303"/>
      <c r="MXU303"/>
      <c r="MXV303"/>
      <c r="MXW303"/>
      <c r="MXX303"/>
      <c r="MXY303"/>
      <c r="MXZ303"/>
      <c r="MYA303"/>
      <c r="MYB303"/>
      <c r="MYC303"/>
      <c r="MYD303"/>
      <c r="MYE303"/>
      <c r="MYF303"/>
      <c r="MYG303"/>
      <c r="MYH303"/>
      <c r="MYI303"/>
      <c r="MYJ303"/>
      <c r="MYK303"/>
      <c r="MYL303"/>
      <c r="MYM303"/>
      <c r="MYN303"/>
      <c r="MYO303"/>
      <c r="MYP303"/>
      <c r="MYQ303"/>
      <c r="MYR303"/>
      <c r="MYS303"/>
      <c r="MYT303"/>
      <c r="MYU303"/>
      <c r="MYV303"/>
      <c r="MYW303"/>
      <c r="MYX303"/>
      <c r="MYY303"/>
      <c r="MYZ303"/>
      <c r="MZA303"/>
      <c r="MZB303"/>
      <c r="MZC303"/>
      <c r="MZD303"/>
      <c r="MZE303"/>
      <c r="MZF303"/>
      <c r="MZG303"/>
      <c r="MZH303"/>
      <c r="MZI303"/>
      <c r="MZJ303"/>
      <c r="MZK303"/>
      <c r="MZL303"/>
      <c r="MZM303"/>
      <c r="MZN303"/>
      <c r="MZO303"/>
      <c r="MZP303"/>
      <c r="MZQ303"/>
      <c r="MZR303"/>
      <c r="MZS303"/>
      <c r="MZT303"/>
      <c r="MZU303"/>
      <c r="MZV303"/>
      <c r="MZW303"/>
      <c r="MZX303"/>
      <c r="MZY303"/>
      <c r="MZZ303"/>
      <c r="NAA303"/>
      <c r="NAB303"/>
      <c r="NAC303"/>
      <c r="NAD303"/>
      <c r="NAE303"/>
      <c r="NAF303"/>
      <c r="NAG303"/>
      <c r="NAH303"/>
      <c r="NAI303"/>
      <c r="NAJ303"/>
      <c r="NAK303"/>
      <c r="NAL303"/>
      <c r="NAM303"/>
      <c r="NAN303"/>
      <c r="NAO303"/>
      <c r="NAP303"/>
      <c r="NAQ303"/>
      <c r="NAR303"/>
      <c r="NAS303"/>
      <c r="NAT303"/>
      <c r="NAU303"/>
      <c r="NAV303"/>
      <c r="NAW303"/>
      <c r="NAX303"/>
      <c r="NAY303"/>
      <c r="NAZ303"/>
      <c r="NBA303"/>
      <c r="NBB303"/>
      <c r="NBC303"/>
      <c r="NBD303"/>
      <c r="NBE303"/>
      <c r="NBF303"/>
      <c r="NBG303"/>
      <c r="NBH303"/>
      <c r="NBI303"/>
      <c r="NBJ303"/>
      <c r="NBK303"/>
      <c r="NBL303"/>
      <c r="NBM303"/>
      <c r="NBN303"/>
      <c r="NBO303"/>
      <c r="NBP303"/>
      <c r="NBQ303"/>
      <c r="NBR303"/>
      <c r="NBS303"/>
      <c r="NBT303"/>
      <c r="NBU303"/>
      <c r="NBV303"/>
      <c r="NBW303"/>
      <c r="NBX303"/>
      <c r="NBY303"/>
      <c r="NBZ303"/>
      <c r="NCA303"/>
      <c r="NCB303"/>
      <c r="NCC303"/>
      <c r="NCD303"/>
      <c r="NCE303"/>
      <c r="NCF303"/>
      <c r="NCG303"/>
      <c r="NCH303"/>
      <c r="NCI303"/>
      <c r="NCJ303"/>
      <c r="NCK303"/>
      <c r="NCL303"/>
      <c r="NCM303"/>
      <c r="NCN303"/>
      <c r="NCO303"/>
      <c r="NCP303"/>
      <c r="NCQ303"/>
      <c r="NCR303"/>
      <c r="NCS303"/>
      <c r="NCT303"/>
      <c r="NCU303"/>
      <c r="NCV303"/>
      <c r="NCW303"/>
      <c r="NCX303"/>
      <c r="NCY303"/>
      <c r="NCZ303"/>
      <c r="NDA303"/>
      <c r="NDB303"/>
      <c r="NDC303"/>
      <c r="NDD303"/>
      <c r="NDE303"/>
      <c r="NDF303"/>
      <c r="NDG303"/>
      <c r="NDH303"/>
      <c r="NDI303"/>
      <c r="NDJ303"/>
      <c r="NDK303"/>
      <c r="NDL303"/>
      <c r="NDM303"/>
      <c r="NDN303"/>
      <c r="NDO303"/>
      <c r="NDP303"/>
      <c r="NDQ303"/>
      <c r="NDR303"/>
      <c r="NDS303"/>
      <c r="NDT303"/>
      <c r="NDU303"/>
      <c r="NDV303"/>
      <c r="NDW303"/>
      <c r="NDX303"/>
      <c r="NDY303"/>
      <c r="NDZ303"/>
      <c r="NEA303"/>
      <c r="NEB303"/>
      <c r="NEC303"/>
      <c r="NED303"/>
      <c r="NEE303"/>
      <c r="NEF303"/>
      <c r="NEG303"/>
      <c r="NEH303"/>
      <c r="NEI303"/>
      <c r="NEJ303"/>
      <c r="NEK303"/>
      <c r="NEL303"/>
      <c r="NEM303"/>
      <c r="NEN303"/>
      <c r="NEO303"/>
      <c r="NEP303"/>
      <c r="NEQ303"/>
      <c r="NER303"/>
      <c r="NES303"/>
      <c r="NET303"/>
      <c r="NEU303"/>
      <c r="NEV303"/>
      <c r="NEW303"/>
      <c r="NEX303"/>
      <c r="NEY303"/>
      <c r="NEZ303"/>
      <c r="NFA303"/>
      <c r="NFB303"/>
      <c r="NFC303"/>
      <c r="NFD303"/>
      <c r="NFE303"/>
      <c r="NFF303"/>
      <c r="NFG303"/>
      <c r="NFH303"/>
      <c r="NFI303"/>
      <c r="NFJ303"/>
      <c r="NFK303"/>
      <c r="NFL303"/>
      <c r="NFM303"/>
      <c r="NFN303"/>
      <c r="NFO303"/>
      <c r="NFP303"/>
      <c r="NFQ303"/>
      <c r="NFR303"/>
      <c r="NFS303"/>
      <c r="NFT303"/>
      <c r="NFU303"/>
      <c r="NFV303"/>
      <c r="NFW303"/>
      <c r="NFX303"/>
      <c r="NFY303"/>
      <c r="NFZ303"/>
      <c r="NGA303"/>
      <c r="NGB303"/>
      <c r="NGC303"/>
      <c r="NGD303"/>
      <c r="NGE303"/>
      <c r="NGF303"/>
      <c r="NGG303"/>
      <c r="NGH303"/>
      <c r="NGI303"/>
      <c r="NGJ303"/>
      <c r="NGK303"/>
      <c r="NGL303"/>
      <c r="NGM303"/>
      <c r="NGN303"/>
      <c r="NGO303"/>
      <c r="NGP303"/>
      <c r="NGQ303"/>
      <c r="NGR303"/>
      <c r="NGS303"/>
      <c r="NGT303"/>
      <c r="NGU303"/>
      <c r="NGV303"/>
      <c r="NGW303"/>
      <c r="NGX303"/>
      <c r="NGY303"/>
      <c r="NGZ303"/>
      <c r="NHA303"/>
      <c r="NHB303"/>
      <c r="NHC303"/>
      <c r="NHD303"/>
      <c r="NHE303"/>
      <c r="NHF303"/>
      <c r="NHG303"/>
      <c r="NHH303"/>
      <c r="NHI303"/>
      <c r="NHJ303"/>
      <c r="NHK303"/>
      <c r="NHL303"/>
      <c r="NHM303"/>
      <c r="NHN303"/>
      <c r="NHO303"/>
      <c r="NHP303"/>
      <c r="NHQ303"/>
      <c r="NHR303"/>
      <c r="NHS303"/>
      <c r="NHT303"/>
      <c r="NHU303"/>
      <c r="NHV303"/>
      <c r="NHW303"/>
      <c r="NHX303"/>
      <c r="NHY303"/>
      <c r="NHZ303"/>
      <c r="NIA303"/>
      <c r="NIB303"/>
      <c r="NIC303"/>
      <c r="NID303"/>
      <c r="NIE303"/>
      <c r="NIF303"/>
      <c r="NIG303"/>
      <c r="NIH303"/>
      <c r="NII303"/>
      <c r="NIJ303"/>
      <c r="NIK303"/>
      <c r="NIL303"/>
      <c r="NIM303"/>
      <c r="NIN303"/>
      <c r="NIO303"/>
      <c r="NIP303"/>
      <c r="NIQ303"/>
      <c r="NIR303"/>
      <c r="NIS303"/>
      <c r="NIT303"/>
      <c r="NIU303"/>
      <c r="NIV303"/>
      <c r="NIW303"/>
      <c r="NIX303"/>
      <c r="NIY303"/>
      <c r="NIZ303"/>
      <c r="NJA303"/>
      <c r="NJB303"/>
      <c r="NJC303"/>
      <c r="NJD303"/>
      <c r="NJE303"/>
      <c r="NJF303"/>
      <c r="NJG303"/>
      <c r="NJH303"/>
      <c r="NJI303"/>
      <c r="NJJ303"/>
      <c r="NJK303"/>
      <c r="NJL303"/>
      <c r="NJM303"/>
      <c r="NJN303"/>
      <c r="NJO303"/>
      <c r="NJP303"/>
      <c r="NJQ303"/>
      <c r="NJR303"/>
      <c r="NJS303"/>
      <c r="NJT303"/>
      <c r="NJU303"/>
      <c r="NJV303"/>
      <c r="NJW303"/>
      <c r="NJX303"/>
      <c r="NJY303"/>
      <c r="NJZ303"/>
      <c r="NKA303"/>
      <c r="NKB303"/>
      <c r="NKC303"/>
      <c r="NKD303"/>
      <c r="NKE303"/>
      <c r="NKF303"/>
      <c r="NKG303"/>
      <c r="NKH303"/>
      <c r="NKI303"/>
      <c r="NKJ303"/>
      <c r="NKK303"/>
      <c r="NKL303"/>
      <c r="NKM303"/>
      <c r="NKN303"/>
      <c r="NKO303"/>
      <c r="NKP303"/>
      <c r="NKQ303"/>
      <c r="NKR303"/>
      <c r="NKS303"/>
      <c r="NKT303"/>
      <c r="NKU303"/>
      <c r="NKV303"/>
      <c r="NKW303"/>
      <c r="NKX303"/>
      <c r="NKY303"/>
      <c r="NKZ303"/>
      <c r="NLA303"/>
      <c r="NLB303"/>
      <c r="NLC303"/>
      <c r="NLD303"/>
      <c r="NLE303"/>
      <c r="NLF303"/>
      <c r="NLG303"/>
      <c r="NLH303"/>
      <c r="NLI303"/>
      <c r="NLJ303"/>
      <c r="NLK303"/>
      <c r="NLL303"/>
      <c r="NLM303"/>
      <c r="NLN303"/>
      <c r="NLO303"/>
      <c r="NLP303"/>
      <c r="NLQ303"/>
      <c r="NLR303"/>
      <c r="NLS303"/>
      <c r="NLT303"/>
      <c r="NLU303"/>
      <c r="NLV303"/>
      <c r="NLW303"/>
      <c r="NLX303"/>
      <c r="NLY303"/>
      <c r="NLZ303"/>
      <c r="NMA303"/>
      <c r="NMB303"/>
      <c r="NMC303"/>
      <c r="NMD303"/>
      <c r="NME303"/>
      <c r="NMF303"/>
      <c r="NMG303"/>
      <c r="NMH303"/>
      <c r="NMI303"/>
      <c r="NMJ303"/>
      <c r="NMK303"/>
      <c r="NML303"/>
      <c r="NMM303"/>
      <c r="NMN303"/>
      <c r="NMO303"/>
      <c r="NMP303"/>
      <c r="NMQ303"/>
      <c r="NMR303"/>
      <c r="NMS303"/>
      <c r="NMT303"/>
      <c r="NMU303"/>
      <c r="NMV303"/>
      <c r="NMW303"/>
      <c r="NMX303"/>
      <c r="NMY303"/>
      <c r="NMZ303"/>
      <c r="NNA303"/>
      <c r="NNB303"/>
      <c r="NNC303"/>
      <c r="NND303"/>
      <c r="NNE303"/>
      <c r="NNF303"/>
      <c r="NNG303"/>
      <c r="NNH303"/>
      <c r="NNI303"/>
      <c r="NNJ303"/>
      <c r="NNK303"/>
      <c r="NNL303"/>
      <c r="NNM303"/>
      <c r="NNN303"/>
      <c r="NNO303"/>
      <c r="NNP303"/>
      <c r="NNQ303"/>
      <c r="NNR303"/>
      <c r="NNS303"/>
      <c r="NNT303"/>
      <c r="NNU303"/>
      <c r="NNV303"/>
      <c r="NNW303"/>
      <c r="NNX303"/>
      <c r="NNY303"/>
      <c r="NNZ303"/>
      <c r="NOA303"/>
      <c r="NOB303"/>
      <c r="NOC303"/>
      <c r="NOD303"/>
      <c r="NOE303"/>
      <c r="NOF303"/>
      <c r="NOG303"/>
      <c r="NOH303"/>
      <c r="NOI303"/>
      <c r="NOJ303"/>
      <c r="NOK303"/>
      <c r="NOL303"/>
      <c r="NOM303"/>
      <c r="NON303"/>
      <c r="NOO303"/>
      <c r="NOP303"/>
      <c r="NOQ303"/>
      <c r="NOR303"/>
      <c r="NOS303"/>
      <c r="NOT303"/>
      <c r="NOU303"/>
      <c r="NOV303"/>
      <c r="NOW303"/>
      <c r="NOX303"/>
      <c r="NOY303"/>
      <c r="NOZ303"/>
      <c r="NPA303"/>
      <c r="NPB303"/>
      <c r="NPC303"/>
      <c r="NPD303"/>
      <c r="NPE303"/>
      <c r="NPF303"/>
      <c r="NPG303"/>
      <c r="NPH303"/>
      <c r="NPI303"/>
      <c r="NPJ303"/>
      <c r="NPK303"/>
      <c r="NPL303"/>
      <c r="NPM303"/>
      <c r="NPN303"/>
      <c r="NPO303"/>
      <c r="NPP303"/>
      <c r="NPQ303"/>
      <c r="NPR303"/>
      <c r="NPS303"/>
      <c r="NPT303"/>
      <c r="NPU303"/>
      <c r="NPV303"/>
      <c r="NPW303"/>
      <c r="NPX303"/>
      <c r="NPY303"/>
      <c r="NPZ303"/>
      <c r="NQA303"/>
      <c r="NQB303"/>
      <c r="NQC303"/>
      <c r="NQD303"/>
      <c r="NQE303"/>
      <c r="NQF303"/>
      <c r="NQG303"/>
      <c r="NQH303"/>
      <c r="NQI303"/>
      <c r="NQJ303"/>
      <c r="NQK303"/>
      <c r="NQL303"/>
      <c r="NQM303"/>
      <c r="NQN303"/>
      <c r="NQO303"/>
      <c r="NQP303"/>
      <c r="NQQ303"/>
      <c r="NQR303"/>
      <c r="NQS303"/>
      <c r="NQT303"/>
      <c r="NQU303"/>
      <c r="NQV303"/>
      <c r="NQW303"/>
      <c r="NQX303"/>
      <c r="NQY303"/>
      <c r="NQZ303"/>
      <c r="NRA303"/>
      <c r="NRB303"/>
      <c r="NRC303"/>
      <c r="NRD303"/>
      <c r="NRE303"/>
      <c r="NRF303"/>
      <c r="NRG303"/>
      <c r="NRH303"/>
      <c r="NRI303"/>
      <c r="NRJ303"/>
      <c r="NRK303"/>
      <c r="NRL303"/>
      <c r="NRM303"/>
      <c r="NRN303"/>
      <c r="NRO303"/>
      <c r="NRP303"/>
      <c r="NRQ303"/>
      <c r="NRR303"/>
      <c r="NRS303"/>
      <c r="NRT303"/>
      <c r="NRU303"/>
      <c r="NRV303"/>
      <c r="NRW303"/>
      <c r="NRX303"/>
      <c r="NRY303"/>
      <c r="NRZ303"/>
      <c r="NSA303"/>
      <c r="NSB303"/>
      <c r="NSC303"/>
      <c r="NSD303"/>
      <c r="NSE303"/>
      <c r="NSF303"/>
      <c r="NSG303"/>
      <c r="NSH303"/>
      <c r="NSI303"/>
      <c r="NSJ303"/>
      <c r="NSK303"/>
      <c r="NSL303"/>
      <c r="NSM303"/>
      <c r="NSN303"/>
      <c r="NSO303"/>
      <c r="NSP303"/>
      <c r="NSQ303"/>
      <c r="NSR303"/>
      <c r="NSS303"/>
      <c r="NST303"/>
      <c r="NSU303"/>
      <c r="NSV303"/>
      <c r="NSW303"/>
      <c r="NSX303"/>
      <c r="NSY303"/>
      <c r="NSZ303"/>
      <c r="NTA303"/>
      <c r="NTB303"/>
      <c r="NTC303"/>
      <c r="NTD303"/>
      <c r="NTE303"/>
      <c r="NTF303"/>
      <c r="NTG303"/>
      <c r="NTH303"/>
      <c r="NTI303"/>
      <c r="NTJ303"/>
      <c r="NTK303"/>
      <c r="NTL303"/>
      <c r="NTM303"/>
      <c r="NTN303"/>
      <c r="NTO303"/>
      <c r="NTP303"/>
      <c r="NTQ303"/>
      <c r="NTR303"/>
      <c r="NTS303"/>
      <c r="NTT303"/>
      <c r="NTU303"/>
      <c r="NTV303"/>
      <c r="NTW303"/>
      <c r="NTX303"/>
      <c r="NTY303"/>
      <c r="NTZ303"/>
      <c r="NUA303"/>
      <c r="NUB303"/>
      <c r="NUC303"/>
      <c r="NUD303"/>
      <c r="NUE303"/>
      <c r="NUF303"/>
      <c r="NUG303"/>
      <c r="NUH303"/>
      <c r="NUI303"/>
      <c r="NUJ303"/>
      <c r="NUK303"/>
      <c r="NUL303"/>
      <c r="NUM303"/>
      <c r="NUN303"/>
      <c r="NUO303"/>
      <c r="NUP303"/>
      <c r="NUQ303"/>
      <c r="NUR303"/>
      <c r="NUS303"/>
      <c r="NUT303"/>
      <c r="NUU303"/>
      <c r="NUV303"/>
      <c r="NUW303"/>
      <c r="NUX303"/>
      <c r="NUY303"/>
      <c r="NUZ303"/>
      <c r="NVA303"/>
      <c r="NVB303"/>
      <c r="NVC303"/>
      <c r="NVD303"/>
      <c r="NVE303"/>
      <c r="NVF303"/>
      <c r="NVG303"/>
      <c r="NVH303"/>
      <c r="NVI303"/>
      <c r="NVJ303"/>
      <c r="NVK303"/>
      <c r="NVL303"/>
      <c r="NVM303"/>
      <c r="NVN303"/>
      <c r="NVO303"/>
      <c r="NVP303"/>
      <c r="NVQ303"/>
      <c r="NVR303"/>
      <c r="NVS303"/>
      <c r="NVT303"/>
      <c r="NVU303"/>
      <c r="NVV303"/>
      <c r="NVW303"/>
      <c r="NVX303"/>
      <c r="NVY303"/>
      <c r="NVZ303"/>
      <c r="NWA303"/>
      <c r="NWB303"/>
      <c r="NWC303"/>
      <c r="NWD303"/>
      <c r="NWE303"/>
      <c r="NWF303"/>
      <c r="NWG303"/>
      <c r="NWH303"/>
      <c r="NWI303"/>
      <c r="NWJ303"/>
      <c r="NWK303"/>
      <c r="NWL303"/>
      <c r="NWM303"/>
      <c r="NWN303"/>
      <c r="NWO303"/>
      <c r="NWP303"/>
      <c r="NWQ303"/>
      <c r="NWR303"/>
      <c r="NWS303"/>
      <c r="NWT303"/>
      <c r="NWU303"/>
      <c r="NWV303"/>
      <c r="NWW303"/>
      <c r="NWX303"/>
      <c r="NWY303"/>
      <c r="NWZ303"/>
      <c r="NXA303"/>
      <c r="NXB303"/>
      <c r="NXC303"/>
      <c r="NXD303"/>
      <c r="NXE303"/>
      <c r="NXF303"/>
      <c r="NXG303"/>
      <c r="NXH303"/>
      <c r="NXI303"/>
      <c r="NXJ303"/>
      <c r="NXK303"/>
      <c r="NXL303"/>
      <c r="NXM303"/>
      <c r="NXN303"/>
      <c r="NXO303"/>
      <c r="NXP303"/>
      <c r="NXQ303"/>
      <c r="NXR303"/>
      <c r="NXS303"/>
      <c r="NXT303"/>
      <c r="NXU303"/>
      <c r="NXV303"/>
      <c r="NXW303"/>
      <c r="NXX303"/>
      <c r="NXY303"/>
      <c r="NXZ303"/>
      <c r="NYA303"/>
      <c r="NYB303"/>
      <c r="NYC303"/>
      <c r="NYD303"/>
      <c r="NYE303"/>
      <c r="NYF303"/>
      <c r="NYG303"/>
      <c r="NYH303"/>
      <c r="NYI303"/>
      <c r="NYJ303"/>
      <c r="NYK303"/>
      <c r="NYL303"/>
      <c r="NYM303"/>
      <c r="NYN303"/>
      <c r="NYO303"/>
      <c r="NYP303"/>
      <c r="NYQ303"/>
      <c r="NYR303"/>
      <c r="NYS303"/>
      <c r="NYT303"/>
      <c r="NYU303"/>
      <c r="NYV303"/>
      <c r="NYW303"/>
      <c r="NYX303"/>
      <c r="NYY303"/>
      <c r="NYZ303"/>
      <c r="NZA303"/>
      <c r="NZB303"/>
      <c r="NZC303"/>
      <c r="NZD303"/>
      <c r="NZE303"/>
      <c r="NZF303"/>
      <c r="NZG303"/>
      <c r="NZH303"/>
      <c r="NZI303"/>
      <c r="NZJ303"/>
      <c r="NZK303"/>
      <c r="NZL303"/>
      <c r="NZM303"/>
      <c r="NZN303"/>
      <c r="NZO303"/>
      <c r="NZP303"/>
      <c r="NZQ303"/>
      <c r="NZR303"/>
      <c r="NZS303"/>
      <c r="NZT303"/>
      <c r="NZU303"/>
      <c r="NZV303"/>
      <c r="NZW303"/>
      <c r="NZX303"/>
      <c r="NZY303"/>
      <c r="NZZ303"/>
      <c r="OAA303"/>
      <c r="OAB303"/>
      <c r="OAC303"/>
      <c r="OAD303"/>
      <c r="OAE303"/>
      <c r="OAF303"/>
      <c r="OAG303"/>
      <c r="OAH303"/>
      <c r="OAI303"/>
      <c r="OAJ303"/>
      <c r="OAK303"/>
      <c r="OAL303"/>
      <c r="OAM303"/>
      <c r="OAN303"/>
      <c r="OAO303"/>
      <c r="OAP303"/>
      <c r="OAQ303"/>
      <c r="OAR303"/>
      <c r="OAS303"/>
      <c r="OAT303"/>
      <c r="OAU303"/>
      <c r="OAV303"/>
      <c r="OAW303"/>
      <c r="OAX303"/>
      <c r="OAY303"/>
      <c r="OAZ303"/>
      <c r="OBA303"/>
      <c r="OBB303"/>
      <c r="OBC303"/>
      <c r="OBD303"/>
      <c r="OBE303"/>
      <c r="OBF303"/>
      <c r="OBG303"/>
      <c r="OBH303"/>
      <c r="OBI303"/>
      <c r="OBJ303"/>
      <c r="OBK303"/>
      <c r="OBL303"/>
      <c r="OBM303"/>
      <c r="OBN303"/>
      <c r="OBO303"/>
      <c r="OBP303"/>
      <c r="OBQ303"/>
      <c r="OBR303"/>
      <c r="OBS303"/>
      <c r="OBT303"/>
      <c r="OBU303"/>
      <c r="OBV303"/>
      <c r="OBW303"/>
      <c r="OBX303"/>
      <c r="OBY303"/>
      <c r="OBZ303"/>
      <c r="OCA303"/>
      <c r="OCB303"/>
      <c r="OCC303"/>
      <c r="OCD303"/>
      <c r="OCE303"/>
      <c r="OCF303"/>
      <c r="OCG303"/>
      <c r="OCH303"/>
      <c r="OCI303"/>
      <c r="OCJ303"/>
      <c r="OCK303"/>
      <c r="OCL303"/>
      <c r="OCM303"/>
      <c r="OCN303"/>
      <c r="OCO303"/>
      <c r="OCP303"/>
      <c r="OCQ303"/>
      <c r="OCR303"/>
      <c r="OCS303"/>
      <c r="OCT303"/>
      <c r="OCU303"/>
      <c r="OCV303"/>
      <c r="OCW303"/>
      <c r="OCX303"/>
      <c r="OCY303"/>
      <c r="OCZ303"/>
      <c r="ODA303"/>
      <c r="ODB303"/>
      <c r="ODC303"/>
      <c r="ODD303"/>
      <c r="ODE303"/>
      <c r="ODF303"/>
      <c r="ODG303"/>
      <c r="ODH303"/>
      <c r="ODI303"/>
      <c r="ODJ303"/>
      <c r="ODK303"/>
      <c r="ODL303"/>
      <c r="ODM303"/>
      <c r="ODN303"/>
      <c r="ODO303"/>
      <c r="ODP303"/>
      <c r="ODQ303"/>
      <c r="ODR303"/>
      <c r="ODS303"/>
      <c r="ODT303"/>
      <c r="ODU303"/>
      <c r="ODV303"/>
      <c r="ODW303"/>
      <c r="ODX303"/>
      <c r="ODY303"/>
      <c r="ODZ303"/>
      <c r="OEA303"/>
      <c r="OEB303"/>
      <c r="OEC303"/>
      <c r="OED303"/>
      <c r="OEE303"/>
      <c r="OEF303"/>
      <c r="OEG303"/>
      <c r="OEH303"/>
      <c r="OEI303"/>
      <c r="OEJ303"/>
      <c r="OEK303"/>
      <c r="OEL303"/>
      <c r="OEM303"/>
      <c r="OEN303"/>
      <c r="OEO303"/>
      <c r="OEP303"/>
      <c r="OEQ303"/>
      <c r="OER303"/>
      <c r="OES303"/>
      <c r="OET303"/>
      <c r="OEU303"/>
      <c r="OEV303"/>
      <c r="OEW303"/>
      <c r="OEX303"/>
      <c r="OEY303"/>
      <c r="OEZ303"/>
      <c r="OFA303"/>
      <c r="OFB303"/>
      <c r="OFC303"/>
      <c r="OFD303"/>
      <c r="OFE303"/>
      <c r="OFF303"/>
      <c r="OFG303"/>
      <c r="OFH303"/>
      <c r="OFI303"/>
      <c r="OFJ303"/>
      <c r="OFK303"/>
      <c r="OFL303"/>
      <c r="OFM303"/>
      <c r="OFN303"/>
      <c r="OFO303"/>
      <c r="OFP303"/>
      <c r="OFQ303"/>
      <c r="OFR303"/>
      <c r="OFS303"/>
      <c r="OFT303"/>
      <c r="OFU303"/>
      <c r="OFV303"/>
      <c r="OFW303"/>
      <c r="OFX303"/>
      <c r="OFY303"/>
      <c r="OFZ303"/>
      <c r="OGA303"/>
      <c r="OGB303"/>
      <c r="OGC303"/>
      <c r="OGD303"/>
      <c r="OGE303"/>
      <c r="OGF303"/>
      <c r="OGG303"/>
      <c r="OGH303"/>
      <c r="OGI303"/>
      <c r="OGJ303"/>
      <c r="OGK303"/>
      <c r="OGL303"/>
      <c r="OGM303"/>
      <c r="OGN303"/>
      <c r="OGO303"/>
      <c r="OGP303"/>
      <c r="OGQ303"/>
      <c r="OGR303"/>
      <c r="OGS303"/>
      <c r="OGT303"/>
      <c r="OGU303"/>
      <c r="OGV303"/>
      <c r="OGW303"/>
      <c r="OGX303"/>
      <c r="OGY303"/>
      <c r="OGZ303"/>
      <c r="OHA303"/>
      <c r="OHB303"/>
      <c r="OHC303"/>
      <c r="OHD303"/>
      <c r="OHE303"/>
      <c r="OHF303"/>
      <c r="OHG303"/>
      <c r="OHH303"/>
      <c r="OHI303"/>
      <c r="OHJ303"/>
      <c r="OHK303"/>
      <c r="OHL303"/>
      <c r="OHM303"/>
      <c r="OHN303"/>
      <c r="OHO303"/>
      <c r="OHP303"/>
      <c r="OHQ303"/>
      <c r="OHR303"/>
      <c r="OHS303"/>
      <c r="OHT303"/>
      <c r="OHU303"/>
      <c r="OHV303"/>
      <c r="OHW303"/>
      <c r="OHX303"/>
      <c r="OHY303"/>
      <c r="OHZ303"/>
      <c r="OIA303"/>
      <c r="OIB303"/>
      <c r="OIC303"/>
      <c r="OID303"/>
      <c r="OIE303"/>
      <c r="OIF303"/>
      <c r="OIG303"/>
      <c r="OIH303"/>
      <c r="OII303"/>
      <c r="OIJ303"/>
      <c r="OIK303"/>
      <c r="OIL303"/>
      <c r="OIM303"/>
      <c r="OIN303"/>
      <c r="OIO303"/>
      <c r="OIP303"/>
      <c r="OIQ303"/>
      <c r="OIR303"/>
      <c r="OIS303"/>
      <c r="OIT303"/>
      <c r="OIU303"/>
      <c r="OIV303"/>
      <c r="OIW303"/>
      <c r="OIX303"/>
      <c r="OIY303"/>
      <c r="OIZ303"/>
      <c r="OJA303"/>
      <c r="OJB303"/>
      <c r="OJC303"/>
      <c r="OJD303"/>
      <c r="OJE303"/>
      <c r="OJF303"/>
      <c r="OJG303"/>
      <c r="OJH303"/>
      <c r="OJI303"/>
      <c r="OJJ303"/>
      <c r="OJK303"/>
      <c r="OJL303"/>
      <c r="OJM303"/>
      <c r="OJN303"/>
      <c r="OJO303"/>
      <c r="OJP303"/>
      <c r="OJQ303"/>
      <c r="OJR303"/>
      <c r="OJS303"/>
      <c r="OJT303"/>
      <c r="OJU303"/>
      <c r="OJV303"/>
      <c r="OJW303"/>
      <c r="OJX303"/>
      <c r="OJY303"/>
      <c r="OJZ303"/>
      <c r="OKA303"/>
      <c r="OKB303"/>
      <c r="OKC303"/>
      <c r="OKD303"/>
      <c r="OKE303"/>
      <c r="OKF303"/>
      <c r="OKG303"/>
      <c r="OKH303"/>
      <c r="OKI303"/>
      <c r="OKJ303"/>
      <c r="OKK303"/>
      <c r="OKL303"/>
      <c r="OKM303"/>
      <c r="OKN303"/>
      <c r="OKO303"/>
      <c r="OKP303"/>
      <c r="OKQ303"/>
      <c r="OKR303"/>
      <c r="OKS303"/>
      <c r="OKT303"/>
      <c r="OKU303"/>
      <c r="OKV303"/>
      <c r="OKW303"/>
      <c r="OKX303"/>
      <c r="OKY303"/>
      <c r="OKZ303"/>
      <c r="OLA303"/>
      <c r="OLB303"/>
      <c r="OLC303"/>
      <c r="OLD303"/>
      <c r="OLE303"/>
      <c r="OLF303"/>
      <c r="OLG303"/>
      <c r="OLH303"/>
      <c r="OLI303"/>
      <c r="OLJ303"/>
      <c r="OLK303"/>
      <c r="OLL303"/>
      <c r="OLM303"/>
      <c r="OLN303"/>
      <c r="OLO303"/>
      <c r="OLP303"/>
      <c r="OLQ303"/>
      <c r="OLR303"/>
      <c r="OLS303"/>
      <c r="OLT303"/>
      <c r="OLU303"/>
      <c r="OLV303"/>
      <c r="OLW303"/>
      <c r="OLX303"/>
      <c r="OLY303"/>
      <c r="OLZ303"/>
      <c r="OMA303"/>
      <c r="OMB303"/>
      <c r="OMC303"/>
      <c r="OMD303"/>
      <c r="OME303"/>
      <c r="OMF303"/>
      <c r="OMG303"/>
      <c r="OMH303"/>
      <c r="OMI303"/>
      <c r="OMJ303"/>
      <c r="OMK303"/>
      <c r="OML303"/>
      <c r="OMM303"/>
      <c r="OMN303"/>
      <c r="OMO303"/>
      <c r="OMP303"/>
      <c r="OMQ303"/>
      <c r="OMR303"/>
      <c r="OMS303"/>
      <c r="OMT303"/>
      <c r="OMU303"/>
      <c r="OMV303"/>
      <c r="OMW303"/>
      <c r="OMX303"/>
      <c r="OMY303"/>
      <c r="OMZ303"/>
      <c r="ONA303"/>
      <c r="ONB303"/>
      <c r="ONC303"/>
      <c r="OND303"/>
      <c r="ONE303"/>
      <c r="ONF303"/>
      <c r="ONG303"/>
      <c r="ONH303"/>
      <c r="ONI303"/>
      <c r="ONJ303"/>
      <c r="ONK303"/>
      <c r="ONL303"/>
      <c r="ONM303"/>
      <c r="ONN303"/>
      <c r="ONO303"/>
      <c r="ONP303"/>
      <c r="ONQ303"/>
      <c r="ONR303"/>
      <c r="ONS303"/>
      <c r="ONT303"/>
      <c r="ONU303"/>
      <c r="ONV303"/>
      <c r="ONW303"/>
      <c r="ONX303"/>
      <c r="ONY303"/>
      <c r="ONZ303"/>
      <c r="OOA303"/>
      <c r="OOB303"/>
      <c r="OOC303"/>
      <c r="OOD303"/>
      <c r="OOE303"/>
      <c r="OOF303"/>
      <c r="OOG303"/>
      <c r="OOH303"/>
      <c r="OOI303"/>
      <c r="OOJ303"/>
      <c r="OOK303"/>
      <c r="OOL303"/>
      <c r="OOM303"/>
      <c r="OON303"/>
      <c r="OOO303"/>
      <c r="OOP303"/>
      <c r="OOQ303"/>
      <c r="OOR303"/>
      <c r="OOS303"/>
      <c r="OOT303"/>
      <c r="OOU303"/>
      <c r="OOV303"/>
      <c r="OOW303"/>
      <c r="OOX303"/>
      <c r="OOY303"/>
      <c r="OOZ303"/>
      <c r="OPA303"/>
      <c r="OPB303"/>
      <c r="OPC303"/>
      <c r="OPD303"/>
      <c r="OPE303"/>
      <c r="OPF303"/>
      <c r="OPG303"/>
      <c r="OPH303"/>
      <c r="OPI303"/>
      <c r="OPJ303"/>
      <c r="OPK303"/>
      <c r="OPL303"/>
      <c r="OPM303"/>
      <c r="OPN303"/>
      <c r="OPO303"/>
      <c r="OPP303"/>
      <c r="OPQ303"/>
      <c r="OPR303"/>
      <c r="OPS303"/>
      <c r="OPT303"/>
      <c r="OPU303"/>
      <c r="OPV303"/>
      <c r="OPW303"/>
      <c r="OPX303"/>
      <c r="OPY303"/>
      <c r="OPZ303"/>
      <c r="OQA303"/>
      <c r="OQB303"/>
      <c r="OQC303"/>
      <c r="OQD303"/>
      <c r="OQE303"/>
      <c r="OQF303"/>
      <c r="OQG303"/>
      <c r="OQH303"/>
      <c r="OQI303"/>
      <c r="OQJ303"/>
      <c r="OQK303"/>
      <c r="OQL303"/>
      <c r="OQM303"/>
      <c r="OQN303"/>
      <c r="OQO303"/>
      <c r="OQP303"/>
      <c r="OQQ303"/>
      <c r="OQR303"/>
      <c r="OQS303"/>
      <c r="OQT303"/>
      <c r="OQU303"/>
      <c r="OQV303"/>
      <c r="OQW303"/>
      <c r="OQX303"/>
      <c r="OQY303"/>
      <c r="OQZ303"/>
      <c r="ORA303"/>
      <c r="ORB303"/>
      <c r="ORC303"/>
      <c r="ORD303"/>
      <c r="ORE303"/>
      <c r="ORF303"/>
      <c r="ORG303"/>
      <c r="ORH303"/>
      <c r="ORI303"/>
      <c r="ORJ303"/>
      <c r="ORK303"/>
      <c r="ORL303"/>
      <c r="ORM303"/>
      <c r="ORN303"/>
      <c r="ORO303"/>
      <c r="ORP303"/>
      <c r="ORQ303"/>
      <c r="ORR303"/>
      <c r="ORS303"/>
      <c r="ORT303"/>
      <c r="ORU303"/>
      <c r="ORV303"/>
      <c r="ORW303"/>
      <c r="ORX303"/>
      <c r="ORY303"/>
      <c r="ORZ303"/>
      <c r="OSA303"/>
      <c r="OSB303"/>
      <c r="OSC303"/>
      <c r="OSD303"/>
      <c r="OSE303"/>
      <c r="OSF303"/>
      <c r="OSG303"/>
      <c r="OSH303"/>
      <c r="OSI303"/>
      <c r="OSJ303"/>
      <c r="OSK303"/>
      <c r="OSL303"/>
      <c r="OSM303"/>
      <c r="OSN303"/>
      <c r="OSO303"/>
      <c r="OSP303"/>
      <c r="OSQ303"/>
      <c r="OSR303"/>
      <c r="OSS303"/>
      <c r="OST303"/>
      <c r="OSU303"/>
      <c r="OSV303"/>
      <c r="OSW303"/>
      <c r="OSX303"/>
      <c r="OSY303"/>
      <c r="OSZ303"/>
      <c r="OTA303"/>
      <c r="OTB303"/>
      <c r="OTC303"/>
      <c r="OTD303"/>
      <c r="OTE303"/>
      <c r="OTF303"/>
      <c r="OTG303"/>
      <c r="OTH303"/>
      <c r="OTI303"/>
      <c r="OTJ303"/>
      <c r="OTK303"/>
      <c r="OTL303"/>
      <c r="OTM303"/>
      <c r="OTN303"/>
      <c r="OTO303"/>
      <c r="OTP303"/>
      <c r="OTQ303"/>
      <c r="OTR303"/>
      <c r="OTS303"/>
      <c r="OTT303"/>
      <c r="OTU303"/>
      <c r="OTV303"/>
      <c r="OTW303"/>
      <c r="OTX303"/>
      <c r="OTY303"/>
      <c r="OTZ303"/>
      <c r="OUA303"/>
      <c r="OUB303"/>
      <c r="OUC303"/>
      <c r="OUD303"/>
      <c r="OUE303"/>
      <c r="OUF303"/>
      <c r="OUG303"/>
      <c r="OUH303"/>
      <c r="OUI303"/>
      <c r="OUJ303"/>
      <c r="OUK303"/>
      <c r="OUL303"/>
      <c r="OUM303"/>
      <c r="OUN303"/>
      <c r="OUO303"/>
      <c r="OUP303"/>
      <c r="OUQ303"/>
      <c r="OUR303"/>
      <c r="OUS303"/>
      <c r="OUT303"/>
      <c r="OUU303"/>
      <c r="OUV303"/>
      <c r="OUW303"/>
      <c r="OUX303"/>
      <c r="OUY303"/>
      <c r="OUZ303"/>
      <c r="OVA303"/>
      <c r="OVB303"/>
      <c r="OVC303"/>
      <c r="OVD303"/>
      <c r="OVE303"/>
      <c r="OVF303"/>
      <c r="OVG303"/>
      <c r="OVH303"/>
      <c r="OVI303"/>
      <c r="OVJ303"/>
      <c r="OVK303"/>
      <c r="OVL303"/>
      <c r="OVM303"/>
      <c r="OVN303"/>
      <c r="OVO303"/>
      <c r="OVP303"/>
      <c r="OVQ303"/>
      <c r="OVR303"/>
      <c r="OVS303"/>
      <c r="OVT303"/>
      <c r="OVU303"/>
      <c r="OVV303"/>
      <c r="OVW303"/>
      <c r="OVX303"/>
      <c r="OVY303"/>
      <c r="OVZ303"/>
      <c r="OWA303"/>
      <c r="OWB303"/>
      <c r="OWC303"/>
      <c r="OWD303"/>
      <c r="OWE303"/>
      <c r="OWF303"/>
      <c r="OWG303"/>
      <c r="OWH303"/>
      <c r="OWI303"/>
      <c r="OWJ303"/>
      <c r="OWK303"/>
      <c r="OWL303"/>
      <c r="OWM303"/>
      <c r="OWN303"/>
      <c r="OWO303"/>
      <c r="OWP303"/>
      <c r="OWQ303"/>
      <c r="OWR303"/>
      <c r="OWS303"/>
      <c r="OWT303"/>
      <c r="OWU303"/>
      <c r="OWV303"/>
      <c r="OWW303"/>
      <c r="OWX303"/>
      <c r="OWY303"/>
      <c r="OWZ303"/>
      <c r="OXA303"/>
      <c r="OXB303"/>
      <c r="OXC303"/>
      <c r="OXD303"/>
      <c r="OXE303"/>
      <c r="OXF303"/>
      <c r="OXG303"/>
      <c r="OXH303"/>
      <c r="OXI303"/>
      <c r="OXJ303"/>
      <c r="OXK303"/>
      <c r="OXL303"/>
      <c r="OXM303"/>
      <c r="OXN303"/>
      <c r="OXO303"/>
      <c r="OXP303"/>
      <c r="OXQ303"/>
      <c r="OXR303"/>
      <c r="OXS303"/>
      <c r="OXT303"/>
      <c r="OXU303"/>
      <c r="OXV303"/>
      <c r="OXW303"/>
      <c r="OXX303"/>
      <c r="OXY303"/>
      <c r="OXZ303"/>
      <c r="OYA303"/>
      <c r="OYB303"/>
      <c r="OYC303"/>
      <c r="OYD303"/>
      <c r="OYE303"/>
      <c r="OYF303"/>
      <c r="OYG303"/>
      <c r="OYH303"/>
      <c r="OYI303"/>
      <c r="OYJ303"/>
      <c r="OYK303"/>
      <c r="OYL303"/>
      <c r="OYM303"/>
      <c r="OYN303"/>
      <c r="OYO303"/>
      <c r="OYP303"/>
      <c r="OYQ303"/>
      <c r="OYR303"/>
      <c r="OYS303"/>
      <c r="OYT303"/>
      <c r="OYU303"/>
      <c r="OYV303"/>
      <c r="OYW303"/>
      <c r="OYX303"/>
      <c r="OYY303"/>
      <c r="OYZ303"/>
      <c r="OZA303"/>
      <c r="OZB303"/>
      <c r="OZC303"/>
      <c r="OZD303"/>
      <c r="OZE303"/>
      <c r="OZF303"/>
      <c r="OZG303"/>
      <c r="OZH303"/>
      <c r="OZI303"/>
      <c r="OZJ303"/>
      <c r="OZK303"/>
      <c r="OZL303"/>
      <c r="OZM303"/>
      <c r="OZN303"/>
      <c r="OZO303"/>
      <c r="OZP303"/>
      <c r="OZQ303"/>
      <c r="OZR303"/>
      <c r="OZS303"/>
      <c r="OZT303"/>
      <c r="OZU303"/>
      <c r="OZV303"/>
      <c r="OZW303"/>
      <c r="OZX303"/>
      <c r="OZY303"/>
      <c r="OZZ303"/>
      <c r="PAA303"/>
      <c r="PAB303"/>
      <c r="PAC303"/>
      <c r="PAD303"/>
      <c r="PAE303"/>
      <c r="PAF303"/>
      <c r="PAG303"/>
      <c r="PAH303"/>
      <c r="PAI303"/>
      <c r="PAJ303"/>
      <c r="PAK303"/>
      <c r="PAL303"/>
      <c r="PAM303"/>
      <c r="PAN303"/>
      <c r="PAO303"/>
      <c r="PAP303"/>
      <c r="PAQ303"/>
      <c r="PAR303"/>
      <c r="PAS303"/>
      <c r="PAT303"/>
      <c r="PAU303"/>
      <c r="PAV303"/>
      <c r="PAW303"/>
      <c r="PAX303"/>
      <c r="PAY303"/>
      <c r="PAZ303"/>
      <c r="PBA303"/>
      <c r="PBB303"/>
      <c r="PBC303"/>
      <c r="PBD303"/>
      <c r="PBE303"/>
      <c r="PBF303"/>
      <c r="PBG303"/>
      <c r="PBH303"/>
      <c r="PBI303"/>
      <c r="PBJ303"/>
      <c r="PBK303"/>
      <c r="PBL303"/>
      <c r="PBM303"/>
      <c r="PBN303"/>
      <c r="PBO303"/>
      <c r="PBP303"/>
      <c r="PBQ303"/>
      <c r="PBR303"/>
      <c r="PBS303"/>
      <c r="PBT303"/>
      <c r="PBU303"/>
      <c r="PBV303"/>
      <c r="PBW303"/>
      <c r="PBX303"/>
      <c r="PBY303"/>
      <c r="PBZ303"/>
      <c r="PCA303"/>
      <c r="PCB303"/>
      <c r="PCC303"/>
      <c r="PCD303"/>
      <c r="PCE303"/>
      <c r="PCF303"/>
      <c r="PCG303"/>
      <c r="PCH303"/>
      <c r="PCI303"/>
      <c r="PCJ303"/>
      <c r="PCK303"/>
      <c r="PCL303"/>
      <c r="PCM303"/>
      <c r="PCN303"/>
      <c r="PCO303"/>
      <c r="PCP303"/>
      <c r="PCQ303"/>
      <c r="PCR303"/>
      <c r="PCS303"/>
      <c r="PCT303"/>
      <c r="PCU303"/>
      <c r="PCV303"/>
      <c r="PCW303"/>
      <c r="PCX303"/>
      <c r="PCY303"/>
      <c r="PCZ303"/>
      <c r="PDA303"/>
      <c r="PDB303"/>
      <c r="PDC303"/>
      <c r="PDD303"/>
      <c r="PDE303"/>
      <c r="PDF303"/>
      <c r="PDG303"/>
      <c r="PDH303"/>
      <c r="PDI303"/>
      <c r="PDJ303"/>
      <c r="PDK303"/>
      <c r="PDL303"/>
      <c r="PDM303"/>
      <c r="PDN303"/>
      <c r="PDO303"/>
      <c r="PDP303"/>
      <c r="PDQ303"/>
      <c r="PDR303"/>
      <c r="PDS303"/>
      <c r="PDT303"/>
      <c r="PDU303"/>
      <c r="PDV303"/>
      <c r="PDW303"/>
      <c r="PDX303"/>
      <c r="PDY303"/>
      <c r="PDZ303"/>
      <c r="PEA303"/>
      <c r="PEB303"/>
      <c r="PEC303"/>
      <c r="PED303"/>
      <c r="PEE303"/>
      <c r="PEF303"/>
      <c r="PEG303"/>
      <c r="PEH303"/>
      <c r="PEI303"/>
      <c r="PEJ303"/>
      <c r="PEK303"/>
      <c r="PEL303"/>
      <c r="PEM303"/>
      <c r="PEN303"/>
      <c r="PEO303"/>
      <c r="PEP303"/>
      <c r="PEQ303"/>
      <c r="PER303"/>
      <c r="PES303"/>
      <c r="PET303"/>
      <c r="PEU303"/>
      <c r="PEV303"/>
      <c r="PEW303"/>
      <c r="PEX303"/>
      <c r="PEY303"/>
      <c r="PEZ303"/>
      <c r="PFA303"/>
      <c r="PFB303"/>
      <c r="PFC303"/>
      <c r="PFD303"/>
      <c r="PFE303"/>
      <c r="PFF303"/>
      <c r="PFG303"/>
      <c r="PFH303"/>
      <c r="PFI303"/>
      <c r="PFJ303"/>
      <c r="PFK303"/>
      <c r="PFL303"/>
      <c r="PFM303"/>
      <c r="PFN303"/>
      <c r="PFO303"/>
      <c r="PFP303"/>
      <c r="PFQ303"/>
      <c r="PFR303"/>
      <c r="PFS303"/>
      <c r="PFT303"/>
      <c r="PFU303"/>
      <c r="PFV303"/>
      <c r="PFW303"/>
      <c r="PFX303"/>
      <c r="PFY303"/>
      <c r="PFZ303"/>
      <c r="PGA303"/>
      <c r="PGB303"/>
      <c r="PGC303"/>
      <c r="PGD303"/>
      <c r="PGE303"/>
      <c r="PGF303"/>
      <c r="PGG303"/>
      <c r="PGH303"/>
      <c r="PGI303"/>
      <c r="PGJ303"/>
      <c r="PGK303"/>
      <c r="PGL303"/>
      <c r="PGM303"/>
      <c r="PGN303"/>
      <c r="PGO303"/>
      <c r="PGP303"/>
      <c r="PGQ303"/>
      <c r="PGR303"/>
      <c r="PGS303"/>
      <c r="PGT303"/>
      <c r="PGU303"/>
      <c r="PGV303"/>
      <c r="PGW303"/>
      <c r="PGX303"/>
      <c r="PGY303"/>
      <c r="PGZ303"/>
      <c r="PHA303"/>
      <c r="PHB303"/>
      <c r="PHC303"/>
      <c r="PHD303"/>
      <c r="PHE303"/>
      <c r="PHF303"/>
      <c r="PHG303"/>
      <c r="PHH303"/>
      <c r="PHI303"/>
      <c r="PHJ303"/>
      <c r="PHK303"/>
      <c r="PHL303"/>
      <c r="PHM303"/>
      <c r="PHN303"/>
      <c r="PHO303"/>
      <c r="PHP303"/>
      <c r="PHQ303"/>
      <c r="PHR303"/>
      <c r="PHS303"/>
      <c r="PHT303"/>
      <c r="PHU303"/>
      <c r="PHV303"/>
      <c r="PHW303"/>
      <c r="PHX303"/>
      <c r="PHY303"/>
      <c r="PHZ303"/>
      <c r="PIA303"/>
      <c r="PIB303"/>
      <c r="PIC303"/>
      <c r="PID303"/>
      <c r="PIE303"/>
      <c r="PIF303"/>
      <c r="PIG303"/>
      <c r="PIH303"/>
      <c r="PII303"/>
      <c r="PIJ303"/>
      <c r="PIK303"/>
      <c r="PIL303"/>
      <c r="PIM303"/>
      <c r="PIN303"/>
      <c r="PIO303"/>
      <c r="PIP303"/>
      <c r="PIQ303"/>
      <c r="PIR303"/>
      <c r="PIS303"/>
      <c r="PIT303"/>
      <c r="PIU303"/>
      <c r="PIV303"/>
      <c r="PIW303"/>
      <c r="PIX303"/>
      <c r="PIY303"/>
      <c r="PIZ303"/>
      <c r="PJA303"/>
      <c r="PJB303"/>
      <c r="PJC303"/>
      <c r="PJD303"/>
      <c r="PJE303"/>
      <c r="PJF303"/>
      <c r="PJG303"/>
      <c r="PJH303"/>
      <c r="PJI303"/>
      <c r="PJJ303"/>
      <c r="PJK303"/>
      <c r="PJL303"/>
      <c r="PJM303"/>
      <c r="PJN303"/>
      <c r="PJO303"/>
      <c r="PJP303"/>
      <c r="PJQ303"/>
      <c r="PJR303"/>
      <c r="PJS303"/>
      <c r="PJT303"/>
      <c r="PJU303"/>
      <c r="PJV303"/>
      <c r="PJW303"/>
      <c r="PJX303"/>
      <c r="PJY303"/>
      <c r="PJZ303"/>
      <c r="PKA303"/>
      <c r="PKB303"/>
      <c r="PKC303"/>
      <c r="PKD303"/>
      <c r="PKE303"/>
      <c r="PKF303"/>
      <c r="PKG303"/>
      <c r="PKH303"/>
      <c r="PKI303"/>
      <c r="PKJ303"/>
      <c r="PKK303"/>
      <c r="PKL303"/>
      <c r="PKM303"/>
      <c r="PKN303"/>
      <c r="PKO303"/>
      <c r="PKP303"/>
      <c r="PKQ303"/>
      <c r="PKR303"/>
      <c r="PKS303"/>
      <c r="PKT303"/>
      <c r="PKU303"/>
      <c r="PKV303"/>
      <c r="PKW303"/>
      <c r="PKX303"/>
      <c r="PKY303"/>
      <c r="PKZ303"/>
      <c r="PLA303"/>
      <c r="PLB303"/>
      <c r="PLC303"/>
      <c r="PLD303"/>
      <c r="PLE303"/>
      <c r="PLF303"/>
      <c r="PLG303"/>
      <c r="PLH303"/>
      <c r="PLI303"/>
      <c r="PLJ303"/>
      <c r="PLK303"/>
      <c r="PLL303"/>
      <c r="PLM303"/>
      <c r="PLN303"/>
      <c r="PLO303"/>
      <c r="PLP303"/>
      <c r="PLQ303"/>
      <c r="PLR303"/>
      <c r="PLS303"/>
      <c r="PLT303"/>
      <c r="PLU303"/>
      <c r="PLV303"/>
      <c r="PLW303"/>
      <c r="PLX303"/>
      <c r="PLY303"/>
      <c r="PLZ303"/>
      <c r="PMA303"/>
      <c r="PMB303"/>
      <c r="PMC303"/>
      <c r="PMD303"/>
      <c r="PME303"/>
      <c r="PMF303"/>
      <c r="PMG303"/>
      <c r="PMH303"/>
      <c r="PMI303"/>
      <c r="PMJ303"/>
      <c r="PMK303"/>
      <c r="PML303"/>
      <c r="PMM303"/>
      <c r="PMN303"/>
      <c r="PMO303"/>
      <c r="PMP303"/>
      <c r="PMQ303"/>
      <c r="PMR303"/>
      <c r="PMS303"/>
      <c r="PMT303"/>
      <c r="PMU303"/>
      <c r="PMV303"/>
      <c r="PMW303"/>
      <c r="PMX303"/>
      <c r="PMY303"/>
      <c r="PMZ303"/>
      <c r="PNA303"/>
      <c r="PNB303"/>
      <c r="PNC303"/>
      <c r="PND303"/>
      <c r="PNE303"/>
      <c r="PNF303"/>
      <c r="PNG303"/>
      <c r="PNH303"/>
      <c r="PNI303"/>
      <c r="PNJ303"/>
      <c r="PNK303"/>
      <c r="PNL303"/>
      <c r="PNM303"/>
      <c r="PNN303"/>
      <c r="PNO303"/>
      <c r="PNP303"/>
      <c r="PNQ303"/>
      <c r="PNR303"/>
      <c r="PNS303"/>
      <c r="PNT303"/>
      <c r="PNU303"/>
      <c r="PNV303"/>
      <c r="PNW303"/>
      <c r="PNX303"/>
      <c r="PNY303"/>
      <c r="PNZ303"/>
      <c r="POA303"/>
      <c r="POB303"/>
      <c r="POC303"/>
      <c r="POD303"/>
      <c r="POE303"/>
      <c r="POF303"/>
      <c r="POG303"/>
      <c r="POH303"/>
      <c r="POI303"/>
      <c r="POJ303"/>
      <c r="POK303"/>
      <c r="POL303"/>
      <c r="POM303"/>
      <c r="PON303"/>
      <c r="POO303"/>
      <c r="POP303"/>
      <c r="POQ303"/>
      <c r="POR303"/>
      <c r="POS303"/>
      <c r="POT303"/>
      <c r="POU303"/>
      <c r="POV303"/>
      <c r="POW303"/>
      <c r="POX303"/>
      <c r="POY303"/>
      <c r="POZ303"/>
      <c r="PPA303"/>
      <c r="PPB303"/>
      <c r="PPC303"/>
      <c r="PPD303"/>
      <c r="PPE303"/>
      <c r="PPF303"/>
      <c r="PPG303"/>
      <c r="PPH303"/>
      <c r="PPI303"/>
      <c r="PPJ303"/>
      <c r="PPK303"/>
      <c r="PPL303"/>
      <c r="PPM303"/>
      <c r="PPN303"/>
      <c r="PPO303"/>
      <c r="PPP303"/>
      <c r="PPQ303"/>
      <c r="PPR303"/>
      <c r="PPS303"/>
      <c r="PPT303"/>
      <c r="PPU303"/>
      <c r="PPV303"/>
      <c r="PPW303"/>
      <c r="PPX303"/>
      <c r="PPY303"/>
      <c r="PPZ303"/>
      <c r="PQA303"/>
      <c r="PQB303"/>
      <c r="PQC303"/>
      <c r="PQD303"/>
      <c r="PQE303"/>
      <c r="PQF303"/>
      <c r="PQG303"/>
      <c r="PQH303"/>
      <c r="PQI303"/>
      <c r="PQJ303"/>
      <c r="PQK303"/>
      <c r="PQL303"/>
      <c r="PQM303"/>
      <c r="PQN303"/>
      <c r="PQO303"/>
      <c r="PQP303"/>
      <c r="PQQ303"/>
      <c r="PQR303"/>
      <c r="PQS303"/>
      <c r="PQT303"/>
      <c r="PQU303"/>
      <c r="PQV303"/>
      <c r="PQW303"/>
      <c r="PQX303"/>
      <c r="PQY303"/>
      <c r="PQZ303"/>
      <c r="PRA303"/>
      <c r="PRB303"/>
      <c r="PRC303"/>
      <c r="PRD303"/>
      <c r="PRE303"/>
      <c r="PRF303"/>
      <c r="PRG303"/>
      <c r="PRH303"/>
      <c r="PRI303"/>
      <c r="PRJ303"/>
      <c r="PRK303"/>
      <c r="PRL303"/>
      <c r="PRM303"/>
      <c r="PRN303"/>
      <c r="PRO303"/>
      <c r="PRP303"/>
      <c r="PRQ303"/>
      <c r="PRR303"/>
      <c r="PRS303"/>
      <c r="PRT303"/>
      <c r="PRU303"/>
      <c r="PRV303"/>
      <c r="PRW303"/>
      <c r="PRX303"/>
      <c r="PRY303"/>
      <c r="PRZ303"/>
      <c r="PSA303"/>
      <c r="PSB303"/>
      <c r="PSC303"/>
      <c r="PSD303"/>
      <c r="PSE303"/>
      <c r="PSF303"/>
      <c r="PSG303"/>
      <c r="PSH303"/>
      <c r="PSI303"/>
      <c r="PSJ303"/>
      <c r="PSK303"/>
      <c r="PSL303"/>
      <c r="PSM303"/>
      <c r="PSN303"/>
      <c r="PSO303"/>
      <c r="PSP303"/>
      <c r="PSQ303"/>
      <c r="PSR303"/>
      <c r="PSS303"/>
      <c r="PST303"/>
      <c r="PSU303"/>
      <c r="PSV303"/>
      <c r="PSW303"/>
      <c r="PSX303"/>
      <c r="PSY303"/>
      <c r="PSZ303"/>
      <c r="PTA303"/>
      <c r="PTB303"/>
      <c r="PTC303"/>
      <c r="PTD303"/>
      <c r="PTE303"/>
      <c r="PTF303"/>
      <c r="PTG303"/>
      <c r="PTH303"/>
      <c r="PTI303"/>
      <c r="PTJ303"/>
      <c r="PTK303"/>
      <c r="PTL303"/>
      <c r="PTM303"/>
      <c r="PTN303"/>
      <c r="PTO303"/>
      <c r="PTP303"/>
      <c r="PTQ303"/>
      <c r="PTR303"/>
      <c r="PTS303"/>
      <c r="PTT303"/>
      <c r="PTU303"/>
      <c r="PTV303"/>
      <c r="PTW303"/>
      <c r="PTX303"/>
      <c r="PTY303"/>
      <c r="PTZ303"/>
      <c r="PUA303"/>
      <c r="PUB303"/>
      <c r="PUC303"/>
      <c r="PUD303"/>
      <c r="PUE303"/>
      <c r="PUF303"/>
      <c r="PUG303"/>
      <c r="PUH303"/>
      <c r="PUI303"/>
      <c r="PUJ303"/>
      <c r="PUK303"/>
      <c r="PUL303"/>
      <c r="PUM303"/>
      <c r="PUN303"/>
      <c r="PUO303"/>
      <c r="PUP303"/>
      <c r="PUQ303"/>
      <c r="PUR303"/>
      <c r="PUS303"/>
      <c r="PUT303"/>
      <c r="PUU303"/>
      <c r="PUV303"/>
      <c r="PUW303"/>
      <c r="PUX303"/>
      <c r="PUY303"/>
      <c r="PUZ303"/>
      <c r="PVA303"/>
      <c r="PVB303"/>
      <c r="PVC303"/>
      <c r="PVD303"/>
      <c r="PVE303"/>
      <c r="PVF303"/>
      <c r="PVG303"/>
      <c r="PVH303"/>
      <c r="PVI303"/>
      <c r="PVJ303"/>
      <c r="PVK303"/>
      <c r="PVL303"/>
      <c r="PVM303"/>
      <c r="PVN303"/>
      <c r="PVO303"/>
      <c r="PVP303"/>
      <c r="PVQ303"/>
      <c r="PVR303"/>
      <c r="PVS303"/>
      <c r="PVT303"/>
      <c r="PVU303"/>
      <c r="PVV303"/>
      <c r="PVW303"/>
      <c r="PVX303"/>
      <c r="PVY303"/>
      <c r="PVZ303"/>
      <c r="PWA303"/>
      <c r="PWB303"/>
      <c r="PWC303"/>
      <c r="PWD303"/>
      <c r="PWE303"/>
      <c r="PWF303"/>
      <c r="PWG303"/>
      <c r="PWH303"/>
      <c r="PWI303"/>
      <c r="PWJ303"/>
      <c r="PWK303"/>
      <c r="PWL303"/>
      <c r="PWM303"/>
      <c r="PWN303"/>
      <c r="PWO303"/>
      <c r="PWP303"/>
      <c r="PWQ303"/>
      <c r="PWR303"/>
      <c r="PWS303"/>
      <c r="PWT303"/>
      <c r="PWU303"/>
      <c r="PWV303"/>
      <c r="PWW303"/>
      <c r="PWX303"/>
      <c r="PWY303"/>
      <c r="PWZ303"/>
      <c r="PXA303"/>
      <c r="PXB303"/>
      <c r="PXC303"/>
      <c r="PXD303"/>
      <c r="PXE303"/>
      <c r="PXF303"/>
      <c r="PXG303"/>
      <c r="PXH303"/>
      <c r="PXI303"/>
      <c r="PXJ303"/>
      <c r="PXK303"/>
      <c r="PXL303"/>
      <c r="PXM303"/>
      <c r="PXN303"/>
      <c r="PXO303"/>
      <c r="PXP303"/>
      <c r="PXQ303"/>
      <c r="PXR303"/>
      <c r="PXS303"/>
      <c r="PXT303"/>
      <c r="PXU303"/>
      <c r="PXV303"/>
      <c r="PXW303"/>
      <c r="PXX303"/>
      <c r="PXY303"/>
      <c r="PXZ303"/>
      <c r="PYA303"/>
      <c r="PYB303"/>
      <c r="PYC303"/>
      <c r="PYD303"/>
      <c r="PYE303"/>
      <c r="PYF303"/>
      <c r="PYG303"/>
      <c r="PYH303"/>
      <c r="PYI303"/>
      <c r="PYJ303"/>
      <c r="PYK303"/>
      <c r="PYL303"/>
      <c r="PYM303"/>
      <c r="PYN303"/>
      <c r="PYO303"/>
      <c r="PYP303"/>
      <c r="PYQ303"/>
      <c r="PYR303"/>
      <c r="PYS303"/>
      <c r="PYT303"/>
      <c r="PYU303"/>
      <c r="PYV303"/>
      <c r="PYW303"/>
      <c r="PYX303"/>
      <c r="PYY303"/>
      <c r="PYZ303"/>
      <c r="PZA303"/>
      <c r="PZB303"/>
      <c r="PZC303"/>
      <c r="PZD303"/>
      <c r="PZE303"/>
      <c r="PZF303"/>
      <c r="PZG303"/>
      <c r="PZH303"/>
      <c r="PZI303"/>
      <c r="PZJ303"/>
      <c r="PZK303"/>
      <c r="PZL303"/>
      <c r="PZM303"/>
      <c r="PZN303"/>
      <c r="PZO303"/>
      <c r="PZP303"/>
      <c r="PZQ303"/>
      <c r="PZR303"/>
      <c r="PZS303"/>
      <c r="PZT303"/>
      <c r="PZU303"/>
      <c r="PZV303"/>
      <c r="PZW303"/>
      <c r="PZX303"/>
      <c r="PZY303"/>
      <c r="PZZ303"/>
      <c r="QAA303"/>
      <c r="QAB303"/>
      <c r="QAC303"/>
      <c r="QAD303"/>
      <c r="QAE303"/>
      <c r="QAF303"/>
      <c r="QAG303"/>
      <c r="QAH303"/>
      <c r="QAI303"/>
      <c r="QAJ303"/>
      <c r="QAK303"/>
      <c r="QAL303"/>
      <c r="QAM303"/>
      <c r="QAN303"/>
      <c r="QAO303"/>
      <c r="QAP303"/>
      <c r="QAQ303"/>
      <c r="QAR303"/>
      <c r="QAS303"/>
      <c r="QAT303"/>
      <c r="QAU303"/>
      <c r="QAV303"/>
      <c r="QAW303"/>
      <c r="QAX303"/>
      <c r="QAY303"/>
      <c r="QAZ303"/>
      <c r="QBA303"/>
      <c r="QBB303"/>
      <c r="QBC303"/>
      <c r="QBD303"/>
      <c r="QBE303"/>
      <c r="QBF303"/>
      <c r="QBG303"/>
      <c r="QBH303"/>
      <c r="QBI303"/>
      <c r="QBJ303"/>
      <c r="QBK303"/>
      <c r="QBL303"/>
      <c r="QBM303"/>
      <c r="QBN303"/>
      <c r="QBO303"/>
      <c r="QBP303"/>
      <c r="QBQ303"/>
      <c r="QBR303"/>
      <c r="QBS303"/>
      <c r="QBT303"/>
      <c r="QBU303"/>
      <c r="QBV303"/>
      <c r="QBW303"/>
      <c r="QBX303"/>
      <c r="QBY303"/>
      <c r="QBZ303"/>
      <c r="QCA303"/>
      <c r="QCB303"/>
      <c r="QCC303"/>
      <c r="QCD303"/>
      <c r="QCE303"/>
      <c r="QCF303"/>
      <c r="QCG303"/>
      <c r="QCH303"/>
      <c r="QCI303"/>
      <c r="QCJ303"/>
      <c r="QCK303"/>
      <c r="QCL303"/>
      <c r="QCM303"/>
      <c r="QCN303"/>
      <c r="QCO303"/>
      <c r="QCP303"/>
      <c r="QCQ303"/>
      <c r="QCR303"/>
      <c r="QCS303"/>
      <c r="QCT303"/>
      <c r="QCU303"/>
      <c r="QCV303"/>
      <c r="QCW303"/>
      <c r="QCX303"/>
      <c r="QCY303"/>
      <c r="QCZ303"/>
      <c r="QDA303"/>
      <c r="QDB303"/>
      <c r="QDC303"/>
      <c r="QDD303"/>
      <c r="QDE303"/>
      <c r="QDF303"/>
      <c r="QDG303"/>
      <c r="QDH303"/>
      <c r="QDI303"/>
      <c r="QDJ303"/>
      <c r="QDK303"/>
      <c r="QDL303"/>
      <c r="QDM303"/>
      <c r="QDN303"/>
      <c r="QDO303"/>
      <c r="QDP303"/>
      <c r="QDQ303"/>
      <c r="QDR303"/>
      <c r="QDS303"/>
      <c r="QDT303"/>
      <c r="QDU303"/>
      <c r="QDV303"/>
      <c r="QDW303"/>
      <c r="QDX303"/>
      <c r="QDY303"/>
      <c r="QDZ303"/>
      <c r="QEA303"/>
      <c r="QEB303"/>
      <c r="QEC303"/>
      <c r="QED303"/>
      <c r="QEE303"/>
      <c r="QEF303"/>
      <c r="QEG303"/>
      <c r="QEH303"/>
      <c r="QEI303"/>
      <c r="QEJ303"/>
      <c r="QEK303"/>
      <c r="QEL303"/>
      <c r="QEM303"/>
      <c r="QEN303"/>
      <c r="QEO303"/>
      <c r="QEP303"/>
      <c r="QEQ303"/>
      <c r="QER303"/>
      <c r="QES303"/>
      <c r="QET303"/>
      <c r="QEU303"/>
      <c r="QEV303"/>
      <c r="QEW303"/>
      <c r="QEX303"/>
      <c r="QEY303"/>
      <c r="QEZ303"/>
      <c r="QFA303"/>
      <c r="QFB303"/>
      <c r="QFC303"/>
      <c r="QFD303"/>
      <c r="QFE303"/>
      <c r="QFF303"/>
      <c r="QFG303"/>
      <c r="QFH303"/>
      <c r="QFI303"/>
      <c r="QFJ303"/>
      <c r="QFK303"/>
      <c r="QFL303"/>
      <c r="QFM303"/>
      <c r="QFN303"/>
      <c r="QFO303"/>
      <c r="QFP303"/>
      <c r="QFQ303"/>
      <c r="QFR303"/>
      <c r="QFS303"/>
      <c r="QFT303"/>
      <c r="QFU303"/>
      <c r="QFV303"/>
      <c r="QFW303"/>
      <c r="QFX303"/>
      <c r="QFY303"/>
      <c r="QFZ303"/>
      <c r="QGA303"/>
      <c r="QGB303"/>
      <c r="QGC303"/>
      <c r="QGD303"/>
      <c r="QGE303"/>
      <c r="QGF303"/>
      <c r="QGG303"/>
      <c r="QGH303"/>
      <c r="QGI303"/>
      <c r="QGJ303"/>
      <c r="QGK303"/>
      <c r="QGL303"/>
      <c r="QGM303"/>
      <c r="QGN303"/>
      <c r="QGO303"/>
      <c r="QGP303"/>
      <c r="QGQ303"/>
      <c r="QGR303"/>
      <c r="QGS303"/>
      <c r="QGT303"/>
      <c r="QGU303"/>
      <c r="QGV303"/>
      <c r="QGW303"/>
      <c r="QGX303"/>
      <c r="QGY303"/>
      <c r="QGZ303"/>
      <c r="QHA303"/>
      <c r="QHB303"/>
      <c r="QHC303"/>
      <c r="QHD303"/>
      <c r="QHE303"/>
      <c r="QHF303"/>
      <c r="QHG303"/>
      <c r="QHH303"/>
      <c r="QHI303"/>
      <c r="QHJ303"/>
      <c r="QHK303"/>
      <c r="QHL303"/>
      <c r="QHM303"/>
      <c r="QHN303"/>
      <c r="QHO303"/>
      <c r="QHP303"/>
      <c r="QHQ303"/>
      <c r="QHR303"/>
      <c r="QHS303"/>
      <c r="QHT303"/>
      <c r="QHU303"/>
      <c r="QHV303"/>
      <c r="QHW303"/>
      <c r="QHX303"/>
      <c r="QHY303"/>
      <c r="QHZ303"/>
      <c r="QIA303"/>
      <c r="QIB303"/>
      <c r="QIC303"/>
      <c r="QID303"/>
      <c r="QIE303"/>
      <c r="QIF303"/>
      <c r="QIG303"/>
      <c r="QIH303"/>
      <c r="QII303"/>
      <c r="QIJ303"/>
      <c r="QIK303"/>
      <c r="QIL303"/>
      <c r="QIM303"/>
      <c r="QIN303"/>
      <c r="QIO303"/>
      <c r="QIP303"/>
      <c r="QIQ303"/>
      <c r="QIR303"/>
      <c r="QIS303"/>
      <c r="QIT303"/>
      <c r="QIU303"/>
      <c r="QIV303"/>
      <c r="QIW303"/>
      <c r="QIX303"/>
      <c r="QIY303"/>
      <c r="QIZ303"/>
      <c r="QJA303"/>
      <c r="QJB303"/>
      <c r="QJC303"/>
      <c r="QJD303"/>
      <c r="QJE303"/>
      <c r="QJF303"/>
      <c r="QJG303"/>
      <c r="QJH303"/>
      <c r="QJI303"/>
      <c r="QJJ303"/>
      <c r="QJK303"/>
      <c r="QJL303"/>
      <c r="QJM303"/>
      <c r="QJN303"/>
      <c r="QJO303"/>
      <c r="QJP303"/>
      <c r="QJQ303"/>
      <c r="QJR303"/>
      <c r="QJS303"/>
      <c r="QJT303"/>
      <c r="QJU303"/>
      <c r="QJV303"/>
      <c r="QJW303"/>
      <c r="QJX303"/>
      <c r="QJY303"/>
      <c r="QJZ303"/>
      <c r="QKA303"/>
      <c r="QKB303"/>
      <c r="QKC303"/>
      <c r="QKD303"/>
      <c r="QKE303"/>
      <c r="QKF303"/>
      <c r="QKG303"/>
      <c r="QKH303"/>
      <c r="QKI303"/>
      <c r="QKJ303"/>
      <c r="QKK303"/>
      <c r="QKL303"/>
      <c r="QKM303"/>
      <c r="QKN303"/>
      <c r="QKO303"/>
      <c r="QKP303"/>
      <c r="QKQ303"/>
      <c r="QKR303"/>
      <c r="QKS303"/>
      <c r="QKT303"/>
      <c r="QKU303"/>
      <c r="QKV303"/>
      <c r="QKW303"/>
      <c r="QKX303"/>
      <c r="QKY303"/>
      <c r="QKZ303"/>
      <c r="QLA303"/>
      <c r="QLB303"/>
      <c r="QLC303"/>
      <c r="QLD303"/>
      <c r="QLE303"/>
      <c r="QLF303"/>
      <c r="QLG303"/>
      <c r="QLH303"/>
      <c r="QLI303"/>
      <c r="QLJ303"/>
      <c r="QLK303"/>
      <c r="QLL303"/>
      <c r="QLM303"/>
      <c r="QLN303"/>
      <c r="QLO303"/>
      <c r="QLP303"/>
      <c r="QLQ303"/>
      <c r="QLR303"/>
      <c r="QLS303"/>
      <c r="QLT303"/>
      <c r="QLU303"/>
      <c r="QLV303"/>
      <c r="QLW303"/>
      <c r="QLX303"/>
      <c r="QLY303"/>
      <c r="QLZ303"/>
      <c r="QMA303"/>
      <c r="QMB303"/>
      <c r="QMC303"/>
      <c r="QMD303"/>
      <c r="QME303"/>
      <c r="QMF303"/>
      <c r="QMG303"/>
      <c r="QMH303"/>
      <c r="QMI303"/>
      <c r="QMJ303"/>
      <c r="QMK303"/>
      <c r="QML303"/>
      <c r="QMM303"/>
      <c r="QMN303"/>
      <c r="QMO303"/>
      <c r="QMP303"/>
      <c r="QMQ303"/>
      <c r="QMR303"/>
      <c r="QMS303"/>
      <c r="QMT303"/>
      <c r="QMU303"/>
      <c r="QMV303"/>
      <c r="QMW303"/>
      <c r="QMX303"/>
      <c r="QMY303"/>
      <c r="QMZ303"/>
      <c r="QNA303"/>
      <c r="QNB303"/>
      <c r="QNC303"/>
      <c r="QND303"/>
      <c r="QNE303"/>
      <c r="QNF303"/>
      <c r="QNG303"/>
      <c r="QNH303"/>
      <c r="QNI303"/>
      <c r="QNJ303"/>
      <c r="QNK303"/>
      <c r="QNL303"/>
      <c r="QNM303"/>
      <c r="QNN303"/>
      <c r="QNO303"/>
      <c r="QNP303"/>
      <c r="QNQ303"/>
      <c r="QNR303"/>
      <c r="QNS303"/>
      <c r="QNT303"/>
      <c r="QNU303"/>
      <c r="QNV303"/>
      <c r="QNW303"/>
      <c r="QNX303"/>
      <c r="QNY303"/>
      <c r="QNZ303"/>
      <c r="QOA303"/>
      <c r="QOB303"/>
      <c r="QOC303"/>
      <c r="QOD303"/>
      <c r="QOE303"/>
      <c r="QOF303"/>
      <c r="QOG303"/>
      <c r="QOH303"/>
      <c r="QOI303"/>
      <c r="QOJ303"/>
      <c r="QOK303"/>
      <c r="QOL303"/>
      <c r="QOM303"/>
      <c r="QON303"/>
      <c r="QOO303"/>
      <c r="QOP303"/>
      <c r="QOQ303"/>
      <c r="QOR303"/>
      <c r="QOS303"/>
      <c r="QOT303"/>
      <c r="QOU303"/>
      <c r="QOV303"/>
      <c r="QOW303"/>
      <c r="QOX303"/>
      <c r="QOY303"/>
      <c r="QOZ303"/>
      <c r="QPA303"/>
      <c r="QPB303"/>
      <c r="QPC303"/>
      <c r="QPD303"/>
      <c r="QPE303"/>
      <c r="QPF303"/>
      <c r="QPG303"/>
      <c r="QPH303"/>
      <c r="QPI303"/>
      <c r="QPJ303"/>
      <c r="QPK303"/>
      <c r="QPL303"/>
      <c r="QPM303"/>
      <c r="QPN303"/>
      <c r="QPO303"/>
      <c r="QPP303"/>
      <c r="QPQ303"/>
      <c r="QPR303"/>
      <c r="QPS303"/>
      <c r="QPT303"/>
      <c r="QPU303"/>
      <c r="QPV303"/>
      <c r="QPW303"/>
      <c r="QPX303"/>
      <c r="QPY303"/>
      <c r="QPZ303"/>
      <c r="QQA303"/>
      <c r="QQB303"/>
      <c r="QQC303"/>
      <c r="QQD303"/>
      <c r="QQE303"/>
      <c r="QQF303"/>
      <c r="QQG303"/>
      <c r="QQH303"/>
      <c r="QQI303"/>
      <c r="QQJ303"/>
      <c r="QQK303"/>
      <c r="QQL303"/>
      <c r="QQM303"/>
      <c r="QQN303"/>
      <c r="QQO303"/>
      <c r="QQP303"/>
      <c r="QQQ303"/>
      <c r="QQR303"/>
      <c r="QQS303"/>
      <c r="QQT303"/>
      <c r="QQU303"/>
      <c r="QQV303"/>
      <c r="QQW303"/>
      <c r="QQX303"/>
      <c r="QQY303"/>
      <c r="QQZ303"/>
      <c r="QRA303"/>
      <c r="QRB303"/>
      <c r="QRC303"/>
      <c r="QRD303"/>
      <c r="QRE303"/>
      <c r="QRF303"/>
      <c r="QRG303"/>
      <c r="QRH303"/>
      <c r="QRI303"/>
      <c r="QRJ303"/>
      <c r="QRK303"/>
      <c r="QRL303"/>
      <c r="QRM303"/>
      <c r="QRN303"/>
      <c r="QRO303"/>
      <c r="QRP303"/>
      <c r="QRQ303"/>
      <c r="QRR303"/>
      <c r="QRS303"/>
      <c r="QRT303"/>
      <c r="QRU303"/>
      <c r="QRV303"/>
      <c r="QRW303"/>
      <c r="QRX303"/>
      <c r="QRY303"/>
      <c r="QRZ303"/>
      <c r="QSA303"/>
      <c r="QSB303"/>
      <c r="QSC303"/>
      <c r="QSD303"/>
      <c r="QSE303"/>
      <c r="QSF303"/>
      <c r="QSG303"/>
      <c r="QSH303"/>
      <c r="QSI303"/>
      <c r="QSJ303"/>
      <c r="QSK303"/>
      <c r="QSL303"/>
      <c r="QSM303"/>
      <c r="QSN303"/>
      <c r="QSO303"/>
      <c r="QSP303"/>
      <c r="QSQ303"/>
      <c r="QSR303"/>
      <c r="QSS303"/>
      <c r="QST303"/>
      <c r="QSU303"/>
      <c r="QSV303"/>
      <c r="QSW303"/>
      <c r="QSX303"/>
      <c r="QSY303"/>
      <c r="QSZ303"/>
      <c r="QTA303"/>
      <c r="QTB303"/>
      <c r="QTC303"/>
      <c r="QTD303"/>
      <c r="QTE303"/>
      <c r="QTF303"/>
      <c r="QTG303"/>
      <c r="QTH303"/>
      <c r="QTI303"/>
      <c r="QTJ303"/>
      <c r="QTK303"/>
      <c r="QTL303"/>
      <c r="QTM303"/>
      <c r="QTN303"/>
      <c r="QTO303"/>
      <c r="QTP303"/>
      <c r="QTQ303"/>
      <c r="QTR303"/>
      <c r="QTS303"/>
      <c r="QTT303"/>
      <c r="QTU303"/>
      <c r="QTV303"/>
      <c r="QTW303"/>
      <c r="QTX303"/>
      <c r="QTY303"/>
      <c r="QTZ303"/>
      <c r="QUA303"/>
      <c r="QUB303"/>
      <c r="QUC303"/>
      <c r="QUD303"/>
      <c r="QUE303"/>
      <c r="QUF303"/>
      <c r="QUG303"/>
      <c r="QUH303"/>
      <c r="QUI303"/>
      <c r="QUJ303"/>
      <c r="QUK303"/>
      <c r="QUL303"/>
      <c r="QUM303"/>
      <c r="QUN303"/>
      <c r="QUO303"/>
      <c r="QUP303"/>
      <c r="QUQ303"/>
      <c r="QUR303"/>
      <c r="QUS303"/>
      <c r="QUT303"/>
      <c r="QUU303"/>
      <c r="QUV303"/>
      <c r="QUW303"/>
      <c r="QUX303"/>
      <c r="QUY303"/>
      <c r="QUZ303"/>
      <c r="QVA303"/>
      <c r="QVB303"/>
      <c r="QVC303"/>
      <c r="QVD303"/>
      <c r="QVE303"/>
      <c r="QVF303"/>
      <c r="QVG303"/>
      <c r="QVH303"/>
      <c r="QVI303"/>
      <c r="QVJ303"/>
      <c r="QVK303"/>
      <c r="QVL303"/>
      <c r="QVM303"/>
      <c r="QVN303"/>
      <c r="QVO303"/>
      <c r="QVP303"/>
      <c r="QVQ303"/>
      <c r="QVR303"/>
      <c r="QVS303"/>
      <c r="QVT303"/>
      <c r="QVU303"/>
      <c r="QVV303"/>
      <c r="QVW303"/>
      <c r="QVX303"/>
      <c r="QVY303"/>
      <c r="QVZ303"/>
      <c r="QWA303"/>
      <c r="QWB303"/>
      <c r="QWC303"/>
      <c r="QWD303"/>
      <c r="QWE303"/>
      <c r="QWF303"/>
      <c r="QWG303"/>
      <c r="QWH303"/>
      <c r="QWI303"/>
      <c r="QWJ303"/>
      <c r="QWK303"/>
      <c r="QWL303"/>
      <c r="QWM303"/>
      <c r="QWN303"/>
      <c r="QWO303"/>
      <c r="QWP303"/>
      <c r="QWQ303"/>
      <c r="QWR303"/>
      <c r="QWS303"/>
      <c r="QWT303"/>
      <c r="QWU303"/>
      <c r="QWV303"/>
      <c r="QWW303"/>
      <c r="QWX303"/>
      <c r="QWY303"/>
      <c r="QWZ303"/>
      <c r="QXA303"/>
      <c r="QXB303"/>
      <c r="QXC303"/>
      <c r="QXD303"/>
      <c r="QXE303"/>
      <c r="QXF303"/>
      <c r="QXG303"/>
      <c r="QXH303"/>
      <c r="QXI303"/>
      <c r="QXJ303"/>
      <c r="QXK303"/>
      <c r="QXL303"/>
      <c r="QXM303"/>
      <c r="QXN303"/>
      <c r="QXO303"/>
      <c r="QXP303"/>
      <c r="QXQ303"/>
      <c r="QXR303"/>
      <c r="QXS303"/>
      <c r="QXT303"/>
      <c r="QXU303"/>
      <c r="QXV303"/>
      <c r="QXW303"/>
      <c r="QXX303"/>
      <c r="QXY303"/>
      <c r="QXZ303"/>
      <c r="QYA303"/>
      <c r="QYB303"/>
      <c r="QYC303"/>
      <c r="QYD303"/>
      <c r="QYE303"/>
      <c r="QYF303"/>
      <c r="QYG303"/>
      <c r="QYH303"/>
      <c r="QYI303"/>
      <c r="QYJ303"/>
      <c r="QYK303"/>
      <c r="QYL303"/>
      <c r="QYM303"/>
      <c r="QYN303"/>
      <c r="QYO303"/>
      <c r="QYP303"/>
      <c r="QYQ303"/>
      <c r="QYR303"/>
      <c r="QYS303"/>
      <c r="QYT303"/>
      <c r="QYU303"/>
      <c r="QYV303"/>
      <c r="QYW303"/>
      <c r="QYX303"/>
      <c r="QYY303"/>
      <c r="QYZ303"/>
      <c r="QZA303"/>
      <c r="QZB303"/>
      <c r="QZC303"/>
      <c r="QZD303"/>
      <c r="QZE303"/>
      <c r="QZF303"/>
      <c r="QZG303"/>
      <c r="QZH303"/>
      <c r="QZI303"/>
      <c r="QZJ303"/>
      <c r="QZK303"/>
      <c r="QZL303"/>
      <c r="QZM303"/>
      <c r="QZN303"/>
      <c r="QZO303"/>
      <c r="QZP303"/>
      <c r="QZQ303"/>
      <c r="QZR303"/>
      <c r="QZS303"/>
      <c r="QZT303"/>
      <c r="QZU303"/>
      <c r="QZV303"/>
      <c r="QZW303"/>
      <c r="QZX303"/>
      <c r="QZY303"/>
      <c r="QZZ303"/>
      <c r="RAA303"/>
      <c r="RAB303"/>
      <c r="RAC303"/>
      <c r="RAD303"/>
      <c r="RAE303"/>
      <c r="RAF303"/>
      <c r="RAG303"/>
      <c r="RAH303"/>
      <c r="RAI303"/>
      <c r="RAJ303"/>
      <c r="RAK303"/>
      <c r="RAL303"/>
      <c r="RAM303"/>
      <c r="RAN303"/>
      <c r="RAO303"/>
      <c r="RAP303"/>
      <c r="RAQ303"/>
      <c r="RAR303"/>
      <c r="RAS303"/>
      <c r="RAT303"/>
      <c r="RAU303"/>
      <c r="RAV303"/>
      <c r="RAW303"/>
      <c r="RAX303"/>
      <c r="RAY303"/>
      <c r="RAZ303"/>
      <c r="RBA303"/>
      <c r="RBB303"/>
      <c r="RBC303"/>
      <c r="RBD303"/>
      <c r="RBE303"/>
      <c r="RBF303"/>
      <c r="RBG303"/>
      <c r="RBH303"/>
      <c r="RBI303"/>
      <c r="RBJ303"/>
      <c r="RBK303"/>
      <c r="RBL303"/>
      <c r="RBM303"/>
      <c r="RBN303"/>
      <c r="RBO303"/>
      <c r="RBP303"/>
      <c r="RBQ303"/>
      <c r="RBR303"/>
      <c r="RBS303"/>
      <c r="RBT303"/>
      <c r="RBU303"/>
      <c r="RBV303"/>
      <c r="RBW303"/>
      <c r="RBX303"/>
      <c r="RBY303"/>
      <c r="RBZ303"/>
      <c r="RCA303"/>
      <c r="RCB303"/>
      <c r="RCC303"/>
      <c r="RCD303"/>
      <c r="RCE303"/>
      <c r="RCF303"/>
      <c r="RCG303"/>
      <c r="RCH303"/>
      <c r="RCI303"/>
      <c r="RCJ303"/>
      <c r="RCK303"/>
      <c r="RCL303"/>
      <c r="RCM303"/>
      <c r="RCN303"/>
      <c r="RCO303"/>
      <c r="RCP303"/>
      <c r="RCQ303"/>
      <c r="RCR303"/>
      <c r="RCS303"/>
      <c r="RCT303"/>
      <c r="RCU303"/>
      <c r="RCV303"/>
      <c r="RCW303"/>
      <c r="RCX303"/>
      <c r="RCY303"/>
      <c r="RCZ303"/>
      <c r="RDA303"/>
      <c r="RDB303"/>
      <c r="RDC303"/>
      <c r="RDD303"/>
      <c r="RDE303"/>
      <c r="RDF303"/>
      <c r="RDG303"/>
      <c r="RDH303"/>
      <c r="RDI303"/>
      <c r="RDJ303"/>
      <c r="RDK303"/>
      <c r="RDL303"/>
      <c r="RDM303"/>
      <c r="RDN303"/>
      <c r="RDO303"/>
      <c r="RDP303"/>
      <c r="RDQ303"/>
      <c r="RDR303"/>
      <c r="RDS303"/>
      <c r="RDT303"/>
      <c r="RDU303"/>
      <c r="RDV303"/>
      <c r="RDW303"/>
      <c r="RDX303"/>
      <c r="RDY303"/>
      <c r="RDZ303"/>
      <c r="REA303"/>
      <c r="REB303"/>
      <c r="REC303"/>
      <c r="RED303"/>
      <c r="REE303"/>
      <c r="REF303"/>
      <c r="REG303"/>
      <c r="REH303"/>
      <c r="REI303"/>
      <c r="REJ303"/>
      <c r="REK303"/>
      <c r="REL303"/>
      <c r="REM303"/>
      <c r="REN303"/>
      <c r="REO303"/>
      <c r="REP303"/>
      <c r="REQ303"/>
      <c r="RER303"/>
      <c r="RES303"/>
      <c r="RET303"/>
      <c r="REU303"/>
      <c r="REV303"/>
      <c r="REW303"/>
      <c r="REX303"/>
      <c r="REY303"/>
      <c r="REZ303"/>
      <c r="RFA303"/>
      <c r="RFB303"/>
      <c r="RFC303"/>
      <c r="RFD303"/>
      <c r="RFE303"/>
      <c r="RFF303"/>
      <c r="RFG303"/>
      <c r="RFH303"/>
      <c r="RFI303"/>
      <c r="RFJ303"/>
      <c r="RFK303"/>
      <c r="RFL303"/>
      <c r="RFM303"/>
      <c r="RFN303"/>
      <c r="RFO303"/>
      <c r="RFP303"/>
      <c r="RFQ303"/>
      <c r="RFR303"/>
      <c r="RFS303"/>
      <c r="RFT303"/>
      <c r="RFU303"/>
      <c r="RFV303"/>
      <c r="RFW303"/>
      <c r="RFX303"/>
      <c r="RFY303"/>
      <c r="RFZ303"/>
      <c r="RGA303"/>
      <c r="RGB303"/>
      <c r="RGC303"/>
      <c r="RGD303"/>
      <c r="RGE303"/>
      <c r="RGF303"/>
      <c r="RGG303"/>
      <c r="RGH303"/>
      <c r="RGI303"/>
      <c r="RGJ303"/>
      <c r="RGK303"/>
      <c r="RGL303"/>
      <c r="RGM303"/>
      <c r="RGN303"/>
      <c r="RGO303"/>
      <c r="RGP303"/>
      <c r="RGQ303"/>
      <c r="RGR303"/>
      <c r="RGS303"/>
      <c r="RGT303"/>
      <c r="RGU303"/>
      <c r="RGV303"/>
      <c r="RGW303"/>
      <c r="RGX303"/>
      <c r="RGY303"/>
      <c r="RGZ303"/>
      <c r="RHA303"/>
      <c r="RHB303"/>
      <c r="RHC303"/>
      <c r="RHD303"/>
      <c r="RHE303"/>
      <c r="RHF303"/>
      <c r="RHG303"/>
      <c r="RHH303"/>
      <c r="RHI303"/>
      <c r="RHJ303"/>
      <c r="RHK303"/>
      <c r="RHL303"/>
      <c r="RHM303"/>
      <c r="RHN303"/>
      <c r="RHO303"/>
      <c r="RHP303"/>
      <c r="RHQ303"/>
      <c r="RHR303"/>
      <c r="RHS303"/>
      <c r="RHT303"/>
      <c r="RHU303"/>
      <c r="RHV303"/>
      <c r="RHW303"/>
      <c r="RHX303"/>
      <c r="RHY303"/>
      <c r="RHZ303"/>
      <c r="RIA303"/>
      <c r="RIB303"/>
      <c r="RIC303"/>
      <c r="RID303"/>
      <c r="RIE303"/>
      <c r="RIF303"/>
      <c r="RIG303"/>
      <c r="RIH303"/>
      <c r="RII303"/>
      <c r="RIJ303"/>
      <c r="RIK303"/>
      <c r="RIL303"/>
      <c r="RIM303"/>
      <c r="RIN303"/>
      <c r="RIO303"/>
      <c r="RIP303"/>
      <c r="RIQ303"/>
      <c r="RIR303"/>
      <c r="RIS303"/>
      <c r="RIT303"/>
      <c r="RIU303"/>
      <c r="RIV303"/>
      <c r="RIW303"/>
      <c r="RIX303"/>
      <c r="RIY303"/>
      <c r="RIZ303"/>
      <c r="RJA303"/>
      <c r="RJB303"/>
      <c r="RJC303"/>
      <c r="RJD303"/>
      <c r="RJE303"/>
      <c r="RJF303"/>
      <c r="RJG303"/>
      <c r="RJH303"/>
      <c r="RJI303"/>
      <c r="RJJ303"/>
      <c r="RJK303"/>
      <c r="RJL303"/>
      <c r="RJM303"/>
      <c r="RJN303"/>
      <c r="RJO303"/>
      <c r="RJP303"/>
      <c r="RJQ303"/>
      <c r="RJR303"/>
      <c r="RJS303"/>
      <c r="RJT303"/>
      <c r="RJU303"/>
      <c r="RJV303"/>
      <c r="RJW303"/>
      <c r="RJX303"/>
      <c r="RJY303"/>
      <c r="RJZ303"/>
      <c r="RKA303"/>
      <c r="RKB303"/>
      <c r="RKC303"/>
      <c r="RKD303"/>
      <c r="RKE303"/>
      <c r="RKF303"/>
      <c r="RKG303"/>
      <c r="RKH303"/>
      <c r="RKI303"/>
      <c r="RKJ303"/>
      <c r="RKK303"/>
      <c r="RKL303"/>
      <c r="RKM303"/>
      <c r="RKN303"/>
      <c r="RKO303"/>
      <c r="RKP303"/>
      <c r="RKQ303"/>
      <c r="RKR303"/>
      <c r="RKS303"/>
      <c r="RKT303"/>
      <c r="RKU303"/>
      <c r="RKV303"/>
      <c r="RKW303"/>
      <c r="RKX303"/>
      <c r="RKY303"/>
      <c r="RKZ303"/>
      <c r="RLA303"/>
      <c r="RLB303"/>
      <c r="RLC303"/>
      <c r="RLD303"/>
      <c r="RLE303"/>
      <c r="RLF303"/>
      <c r="RLG303"/>
      <c r="RLH303"/>
      <c r="RLI303"/>
      <c r="RLJ303"/>
      <c r="RLK303"/>
      <c r="RLL303"/>
      <c r="RLM303"/>
      <c r="RLN303"/>
      <c r="RLO303"/>
      <c r="RLP303"/>
      <c r="RLQ303"/>
      <c r="RLR303"/>
      <c r="RLS303"/>
      <c r="RLT303"/>
      <c r="RLU303"/>
      <c r="RLV303"/>
      <c r="RLW303"/>
      <c r="RLX303"/>
      <c r="RLY303"/>
      <c r="RLZ303"/>
      <c r="RMA303"/>
      <c r="RMB303"/>
      <c r="RMC303"/>
      <c r="RMD303"/>
      <c r="RME303"/>
      <c r="RMF303"/>
      <c r="RMG303"/>
      <c r="RMH303"/>
      <c r="RMI303"/>
      <c r="RMJ303"/>
      <c r="RMK303"/>
      <c r="RML303"/>
      <c r="RMM303"/>
      <c r="RMN303"/>
      <c r="RMO303"/>
      <c r="RMP303"/>
      <c r="RMQ303"/>
      <c r="RMR303"/>
      <c r="RMS303"/>
      <c r="RMT303"/>
      <c r="RMU303"/>
      <c r="RMV303"/>
      <c r="RMW303"/>
      <c r="RMX303"/>
      <c r="RMY303"/>
      <c r="RMZ303"/>
      <c r="RNA303"/>
      <c r="RNB303"/>
      <c r="RNC303"/>
      <c r="RND303"/>
      <c r="RNE303"/>
      <c r="RNF303"/>
      <c r="RNG303"/>
      <c r="RNH303"/>
      <c r="RNI303"/>
      <c r="RNJ303"/>
      <c r="RNK303"/>
      <c r="RNL303"/>
      <c r="RNM303"/>
      <c r="RNN303"/>
      <c r="RNO303"/>
      <c r="RNP303"/>
      <c r="RNQ303"/>
      <c r="RNR303"/>
      <c r="RNS303"/>
      <c r="RNT303"/>
      <c r="RNU303"/>
      <c r="RNV303"/>
      <c r="RNW303"/>
      <c r="RNX303"/>
      <c r="RNY303"/>
      <c r="RNZ303"/>
      <c r="ROA303"/>
      <c r="ROB303"/>
      <c r="ROC303"/>
      <c r="ROD303"/>
      <c r="ROE303"/>
      <c r="ROF303"/>
      <c r="ROG303"/>
      <c r="ROH303"/>
      <c r="ROI303"/>
      <c r="ROJ303"/>
      <c r="ROK303"/>
      <c r="ROL303"/>
      <c r="ROM303"/>
      <c r="RON303"/>
      <c r="ROO303"/>
      <c r="ROP303"/>
      <c r="ROQ303"/>
      <c r="ROR303"/>
      <c r="ROS303"/>
      <c r="ROT303"/>
      <c r="ROU303"/>
      <c r="ROV303"/>
      <c r="ROW303"/>
      <c r="ROX303"/>
      <c r="ROY303"/>
      <c r="ROZ303"/>
      <c r="RPA303"/>
      <c r="RPB303"/>
      <c r="RPC303"/>
      <c r="RPD303"/>
      <c r="RPE303"/>
      <c r="RPF303"/>
      <c r="RPG303"/>
      <c r="RPH303"/>
      <c r="RPI303"/>
      <c r="RPJ303"/>
      <c r="RPK303"/>
      <c r="RPL303"/>
      <c r="RPM303"/>
      <c r="RPN303"/>
      <c r="RPO303"/>
      <c r="RPP303"/>
      <c r="RPQ303"/>
      <c r="RPR303"/>
      <c r="RPS303"/>
      <c r="RPT303"/>
      <c r="RPU303"/>
      <c r="RPV303"/>
      <c r="RPW303"/>
      <c r="RPX303"/>
      <c r="RPY303"/>
      <c r="RPZ303"/>
      <c r="RQA303"/>
      <c r="RQB303"/>
      <c r="RQC303"/>
      <c r="RQD303"/>
      <c r="RQE303"/>
      <c r="RQF303"/>
      <c r="RQG303"/>
      <c r="RQH303"/>
      <c r="RQI303"/>
      <c r="RQJ303"/>
      <c r="RQK303"/>
      <c r="RQL303"/>
      <c r="RQM303"/>
      <c r="RQN303"/>
      <c r="RQO303"/>
      <c r="RQP303"/>
      <c r="RQQ303"/>
      <c r="RQR303"/>
      <c r="RQS303"/>
      <c r="RQT303"/>
      <c r="RQU303"/>
      <c r="RQV303"/>
      <c r="RQW303"/>
      <c r="RQX303"/>
      <c r="RQY303"/>
      <c r="RQZ303"/>
      <c r="RRA303"/>
      <c r="RRB303"/>
      <c r="RRC303"/>
      <c r="RRD303"/>
      <c r="RRE303"/>
      <c r="RRF303"/>
      <c r="RRG303"/>
      <c r="RRH303"/>
      <c r="RRI303"/>
      <c r="RRJ303"/>
      <c r="RRK303"/>
      <c r="RRL303"/>
      <c r="RRM303"/>
      <c r="RRN303"/>
      <c r="RRO303"/>
      <c r="RRP303"/>
      <c r="RRQ303"/>
      <c r="RRR303"/>
      <c r="RRS303"/>
      <c r="RRT303"/>
      <c r="RRU303"/>
      <c r="RRV303"/>
      <c r="RRW303"/>
      <c r="RRX303"/>
      <c r="RRY303"/>
      <c r="RRZ303"/>
      <c r="RSA303"/>
      <c r="RSB303"/>
      <c r="RSC303"/>
      <c r="RSD303"/>
      <c r="RSE303"/>
      <c r="RSF303"/>
      <c r="RSG303"/>
      <c r="RSH303"/>
      <c r="RSI303"/>
      <c r="RSJ303"/>
      <c r="RSK303"/>
      <c r="RSL303"/>
      <c r="RSM303"/>
      <c r="RSN303"/>
      <c r="RSO303"/>
      <c r="RSP303"/>
      <c r="RSQ303"/>
      <c r="RSR303"/>
      <c r="RSS303"/>
      <c r="RST303"/>
      <c r="RSU303"/>
      <c r="RSV303"/>
      <c r="RSW303"/>
      <c r="RSX303"/>
      <c r="RSY303"/>
      <c r="RSZ303"/>
      <c r="RTA303"/>
      <c r="RTB303"/>
      <c r="RTC303"/>
      <c r="RTD303"/>
      <c r="RTE303"/>
      <c r="RTF303"/>
      <c r="RTG303"/>
      <c r="RTH303"/>
      <c r="RTI303"/>
      <c r="RTJ303"/>
      <c r="RTK303"/>
      <c r="RTL303"/>
      <c r="RTM303"/>
      <c r="RTN303"/>
      <c r="RTO303"/>
      <c r="RTP303"/>
      <c r="RTQ303"/>
      <c r="RTR303"/>
      <c r="RTS303"/>
      <c r="RTT303"/>
      <c r="RTU303"/>
      <c r="RTV303"/>
      <c r="RTW303"/>
      <c r="RTX303"/>
      <c r="RTY303"/>
      <c r="RTZ303"/>
      <c r="RUA303"/>
      <c r="RUB303"/>
      <c r="RUC303"/>
      <c r="RUD303"/>
      <c r="RUE303"/>
      <c r="RUF303"/>
      <c r="RUG303"/>
      <c r="RUH303"/>
      <c r="RUI303"/>
      <c r="RUJ303"/>
      <c r="RUK303"/>
      <c r="RUL303"/>
      <c r="RUM303"/>
      <c r="RUN303"/>
      <c r="RUO303"/>
      <c r="RUP303"/>
      <c r="RUQ303"/>
      <c r="RUR303"/>
      <c r="RUS303"/>
      <c r="RUT303"/>
      <c r="RUU303"/>
      <c r="RUV303"/>
      <c r="RUW303"/>
      <c r="RUX303"/>
      <c r="RUY303"/>
      <c r="RUZ303"/>
      <c r="RVA303"/>
      <c r="RVB303"/>
      <c r="RVC303"/>
      <c r="RVD303"/>
      <c r="RVE303"/>
      <c r="RVF303"/>
      <c r="RVG303"/>
      <c r="RVH303"/>
      <c r="RVI303"/>
      <c r="RVJ303"/>
      <c r="RVK303"/>
      <c r="RVL303"/>
      <c r="RVM303"/>
      <c r="RVN303"/>
      <c r="RVO303"/>
      <c r="RVP303"/>
      <c r="RVQ303"/>
      <c r="RVR303"/>
      <c r="RVS303"/>
      <c r="RVT303"/>
      <c r="RVU303"/>
      <c r="RVV303"/>
      <c r="RVW303"/>
      <c r="RVX303"/>
      <c r="RVY303"/>
      <c r="RVZ303"/>
      <c r="RWA303"/>
      <c r="RWB303"/>
      <c r="RWC303"/>
      <c r="RWD303"/>
      <c r="RWE303"/>
      <c r="RWF303"/>
      <c r="RWG303"/>
      <c r="RWH303"/>
      <c r="RWI303"/>
      <c r="RWJ303"/>
      <c r="RWK303"/>
      <c r="RWL303"/>
      <c r="RWM303"/>
      <c r="RWN303"/>
      <c r="RWO303"/>
      <c r="RWP303"/>
      <c r="RWQ303"/>
      <c r="RWR303"/>
      <c r="RWS303"/>
      <c r="RWT303"/>
      <c r="RWU303"/>
      <c r="RWV303"/>
      <c r="RWW303"/>
      <c r="RWX303"/>
      <c r="RWY303"/>
      <c r="RWZ303"/>
      <c r="RXA303"/>
      <c r="RXB303"/>
      <c r="RXC303"/>
      <c r="RXD303"/>
      <c r="RXE303"/>
      <c r="RXF303"/>
      <c r="RXG303"/>
      <c r="RXH303"/>
      <c r="RXI303"/>
      <c r="RXJ303"/>
      <c r="RXK303"/>
      <c r="RXL303"/>
      <c r="RXM303"/>
      <c r="RXN303"/>
      <c r="RXO303"/>
      <c r="RXP303"/>
      <c r="RXQ303"/>
      <c r="RXR303"/>
      <c r="RXS303"/>
      <c r="RXT303"/>
      <c r="RXU303"/>
      <c r="RXV303"/>
      <c r="RXW303"/>
      <c r="RXX303"/>
      <c r="RXY303"/>
      <c r="RXZ303"/>
      <c r="RYA303"/>
      <c r="RYB303"/>
      <c r="RYC303"/>
      <c r="RYD303"/>
      <c r="RYE303"/>
      <c r="RYF303"/>
      <c r="RYG303"/>
      <c r="RYH303"/>
      <c r="RYI303"/>
      <c r="RYJ303"/>
      <c r="RYK303"/>
      <c r="RYL303"/>
      <c r="RYM303"/>
      <c r="RYN303"/>
      <c r="RYO303"/>
      <c r="RYP303"/>
      <c r="RYQ303"/>
      <c r="RYR303"/>
      <c r="RYS303"/>
      <c r="RYT303"/>
      <c r="RYU303"/>
      <c r="RYV303"/>
      <c r="RYW303"/>
      <c r="RYX303"/>
      <c r="RYY303"/>
      <c r="RYZ303"/>
      <c r="RZA303"/>
      <c r="RZB303"/>
      <c r="RZC303"/>
      <c r="RZD303"/>
      <c r="RZE303"/>
      <c r="RZF303"/>
      <c r="RZG303"/>
      <c r="RZH303"/>
      <c r="RZI303"/>
      <c r="RZJ303"/>
      <c r="RZK303"/>
      <c r="RZL303"/>
      <c r="RZM303"/>
      <c r="RZN303"/>
      <c r="RZO303"/>
      <c r="RZP303"/>
      <c r="RZQ303"/>
      <c r="RZR303"/>
      <c r="RZS303"/>
      <c r="RZT303"/>
      <c r="RZU303"/>
      <c r="RZV303"/>
      <c r="RZW303"/>
      <c r="RZX303"/>
      <c r="RZY303"/>
      <c r="RZZ303"/>
      <c r="SAA303"/>
      <c r="SAB303"/>
      <c r="SAC303"/>
      <c r="SAD303"/>
      <c r="SAE303"/>
      <c r="SAF303"/>
      <c r="SAG303"/>
      <c r="SAH303"/>
      <c r="SAI303"/>
      <c r="SAJ303"/>
      <c r="SAK303"/>
      <c r="SAL303"/>
      <c r="SAM303"/>
      <c r="SAN303"/>
      <c r="SAO303"/>
      <c r="SAP303"/>
      <c r="SAQ303"/>
      <c r="SAR303"/>
      <c r="SAS303"/>
      <c r="SAT303"/>
      <c r="SAU303"/>
      <c r="SAV303"/>
      <c r="SAW303"/>
      <c r="SAX303"/>
      <c r="SAY303"/>
      <c r="SAZ303"/>
      <c r="SBA303"/>
      <c r="SBB303"/>
      <c r="SBC303"/>
      <c r="SBD303"/>
      <c r="SBE303"/>
      <c r="SBF303"/>
      <c r="SBG303"/>
      <c r="SBH303"/>
      <c r="SBI303"/>
      <c r="SBJ303"/>
      <c r="SBK303"/>
      <c r="SBL303"/>
      <c r="SBM303"/>
      <c r="SBN303"/>
      <c r="SBO303"/>
      <c r="SBP303"/>
      <c r="SBQ303"/>
      <c r="SBR303"/>
      <c r="SBS303"/>
      <c r="SBT303"/>
      <c r="SBU303"/>
      <c r="SBV303"/>
      <c r="SBW303"/>
      <c r="SBX303"/>
      <c r="SBY303"/>
      <c r="SBZ303"/>
      <c r="SCA303"/>
      <c r="SCB303"/>
      <c r="SCC303"/>
      <c r="SCD303"/>
      <c r="SCE303"/>
      <c r="SCF303"/>
      <c r="SCG303"/>
      <c r="SCH303"/>
      <c r="SCI303"/>
      <c r="SCJ303"/>
      <c r="SCK303"/>
      <c r="SCL303"/>
      <c r="SCM303"/>
      <c r="SCN303"/>
      <c r="SCO303"/>
      <c r="SCP303"/>
      <c r="SCQ303"/>
      <c r="SCR303"/>
      <c r="SCS303"/>
      <c r="SCT303"/>
      <c r="SCU303"/>
      <c r="SCV303"/>
      <c r="SCW303"/>
      <c r="SCX303"/>
      <c r="SCY303"/>
      <c r="SCZ303"/>
      <c r="SDA303"/>
      <c r="SDB303"/>
      <c r="SDC303"/>
      <c r="SDD303"/>
      <c r="SDE303"/>
      <c r="SDF303"/>
      <c r="SDG303"/>
      <c r="SDH303"/>
      <c r="SDI303"/>
      <c r="SDJ303"/>
      <c r="SDK303"/>
      <c r="SDL303"/>
      <c r="SDM303"/>
      <c r="SDN303"/>
      <c r="SDO303"/>
      <c r="SDP303"/>
      <c r="SDQ303"/>
      <c r="SDR303"/>
      <c r="SDS303"/>
      <c r="SDT303"/>
      <c r="SDU303"/>
      <c r="SDV303"/>
      <c r="SDW303"/>
      <c r="SDX303"/>
      <c r="SDY303"/>
      <c r="SDZ303"/>
      <c r="SEA303"/>
      <c r="SEB303"/>
      <c r="SEC303"/>
      <c r="SED303"/>
      <c r="SEE303"/>
      <c r="SEF303"/>
      <c r="SEG303"/>
      <c r="SEH303"/>
      <c r="SEI303"/>
      <c r="SEJ303"/>
      <c r="SEK303"/>
      <c r="SEL303"/>
      <c r="SEM303"/>
      <c r="SEN303"/>
      <c r="SEO303"/>
      <c r="SEP303"/>
      <c r="SEQ303"/>
      <c r="SER303"/>
      <c r="SES303"/>
      <c r="SET303"/>
      <c r="SEU303"/>
      <c r="SEV303"/>
      <c r="SEW303"/>
      <c r="SEX303"/>
      <c r="SEY303"/>
      <c r="SEZ303"/>
      <c r="SFA303"/>
      <c r="SFB303"/>
      <c r="SFC303"/>
      <c r="SFD303"/>
      <c r="SFE303"/>
      <c r="SFF303"/>
      <c r="SFG303"/>
      <c r="SFH303"/>
      <c r="SFI303"/>
      <c r="SFJ303"/>
      <c r="SFK303"/>
      <c r="SFL303"/>
      <c r="SFM303"/>
      <c r="SFN303"/>
      <c r="SFO303"/>
      <c r="SFP303"/>
      <c r="SFQ303"/>
      <c r="SFR303"/>
      <c r="SFS303"/>
      <c r="SFT303"/>
      <c r="SFU303"/>
      <c r="SFV303"/>
      <c r="SFW303"/>
      <c r="SFX303"/>
      <c r="SFY303"/>
      <c r="SFZ303"/>
      <c r="SGA303"/>
      <c r="SGB303"/>
      <c r="SGC303"/>
      <c r="SGD303"/>
      <c r="SGE303"/>
      <c r="SGF303"/>
      <c r="SGG303"/>
      <c r="SGH303"/>
      <c r="SGI303"/>
      <c r="SGJ303"/>
      <c r="SGK303"/>
      <c r="SGL303"/>
      <c r="SGM303"/>
      <c r="SGN303"/>
      <c r="SGO303"/>
      <c r="SGP303"/>
      <c r="SGQ303"/>
      <c r="SGR303"/>
      <c r="SGS303"/>
      <c r="SGT303"/>
      <c r="SGU303"/>
      <c r="SGV303"/>
      <c r="SGW303"/>
      <c r="SGX303"/>
      <c r="SGY303"/>
      <c r="SGZ303"/>
      <c r="SHA303"/>
      <c r="SHB303"/>
      <c r="SHC303"/>
      <c r="SHD303"/>
      <c r="SHE303"/>
      <c r="SHF303"/>
      <c r="SHG303"/>
      <c r="SHH303"/>
      <c r="SHI303"/>
      <c r="SHJ303"/>
      <c r="SHK303"/>
      <c r="SHL303"/>
      <c r="SHM303"/>
      <c r="SHN303"/>
      <c r="SHO303"/>
      <c r="SHP303"/>
      <c r="SHQ303"/>
      <c r="SHR303"/>
      <c r="SHS303"/>
      <c r="SHT303"/>
      <c r="SHU303"/>
      <c r="SHV303"/>
      <c r="SHW303"/>
      <c r="SHX303"/>
      <c r="SHY303"/>
      <c r="SHZ303"/>
      <c r="SIA303"/>
      <c r="SIB303"/>
      <c r="SIC303"/>
      <c r="SID303"/>
      <c r="SIE303"/>
      <c r="SIF303"/>
      <c r="SIG303"/>
      <c r="SIH303"/>
      <c r="SII303"/>
      <c r="SIJ303"/>
      <c r="SIK303"/>
      <c r="SIL303"/>
      <c r="SIM303"/>
      <c r="SIN303"/>
      <c r="SIO303"/>
      <c r="SIP303"/>
      <c r="SIQ303"/>
      <c r="SIR303"/>
      <c r="SIS303"/>
      <c r="SIT303"/>
      <c r="SIU303"/>
      <c r="SIV303"/>
      <c r="SIW303"/>
      <c r="SIX303"/>
      <c r="SIY303"/>
      <c r="SIZ303"/>
      <c r="SJA303"/>
      <c r="SJB303"/>
      <c r="SJC303"/>
      <c r="SJD303"/>
      <c r="SJE303"/>
      <c r="SJF303"/>
      <c r="SJG303"/>
      <c r="SJH303"/>
      <c r="SJI303"/>
      <c r="SJJ303"/>
      <c r="SJK303"/>
      <c r="SJL303"/>
      <c r="SJM303"/>
      <c r="SJN303"/>
      <c r="SJO303"/>
      <c r="SJP303"/>
      <c r="SJQ303"/>
      <c r="SJR303"/>
      <c r="SJS303"/>
      <c r="SJT303"/>
      <c r="SJU303"/>
      <c r="SJV303"/>
      <c r="SJW303"/>
      <c r="SJX303"/>
      <c r="SJY303"/>
      <c r="SJZ303"/>
      <c r="SKA303"/>
      <c r="SKB303"/>
      <c r="SKC303"/>
      <c r="SKD303"/>
      <c r="SKE303"/>
      <c r="SKF303"/>
      <c r="SKG303"/>
      <c r="SKH303"/>
      <c r="SKI303"/>
      <c r="SKJ303"/>
      <c r="SKK303"/>
      <c r="SKL303"/>
      <c r="SKM303"/>
      <c r="SKN303"/>
      <c r="SKO303"/>
      <c r="SKP303"/>
      <c r="SKQ303"/>
      <c r="SKR303"/>
      <c r="SKS303"/>
      <c r="SKT303"/>
      <c r="SKU303"/>
      <c r="SKV303"/>
      <c r="SKW303"/>
      <c r="SKX303"/>
      <c r="SKY303"/>
      <c r="SKZ303"/>
      <c r="SLA303"/>
      <c r="SLB303"/>
      <c r="SLC303"/>
      <c r="SLD303"/>
      <c r="SLE303"/>
      <c r="SLF303"/>
      <c r="SLG303"/>
      <c r="SLH303"/>
      <c r="SLI303"/>
      <c r="SLJ303"/>
      <c r="SLK303"/>
      <c r="SLL303"/>
      <c r="SLM303"/>
      <c r="SLN303"/>
      <c r="SLO303"/>
      <c r="SLP303"/>
      <c r="SLQ303"/>
      <c r="SLR303"/>
      <c r="SLS303"/>
      <c r="SLT303"/>
      <c r="SLU303"/>
      <c r="SLV303"/>
      <c r="SLW303"/>
      <c r="SLX303"/>
      <c r="SLY303"/>
      <c r="SLZ303"/>
      <c r="SMA303"/>
      <c r="SMB303"/>
      <c r="SMC303"/>
      <c r="SMD303"/>
      <c r="SME303"/>
      <c r="SMF303"/>
      <c r="SMG303"/>
      <c r="SMH303"/>
      <c r="SMI303"/>
      <c r="SMJ303"/>
      <c r="SMK303"/>
      <c r="SML303"/>
      <c r="SMM303"/>
      <c r="SMN303"/>
      <c r="SMO303"/>
      <c r="SMP303"/>
      <c r="SMQ303"/>
      <c r="SMR303"/>
      <c r="SMS303"/>
      <c r="SMT303"/>
      <c r="SMU303"/>
      <c r="SMV303"/>
      <c r="SMW303"/>
      <c r="SMX303"/>
      <c r="SMY303"/>
      <c r="SMZ303"/>
      <c r="SNA303"/>
      <c r="SNB303"/>
      <c r="SNC303"/>
      <c r="SND303"/>
      <c r="SNE303"/>
      <c r="SNF303"/>
      <c r="SNG303"/>
      <c r="SNH303"/>
      <c r="SNI303"/>
      <c r="SNJ303"/>
      <c r="SNK303"/>
      <c r="SNL303"/>
      <c r="SNM303"/>
      <c r="SNN303"/>
      <c r="SNO303"/>
      <c r="SNP303"/>
      <c r="SNQ303"/>
      <c r="SNR303"/>
      <c r="SNS303"/>
      <c r="SNT303"/>
      <c r="SNU303"/>
      <c r="SNV303"/>
      <c r="SNW303"/>
      <c r="SNX303"/>
      <c r="SNY303"/>
      <c r="SNZ303"/>
      <c r="SOA303"/>
      <c r="SOB303"/>
      <c r="SOC303"/>
      <c r="SOD303"/>
      <c r="SOE303"/>
      <c r="SOF303"/>
      <c r="SOG303"/>
      <c r="SOH303"/>
      <c r="SOI303"/>
      <c r="SOJ303"/>
      <c r="SOK303"/>
      <c r="SOL303"/>
      <c r="SOM303"/>
      <c r="SON303"/>
      <c r="SOO303"/>
      <c r="SOP303"/>
      <c r="SOQ303"/>
      <c r="SOR303"/>
      <c r="SOS303"/>
      <c r="SOT303"/>
      <c r="SOU303"/>
      <c r="SOV303"/>
      <c r="SOW303"/>
      <c r="SOX303"/>
      <c r="SOY303"/>
      <c r="SOZ303"/>
      <c r="SPA303"/>
      <c r="SPB303"/>
      <c r="SPC303"/>
      <c r="SPD303"/>
      <c r="SPE303"/>
      <c r="SPF303"/>
      <c r="SPG303"/>
      <c r="SPH303"/>
      <c r="SPI303"/>
      <c r="SPJ303"/>
      <c r="SPK303"/>
      <c r="SPL303"/>
      <c r="SPM303"/>
      <c r="SPN303"/>
      <c r="SPO303"/>
      <c r="SPP303"/>
      <c r="SPQ303"/>
      <c r="SPR303"/>
      <c r="SPS303"/>
      <c r="SPT303"/>
      <c r="SPU303"/>
      <c r="SPV303"/>
      <c r="SPW303"/>
      <c r="SPX303"/>
      <c r="SPY303"/>
      <c r="SPZ303"/>
      <c r="SQA303"/>
      <c r="SQB303"/>
      <c r="SQC303"/>
      <c r="SQD303"/>
      <c r="SQE303"/>
      <c r="SQF303"/>
      <c r="SQG303"/>
      <c r="SQH303"/>
      <c r="SQI303"/>
      <c r="SQJ303"/>
      <c r="SQK303"/>
      <c r="SQL303"/>
      <c r="SQM303"/>
      <c r="SQN303"/>
      <c r="SQO303"/>
      <c r="SQP303"/>
      <c r="SQQ303"/>
      <c r="SQR303"/>
      <c r="SQS303"/>
      <c r="SQT303"/>
      <c r="SQU303"/>
      <c r="SQV303"/>
      <c r="SQW303"/>
      <c r="SQX303"/>
      <c r="SQY303"/>
      <c r="SQZ303"/>
      <c r="SRA303"/>
      <c r="SRB303"/>
      <c r="SRC303"/>
      <c r="SRD303"/>
      <c r="SRE303"/>
      <c r="SRF303"/>
      <c r="SRG303"/>
      <c r="SRH303"/>
      <c r="SRI303"/>
      <c r="SRJ303"/>
      <c r="SRK303"/>
      <c r="SRL303"/>
      <c r="SRM303"/>
      <c r="SRN303"/>
      <c r="SRO303"/>
      <c r="SRP303"/>
      <c r="SRQ303"/>
      <c r="SRR303"/>
      <c r="SRS303"/>
      <c r="SRT303"/>
      <c r="SRU303"/>
      <c r="SRV303"/>
      <c r="SRW303"/>
      <c r="SRX303"/>
      <c r="SRY303"/>
      <c r="SRZ303"/>
      <c r="SSA303"/>
      <c r="SSB303"/>
      <c r="SSC303"/>
      <c r="SSD303"/>
      <c r="SSE303"/>
      <c r="SSF303"/>
      <c r="SSG303"/>
      <c r="SSH303"/>
      <c r="SSI303"/>
      <c r="SSJ303"/>
      <c r="SSK303"/>
      <c r="SSL303"/>
      <c r="SSM303"/>
      <c r="SSN303"/>
      <c r="SSO303"/>
      <c r="SSP303"/>
      <c r="SSQ303"/>
      <c r="SSR303"/>
      <c r="SSS303"/>
      <c r="SST303"/>
      <c r="SSU303"/>
      <c r="SSV303"/>
      <c r="SSW303"/>
      <c r="SSX303"/>
      <c r="SSY303"/>
      <c r="SSZ303"/>
      <c r="STA303"/>
      <c r="STB303"/>
      <c r="STC303"/>
      <c r="STD303"/>
      <c r="STE303"/>
      <c r="STF303"/>
      <c r="STG303"/>
      <c r="STH303"/>
      <c r="STI303"/>
      <c r="STJ303"/>
      <c r="STK303"/>
      <c r="STL303"/>
      <c r="STM303"/>
      <c r="STN303"/>
      <c r="STO303"/>
      <c r="STP303"/>
      <c r="STQ303"/>
      <c r="STR303"/>
      <c r="STS303"/>
      <c r="STT303"/>
      <c r="STU303"/>
      <c r="STV303"/>
      <c r="STW303"/>
      <c r="STX303"/>
      <c r="STY303"/>
      <c r="STZ303"/>
      <c r="SUA303"/>
      <c r="SUB303"/>
      <c r="SUC303"/>
      <c r="SUD303"/>
      <c r="SUE303"/>
      <c r="SUF303"/>
      <c r="SUG303"/>
      <c r="SUH303"/>
      <c r="SUI303"/>
      <c r="SUJ303"/>
      <c r="SUK303"/>
      <c r="SUL303"/>
      <c r="SUM303"/>
      <c r="SUN303"/>
      <c r="SUO303"/>
      <c r="SUP303"/>
      <c r="SUQ303"/>
      <c r="SUR303"/>
      <c r="SUS303"/>
      <c r="SUT303"/>
      <c r="SUU303"/>
      <c r="SUV303"/>
      <c r="SUW303"/>
      <c r="SUX303"/>
      <c r="SUY303"/>
      <c r="SUZ303"/>
      <c r="SVA303"/>
      <c r="SVB303"/>
      <c r="SVC303"/>
      <c r="SVD303"/>
      <c r="SVE303"/>
      <c r="SVF303"/>
      <c r="SVG303"/>
      <c r="SVH303"/>
      <c r="SVI303"/>
      <c r="SVJ303"/>
      <c r="SVK303"/>
      <c r="SVL303"/>
      <c r="SVM303"/>
      <c r="SVN303"/>
      <c r="SVO303"/>
      <c r="SVP303"/>
      <c r="SVQ303"/>
      <c r="SVR303"/>
      <c r="SVS303"/>
      <c r="SVT303"/>
      <c r="SVU303"/>
      <c r="SVV303"/>
      <c r="SVW303"/>
      <c r="SVX303"/>
      <c r="SVY303"/>
      <c r="SVZ303"/>
      <c r="SWA303"/>
      <c r="SWB303"/>
      <c r="SWC303"/>
      <c r="SWD303"/>
      <c r="SWE303"/>
      <c r="SWF303"/>
      <c r="SWG303"/>
      <c r="SWH303"/>
      <c r="SWI303"/>
      <c r="SWJ303"/>
      <c r="SWK303"/>
      <c r="SWL303"/>
      <c r="SWM303"/>
      <c r="SWN303"/>
      <c r="SWO303"/>
      <c r="SWP303"/>
      <c r="SWQ303"/>
      <c r="SWR303"/>
      <c r="SWS303"/>
      <c r="SWT303"/>
      <c r="SWU303"/>
      <c r="SWV303"/>
      <c r="SWW303"/>
      <c r="SWX303"/>
      <c r="SWY303"/>
      <c r="SWZ303"/>
      <c r="SXA303"/>
      <c r="SXB303"/>
      <c r="SXC303"/>
      <c r="SXD303"/>
      <c r="SXE303"/>
      <c r="SXF303"/>
      <c r="SXG303"/>
      <c r="SXH303"/>
      <c r="SXI303"/>
      <c r="SXJ303"/>
      <c r="SXK303"/>
      <c r="SXL303"/>
      <c r="SXM303"/>
      <c r="SXN303"/>
      <c r="SXO303"/>
      <c r="SXP303"/>
      <c r="SXQ303"/>
      <c r="SXR303"/>
      <c r="SXS303"/>
      <c r="SXT303"/>
      <c r="SXU303"/>
      <c r="SXV303"/>
      <c r="SXW303"/>
      <c r="SXX303"/>
      <c r="SXY303"/>
      <c r="SXZ303"/>
      <c r="SYA303"/>
      <c r="SYB303"/>
      <c r="SYC303"/>
      <c r="SYD303"/>
      <c r="SYE303"/>
      <c r="SYF303"/>
      <c r="SYG303"/>
      <c r="SYH303"/>
      <c r="SYI303"/>
      <c r="SYJ303"/>
      <c r="SYK303"/>
      <c r="SYL303"/>
      <c r="SYM303"/>
      <c r="SYN303"/>
      <c r="SYO303"/>
      <c r="SYP303"/>
      <c r="SYQ303"/>
      <c r="SYR303"/>
      <c r="SYS303"/>
      <c r="SYT303"/>
      <c r="SYU303"/>
      <c r="SYV303"/>
      <c r="SYW303"/>
      <c r="SYX303"/>
      <c r="SYY303"/>
      <c r="SYZ303"/>
      <c r="SZA303"/>
      <c r="SZB303"/>
      <c r="SZC303"/>
      <c r="SZD303"/>
      <c r="SZE303"/>
      <c r="SZF303"/>
      <c r="SZG303"/>
      <c r="SZH303"/>
      <c r="SZI303"/>
      <c r="SZJ303"/>
      <c r="SZK303"/>
      <c r="SZL303"/>
      <c r="SZM303"/>
      <c r="SZN303"/>
      <c r="SZO303"/>
      <c r="SZP303"/>
      <c r="SZQ303"/>
      <c r="SZR303"/>
      <c r="SZS303"/>
      <c r="SZT303"/>
      <c r="SZU303"/>
      <c r="SZV303"/>
      <c r="SZW303"/>
      <c r="SZX303"/>
      <c r="SZY303"/>
      <c r="SZZ303"/>
      <c r="TAA303"/>
      <c r="TAB303"/>
      <c r="TAC303"/>
      <c r="TAD303"/>
      <c r="TAE303"/>
      <c r="TAF303"/>
      <c r="TAG303"/>
      <c r="TAH303"/>
      <c r="TAI303"/>
      <c r="TAJ303"/>
      <c r="TAK303"/>
      <c r="TAL303"/>
      <c r="TAM303"/>
      <c r="TAN303"/>
      <c r="TAO303"/>
      <c r="TAP303"/>
      <c r="TAQ303"/>
      <c r="TAR303"/>
      <c r="TAS303"/>
      <c r="TAT303"/>
      <c r="TAU303"/>
      <c r="TAV303"/>
      <c r="TAW303"/>
      <c r="TAX303"/>
      <c r="TAY303"/>
      <c r="TAZ303"/>
      <c r="TBA303"/>
      <c r="TBB303"/>
      <c r="TBC303"/>
      <c r="TBD303"/>
      <c r="TBE303"/>
      <c r="TBF303"/>
      <c r="TBG303"/>
      <c r="TBH303"/>
      <c r="TBI303"/>
      <c r="TBJ303"/>
      <c r="TBK303"/>
      <c r="TBL303"/>
      <c r="TBM303"/>
      <c r="TBN303"/>
      <c r="TBO303"/>
      <c r="TBP303"/>
      <c r="TBQ303"/>
      <c r="TBR303"/>
      <c r="TBS303"/>
      <c r="TBT303"/>
      <c r="TBU303"/>
      <c r="TBV303"/>
      <c r="TBW303"/>
      <c r="TBX303"/>
      <c r="TBY303"/>
      <c r="TBZ303"/>
      <c r="TCA303"/>
      <c r="TCB303"/>
      <c r="TCC303"/>
      <c r="TCD303"/>
      <c r="TCE303"/>
      <c r="TCF303"/>
      <c r="TCG303"/>
      <c r="TCH303"/>
      <c r="TCI303"/>
      <c r="TCJ303"/>
      <c r="TCK303"/>
      <c r="TCL303"/>
      <c r="TCM303"/>
      <c r="TCN303"/>
      <c r="TCO303"/>
      <c r="TCP303"/>
      <c r="TCQ303"/>
      <c r="TCR303"/>
      <c r="TCS303"/>
      <c r="TCT303"/>
      <c r="TCU303"/>
      <c r="TCV303"/>
      <c r="TCW303"/>
      <c r="TCX303"/>
      <c r="TCY303"/>
      <c r="TCZ303"/>
      <c r="TDA303"/>
      <c r="TDB303"/>
      <c r="TDC303"/>
      <c r="TDD303"/>
      <c r="TDE303"/>
      <c r="TDF303"/>
      <c r="TDG303"/>
      <c r="TDH303"/>
      <c r="TDI303"/>
      <c r="TDJ303"/>
      <c r="TDK303"/>
      <c r="TDL303"/>
      <c r="TDM303"/>
      <c r="TDN303"/>
      <c r="TDO303"/>
      <c r="TDP303"/>
      <c r="TDQ303"/>
      <c r="TDR303"/>
      <c r="TDS303"/>
      <c r="TDT303"/>
      <c r="TDU303"/>
      <c r="TDV303"/>
      <c r="TDW303"/>
      <c r="TDX303"/>
      <c r="TDY303"/>
      <c r="TDZ303"/>
      <c r="TEA303"/>
      <c r="TEB303"/>
      <c r="TEC303"/>
      <c r="TED303"/>
      <c r="TEE303"/>
      <c r="TEF303"/>
      <c r="TEG303"/>
      <c r="TEH303"/>
      <c r="TEI303"/>
      <c r="TEJ303"/>
      <c r="TEK303"/>
      <c r="TEL303"/>
      <c r="TEM303"/>
      <c r="TEN303"/>
      <c r="TEO303"/>
      <c r="TEP303"/>
      <c r="TEQ303"/>
      <c r="TER303"/>
      <c r="TES303"/>
      <c r="TET303"/>
      <c r="TEU303"/>
      <c r="TEV303"/>
      <c r="TEW303"/>
      <c r="TEX303"/>
      <c r="TEY303"/>
      <c r="TEZ303"/>
      <c r="TFA303"/>
      <c r="TFB303"/>
      <c r="TFC303"/>
      <c r="TFD303"/>
      <c r="TFE303"/>
      <c r="TFF303"/>
      <c r="TFG303"/>
      <c r="TFH303"/>
      <c r="TFI303"/>
      <c r="TFJ303"/>
      <c r="TFK303"/>
      <c r="TFL303"/>
      <c r="TFM303"/>
      <c r="TFN303"/>
      <c r="TFO303"/>
      <c r="TFP303"/>
      <c r="TFQ303"/>
      <c r="TFR303"/>
      <c r="TFS303"/>
      <c r="TFT303"/>
      <c r="TFU303"/>
      <c r="TFV303"/>
      <c r="TFW303"/>
      <c r="TFX303"/>
      <c r="TFY303"/>
      <c r="TFZ303"/>
      <c r="TGA303"/>
      <c r="TGB303"/>
      <c r="TGC303"/>
      <c r="TGD303"/>
      <c r="TGE303"/>
      <c r="TGF303"/>
      <c r="TGG303"/>
      <c r="TGH303"/>
      <c r="TGI303"/>
      <c r="TGJ303"/>
      <c r="TGK303"/>
      <c r="TGL303"/>
      <c r="TGM303"/>
      <c r="TGN303"/>
      <c r="TGO303"/>
      <c r="TGP303"/>
      <c r="TGQ303"/>
      <c r="TGR303"/>
      <c r="TGS303"/>
      <c r="TGT303"/>
      <c r="TGU303"/>
      <c r="TGV303"/>
      <c r="TGW303"/>
      <c r="TGX303"/>
      <c r="TGY303"/>
      <c r="TGZ303"/>
      <c r="THA303"/>
      <c r="THB303"/>
      <c r="THC303"/>
      <c r="THD303"/>
      <c r="THE303"/>
      <c r="THF303"/>
      <c r="THG303"/>
      <c r="THH303"/>
      <c r="THI303"/>
      <c r="THJ303"/>
      <c r="THK303"/>
      <c r="THL303"/>
      <c r="THM303"/>
      <c r="THN303"/>
      <c r="THO303"/>
      <c r="THP303"/>
      <c r="THQ303"/>
      <c r="THR303"/>
      <c r="THS303"/>
      <c r="THT303"/>
      <c r="THU303"/>
      <c r="THV303"/>
      <c r="THW303"/>
      <c r="THX303"/>
      <c r="THY303"/>
      <c r="THZ303"/>
      <c r="TIA303"/>
      <c r="TIB303"/>
      <c r="TIC303"/>
      <c r="TID303"/>
      <c r="TIE303"/>
      <c r="TIF303"/>
      <c r="TIG303"/>
      <c r="TIH303"/>
      <c r="TII303"/>
      <c r="TIJ303"/>
      <c r="TIK303"/>
      <c r="TIL303"/>
      <c r="TIM303"/>
      <c r="TIN303"/>
      <c r="TIO303"/>
      <c r="TIP303"/>
      <c r="TIQ303"/>
      <c r="TIR303"/>
      <c r="TIS303"/>
      <c r="TIT303"/>
      <c r="TIU303"/>
      <c r="TIV303"/>
      <c r="TIW303"/>
      <c r="TIX303"/>
      <c r="TIY303"/>
      <c r="TIZ303"/>
      <c r="TJA303"/>
      <c r="TJB303"/>
      <c r="TJC303"/>
      <c r="TJD303"/>
      <c r="TJE303"/>
      <c r="TJF303"/>
      <c r="TJG303"/>
      <c r="TJH303"/>
      <c r="TJI303"/>
      <c r="TJJ303"/>
      <c r="TJK303"/>
      <c r="TJL303"/>
      <c r="TJM303"/>
      <c r="TJN303"/>
      <c r="TJO303"/>
      <c r="TJP303"/>
      <c r="TJQ303"/>
      <c r="TJR303"/>
      <c r="TJS303"/>
      <c r="TJT303"/>
      <c r="TJU303"/>
      <c r="TJV303"/>
      <c r="TJW303"/>
      <c r="TJX303"/>
      <c r="TJY303"/>
      <c r="TJZ303"/>
      <c r="TKA303"/>
      <c r="TKB303"/>
      <c r="TKC303"/>
      <c r="TKD303"/>
      <c r="TKE303"/>
      <c r="TKF303"/>
      <c r="TKG303"/>
      <c r="TKH303"/>
      <c r="TKI303"/>
      <c r="TKJ303"/>
      <c r="TKK303"/>
      <c r="TKL303"/>
      <c r="TKM303"/>
      <c r="TKN303"/>
      <c r="TKO303"/>
      <c r="TKP303"/>
      <c r="TKQ303"/>
      <c r="TKR303"/>
      <c r="TKS303"/>
      <c r="TKT303"/>
      <c r="TKU303"/>
      <c r="TKV303"/>
      <c r="TKW303"/>
      <c r="TKX303"/>
      <c r="TKY303"/>
      <c r="TKZ303"/>
      <c r="TLA303"/>
      <c r="TLB303"/>
      <c r="TLC303"/>
      <c r="TLD303"/>
      <c r="TLE303"/>
      <c r="TLF303"/>
      <c r="TLG303"/>
      <c r="TLH303"/>
      <c r="TLI303"/>
      <c r="TLJ303"/>
      <c r="TLK303"/>
      <c r="TLL303"/>
      <c r="TLM303"/>
      <c r="TLN303"/>
      <c r="TLO303"/>
      <c r="TLP303"/>
      <c r="TLQ303"/>
      <c r="TLR303"/>
      <c r="TLS303"/>
      <c r="TLT303"/>
      <c r="TLU303"/>
      <c r="TLV303"/>
      <c r="TLW303"/>
      <c r="TLX303"/>
      <c r="TLY303"/>
      <c r="TLZ303"/>
      <c r="TMA303"/>
      <c r="TMB303"/>
      <c r="TMC303"/>
      <c r="TMD303"/>
      <c r="TME303"/>
      <c r="TMF303"/>
      <c r="TMG303"/>
      <c r="TMH303"/>
      <c r="TMI303"/>
      <c r="TMJ303"/>
      <c r="TMK303"/>
      <c r="TML303"/>
      <c r="TMM303"/>
      <c r="TMN303"/>
      <c r="TMO303"/>
      <c r="TMP303"/>
      <c r="TMQ303"/>
      <c r="TMR303"/>
      <c r="TMS303"/>
      <c r="TMT303"/>
      <c r="TMU303"/>
      <c r="TMV303"/>
      <c r="TMW303"/>
      <c r="TMX303"/>
      <c r="TMY303"/>
      <c r="TMZ303"/>
      <c r="TNA303"/>
      <c r="TNB303"/>
      <c r="TNC303"/>
      <c r="TND303"/>
      <c r="TNE303"/>
      <c r="TNF303"/>
      <c r="TNG303"/>
      <c r="TNH303"/>
      <c r="TNI303"/>
      <c r="TNJ303"/>
      <c r="TNK303"/>
      <c r="TNL303"/>
      <c r="TNM303"/>
      <c r="TNN303"/>
      <c r="TNO303"/>
      <c r="TNP303"/>
      <c r="TNQ303"/>
      <c r="TNR303"/>
      <c r="TNS303"/>
      <c r="TNT303"/>
      <c r="TNU303"/>
      <c r="TNV303"/>
      <c r="TNW303"/>
      <c r="TNX303"/>
      <c r="TNY303"/>
      <c r="TNZ303"/>
      <c r="TOA303"/>
      <c r="TOB303"/>
      <c r="TOC303"/>
      <c r="TOD303"/>
      <c r="TOE303"/>
      <c r="TOF303"/>
      <c r="TOG303"/>
      <c r="TOH303"/>
      <c r="TOI303"/>
      <c r="TOJ303"/>
      <c r="TOK303"/>
      <c r="TOL303"/>
      <c r="TOM303"/>
      <c r="TON303"/>
      <c r="TOO303"/>
      <c r="TOP303"/>
      <c r="TOQ303"/>
      <c r="TOR303"/>
      <c r="TOS303"/>
      <c r="TOT303"/>
      <c r="TOU303"/>
      <c r="TOV303"/>
      <c r="TOW303"/>
      <c r="TOX303"/>
      <c r="TOY303"/>
      <c r="TOZ303"/>
      <c r="TPA303"/>
      <c r="TPB303"/>
      <c r="TPC303"/>
      <c r="TPD303"/>
      <c r="TPE303"/>
      <c r="TPF303"/>
      <c r="TPG303"/>
      <c r="TPH303"/>
      <c r="TPI303"/>
      <c r="TPJ303"/>
      <c r="TPK303"/>
      <c r="TPL303"/>
      <c r="TPM303"/>
      <c r="TPN303"/>
      <c r="TPO303"/>
      <c r="TPP303"/>
      <c r="TPQ303"/>
      <c r="TPR303"/>
      <c r="TPS303"/>
      <c r="TPT303"/>
      <c r="TPU303"/>
      <c r="TPV303"/>
      <c r="TPW303"/>
      <c r="TPX303"/>
      <c r="TPY303"/>
      <c r="TPZ303"/>
      <c r="TQA303"/>
      <c r="TQB303"/>
      <c r="TQC303"/>
      <c r="TQD303"/>
      <c r="TQE303"/>
      <c r="TQF303"/>
      <c r="TQG303"/>
      <c r="TQH303"/>
      <c r="TQI303"/>
      <c r="TQJ303"/>
      <c r="TQK303"/>
      <c r="TQL303"/>
      <c r="TQM303"/>
      <c r="TQN303"/>
      <c r="TQO303"/>
      <c r="TQP303"/>
      <c r="TQQ303"/>
      <c r="TQR303"/>
      <c r="TQS303"/>
      <c r="TQT303"/>
      <c r="TQU303"/>
      <c r="TQV303"/>
      <c r="TQW303"/>
      <c r="TQX303"/>
      <c r="TQY303"/>
      <c r="TQZ303"/>
      <c r="TRA303"/>
      <c r="TRB303"/>
      <c r="TRC303"/>
      <c r="TRD303"/>
      <c r="TRE303"/>
      <c r="TRF303"/>
      <c r="TRG303"/>
      <c r="TRH303"/>
      <c r="TRI303"/>
      <c r="TRJ303"/>
      <c r="TRK303"/>
      <c r="TRL303"/>
      <c r="TRM303"/>
      <c r="TRN303"/>
      <c r="TRO303"/>
      <c r="TRP303"/>
      <c r="TRQ303"/>
      <c r="TRR303"/>
      <c r="TRS303"/>
      <c r="TRT303"/>
      <c r="TRU303"/>
      <c r="TRV303"/>
      <c r="TRW303"/>
      <c r="TRX303"/>
      <c r="TRY303"/>
      <c r="TRZ303"/>
      <c r="TSA303"/>
      <c r="TSB303"/>
      <c r="TSC303"/>
      <c r="TSD303"/>
      <c r="TSE303"/>
      <c r="TSF303"/>
      <c r="TSG303"/>
      <c r="TSH303"/>
      <c r="TSI303"/>
      <c r="TSJ303"/>
      <c r="TSK303"/>
      <c r="TSL303"/>
      <c r="TSM303"/>
      <c r="TSN303"/>
      <c r="TSO303"/>
      <c r="TSP303"/>
      <c r="TSQ303"/>
      <c r="TSR303"/>
      <c r="TSS303"/>
      <c r="TST303"/>
      <c r="TSU303"/>
      <c r="TSV303"/>
      <c r="TSW303"/>
      <c r="TSX303"/>
      <c r="TSY303"/>
      <c r="TSZ303"/>
      <c r="TTA303"/>
      <c r="TTB303"/>
      <c r="TTC303"/>
      <c r="TTD303"/>
      <c r="TTE303"/>
      <c r="TTF303"/>
      <c r="TTG303"/>
      <c r="TTH303"/>
      <c r="TTI303"/>
      <c r="TTJ303"/>
      <c r="TTK303"/>
      <c r="TTL303"/>
      <c r="TTM303"/>
      <c r="TTN303"/>
      <c r="TTO303"/>
      <c r="TTP303"/>
      <c r="TTQ303"/>
      <c r="TTR303"/>
      <c r="TTS303"/>
      <c r="TTT303"/>
      <c r="TTU303"/>
      <c r="TTV303"/>
      <c r="TTW303"/>
      <c r="TTX303"/>
      <c r="TTY303"/>
      <c r="TTZ303"/>
      <c r="TUA303"/>
      <c r="TUB303"/>
      <c r="TUC303"/>
      <c r="TUD303"/>
      <c r="TUE303"/>
      <c r="TUF303"/>
      <c r="TUG303"/>
      <c r="TUH303"/>
      <c r="TUI303"/>
      <c r="TUJ303"/>
      <c r="TUK303"/>
      <c r="TUL303"/>
      <c r="TUM303"/>
      <c r="TUN303"/>
      <c r="TUO303"/>
      <c r="TUP303"/>
      <c r="TUQ303"/>
      <c r="TUR303"/>
      <c r="TUS303"/>
      <c r="TUT303"/>
      <c r="TUU303"/>
      <c r="TUV303"/>
      <c r="TUW303"/>
      <c r="TUX303"/>
      <c r="TUY303"/>
      <c r="TUZ303"/>
      <c r="TVA303"/>
      <c r="TVB303"/>
      <c r="TVC303"/>
      <c r="TVD303"/>
      <c r="TVE303"/>
      <c r="TVF303"/>
      <c r="TVG303"/>
      <c r="TVH303"/>
      <c r="TVI303"/>
      <c r="TVJ303"/>
      <c r="TVK303"/>
      <c r="TVL303"/>
      <c r="TVM303"/>
      <c r="TVN303"/>
      <c r="TVO303"/>
      <c r="TVP303"/>
      <c r="TVQ303"/>
      <c r="TVR303"/>
      <c r="TVS303"/>
      <c r="TVT303"/>
      <c r="TVU303"/>
      <c r="TVV303"/>
      <c r="TVW303"/>
      <c r="TVX303"/>
      <c r="TVY303"/>
      <c r="TVZ303"/>
      <c r="TWA303"/>
      <c r="TWB303"/>
      <c r="TWC303"/>
      <c r="TWD303"/>
      <c r="TWE303"/>
      <c r="TWF303"/>
      <c r="TWG303"/>
      <c r="TWH303"/>
      <c r="TWI303"/>
      <c r="TWJ303"/>
      <c r="TWK303"/>
      <c r="TWL303"/>
      <c r="TWM303"/>
      <c r="TWN303"/>
      <c r="TWO303"/>
      <c r="TWP303"/>
      <c r="TWQ303"/>
      <c r="TWR303"/>
      <c r="TWS303"/>
      <c r="TWT303"/>
      <c r="TWU303"/>
      <c r="TWV303"/>
      <c r="TWW303"/>
      <c r="TWX303"/>
      <c r="TWY303"/>
      <c r="TWZ303"/>
      <c r="TXA303"/>
      <c r="TXB303"/>
      <c r="TXC303"/>
      <c r="TXD303"/>
      <c r="TXE303"/>
      <c r="TXF303"/>
      <c r="TXG303"/>
      <c r="TXH303"/>
      <c r="TXI303"/>
      <c r="TXJ303"/>
      <c r="TXK303"/>
      <c r="TXL303"/>
      <c r="TXM303"/>
      <c r="TXN303"/>
      <c r="TXO303"/>
      <c r="TXP303"/>
      <c r="TXQ303"/>
      <c r="TXR303"/>
      <c r="TXS303"/>
      <c r="TXT303"/>
      <c r="TXU303"/>
      <c r="TXV303"/>
      <c r="TXW303"/>
      <c r="TXX303"/>
      <c r="TXY303"/>
      <c r="TXZ303"/>
      <c r="TYA303"/>
      <c r="TYB303"/>
      <c r="TYC303"/>
      <c r="TYD303"/>
      <c r="TYE303"/>
      <c r="TYF303"/>
      <c r="TYG303"/>
      <c r="TYH303"/>
      <c r="TYI303"/>
      <c r="TYJ303"/>
      <c r="TYK303"/>
      <c r="TYL303"/>
      <c r="TYM303"/>
      <c r="TYN303"/>
      <c r="TYO303"/>
      <c r="TYP303"/>
      <c r="TYQ303"/>
      <c r="TYR303"/>
      <c r="TYS303"/>
      <c r="TYT303"/>
      <c r="TYU303"/>
      <c r="TYV303"/>
      <c r="TYW303"/>
      <c r="TYX303"/>
      <c r="TYY303"/>
      <c r="TYZ303"/>
      <c r="TZA303"/>
      <c r="TZB303"/>
      <c r="TZC303"/>
      <c r="TZD303"/>
      <c r="TZE303"/>
      <c r="TZF303"/>
      <c r="TZG303"/>
      <c r="TZH303"/>
      <c r="TZI303"/>
      <c r="TZJ303"/>
      <c r="TZK303"/>
      <c r="TZL303"/>
      <c r="TZM303"/>
      <c r="TZN303"/>
      <c r="TZO303"/>
      <c r="TZP303"/>
      <c r="TZQ303"/>
      <c r="TZR303"/>
      <c r="TZS303"/>
      <c r="TZT303"/>
      <c r="TZU303"/>
      <c r="TZV303"/>
      <c r="TZW303"/>
      <c r="TZX303"/>
      <c r="TZY303"/>
      <c r="TZZ303"/>
      <c r="UAA303"/>
      <c r="UAB303"/>
      <c r="UAC303"/>
      <c r="UAD303"/>
      <c r="UAE303"/>
      <c r="UAF303"/>
      <c r="UAG303"/>
      <c r="UAH303"/>
      <c r="UAI303"/>
      <c r="UAJ303"/>
      <c r="UAK303"/>
      <c r="UAL303"/>
      <c r="UAM303"/>
      <c r="UAN303"/>
      <c r="UAO303"/>
      <c r="UAP303"/>
      <c r="UAQ303"/>
      <c r="UAR303"/>
      <c r="UAS303"/>
      <c r="UAT303"/>
      <c r="UAU303"/>
      <c r="UAV303"/>
      <c r="UAW303"/>
      <c r="UAX303"/>
      <c r="UAY303"/>
      <c r="UAZ303"/>
      <c r="UBA303"/>
      <c r="UBB303"/>
      <c r="UBC303"/>
      <c r="UBD303"/>
      <c r="UBE303"/>
      <c r="UBF303"/>
      <c r="UBG303"/>
      <c r="UBH303"/>
      <c r="UBI303"/>
      <c r="UBJ303"/>
      <c r="UBK303"/>
      <c r="UBL303"/>
      <c r="UBM303"/>
      <c r="UBN303"/>
      <c r="UBO303"/>
      <c r="UBP303"/>
      <c r="UBQ303"/>
      <c r="UBR303"/>
      <c r="UBS303"/>
      <c r="UBT303"/>
      <c r="UBU303"/>
      <c r="UBV303"/>
      <c r="UBW303"/>
      <c r="UBX303"/>
      <c r="UBY303"/>
      <c r="UBZ303"/>
      <c r="UCA303"/>
      <c r="UCB303"/>
      <c r="UCC303"/>
      <c r="UCD303"/>
      <c r="UCE303"/>
      <c r="UCF303"/>
      <c r="UCG303"/>
      <c r="UCH303"/>
      <c r="UCI303"/>
      <c r="UCJ303"/>
      <c r="UCK303"/>
      <c r="UCL303"/>
      <c r="UCM303"/>
      <c r="UCN303"/>
      <c r="UCO303"/>
      <c r="UCP303"/>
      <c r="UCQ303"/>
      <c r="UCR303"/>
      <c r="UCS303"/>
      <c r="UCT303"/>
      <c r="UCU303"/>
      <c r="UCV303"/>
      <c r="UCW303"/>
      <c r="UCX303"/>
      <c r="UCY303"/>
      <c r="UCZ303"/>
      <c r="UDA303"/>
      <c r="UDB303"/>
      <c r="UDC303"/>
      <c r="UDD303"/>
      <c r="UDE303"/>
      <c r="UDF303"/>
      <c r="UDG303"/>
      <c r="UDH303"/>
      <c r="UDI303"/>
      <c r="UDJ303"/>
      <c r="UDK303"/>
      <c r="UDL303"/>
      <c r="UDM303"/>
      <c r="UDN303"/>
      <c r="UDO303"/>
      <c r="UDP303"/>
      <c r="UDQ303"/>
      <c r="UDR303"/>
      <c r="UDS303"/>
      <c r="UDT303"/>
      <c r="UDU303"/>
      <c r="UDV303"/>
      <c r="UDW303"/>
      <c r="UDX303"/>
      <c r="UDY303"/>
      <c r="UDZ303"/>
      <c r="UEA303"/>
      <c r="UEB303"/>
      <c r="UEC303"/>
      <c r="UED303"/>
      <c r="UEE303"/>
      <c r="UEF303"/>
      <c r="UEG303"/>
      <c r="UEH303"/>
      <c r="UEI303"/>
      <c r="UEJ303"/>
      <c r="UEK303"/>
      <c r="UEL303"/>
      <c r="UEM303"/>
      <c r="UEN303"/>
      <c r="UEO303"/>
      <c r="UEP303"/>
      <c r="UEQ303"/>
      <c r="UER303"/>
      <c r="UES303"/>
      <c r="UET303"/>
      <c r="UEU303"/>
      <c r="UEV303"/>
      <c r="UEW303"/>
      <c r="UEX303"/>
      <c r="UEY303"/>
      <c r="UEZ303"/>
      <c r="UFA303"/>
      <c r="UFB303"/>
      <c r="UFC303"/>
      <c r="UFD303"/>
      <c r="UFE303"/>
      <c r="UFF303"/>
      <c r="UFG303"/>
      <c r="UFH303"/>
      <c r="UFI303"/>
      <c r="UFJ303"/>
      <c r="UFK303"/>
      <c r="UFL303"/>
      <c r="UFM303"/>
      <c r="UFN303"/>
      <c r="UFO303"/>
      <c r="UFP303"/>
      <c r="UFQ303"/>
      <c r="UFR303"/>
      <c r="UFS303"/>
      <c r="UFT303"/>
      <c r="UFU303"/>
      <c r="UFV303"/>
      <c r="UFW303"/>
      <c r="UFX303"/>
      <c r="UFY303"/>
      <c r="UFZ303"/>
      <c r="UGA303"/>
      <c r="UGB303"/>
      <c r="UGC303"/>
      <c r="UGD303"/>
      <c r="UGE303"/>
      <c r="UGF303"/>
      <c r="UGG303"/>
      <c r="UGH303"/>
      <c r="UGI303"/>
      <c r="UGJ303"/>
      <c r="UGK303"/>
      <c r="UGL303"/>
      <c r="UGM303"/>
      <c r="UGN303"/>
      <c r="UGO303"/>
      <c r="UGP303"/>
      <c r="UGQ303"/>
      <c r="UGR303"/>
      <c r="UGS303"/>
      <c r="UGT303"/>
      <c r="UGU303"/>
      <c r="UGV303"/>
      <c r="UGW303"/>
      <c r="UGX303"/>
      <c r="UGY303"/>
      <c r="UGZ303"/>
      <c r="UHA303"/>
      <c r="UHB303"/>
      <c r="UHC303"/>
      <c r="UHD303"/>
      <c r="UHE303"/>
      <c r="UHF303"/>
      <c r="UHG303"/>
      <c r="UHH303"/>
      <c r="UHI303"/>
      <c r="UHJ303"/>
      <c r="UHK303"/>
      <c r="UHL303"/>
      <c r="UHM303"/>
      <c r="UHN303"/>
      <c r="UHO303"/>
      <c r="UHP303"/>
      <c r="UHQ303"/>
      <c r="UHR303"/>
      <c r="UHS303"/>
      <c r="UHT303"/>
      <c r="UHU303"/>
      <c r="UHV303"/>
      <c r="UHW303"/>
      <c r="UHX303"/>
      <c r="UHY303"/>
      <c r="UHZ303"/>
      <c r="UIA303"/>
      <c r="UIB303"/>
      <c r="UIC303"/>
      <c r="UID303"/>
      <c r="UIE303"/>
      <c r="UIF303"/>
      <c r="UIG303"/>
      <c r="UIH303"/>
      <c r="UII303"/>
      <c r="UIJ303"/>
      <c r="UIK303"/>
      <c r="UIL303"/>
      <c r="UIM303"/>
      <c r="UIN303"/>
      <c r="UIO303"/>
      <c r="UIP303"/>
      <c r="UIQ303"/>
      <c r="UIR303"/>
      <c r="UIS303"/>
      <c r="UIT303"/>
      <c r="UIU303"/>
      <c r="UIV303"/>
      <c r="UIW303"/>
      <c r="UIX303"/>
      <c r="UIY303"/>
      <c r="UIZ303"/>
      <c r="UJA303"/>
      <c r="UJB303"/>
      <c r="UJC303"/>
      <c r="UJD303"/>
      <c r="UJE303"/>
      <c r="UJF303"/>
      <c r="UJG303"/>
      <c r="UJH303"/>
      <c r="UJI303"/>
      <c r="UJJ303"/>
      <c r="UJK303"/>
      <c r="UJL303"/>
      <c r="UJM303"/>
      <c r="UJN303"/>
      <c r="UJO303"/>
      <c r="UJP303"/>
      <c r="UJQ303"/>
      <c r="UJR303"/>
      <c r="UJS303"/>
      <c r="UJT303"/>
      <c r="UJU303"/>
      <c r="UJV303"/>
      <c r="UJW303"/>
      <c r="UJX303"/>
      <c r="UJY303"/>
      <c r="UJZ303"/>
      <c r="UKA303"/>
      <c r="UKB303"/>
      <c r="UKC303"/>
      <c r="UKD303"/>
      <c r="UKE303"/>
      <c r="UKF303"/>
      <c r="UKG303"/>
      <c r="UKH303"/>
      <c r="UKI303"/>
      <c r="UKJ303"/>
      <c r="UKK303"/>
      <c r="UKL303"/>
      <c r="UKM303"/>
      <c r="UKN303"/>
      <c r="UKO303"/>
      <c r="UKP303"/>
      <c r="UKQ303"/>
      <c r="UKR303"/>
      <c r="UKS303"/>
      <c r="UKT303"/>
      <c r="UKU303"/>
      <c r="UKV303"/>
      <c r="UKW303"/>
      <c r="UKX303"/>
      <c r="UKY303"/>
      <c r="UKZ303"/>
      <c r="ULA303"/>
      <c r="ULB303"/>
      <c r="ULC303"/>
      <c r="ULD303"/>
      <c r="ULE303"/>
      <c r="ULF303"/>
      <c r="ULG303"/>
      <c r="ULH303"/>
      <c r="ULI303"/>
      <c r="ULJ303"/>
      <c r="ULK303"/>
      <c r="ULL303"/>
      <c r="ULM303"/>
      <c r="ULN303"/>
      <c r="ULO303"/>
      <c r="ULP303"/>
      <c r="ULQ303"/>
      <c r="ULR303"/>
      <c r="ULS303"/>
      <c r="ULT303"/>
      <c r="ULU303"/>
      <c r="ULV303"/>
      <c r="ULW303"/>
      <c r="ULX303"/>
      <c r="ULY303"/>
      <c r="ULZ303"/>
      <c r="UMA303"/>
      <c r="UMB303"/>
      <c r="UMC303"/>
      <c r="UMD303"/>
      <c r="UME303"/>
      <c r="UMF303"/>
      <c r="UMG303"/>
      <c r="UMH303"/>
      <c r="UMI303"/>
      <c r="UMJ303"/>
      <c r="UMK303"/>
      <c r="UML303"/>
      <c r="UMM303"/>
      <c r="UMN303"/>
      <c r="UMO303"/>
      <c r="UMP303"/>
      <c r="UMQ303"/>
      <c r="UMR303"/>
      <c r="UMS303"/>
      <c r="UMT303"/>
      <c r="UMU303"/>
      <c r="UMV303"/>
      <c r="UMW303"/>
      <c r="UMX303"/>
      <c r="UMY303"/>
      <c r="UMZ303"/>
      <c r="UNA303"/>
      <c r="UNB303"/>
      <c r="UNC303"/>
      <c r="UND303"/>
      <c r="UNE303"/>
      <c r="UNF303"/>
      <c r="UNG303"/>
      <c r="UNH303"/>
      <c r="UNI303"/>
      <c r="UNJ303"/>
      <c r="UNK303"/>
      <c r="UNL303"/>
      <c r="UNM303"/>
      <c r="UNN303"/>
      <c r="UNO303"/>
      <c r="UNP303"/>
      <c r="UNQ303"/>
      <c r="UNR303"/>
      <c r="UNS303"/>
      <c r="UNT303"/>
      <c r="UNU303"/>
      <c r="UNV303"/>
      <c r="UNW303"/>
      <c r="UNX303"/>
      <c r="UNY303"/>
      <c r="UNZ303"/>
      <c r="UOA303"/>
      <c r="UOB303"/>
      <c r="UOC303"/>
      <c r="UOD303"/>
      <c r="UOE303"/>
      <c r="UOF303"/>
      <c r="UOG303"/>
      <c r="UOH303"/>
      <c r="UOI303"/>
      <c r="UOJ303"/>
      <c r="UOK303"/>
      <c r="UOL303"/>
      <c r="UOM303"/>
      <c r="UON303"/>
      <c r="UOO303"/>
      <c r="UOP303"/>
      <c r="UOQ303"/>
      <c r="UOR303"/>
      <c r="UOS303"/>
      <c r="UOT303"/>
      <c r="UOU303"/>
      <c r="UOV303"/>
      <c r="UOW303"/>
      <c r="UOX303"/>
      <c r="UOY303"/>
      <c r="UOZ303"/>
      <c r="UPA303"/>
      <c r="UPB303"/>
      <c r="UPC303"/>
      <c r="UPD303"/>
      <c r="UPE303"/>
      <c r="UPF303"/>
      <c r="UPG303"/>
      <c r="UPH303"/>
      <c r="UPI303"/>
      <c r="UPJ303"/>
      <c r="UPK303"/>
      <c r="UPL303"/>
      <c r="UPM303"/>
      <c r="UPN303"/>
      <c r="UPO303"/>
      <c r="UPP303"/>
      <c r="UPQ303"/>
      <c r="UPR303"/>
      <c r="UPS303"/>
      <c r="UPT303"/>
      <c r="UPU303"/>
      <c r="UPV303"/>
      <c r="UPW303"/>
      <c r="UPX303"/>
      <c r="UPY303"/>
      <c r="UPZ303"/>
      <c r="UQA303"/>
      <c r="UQB303"/>
      <c r="UQC303"/>
      <c r="UQD303"/>
      <c r="UQE303"/>
      <c r="UQF303"/>
      <c r="UQG303"/>
      <c r="UQH303"/>
      <c r="UQI303"/>
      <c r="UQJ303"/>
      <c r="UQK303"/>
      <c r="UQL303"/>
      <c r="UQM303"/>
      <c r="UQN303"/>
      <c r="UQO303"/>
      <c r="UQP303"/>
      <c r="UQQ303"/>
      <c r="UQR303"/>
      <c r="UQS303"/>
      <c r="UQT303"/>
      <c r="UQU303"/>
      <c r="UQV303"/>
      <c r="UQW303"/>
      <c r="UQX303"/>
      <c r="UQY303"/>
      <c r="UQZ303"/>
      <c r="URA303"/>
      <c r="URB303"/>
      <c r="URC303"/>
      <c r="URD303"/>
      <c r="URE303"/>
      <c r="URF303"/>
      <c r="URG303"/>
      <c r="URH303"/>
      <c r="URI303"/>
      <c r="URJ303"/>
      <c r="URK303"/>
      <c r="URL303"/>
      <c r="URM303"/>
      <c r="URN303"/>
      <c r="URO303"/>
      <c r="URP303"/>
      <c r="URQ303"/>
      <c r="URR303"/>
      <c r="URS303"/>
      <c r="URT303"/>
      <c r="URU303"/>
      <c r="URV303"/>
      <c r="URW303"/>
      <c r="URX303"/>
      <c r="URY303"/>
      <c r="URZ303"/>
      <c r="USA303"/>
      <c r="USB303"/>
      <c r="USC303"/>
      <c r="USD303"/>
      <c r="USE303"/>
      <c r="USF303"/>
      <c r="USG303"/>
      <c r="USH303"/>
      <c r="USI303"/>
      <c r="USJ303"/>
      <c r="USK303"/>
      <c r="USL303"/>
      <c r="USM303"/>
      <c r="USN303"/>
      <c r="USO303"/>
      <c r="USP303"/>
      <c r="USQ303"/>
      <c r="USR303"/>
      <c r="USS303"/>
      <c r="UST303"/>
      <c r="USU303"/>
      <c r="USV303"/>
      <c r="USW303"/>
      <c r="USX303"/>
      <c r="USY303"/>
      <c r="USZ303"/>
      <c r="UTA303"/>
      <c r="UTB303"/>
      <c r="UTC303"/>
      <c r="UTD303"/>
      <c r="UTE303"/>
      <c r="UTF303"/>
      <c r="UTG303"/>
      <c r="UTH303"/>
      <c r="UTI303"/>
      <c r="UTJ303"/>
      <c r="UTK303"/>
      <c r="UTL303"/>
      <c r="UTM303"/>
      <c r="UTN303"/>
      <c r="UTO303"/>
      <c r="UTP303"/>
      <c r="UTQ303"/>
      <c r="UTR303"/>
      <c r="UTS303"/>
      <c r="UTT303"/>
      <c r="UTU303"/>
      <c r="UTV303"/>
      <c r="UTW303"/>
      <c r="UTX303"/>
      <c r="UTY303"/>
      <c r="UTZ303"/>
      <c r="UUA303"/>
      <c r="UUB303"/>
      <c r="UUC303"/>
      <c r="UUD303"/>
      <c r="UUE303"/>
      <c r="UUF303"/>
      <c r="UUG303"/>
      <c r="UUH303"/>
      <c r="UUI303"/>
      <c r="UUJ303"/>
      <c r="UUK303"/>
      <c r="UUL303"/>
      <c r="UUM303"/>
      <c r="UUN303"/>
      <c r="UUO303"/>
      <c r="UUP303"/>
      <c r="UUQ303"/>
      <c r="UUR303"/>
      <c r="UUS303"/>
      <c r="UUT303"/>
      <c r="UUU303"/>
      <c r="UUV303"/>
      <c r="UUW303"/>
      <c r="UUX303"/>
      <c r="UUY303"/>
      <c r="UUZ303"/>
      <c r="UVA303"/>
      <c r="UVB303"/>
      <c r="UVC303"/>
      <c r="UVD303"/>
      <c r="UVE303"/>
      <c r="UVF303"/>
      <c r="UVG303"/>
      <c r="UVH303"/>
      <c r="UVI303"/>
      <c r="UVJ303"/>
      <c r="UVK303"/>
      <c r="UVL303"/>
      <c r="UVM303"/>
      <c r="UVN303"/>
      <c r="UVO303"/>
      <c r="UVP303"/>
      <c r="UVQ303"/>
      <c r="UVR303"/>
      <c r="UVS303"/>
      <c r="UVT303"/>
      <c r="UVU303"/>
      <c r="UVV303"/>
      <c r="UVW303"/>
      <c r="UVX303"/>
      <c r="UVY303"/>
      <c r="UVZ303"/>
      <c r="UWA303"/>
      <c r="UWB303"/>
      <c r="UWC303"/>
      <c r="UWD303"/>
      <c r="UWE303"/>
      <c r="UWF303"/>
      <c r="UWG303"/>
      <c r="UWH303"/>
      <c r="UWI303"/>
      <c r="UWJ303"/>
      <c r="UWK303"/>
      <c r="UWL303"/>
      <c r="UWM303"/>
      <c r="UWN303"/>
      <c r="UWO303"/>
      <c r="UWP303"/>
      <c r="UWQ303"/>
      <c r="UWR303"/>
      <c r="UWS303"/>
      <c r="UWT303"/>
      <c r="UWU303"/>
      <c r="UWV303"/>
      <c r="UWW303"/>
      <c r="UWX303"/>
      <c r="UWY303"/>
      <c r="UWZ303"/>
      <c r="UXA303"/>
      <c r="UXB303"/>
      <c r="UXC303"/>
      <c r="UXD303"/>
      <c r="UXE303"/>
      <c r="UXF303"/>
      <c r="UXG303"/>
      <c r="UXH303"/>
      <c r="UXI303"/>
      <c r="UXJ303"/>
      <c r="UXK303"/>
      <c r="UXL303"/>
      <c r="UXM303"/>
      <c r="UXN303"/>
      <c r="UXO303"/>
      <c r="UXP303"/>
      <c r="UXQ303"/>
      <c r="UXR303"/>
      <c r="UXS303"/>
      <c r="UXT303"/>
      <c r="UXU303"/>
      <c r="UXV303"/>
      <c r="UXW303"/>
      <c r="UXX303"/>
      <c r="UXY303"/>
      <c r="UXZ303"/>
      <c r="UYA303"/>
      <c r="UYB303"/>
      <c r="UYC303"/>
      <c r="UYD303"/>
      <c r="UYE303"/>
      <c r="UYF303"/>
      <c r="UYG303"/>
      <c r="UYH303"/>
      <c r="UYI303"/>
      <c r="UYJ303"/>
      <c r="UYK303"/>
      <c r="UYL303"/>
      <c r="UYM303"/>
      <c r="UYN303"/>
      <c r="UYO303"/>
      <c r="UYP303"/>
      <c r="UYQ303"/>
      <c r="UYR303"/>
      <c r="UYS303"/>
      <c r="UYT303"/>
      <c r="UYU303"/>
      <c r="UYV303"/>
      <c r="UYW303"/>
      <c r="UYX303"/>
      <c r="UYY303"/>
      <c r="UYZ303"/>
      <c r="UZA303"/>
      <c r="UZB303"/>
      <c r="UZC303"/>
      <c r="UZD303"/>
      <c r="UZE303"/>
      <c r="UZF303"/>
      <c r="UZG303"/>
      <c r="UZH303"/>
      <c r="UZI303"/>
      <c r="UZJ303"/>
      <c r="UZK303"/>
      <c r="UZL303"/>
      <c r="UZM303"/>
      <c r="UZN303"/>
      <c r="UZO303"/>
      <c r="UZP303"/>
      <c r="UZQ303"/>
      <c r="UZR303"/>
      <c r="UZS303"/>
      <c r="UZT303"/>
      <c r="UZU303"/>
      <c r="UZV303"/>
      <c r="UZW303"/>
      <c r="UZX303"/>
      <c r="UZY303"/>
      <c r="UZZ303"/>
      <c r="VAA303"/>
      <c r="VAB303"/>
      <c r="VAC303"/>
      <c r="VAD303"/>
      <c r="VAE303"/>
      <c r="VAF303"/>
      <c r="VAG303"/>
      <c r="VAH303"/>
      <c r="VAI303"/>
      <c r="VAJ303"/>
      <c r="VAK303"/>
      <c r="VAL303"/>
      <c r="VAM303"/>
      <c r="VAN303"/>
      <c r="VAO303"/>
      <c r="VAP303"/>
      <c r="VAQ303"/>
      <c r="VAR303"/>
      <c r="VAS303"/>
      <c r="VAT303"/>
      <c r="VAU303"/>
      <c r="VAV303"/>
      <c r="VAW303"/>
      <c r="VAX303"/>
      <c r="VAY303"/>
      <c r="VAZ303"/>
      <c r="VBA303"/>
      <c r="VBB303"/>
      <c r="VBC303"/>
      <c r="VBD303"/>
      <c r="VBE303"/>
      <c r="VBF303"/>
      <c r="VBG303"/>
      <c r="VBH303"/>
      <c r="VBI303"/>
      <c r="VBJ303"/>
      <c r="VBK303"/>
      <c r="VBL303"/>
      <c r="VBM303"/>
      <c r="VBN303"/>
      <c r="VBO303"/>
      <c r="VBP303"/>
      <c r="VBQ303"/>
      <c r="VBR303"/>
      <c r="VBS303"/>
      <c r="VBT303"/>
      <c r="VBU303"/>
      <c r="VBV303"/>
      <c r="VBW303"/>
      <c r="VBX303"/>
      <c r="VBY303"/>
      <c r="VBZ303"/>
      <c r="VCA303"/>
      <c r="VCB303"/>
      <c r="VCC303"/>
      <c r="VCD303"/>
      <c r="VCE303"/>
      <c r="VCF303"/>
      <c r="VCG303"/>
      <c r="VCH303"/>
      <c r="VCI303"/>
      <c r="VCJ303"/>
      <c r="VCK303"/>
      <c r="VCL303"/>
      <c r="VCM303"/>
      <c r="VCN303"/>
      <c r="VCO303"/>
      <c r="VCP303"/>
      <c r="VCQ303"/>
      <c r="VCR303"/>
      <c r="VCS303"/>
      <c r="VCT303"/>
      <c r="VCU303"/>
      <c r="VCV303"/>
      <c r="VCW303"/>
      <c r="VCX303"/>
      <c r="VCY303"/>
      <c r="VCZ303"/>
      <c r="VDA303"/>
      <c r="VDB303"/>
      <c r="VDC303"/>
      <c r="VDD303"/>
      <c r="VDE303"/>
      <c r="VDF303"/>
      <c r="VDG303"/>
      <c r="VDH303"/>
      <c r="VDI303"/>
      <c r="VDJ303"/>
      <c r="VDK303"/>
      <c r="VDL303"/>
      <c r="VDM303"/>
      <c r="VDN303"/>
      <c r="VDO303"/>
      <c r="VDP303"/>
      <c r="VDQ303"/>
      <c r="VDR303"/>
      <c r="VDS303"/>
      <c r="VDT303"/>
      <c r="VDU303"/>
      <c r="VDV303"/>
      <c r="VDW303"/>
      <c r="VDX303"/>
      <c r="VDY303"/>
      <c r="VDZ303"/>
      <c r="VEA303"/>
      <c r="VEB303"/>
      <c r="VEC303"/>
      <c r="VED303"/>
      <c r="VEE303"/>
      <c r="VEF303"/>
      <c r="VEG303"/>
      <c r="VEH303"/>
      <c r="VEI303"/>
      <c r="VEJ303"/>
      <c r="VEK303"/>
      <c r="VEL303"/>
      <c r="VEM303"/>
      <c r="VEN303"/>
      <c r="VEO303"/>
      <c r="VEP303"/>
      <c r="VEQ303"/>
      <c r="VER303"/>
      <c r="VES303"/>
      <c r="VET303"/>
      <c r="VEU303"/>
      <c r="VEV303"/>
      <c r="VEW303"/>
      <c r="VEX303"/>
      <c r="VEY303"/>
      <c r="VEZ303"/>
      <c r="VFA303"/>
      <c r="VFB303"/>
      <c r="VFC303"/>
      <c r="VFD303"/>
      <c r="VFE303"/>
      <c r="VFF303"/>
      <c r="VFG303"/>
      <c r="VFH303"/>
      <c r="VFI303"/>
      <c r="VFJ303"/>
      <c r="VFK303"/>
      <c r="VFL303"/>
      <c r="VFM303"/>
      <c r="VFN303"/>
      <c r="VFO303"/>
      <c r="VFP303"/>
      <c r="VFQ303"/>
      <c r="VFR303"/>
      <c r="VFS303"/>
      <c r="VFT303"/>
      <c r="VFU303"/>
      <c r="VFV303"/>
      <c r="VFW303"/>
      <c r="VFX303"/>
      <c r="VFY303"/>
      <c r="VFZ303"/>
      <c r="VGA303"/>
      <c r="VGB303"/>
      <c r="VGC303"/>
      <c r="VGD303"/>
      <c r="VGE303"/>
      <c r="VGF303"/>
      <c r="VGG303"/>
      <c r="VGH303"/>
      <c r="VGI303"/>
      <c r="VGJ303"/>
      <c r="VGK303"/>
      <c r="VGL303"/>
      <c r="VGM303"/>
      <c r="VGN303"/>
      <c r="VGO303"/>
      <c r="VGP303"/>
      <c r="VGQ303"/>
      <c r="VGR303"/>
      <c r="VGS303"/>
      <c r="VGT303"/>
      <c r="VGU303"/>
      <c r="VGV303"/>
      <c r="VGW303"/>
      <c r="VGX303"/>
      <c r="VGY303"/>
      <c r="VGZ303"/>
      <c r="VHA303"/>
      <c r="VHB303"/>
      <c r="VHC303"/>
      <c r="VHD303"/>
      <c r="VHE303"/>
      <c r="VHF303"/>
      <c r="VHG303"/>
      <c r="VHH303"/>
      <c r="VHI303"/>
      <c r="VHJ303"/>
      <c r="VHK303"/>
      <c r="VHL303"/>
      <c r="VHM303"/>
      <c r="VHN303"/>
      <c r="VHO303"/>
      <c r="VHP303"/>
      <c r="VHQ303"/>
      <c r="VHR303"/>
      <c r="VHS303"/>
      <c r="VHT303"/>
      <c r="VHU303"/>
      <c r="VHV303"/>
      <c r="VHW303"/>
      <c r="VHX303"/>
      <c r="VHY303"/>
      <c r="VHZ303"/>
      <c r="VIA303"/>
      <c r="VIB303"/>
      <c r="VIC303"/>
      <c r="VID303"/>
      <c r="VIE303"/>
      <c r="VIF303"/>
      <c r="VIG303"/>
      <c r="VIH303"/>
      <c r="VII303"/>
      <c r="VIJ303"/>
      <c r="VIK303"/>
      <c r="VIL303"/>
      <c r="VIM303"/>
      <c r="VIN303"/>
      <c r="VIO303"/>
      <c r="VIP303"/>
      <c r="VIQ303"/>
      <c r="VIR303"/>
      <c r="VIS303"/>
      <c r="VIT303"/>
      <c r="VIU303"/>
      <c r="VIV303"/>
      <c r="VIW303"/>
      <c r="VIX303"/>
      <c r="VIY303"/>
      <c r="VIZ303"/>
      <c r="VJA303"/>
      <c r="VJB303"/>
      <c r="VJC303"/>
      <c r="VJD303"/>
      <c r="VJE303"/>
      <c r="VJF303"/>
      <c r="VJG303"/>
      <c r="VJH303"/>
      <c r="VJI303"/>
      <c r="VJJ303"/>
      <c r="VJK303"/>
      <c r="VJL303"/>
      <c r="VJM303"/>
      <c r="VJN303"/>
      <c r="VJO303"/>
      <c r="VJP303"/>
      <c r="VJQ303"/>
      <c r="VJR303"/>
      <c r="VJS303"/>
      <c r="VJT303"/>
      <c r="VJU303"/>
      <c r="VJV303"/>
      <c r="VJW303"/>
      <c r="VJX303"/>
      <c r="VJY303"/>
      <c r="VJZ303"/>
      <c r="VKA303"/>
      <c r="VKB303"/>
      <c r="VKC303"/>
      <c r="VKD303"/>
      <c r="VKE303"/>
      <c r="VKF303"/>
      <c r="VKG303"/>
      <c r="VKH303"/>
      <c r="VKI303"/>
      <c r="VKJ303"/>
      <c r="VKK303"/>
      <c r="VKL303"/>
      <c r="VKM303"/>
      <c r="VKN303"/>
      <c r="VKO303"/>
      <c r="VKP303"/>
      <c r="VKQ303"/>
      <c r="VKR303"/>
      <c r="VKS303"/>
      <c r="VKT303"/>
      <c r="VKU303"/>
      <c r="VKV303"/>
      <c r="VKW303"/>
      <c r="VKX303"/>
      <c r="VKY303"/>
      <c r="VKZ303"/>
      <c r="VLA303"/>
      <c r="VLB303"/>
      <c r="VLC303"/>
      <c r="VLD303"/>
      <c r="VLE303"/>
      <c r="VLF303"/>
      <c r="VLG303"/>
      <c r="VLH303"/>
      <c r="VLI303"/>
      <c r="VLJ303"/>
      <c r="VLK303"/>
      <c r="VLL303"/>
      <c r="VLM303"/>
      <c r="VLN303"/>
      <c r="VLO303"/>
      <c r="VLP303"/>
      <c r="VLQ303"/>
      <c r="VLR303"/>
      <c r="VLS303"/>
      <c r="VLT303"/>
      <c r="VLU303"/>
      <c r="VLV303"/>
      <c r="VLW303"/>
      <c r="VLX303"/>
      <c r="VLY303"/>
      <c r="VLZ303"/>
      <c r="VMA303"/>
      <c r="VMB303"/>
      <c r="VMC303"/>
      <c r="VMD303"/>
      <c r="VME303"/>
      <c r="VMF303"/>
      <c r="VMG303"/>
      <c r="VMH303"/>
      <c r="VMI303"/>
      <c r="VMJ303"/>
      <c r="VMK303"/>
      <c r="VML303"/>
      <c r="VMM303"/>
      <c r="VMN303"/>
      <c r="VMO303"/>
      <c r="VMP303"/>
      <c r="VMQ303"/>
      <c r="VMR303"/>
      <c r="VMS303"/>
      <c r="VMT303"/>
      <c r="VMU303"/>
      <c r="VMV303"/>
      <c r="VMW303"/>
      <c r="VMX303"/>
      <c r="VMY303"/>
      <c r="VMZ303"/>
      <c r="VNA303"/>
      <c r="VNB303"/>
      <c r="VNC303"/>
      <c r="VND303"/>
      <c r="VNE303"/>
      <c r="VNF303"/>
      <c r="VNG303"/>
      <c r="VNH303"/>
      <c r="VNI303"/>
      <c r="VNJ303"/>
      <c r="VNK303"/>
      <c r="VNL303"/>
      <c r="VNM303"/>
      <c r="VNN303"/>
      <c r="VNO303"/>
      <c r="VNP303"/>
      <c r="VNQ303"/>
      <c r="VNR303"/>
      <c r="VNS303"/>
      <c r="VNT303"/>
      <c r="VNU303"/>
      <c r="VNV303"/>
      <c r="VNW303"/>
      <c r="VNX303"/>
      <c r="VNY303"/>
      <c r="VNZ303"/>
      <c r="VOA303"/>
      <c r="VOB303"/>
      <c r="VOC303"/>
      <c r="VOD303"/>
      <c r="VOE303"/>
      <c r="VOF303"/>
      <c r="VOG303"/>
      <c r="VOH303"/>
      <c r="VOI303"/>
      <c r="VOJ303"/>
      <c r="VOK303"/>
      <c r="VOL303"/>
      <c r="VOM303"/>
      <c r="VON303"/>
      <c r="VOO303"/>
      <c r="VOP303"/>
      <c r="VOQ303"/>
      <c r="VOR303"/>
      <c r="VOS303"/>
      <c r="VOT303"/>
      <c r="VOU303"/>
      <c r="VOV303"/>
      <c r="VOW303"/>
      <c r="VOX303"/>
      <c r="VOY303"/>
      <c r="VOZ303"/>
      <c r="VPA303"/>
      <c r="VPB303"/>
      <c r="VPC303"/>
      <c r="VPD303"/>
      <c r="VPE303"/>
      <c r="VPF303"/>
      <c r="VPG303"/>
      <c r="VPH303"/>
      <c r="VPI303"/>
      <c r="VPJ303"/>
      <c r="VPK303"/>
      <c r="VPL303"/>
      <c r="VPM303"/>
      <c r="VPN303"/>
      <c r="VPO303"/>
      <c r="VPP303"/>
      <c r="VPQ303"/>
      <c r="VPR303"/>
      <c r="VPS303"/>
      <c r="VPT303"/>
      <c r="VPU303"/>
      <c r="VPV303"/>
      <c r="VPW303"/>
      <c r="VPX303"/>
      <c r="VPY303"/>
      <c r="VPZ303"/>
      <c r="VQA303"/>
      <c r="VQB303"/>
      <c r="VQC303"/>
      <c r="VQD303"/>
      <c r="VQE303"/>
      <c r="VQF303"/>
      <c r="VQG303"/>
      <c r="VQH303"/>
      <c r="VQI303"/>
      <c r="VQJ303"/>
      <c r="VQK303"/>
      <c r="VQL303"/>
      <c r="VQM303"/>
      <c r="VQN303"/>
      <c r="VQO303"/>
      <c r="VQP303"/>
      <c r="VQQ303"/>
      <c r="VQR303"/>
      <c r="VQS303"/>
      <c r="VQT303"/>
      <c r="VQU303"/>
      <c r="VQV303"/>
      <c r="VQW303"/>
      <c r="VQX303"/>
      <c r="VQY303"/>
      <c r="VQZ303"/>
      <c r="VRA303"/>
      <c r="VRB303"/>
      <c r="VRC303"/>
      <c r="VRD303"/>
      <c r="VRE303"/>
      <c r="VRF303"/>
      <c r="VRG303"/>
      <c r="VRH303"/>
      <c r="VRI303"/>
      <c r="VRJ303"/>
      <c r="VRK303"/>
      <c r="VRL303"/>
      <c r="VRM303"/>
      <c r="VRN303"/>
      <c r="VRO303"/>
      <c r="VRP303"/>
      <c r="VRQ303"/>
      <c r="VRR303"/>
      <c r="VRS303"/>
      <c r="VRT303"/>
      <c r="VRU303"/>
      <c r="VRV303"/>
      <c r="VRW303"/>
      <c r="VRX303"/>
      <c r="VRY303"/>
      <c r="VRZ303"/>
      <c r="VSA303"/>
      <c r="VSB303"/>
      <c r="VSC303"/>
      <c r="VSD303"/>
      <c r="VSE303"/>
      <c r="VSF303"/>
      <c r="VSG303"/>
      <c r="VSH303"/>
      <c r="VSI303"/>
      <c r="VSJ303"/>
      <c r="VSK303"/>
      <c r="VSL303"/>
      <c r="VSM303"/>
      <c r="VSN303"/>
      <c r="VSO303"/>
      <c r="VSP303"/>
      <c r="VSQ303"/>
      <c r="VSR303"/>
      <c r="VSS303"/>
      <c r="VST303"/>
      <c r="VSU303"/>
      <c r="VSV303"/>
      <c r="VSW303"/>
      <c r="VSX303"/>
      <c r="VSY303"/>
      <c r="VSZ303"/>
      <c r="VTA303"/>
      <c r="VTB303"/>
      <c r="VTC303"/>
      <c r="VTD303"/>
      <c r="VTE303"/>
      <c r="VTF303"/>
      <c r="VTG303"/>
      <c r="VTH303"/>
      <c r="VTI303"/>
      <c r="VTJ303"/>
      <c r="VTK303"/>
      <c r="VTL303"/>
      <c r="VTM303"/>
      <c r="VTN303"/>
      <c r="VTO303"/>
      <c r="VTP303"/>
      <c r="VTQ303"/>
      <c r="VTR303"/>
      <c r="VTS303"/>
      <c r="VTT303"/>
      <c r="VTU303"/>
      <c r="VTV303"/>
      <c r="VTW303"/>
      <c r="VTX303"/>
      <c r="VTY303"/>
      <c r="VTZ303"/>
      <c r="VUA303"/>
      <c r="VUB303"/>
      <c r="VUC303"/>
      <c r="VUD303"/>
      <c r="VUE303"/>
      <c r="VUF303"/>
      <c r="VUG303"/>
      <c r="VUH303"/>
      <c r="VUI303"/>
      <c r="VUJ303"/>
      <c r="VUK303"/>
      <c r="VUL303"/>
      <c r="VUM303"/>
      <c r="VUN303"/>
      <c r="VUO303"/>
      <c r="VUP303"/>
      <c r="VUQ303"/>
      <c r="VUR303"/>
      <c r="VUS303"/>
      <c r="VUT303"/>
      <c r="VUU303"/>
      <c r="VUV303"/>
      <c r="VUW303"/>
      <c r="VUX303"/>
      <c r="VUY303"/>
      <c r="VUZ303"/>
      <c r="VVA303"/>
      <c r="VVB303"/>
      <c r="VVC303"/>
      <c r="VVD303"/>
      <c r="VVE303"/>
      <c r="VVF303"/>
      <c r="VVG303"/>
      <c r="VVH303"/>
      <c r="VVI303"/>
      <c r="VVJ303"/>
      <c r="VVK303"/>
      <c r="VVL303"/>
      <c r="VVM303"/>
      <c r="VVN303"/>
      <c r="VVO303"/>
      <c r="VVP303"/>
      <c r="VVQ303"/>
      <c r="VVR303"/>
      <c r="VVS303"/>
      <c r="VVT303"/>
      <c r="VVU303"/>
      <c r="VVV303"/>
      <c r="VVW303"/>
      <c r="VVX303"/>
      <c r="VVY303"/>
      <c r="VVZ303"/>
      <c r="VWA303"/>
      <c r="VWB303"/>
      <c r="VWC303"/>
      <c r="VWD303"/>
      <c r="VWE303"/>
      <c r="VWF303"/>
      <c r="VWG303"/>
      <c r="VWH303"/>
      <c r="VWI303"/>
      <c r="VWJ303"/>
      <c r="VWK303"/>
      <c r="VWL303"/>
      <c r="VWM303"/>
      <c r="VWN303"/>
      <c r="VWO303"/>
      <c r="VWP303"/>
      <c r="VWQ303"/>
      <c r="VWR303"/>
      <c r="VWS303"/>
      <c r="VWT303"/>
      <c r="VWU303"/>
      <c r="VWV303"/>
      <c r="VWW303"/>
      <c r="VWX303"/>
      <c r="VWY303"/>
      <c r="VWZ303"/>
      <c r="VXA303"/>
      <c r="VXB303"/>
      <c r="VXC303"/>
      <c r="VXD303"/>
      <c r="VXE303"/>
      <c r="VXF303"/>
      <c r="VXG303"/>
      <c r="VXH303"/>
      <c r="VXI303"/>
      <c r="VXJ303"/>
      <c r="VXK303"/>
      <c r="VXL303"/>
      <c r="VXM303"/>
      <c r="VXN303"/>
      <c r="VXO303"/>
      <c r="VXP303"/>
      <c r="VXQ303"/>
      <c r="VXR303"/>
      <c r="VXS303"/>
      <c r="VXT303"/>
      <c r="VXU303"/>
      <c r="VXV303"/>
      <c r="VXW303"/>
      <c r="VXX303"/>
      <c r="VXY303"/>
      <c r="VXZ303"/>
      <c r="VYA303"/>
      <c r="VYB303"/>
      <c r="VYC303"/>
      <c r="VYD303"/>
      <c r="VYE303"/>
      <c r="VYF303"/>
      <c r="VYG303"/>
      <c r="VYH303"/>
      <c r="VYI303"/>
      <c r="VYJ303"/>
      <c r="VYK303"/>
      <c r="VYL303"/>
      <c r="VYM303"/>
      <c r="VYN303"/>
      <c r="VYO303"/>
      <c r="VYP303"/>
      <c r="VYQ303"/>
      <c r="VYR303"/>
      <c r="VYS303"/>
      <c r="VYT303"/>
      <c r="VYU303"/>
      <c r="VYV303"/>
      <c r="VYW303"/>
      <c r="VYX303"/>
      <c r="VYY303"/>
      <c r="VYZ303"/>
      <c r="VZA303"/>
      <c r="VZB303"/>
      <c r="VZC303"/>
      <c r="VZD303"/>
      <c r="VZE303"/>
      <c r="VZF303"/>
      <c r="VZG303"/>
      <c r="VZH303"/>
      <c r="VZI303"/>
      <c r="VZJ303"/>
      <c r="VZK303"/>
      <c r="VZL303"/>
      <c r="VZM303"/>
      <c r="VZN303"/>
      <c r="VZO303"/>
      <c r="VZP303"/>
      <c r="VZQ303"/>
      <c r="VZR303"/>
      <c r="VZS303"/>
      <c r="VZT303"/>
      <c r="VZU303"/>
      <c r="VZV303"/>
      <c r="VZW303"/>
      <c r="VZX303"/>
      <c r="VZY303"/>
      <c r="VZZ303"/>
      <c r="WAA303"/>
      <c r="WAB303"/>
      <c r="WAC303"/>
      <c r="WAD303"/>
      <c r="WAE303"/>
      <c r="WAF303"/>
      <c r="WAG303"/>
      <c r="WAH303"/>
      <c r="WAI303"/>
      <c r="WAJ303"/>
      <c r="WAK303"/>
      <c r="WAL303"/>
      <c r="WAM303"/>
      <c r="WAN303"/>
      <c r="WAO303"/>
      <c r="WAP303"/>
      <c r="WAQ303"/>
      <c r="WAR303"/>
      <c r="WAS303"/>
      <c r="WAT303"/>
      <c r="WAU303"/>
      <c r="WAV303"/>
      <c r="WAW303"/>
      <c r="WAX303"/>
      <c r="WAY303"/>
      <c r="WAZ303"/>
      <c r="WBA303"/>
      <c r="WBB303"/>
      <c r="WBC303"/>
      <c r="WBD303"/>
      <c r="WBE303"/>
      <c r="WBF303"/>
      <c r="WBG303"/>
      <c r="WBH303"/>
      <c r="WBI303"/>
      <c r="WBJ303"/>
      <c r="WBK303"/>
      <c r="WBL303"/>
      <c r="WBM303"/>
      <c r="WBN303"/>
      <c r="WBO303"/>
      <c r="WBP303"/>
      <c r="WBQ303"/>
      <c r="WBR303"/>
      <c r="WBS303"/>
      <c r="WBT303"/>
      <c r="WBU303"/>
      <c r="WBV303"/>
      <c r="WBW303"/>
      <c r="WBX303"/>
      <c r="WBY303"/>
      <c r="WBZ303"/>
      <c r="WCA303"/>
      <c r="WCB303"/>
      <c r="WCC303"/>
      <c r="WCD303"/>
      <c r="WCE303"/>
      <c r="WCF303"/>
      <c r="WCG303"/>
      <c r="WCH303"/>
      <c r="WCI303"/>
      <c r="WCJ303"/>
      <c r="WCK303"/>
      <c r="WCL303"/>
      <c r="WCM303"/>
      <c r="WCN303"/>
      <c r="WCO303"/>
      <c r="WCP303"/>
      <c r="WCQ303"/>
      <c r="WCR303"/>
      <c r="WCS303"/>
      <c r="WCT303"/>
      <c r="WCU303"/>
      <c r="WCV303"/>
      <c r="WCW303"/>
      <c r="WCX303"/>
      <c r="WCY303"/>
      <c r="WCZ303"/>
      <c r="WDA303"/>
      <c r="WDB303"/>
      <c r="WDC303"/>
      <c r="WDD303"/>
      <c r="WDE303"/>
      <c r="WDF303"/>
      <c r="WDG303"/>
      <c r="WDH303"/>
      <c r="WDI303"/>
      <c r="WDJ303"/>
      <c r="WDK303"/>
      <c r="WDL303"/>
      <c r="WDM303"/>
      <c r="WDN303"/>
      <c r="WDO303"/>
      <c r="WDP303"/>
      <c r="WDQ303"/>
      <c r="WDR303"/>
      <c r="WDS303"/>
      <c r="WDT303"/>
      <c r="WDU303"/>
      <c r="WDV303"/>
      <c r="WDW303"/>
      <c r="WDX303"/>
      <c r="WDY303"/>
      <c r="WDZ303"/>
      <c r="WEA303"/>
      <c r="WEB303"/>
      <c r="WEC303"/>
      <c r="WED303"/>
      <c r="WEE303"/>
      <c r="WEF303"/>
      <c r="WEG303"/>
      <c r="WEH303"/>
      <c r="WEI303"/>
      <c r="WEJ303"/>
      <c r="WEK303"/>
      <c r="WEL303"/>
      <c r="WEM303"/>
      <c r="WEN303"/>
      <c r="WEO303"/>
      <c r="WEP303"/>
      <c r="WEQ303"/>
      <c r="WER303"/>
      <c r="WES303"/>
      <c r="WET303"/>
      <c r="WEU303"/>
      <c r="WEV303"/>
      <c r="WEW303"/>
      <c r="WEX303"/>
      <c r="WEY303"/>
      <c r="WEZ303"/>
      <c r="WFA303"/>
      <c r="WFB303"/>
      <c r="WFC303"/>
      <c r="WFD303"/>
      <c r="WFE303"/>
      <c r="WFF303"/>
      <c r="WFG303"/>
      <c r="WFH303"/>
      <c r="WFI303"/>
      <c r="WFJ303"/>
      <c r="WFK303"/>
      <c r="WFL303"/>
      <c r="WFM303"/>
      <c r="WFN303"/>
      <c r="WFO303"/>
      <c r="WFP303"/>
      <c r="WFQ303"/>
      <c r="WFR303"/>
      <c r="WFS303"/>
      <c r="WFT303"/>
      <c r="WFU303"/>
      <c r="WFV303"/>
      <c r="WFW303"/>
      <c r="WFX303"/>
      <c r="WFY303"/>
      <c r="WFZ303"/>
      <c r="WGA303"/>
      <c r="WGB303"/>
      <c r="WGC303"/>
      <c r="WGD303"/>
      <c r="WGE303"/>
      <c r="WGF303"/>
      <c r="WGG303"/>
      <c r="WGH303"/>
      <c r="WGI303"/>
      <c r="WGJ303"/>
      <c r="WGK303"/>
      <c r="WGL303"/>
      <c r="WGM303"/>
      <c r="WGN303"/>
      <c r="WGO303"/>
      <c r="WGP303"/>
      <c r="WGQ303"/>
      <c r="WGR303"/>
      <c r="WGS303"/>
      <c r="WGT303"/>
      <c r="WGU303"/>
      <c r="WGV303"/>
      <c r="WGW303"/>
      <c r="WGX303"/>
      <c r="WGY303"/>
      <c r="WGZ303"/>
      <c r="WHA303"/>
      <c r="WHB303"/>
      <c r="WHC303"/>
      <c r="WHD303"/>
      <c r="WHE303"/>
      <c r="WHF303"/>
      <c r="WHG303"/>
      <c r="WHH303"/>
      <c r="WHI303"/>
      <c r="WHJ303"/>
      <c r="WHK303"/>
      <c r="WHL303"/>
      <c r="WHM303"/>
      <c r="WHN303"/>
      <c r="WHO303"/>
      <c r="WHP303"/>
      <c r="WHQ303"/>
      <c r="WHR303"/>
      <c r="WHS303"/>
      <c r="WHT303"/>
      <c r="WHU303"/>
      <c r="WHV303"/>
      <c r="WHW303"/>
      <c r="WHX303"/>
      <c r="WHY303"/>
      <c r="WHZ303"/>
      <c r="WIA303"/>
      <c r="WIB303"/>
      <c r="WIC303"/>
      <c r="WID303"/>
      <c r="WIE303"/>
      <c r="WIF303"/>
      <c r="WIG303"/>
      <c r="WIH303"/>
      <c r="WII303"/>
      <c r="WIJ303"/>
      <c r="WIK303"/>
      <c r="WIL303"/>
      <c r="WIM303"/>
      <c r="WIN303"/>
      <c r="WIO303"/>
      <c r="WIP303"/>
      <c r="WIQ303"/>
      <c r="WIR303"/>
      <c r="WIS303"/>
      <c r="WIT303"/>
      <c r="WIU303"/>
      <c r="WIV303"/>
      <c r="WIW303"/>
      <c r="WIX303"/>
      <c r="WIY303"/>
      <c r="WIZ303"/>
      <c r="WJA303"/>
      <c r="WJB303"/>
      <c r="WJC303"/>
      <c r="WJD303"/>
      <c r="WJE303"/>
      <c r="WJF303"/>
      <c r="WJG303"/>
      <c r="WJH303"/>
      <c r="WJI303"/>
      <c r="WJJ303"/>
      <c r="WJK303"/>
      <c r="WJL303"/>
      <c r="WJM303"/>
      <c r="WJN303"/>
      <c r="WJO303"/>
      <c r="WJP303"/>
      <c r="WJQ303"/>
      <c r="WJR303"/>
      <c r="WJS303"/>
      <c r="WJT303"/>
      <c r="WJU303"/>
      <c r="WJV303"/>
      <c r="WJW303"/>
      <c r="WJX303"/>
      <c r="WJY303"/>
      <c r="WJZ303"/>
      <c r="WKA303"/>
      <c r="WKB303"/>
      <c r="WKC303"/>
      <c r="WKD303"/>
      <c r="WKE303"/>
      <c r="WKF303"/>
      <c r="WKG303"/>
      <c r="WKH303"/>
      <c r="WKI303"/>
      <c r="WKJ303"/>
      <c r="WKK303"/>
      <c r="WKL303"/>
      <c r="WKM303"/>
      <c r="WKN303"/>
      <c r="WKO303"/>
      <c r="WKP303"/>
      <c r="WKQ303"/>
      <c r="WKR303"/>
      <c r="WKS303"/>
      <c r="WKT303"/>
      <c r="WKU303"/>
      <c r="WKV303"/>
      <c r="WKW303"/>
      <c r="WKX303"/>
      <c r="WKY303"/>
      <c r="WKZ303"/>
      <c r="WLA303"/>
      <c r="WLB303"/>
      <c r="WLC303"/>
      <c r="WLD303"/>
      <c r="WLE303"/>
      <c r="WLF303"/>
      <c r="WLG303"/>
      <c r="WLH303"/>
      <c r="WLI303"/>
      <c r="WLJ303"/>
      <c r="WLK303"/>
      <c r="WLL303"/>
      <c r="WLM303"/>
      <c r="WLN303"/>
      <c r="WLO303"/>
      <c r="WLP303"/>
      <c r="WLQ303"/>
      <c r="WLR303"/>
      <c r="WLS303"/>
      <c r="WLT303"/>
      <c r="WLU303"/>
      <c r="WLV303"/>
      <c r="WLW303"/>
      <c r="WLX303"/>
      <c r="WLY303"/>
      <c r="WLZ303"/>
      <c r="WMA303"/>
      <c r="WMB303"/>
      <c r="WMC303"/>
      <c r="WMD303"/>
      <c r="WME303"/>
      <c r="WMF303"/>
      <c r="WMG303"/>
      <c r="WMH303"/>
      <c r="WMI303"/>
      <c r="WMJ303"/>
      <c r="WMK303"/>
      <c r="WML303"/>
      <c r="WMM303"/>
      <c r="WMN303"/>
      <c r="WMO303"/>
      <c r="WMP303"/>
      <c r="WMQ303"/>
      <c r="WMR303"/>
      <c r="WMS303"/>
      <c r="WMT303"/>
      <c r="WMU303"/>
      <c r="WMV303"/>
      <c r="WMW303"/>
      <c r="WMX303"/>
      <c r="WMY303"/>
      <c r="WMZ303"/>
      <c r="WNA303"/>
      <c r="WNB303"/>
      <c r="WNC303"/>
      <c r="WND303"/>
      <c r="WNE303"/>
      <c r="WNF303"/>
      <c r="WNG303"/>
      <c r="WNH303"/>
      <c r="WNI303"/>
      <c r="WNJ303"/>
      <c r="WNK303"/>
      <c r="WNL303"/>
      <c r="WNM303"/>
      <c r="WNN303"/>
      <c r="WNO303"/>
      <c r="WNP303"/>
      <c r="WNQ303"/>
      <c r="WNR303"/>
      <c r="WNS303"/>
      <c r="WNT303"/>
      <c r="WNU303"/>
      <c r="WNV303"/>
      <c r="WNW303"/>
      <c r="WNX303"/>
      <c r="WNY303"/>
      <c r="WNZ303"/>
      <c r="WOA303"/>
      <c r="WOB303"/>
      <c r="WOC303"/>
      <c r="WOD303"/>
      <c r="WOE303"/>
      <c r="WOF303"/>
      <c r="WOG303"/>
      <c r="WOH303"/>
      <c r="WOI303"/>
      <c r="WOJ303"/>
      <c r="WOK303"/>
      <c r="WOL303"/>
      <c r="WOM303"/>
      <c r="WON303"/>
      <c r="WOO303"/>
      <c r="WOP303"/>
      <c r="WOQ303"/>
      <c r="WOR303"/>
      <c r="WOS303"/>
      <c r="WOT303"/>
      <c r="WOU303"/>
      <c r="WOV303"/>
      <c r="WOW303"/>
      <c r="WOX303"/>
      <c r="WOY303"/>
      <c r="WOZ303"/>
      <c r="WPA303"/>
      <c r="WPB303"/>
      <c r="WPC303"/>
      <c r="WPD303"/>
      <c r="WPE303"/>
      <c r="WPF303"/>
      <c r="WPG303"/>
      <c r="WPH303"/>
      <c r="WPI303"/>
      <c r="WPJ303"/>
      <c r="WPK303"/>
      <c r="WPL303"/>
      <c r="WPM303"/>
      <c r="WPN303"/>
      <c r="WPO303"/>
      <c r="WPP303"/>
      <c r="WPQ303"/>
      <c r="WPR303"/>
      <c r="WPS303"/>
      <c r="WPT303"/>
      <c r="WPU303"/>
      <c r="WPV303"/>
      <c r="WPW303"/>
      <c r="WPX303"/>
      <c r="WPY303"/>
      <c r="WPZ303"/>
      <c r="WQA303"/>
      <c r="WQB303"/>
      <c r="WQC303"/>
      <c r="WQD303"/>
      <c r="WQE303"/>
      <c r="WQF303"/>
      <c r="WQG303"/>
      <c r="WQH303"/>
      <c r="WQI303"/>
      <c r="WQJ303"/>
      <c r="WQK303"/>
      <c r="WQL303"/>
      <c r="WQM303"/>
      <c r="WQN303"/>
      <c r="WQO303"/>
      <c r="WQP303"/>
      <c r="WQQ303"/>
      <c r="WQR303"/>
      <c r="WQS303"/>
      <c r="WQT303"/>
      <c r="WQU303"/>
      <c r="WQV303"/>
      <c r="WQW303"/>
      <c r="WQX303"/>
      <c r="WQY303"/>
      <c r="WQZ303"/>
      <c r="WRA303"/>
      <c r="WRB303"/>
      <c r="WRC303"/>
      <c r="WRD303"/>
      <c r="WRE303"/>
      <c r="WRF303"/>
      <c r="WRG303"/>
      <c r="WRH303"/>
      <c r="WRI303"/>
      <c r="WRJ303"/>
      <c r="WRK303"/>
      <c r="WRL303"/>
      <c r="WRM303"/>
      <c r="WRN303"/>
      <c r="WRO303"/>
      <c r="WRP303"/>
      <c r="WRQ303"/>
      <c r="WRR303"/>
      <c r="WRS303"/>
      <c r="WRT303"/>
      <c r="WRU303"/>
      <c r="WRV303"/>
      <c r="WRW303"/>
      <c r="WRX303"/>
      <c r="WRY303"/>
      <c r="WRZ303"/>
      <c r="WSA303"/>
      <c r="WSB303"/>
      <c r="WSC303"/>
      <c r="WSD303"/>
      <c r="WSE303"/>
      <c r="WSF303"/>
      <c r="WSG303"/>
      <c r="WSH303"/>
      <c r="WSI303"/>
      <c r="WSJ303"/>
      <c r="WSK303"/>
      <c r="WSL303"/>
      <c r="WSM303"/>
      <c r="WSN303"/>
      <c r="WSO303"/>
      <c r="WSP303"/>
      <c r="WSQ303"/>
      <c r="WSR303"/>
      <c r="WSS303"/>
      <c r="WST303"/>
      <c r="WSU303"/>
      <c r="WSV303"/>
      <c r="WSW303"/>
      <c r="WSX303"/>
      <c r="WSY303"/>
      <c r="WSZ303"/>
      <c r="WTA303"/>
      <c r="WTB303"/>
      <c r="WTC303"/>
      <c r="WTD303"/>
      <c r="WTE303"/>
      <c r="WTF303"/>
      <c r="WTG303"/>
      <c r="WTH303"/>
      <c r="WTI303"/>
      <c r="WTJ303"/>
      <c r="WTK303"/>
      <c r="WTL303"/>
      <c r="WTM303"/>
      <c r="WTN303"/>
      <c r="WTO303"/>
      <c r="WTP303"/>
      <c r="WTQ303"/>
      <c r="WTR303"/>
      <c r="WTS303"/>
      <c r="WTT303"/>
      <c r="WTU303"/>
      <c r="WTV303"/>
      <c r="WTW303"/>
      <c r="WTX303"/>
      <c r="WTY303"/>
      <c r="WTZ303"/>
      <c r="WUA303"/>
      <c r="WUB303"/>
      <c r="WUC303"/>
      <c r="WUD303"/>
      <c r="WUE303"/>
      <c r="WUF303"/>
      <c r="WUG303"/>
      <c r="WUH303"/>
      <c r="WUI303"/>
      <c r="WUJ303"/>
      <c r="WUK303"/>
      <c r="WUL303"/>
      <c r="WUM303"/>
      <c r="WUN303"/>
      <c r="WUO303"/>
      <c r="WUP303"/>
      <c r="WUQ303"/>
      <c r="WUR303"/>
      <c r="WUS303"/>
      <c r="WUT303"/>
      <c r="WUU303"/>
      <c r="WUV303"/>
      <c r="WUW303"/>
      <c r="WUX303"/>
      <c r="WUY303"/>
      <c r="WUZ303"/>
      <c r="WVA303"/>
      <c r="WVB303"/>
      <c r="WVC303"/>
      <c r="WVD303"/>
      <c r="WVE303"/>
      <c r="WVF303"/>
      <c r="WVG303"/>
      <c r="WVH303"/>
      <c r="WVI303"/>
      <c r="WVJ303"/>
      <c r="WVK303"/>
      <c r="WVL303"/>
      <c r="WVM303"/>
      <c r="WVN303"/>
      <c r="WVO303"/>
      <c r="WVP303"/>
      <c r="WVQ303"/>
      <c r="WVR303"/>
      <c r="WVS303"/>
      <c r="WVT303"/>
      <c r="WVU303"/>
      <c r="WVV303"/>
      <c r="WVW303"/>
      <c r="WVX303"/>
      <c r="WVY303"/>
      <c r="WVZ303"/>
      <c r="WWA303"/>
      <c r="WWB303"/>
      <c r="WWC303"/>
      <c r="WWD303"/>
      <c r="WWE303"/>
      <c r="WWF303"/>
      <c r="WWG303"/>
      <c r="WWH303"/>
      <c r="WWI303"/>
      <c r="WWJ303"/>
      <c r="WWK303"/>
      <c r="WWL303"/>
      <c r="WWM303"/>
      <c r="WWN303"/>
      <c r="WWO303"/>
      <c r="WWP303"/>
      <c r="WWQ303"/>
      <c r="WWR303"/>
      <c r="WWS303"/>
      <c r="WWT303"/>
      <c r="WWU303"/>
      <c r="WWV303"/>
      <c r="WWW303"/>
      <c r="WWX303"/>
      <c r="WWY303"/>
      <c r="WWZ303"/>
      <c r="WXA303"/>
      <c r="WXB303"/>
      <c r="WXC303"/>
      <c r="WXD303"/>
      <c r="WXE303"/>
      <c r="WXF303"/>
      <c r="WXG303"/>
      <c r="WXH303"/>
      <c r="WXI303"/>
      <c r="WXJ303"/>
      <c r="WXK303"/>
      <c r="WXL303"/>
      <c r="WXM303"/>
      <c r="WXN303"/>
      <c r="WXO303"/>
      <c r="WXP303"/>
      <c r="WXQ303"/>
      <c r="WXR303"/>
      <c r="WXS303"/>
      <c r="WXT303"/>
      <c r="WXU303"/>
      <c r="WXV303"/>
      <c r="WXW303"/>
      <c r="WXX303"/>
      <c r="WXY303"/>
      <c r="WXZ303"/>
      <c r="WYA303"/>
      <c r="WYB303"/>
      <c r="WYC303"/>
      <c r="WYD303"/>
      <c r="WYE303"/>
      <c r="WYF303"/>
      <c r="WYG303"/>
      <c r="WYH303"/>
      <c r="WYI303"/>
      <c r="WYJ303"/>
      <c r="WYK303"/>
      <c r="WYL303"/>
      <c r="WYM303"/>
      <c r="WYN303"/>
      <c r="WYO303"/>
      <c r="WYP303"/>
      <c r="WYQ303"/>
      <c r="WYR303"/>
      <c r="WYS303"/>
      <c r="WYT303"/>
      <c r="WYU303"/>
      <c r="WYV303"/>
      <c r="WYW303"/>
      <c r="WYX303"/>
      <c r="WYY303"/>
      <c r="WYZ303"/>
      <c r="WZA303"/>
      <c r="WZB303"/>
      <c r="WZC303"/>
      <c r="WZD303"/>
      <c r="WZE303"/>
      <c r="WZF303"/>
      <c r="WZG303"/>
      <c r="WZH303"/>
      <c r="WZI303"/>
      <c r="WZJ303"/>
      <c r="WZK303"/>
      <c r="WZL303"/>
      <c r="WZM303"/>
      <c r="WZN303"/>
      <c r="WZO303"/>
      <c r="WZP303"/>
      <c r="WZQ303"/>
      <c r="WZR303"/>
      <c r="WZS303"/>
      <c r="WZT303"/>
      <c r="WZU303"/>
      <c r="WZV303"/>
      <c r="WZW303"/>
      <c r="WZX303"/>
      <c r="WZY303"/>
      <c r="WZZ303"/>
      <c r="XAA303"/>
      <c r="XAB303"/>
      <c r="XAC303"/>
      <c r="XAD303"/>
      <c r="XAE303"/>
      <c r="XAF303"/>
      <c r="XAG303"/>
      <c r="XAH303"/>
      <c r="XAI303"/>
      <c r="XAJ303"/>
      <c r="XAK303"/>
      <c r="XAL303"/>
      <c r="XAM303"/>
      <c r="XAN303"/>
      <c r="XAO303"/>
      <c r="XAP303"/>
      <c r="XAQ303"/>
      <c r="XAR303"/>
      <c r="XAS303"/>
      <c r="XAT303"/>
      <c r="XAU303"/>
      <c r="XAV303"/>
      <c r="XAW303"/>
      <c r="XAX303"/>
      <c r="XAY303"/>
      <c r="XAZ303"/>
      <c r="XBA303"/>
      <c r="XBB303"/>
      <c r="XBC303"/>
      <c r="XBD303"/>
      <c r="XBE303"/>
      <c r="XBF303"/>
      <c r="XBG303"/>
      <c r="XBH303"/>
      <c r="XBI303"/>
      <c r="XBJ303"/>
      <c r="XBK303"/>
      <c r="XBL303"/>
      <c r="XBM303"/>
      <c r="XBN303"/>
      <c r="XBO303"/>
      <c r="XBP303"/>
      <c r="XBQ303"/>
      <c r="XBR303"/>
      <c r="XBS303"/>
      <c r="XBT303"/>
      <c r="XBU303"/>
      <c r="XBV303"/>
      <c r="XBW303"/>
      <c r="XBX303"/>
      <c r="XBY303"/>
      <c r="XBZ303"/>
      <c r="XCA303"/>
      <c r="XCB303"/>
      <c r="XCC303"/>
      <c r="XCD303"/>
      <c r="XCE303"/>
      <c r="XCF303"/>
      <c r="XCG303"/>
      <c r="XCH303"/>
      <c r="XCI303"/>
      <c r="XCJ303"/>
      <c r="XCK303"/>
      <c r="XCL303"/>
      <c r="XCM303"/>
      <c r="XCN303"/>
      <c r="XCO303"/>
      <c r="XCP303"/>
      <c r="XCQ303"/>
      <c r="XCR303"/>
      <c r="XCS303"/>
      <c r="XCT303"/>
      <c r="XCU303"/>
      <c r="XCV303"/>
      <c r="XCW303"/>
      <c r="XCX303"/>
      <c r="XCY303"/>
      <c r="XCZ303"/>
      <c r="XDA303"/>
      <c r="XDB303"/>
      <c r="XDC303"/>
      <c r="XDD303"/>
      <c r="XDE303"/>
      <c r="XDF303"/>
      <c r="XDG303"/>
      <c r="XDH303"/>
      <c r="XDI303"/>
      <c r="XDJ303"/>
      <c r="XDK303"/>
      <c r="XDL303"/>
      <c r="XDM303"/>
      <c r="XDN303"/>
      <c r="XDO303"/>
      <c r="XDP303"/>
      <c r="XDQ303"/>
      <c r="XDR303"/>
      <c r="XDS303"/>
      <c r="XDT303"/>
      <c r="XDU303"/>
      <c r="XDV303"/>
      <c r="XDW303"/>
      <c r="XDX303"/>
      <c r="XDY303"/>
      <c r="XDZ303"/>
      <c r="XEA303"/>
      <c r="XEB303"/>
      <c r="XEC303"/>
      <c r="XED303"/>
      <c r="XEE303"/>
      <c r="XEF303"/>
      <c r="XEG303"/>
      <c r="XEH303"/>
      <c r="XEI303"/>
      <c r="XEJ303"/>
      <c r="XEK303"/>
      <c r="XEL303"/>
      <c r="XEM303"/>
      <c r="XEN303"/>
      <c r="XEO303"/>
      <c r="XEP303"/>
      <c r="XEQ303"/>
      <c r="XER303"/>
      <c r="XES303"/>
      <c r="XET303"/>
      <c r="XEU303"/>
      <c r="XEV303"/>
      <c r="XEW303"/>
      <c r="XEX303"/>
      <c r="XEY303"/>
      <c r="XEZ303"/>
      <c r="XFA303"/>
      <c r="XFB303"/>
      <c r="XFC303"/>
      <c r="XFD303"/>
    </row>
    <row r="304" s="31" customFormat="1" spans="1:1638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 s="28"/>
      <c r="AN304" s="30"/>
      <c r="AO304" s="170"/>
      <c r="AP304"/>
      <c r="AQ304"/>
      <c r="AR304" s="32"/>
      <c r="AS304" s="28"/>
      <c r="AT304" s="28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  <c r="AMK304"/>
      <c r="AML304"/>
      <c r="AMM304"/>
      <c r="AMN304"/>
      <c r="AMO304"/>
      <c r="AMP304"/>
      <c r="AMQ304"/>
      <c r="AMR304"/>
      <c r="AMS304"/>
      <c r="AMT304"/>
      <c r="AMU304"/>
      <c r="AMV304"/>
      <c r="AMW304"/>
      <c r="AMX304"/>
      <c r="AMY304"/>
      <c r="AMZ304"/>
      <c r="ANA304"/>
      <c r="ANB304"/>
      <c r="ANC304"/>
      <c r="AND304"/>
      <c r="ANE304"/>
      <c r="ANF304"/>
      <c r="ANG304"/>
      <c r="ANH304"/>
      <c r="ANI304"/>
      <c r="ANJ304"/>
      <c r="ANK304"/>
      <c r="ANL304"/>
      <c r="ANM304"/>
      <c r="ANN304"/>
      <c r="ANO304"/>
      <c r="ANP304"/>
      <c r="ANQ304"/>
      <c r="ANR304"/>
      <c r="ANS304"/>
      <c r="ANT304"/>
      <c r="ANU304"/>
      <c r="ANV304"/>
      <c r="ANW304"/>
      <c r="ANX304"/>
      <c r="ANY304"/>
      <c r="ANZ304"/>
      <c r="AOA304"/>
      <c r="AOB304"/>
      <c r="AOC304"/>
      <c r="AOD304"/>
      <c r="AOE304"/>
      <c r="AOF304"/>
      <c r="AOG304"/>
      <c r="AOH304"/>
      <c r="AOI304"/>
      <c r="AOJ304"/>
      <c r="AOK304"/>
      <c r="AOL304"/>
      <c r="AOM304"/>
      <c r="AON304"/>
      <c r="AOO304"/>
      <c r="AOP304"/>
      <c r="AOQ304"/>
      <c r="AOR304"/>
      <c r="AOS304"/>
      <c r="AOT304"/>
      <c r="AOU304"/>
      <c r="AOV304"/>
      <c r="AOW304"/>
      <c r="AOX304"/>
      <c r="AOY304"/>
      <c r="AOZ304"/>
      <c r="APA304"/>
      <c r="APB304"/>
      <c r="APC304"/>
      <c r="APD304"/>
      <c r="APE304"/>
      <c r="APF304"/>
      <c r="APG304"/>
      <c r="APH304"/>
      <c r="API304"/>
      <c r="APJ304"/>
      <c r="APK304"/>
      <c r="APL304"/>
      <c r="APM304"/>
      <c r="APN304"/>
      <c r="APO304"/>
      <c r="APP304"/>
      <c r="APQ304"/>
      <c r="APR304"/>
      <c r="APS304"/>
      <c r="APT304"/>
      <c r="APU304"/>
      <c r="APV304"/>
      <c r="APW304"/>
      <c r="APX304"/>
      <c r="APY304"/>
      <c r="APZ304"/>
      <c r="AQA304"/>
      <c r="AQB304"/>
      <c r="AQC304"/>
      <c r="AQD304"/>
      <c r="AQE304"/>
      <c r="AQF304"/>
      <c r="AQG304"/>
      <c r="AQH304"/>
      <c r="AQI304"/>
      <c r="AQJ304"/>
      <c r="AQK304"/>
      <c r="AQL304"/>
      <c r="AQM304"/>
      <c r="AQN304"/>
      <c r="AQO304"/>
      <c r="AQP304"/>
      <c r="AQQ304"/>
      <c r="AQR304"/>
      <c r="AQS304"/>
      <c r="AQT304"/>
      <c r="AQU304"/>
      <c r="AQV304"/>
      <c r="AQW304"/>
      <c r="AQX304"/>
      <c r="AQY304"/>
      <c r="AQZ304"/>
      <c r="ARA304"/>
      <c r="ARB304"/>
      <c r="ARC304"/>
      <c r="ARD304"/>
      <c r="ARE304"/>
      <c r="ARF304"/>
      <c r="ARG304"/>
      <c r="ARH304"/>
      <c r="ARI304"/>
      <c r="ARJ304"/>
      <c r="ARK304"/>
      <c r="ARL304"/>
      <c r="ARM304"/>
      <c r="ARN304"/>
      <c r="ARO304"/>
      <c r="ARP304"/>
      <c r="ARQ304"/>
      <c r="ARR304"/>
      <c r="ARS304"/>
      <c r="ART304"/>
      <c r="ARU304"/>
      <c r="ARV304"/>
      <c r="ARW304"/>
      <c r="ARX304"/>
      <c r="ARY304"/>
      <c r="ARZ304"/>
      <c r="ASA304"/>
      <c r="ASB304"/>
      <c r="ASC304"/>
      <c r="ASD304"/>
      <c r="ASE304"/>
      <c r="ASF304"/>
      <c r="ASG304"/>
      <c r="ASH304"/>
      <c r="ASI304"/>
      <c r="ASJ304"/>
      <c r="ASK304"/>
      <c r="ASL304"/>
      <c r="ASM304"/>
      <c r="ASN304"/>
      <c r="ASO304"/>
      <c r="ASP304"/>
      <c r="ASQ304"/>
      <c r="ASR304"/>
      <c r="ASS304"/>
      <c r="AST304"/>
      <c r="ASU304"/>
      <c r="ASV304"/>
      <c r="ASW304"/>
      <c r="ASX304"/>
      <c r="ASY304"/>
      <c r="ASZ304"/>
      <c r="ATA304"/>
      <c r="ATB304"/>
      <c r="ATC304"/>
      <c r="ATD304"/>
      <c r="ATE304"/>
      <c r="ATF304"/>
      <c r="ATG304"/>
      <c r="ATH304"/>
      <c r="ATI304"/>
      <c r="ATJ304"/>
      <c r="ATK304"/>
      <c r="ATL304"/>
      <c r="ATM304"/>
      <c r="ATN304"/>
      <c r="ATO304"/>
      <c r="ATP304"/>
      <c r="ATQ304"/>
      <c r="ATR304"/>
      <c r="ATS304"/>
      <c r="ATT304"/>
      <c r="ATU304"/>
      <c r="ATV304"/>
      <c r="ATW304"/>
      <c r="ATX304"/>
      <c r="ATY304"/>
      <c r="ATZ304"/>
      <c r="AUA304"/>
      <c r="AUB304"/>
      <c r="AUC304"/>
      <c r="AUD304"/>
      <c r="AUE304"/>
      <c r="AUF304"/>
      <c r="AUG304"/>
      <c r="AUH304"/>
      <c r="AUI304"/>
      <c r="AUJ304"/>
      <c r="AUK304"/>
      <c r="AUL304"/>
      <c r="AUM304"/>
      <c r="AUN304"/>
      <c r="AUO304"/>
      <c r="AUP304"/>
      <c r="AUQ304"/>
      <c r="AUR304"/>
      <c r="AUS304"/>
      <c r="AUT304"/>
      <c r="AUU304"/>
      <c r="AUV304"/>
      <c r="AUW304"/>
      <c r="AUX304"/>
      <c r="AUY304"/>
      <c r="AUZ304"/>
      <c r="AVA304"/>
      <c r="AVB304"/>
      <c r="AVC304"/>
      <c r="AVD304"/>
      <c r="AVE304"/>
      <c r="AVF304"/>
      <c r="AVG304"/>
      <c r="AVH304"/>
      <c r="AVI304"/>
      <c r="AVJ304"/>
      <c r="AVK304"/>
      <c r="AVL304"/>
      <c r="AVM304"/>
      <c r="AVN304"/>
      <c r="AVO304"/>
      <c r="AVP304"/>
      <c r="AVQ304"/>
      <c r="AVR304"/>
      <c r="AVS304"/>
      <c r="AVT304"/>
      <c r="AVU304"/>
      <c r="AVV304"/>
      <c r="AVW304"/>
      <c r="AVX304"/>
      <c r="AVY304"/>
      <c r="AVZ304"/>
      <c r="AWA304"/>
      <c r="AWB304"/>
      <c r="AWC304"/>
      <c r="AWD304"/>
      <c r="AWE304"/>
      <c r="AWF304"/>
      <c r="AWG304"/>
      <c r="AWH304"/>
      <c r="AWI304"/>
      <c r="AWJ304"/>
      <c r="AWK304"/>
      <c r="AWL304"/>
      <c r="AWM304"/>
      <c r="AWN304"/>
      <c r="AWO304"/>
      <c r="AWP304"/>
      <c r="AWQ304"/>
      <c r="AWR304"/>
      <c r="AWS304"/>
      <c r="AWT304"/>
      <c r="AWU304"/>
      <c r="AWV304"/>
      <c r="AWW304"/>
      <c r="AWX304"/>
      <c r="AWY304"/>
      <c r="AWZ304"/>
      <c r="AXA304"/>
      <c r="AXB304"/>
      <c r="AXC304"/>
      <c r="AXD304"/>
      <c r="AXE304"/>
      <c r="AXF304"/>
      <c r="AXG304"/>
      <c r="AXH304"/>
      <c r="AXI304"/>
      <c r="AXJ304"/>
      <c r="AXK304"/>
      <c r="AXL304"/>
      <c r="AXM304"/>
      <c r="AXN304"/>
      <c r="AXO304"/>
      <c r="AXP304"/>
      <c r="AXQ304"/>
      <c r="AXR304"/>
      <c r="AXS304"/>
      <c r="AXT304"/>
      <c r="AXU304"/>
      <c r="AXV304"/>
      <c r="AXW304"/>
      <c r="AXX304"/>
      <c r="AXY304"/>
      <c r="AXZ304"/>
      <c r="AYA304"/>
      <c r="AYB304"/>
      <c r="AYC304"/>
      <c r="AYD304"/>
      <c r="AYE304"/>
      <c r="AYF304"/>
      <c r="AYG304"/>
      <c r="AYH304"/>
      <c r="AYI304"/>
      <c r="AYJ304"/>
      <c r="AYK304"/>
      <c r="AYL304"/>
      <c r="AYM304"/>
      <c r="AYN304"/>
      <c r="AYO304"/>
      <c r="AYP304"/>
      <c r="AYQ304"/>
      <c r="AYR304"/>
      <c r="AYS304"/>
      <c r="AYT304"/>
      <c r="AYU304"/>
      <c r="AYV304"/>
      <c r="AYW304"/>
      <c r="AYX304"/>
      <c r="AYY304"/>
      <c r="AYZ304"/>
      <c r="AZA304"/>
      <c r="AZB304"/>
      <c r="AZC304"/>
      <c r="AZD304"/>
      <c r="AZE304"/>
      <c r="AZF304"/>
      <c r="AZG304"/>
      <c r="AZH304"/>
      <c r="AZI304"/>
      <c r="AZJ304"/>
      <c r="AZK304"/>
      <c r="AZL304"/>
      <c r="AZM304"/>
      <c r="AZN304"/>
      <c r="AZO304"/>
      <c r="AZP304"/>
      <c r="AZQ304"/>
      <c r="AZR304"/>
      <c r="AZS304"/>
      <c r="AZT304"/>
      <c r="AZU304"/>
      <c r="AZV304"/>
      <c r="AZW304"/>
      <c r="AZX304"/>
      <c r="AZY304"/>
      <c r="AZZ304"/>
      <c r="BAA304"/>
      <c r="BAB304"/>
      <c r="BAC304"/>
      <c r="BAD304"/>
      <c r="BAE304"/>
      <c r="BAF304"/>
      <c r="BAG304"/>
      <c r="BAH304"/>
      <c r="BAI304"/>
      <c r="BAJ304"/>
      <c r="BAK304"/>
      <c r="BAL304"/>
      <c r="BAM304"/>
      <c r="BAN304"/>
      <c r="BAO304"/>
      <c r="BAP304"/>
      <c r="BAQ304"/>
      <c r="BAR304"/>
      <c r="BAS304"/>
      <c r="BAT304"/>
      <c r="BAU304"/>
      <c r="BAV304"/>
      <c r="BAW304"/>
      <c r="BAX304"/>
      <c r="BAY304"/>
      <c r="BAZ304"/>
      <c r="BBA304"/>
      <c r="BBB304"/>
      <c r="BBC304"/>
      <c r="BBD304"/>
      <c r="BBE304"/>
      <c r="BBF304"/>
      <c r="BBG304"/>
      <c r="BBH304"/>
      <c r="BBI304"/>
      <c r="BBJ304"/>
      <c r="BBK304"/>
      <c r="BBL304"/>
      <c r="BBM304"/>
      <c r="BBN304"/>
      <c r="BBO304"/>
      <c r="BBP304"/>
      <c r="BBQ304"/>
      <c r="BBR304"/>
      <c r="BBS304"/>
      <c r="BBT304"/>
      <c r="BBU304"/>
      <c r="BBV304"/>
      <c r="BBW304"/>
      <c r="BBX304"/>
      <c r="BBY304"/>
      <c r="BBZ304"/>
      <c r="BCA304"/>
      <c r="BCB304"/>
      <c r="BCC304"/>
      <c r="BCD304"/>
      <c r="BCE304"/>
      <c r="BCF304"/>
      <c r="BCG304"/>
      <c r="BCH304"/>
      <c r="BCI304"/>
      <c r="BCJ304"/>
      <c r="BCK304"/>
      <c r="BCL304"/>
      <c r="BCM304"/>
      <c r="BCN304"/>
      <c r="BCO304"/>
      <c r="BCP304"/>
      <c r="BCQ304"/>
      <c r="BCR304"/>
      <c r="BCS304"/>
      <c r="BCT304"/>
      <c r="BCU304"/>
      <c r="BCV304"/>
      <c r="BCW304"/>
      <c r="BCX304"/>
      <c r="BCY304"/>
      <c r="BCZ304"/>
      <c r="BDA304"/>
      <c r="BDB304"/>
      <c r="BDC304"/>
      <c r="BDD304"/>
      <c r="BDE304"/>
      <c r="BDF304"/>
      <c r="BDG304"/>
      <c r="BDH304"/>
      <c r="BDI304"/>
      <c r="BDJ304"/>
      <c r="BDK304"/>
      <c r="BDL304"/>
      <c r="BDM304"/>
      <c r="BDN304"/>
      <c r="BDO304"/>
      <c r="BDP304"/>
      <c r="BDQ304"/>
      <c r="BDR304"/>
      <c r="BDS304"/>
      <c r="BDT304"/>
      <c r="BDU304"/>
      <c r="BDV304"/>
      <c r="BDW304"/>
      <c r="BDX304"/>
      <c r="BDY304"/>
      <c r="BDZ304"/>
      <c r="BEA304"/>
      <c r="BEB304"/>
      <c r="BEC304"/>
      <c r="BED304"/>
      <c r="BEE304"/>
      <c r="BEF304"/>
      <c r="BEG304"/>
      <c r="BEH304"/>
      <c r="BEI304"/>
      <c r="BEJ304"/>
      <c r="BEK304"/>
      <c r="BEL304"/>
      <c r="BEM304"/>
      <c r="BEN304"/>
      <c r="BEO304"/>
      <c r="BEP304"/>
      <c r="BEQ304"/>
      <c r="BER304"/>
      <c r="BES304"/>
      <c r="BET304"/>
      <c r="BEU304"/>
      <c r="BEV304"/>
      <c r="BEW304"/>
      <c r="BEX304"/>
      <c r="BEY304"/>
      <c r="BEZ304"/>
      <c r="BFA304"/>
      <c r="BFB304"/>
      <c r="BFC304"/>
      <c r="BFD304"/>
      <c r="BFE304"/>
      <c r="BFF304"/>
      <c r="BFG304"/>
      <c r="BFH304"/>
      <c r="BFI304"/>
      <c r="BFJ304"/>
      <c r="BFK304"/>
      <c r="BFL304"/>
      <c r="BFM304"/>
      <c r="BFN304"/>
      <c r="BFO304"/>
      <c r="BFP304"/>
      <c r="BFQ304"/>
      <c r="BFR304"/>
      <c r="BFS304"/>
      <c r="BFT304"/>
      <c r="BFU304"/>
      <c r="BFV304"/>
      <c r="BFW304"/>
      <c r="BFX304"/>
      <c r="BFY304"/>
      <c r="BFZ304"/>
      <c r="BGA304"/>
      <c r="BGB304"/>
      <c r="BGC304"/>
      <c r="BGD304"/>
      <c r="BGE304"/>
      <c r="BGF304"/>
      <c r="BGG304"/>
      <c r="BGH304"/>
      <c r="BGI304"/>
      <c r="BGJ304"/>
      <c r="BGK304"/>
      <c r="BGL304"/>
      <c r="BGM304"/>
      <c r="BGN304"/>
      <c r="BGO304"/>
      <c r="BGP304"/>
      <c r="BGQ304"/>
      <c r="BGR304"/>
      <c r="BGS304"/>
      <c r="BGT304"/>
      <c r="BGU304"/>
      <c r="BGV304"/>
      <c r="BGW304"/>
      <c r="BGX304"/>
      <c r="BGY304"/>
      <c r="BGZ304"/>
      <c r="BHA304"/>
      <c r="BHB304"/>
      <c r="BHC304"/>
      <c r="BHD304"/>
      <c r="BHE304"/>
      <c r="BHF304"/>
      <c r="BHG304"/>
      <c r="BHH304"/>
      <c r="BHI304"/>
      <c r="BHJ304"/>
      <c r="BHK304"/>
      <c r="BHL304"/>
      <c r="BHM304"/>
      <c r="BHN304"/>
      <c r="BHO304"/>
      <c r="BHP304"/>
      <c r="BHQ304"/>
      <c r="BHR304"/>
      <c r="BHS304"/>
      <c r="BHT304"/>
      <c r="BHU304"/>
      <c r="BHV304"/>
      <c r="BHW304"/>
      <c r="BHX304"/>
      <c r="BHY304"/>
      <c r="BHZ304"/>
      <c r="BIA304"/>
      <c r="BIB304"/>
      <c r="BIC304"/>
      <c r="BID304"/>
      <c r="BIE304"/>
      <c r="BIF304"/>
      <c r="BIG304"/>
      <c r="BIH304"/>
      <c r="BII304"/>
      <c r="BIJ304"/>
      <c r="BIK304"/>
      <c r="BIL304"/>
      <c r="BIM304"/>
      <c r="BIN304"/>
      <c r="BIO304"/>
      <c r="BIP304"/>
      <c r="BIQ304"/>
      <c r="BIR304"/>
      <c r="BIS304"/>
      <c r="BIT304"/>
      <c r="BIU304"/>
      <c r="BIV304"/>
      <c r="BIW304"/>
      <c r="BIX304"/>
      <c r="BIY304"/>
      <c r="BIZ304"/>
      <c r="BJA304"/>
      <c r="BJB304"/>
      <c r="BJC304"/>
      <c r="BJD304"/>
      <c r="BJE304"/>
      <c r="BJF304"/>
      <c r="BJG304"/>
      <c r="BJH304"/>
      <c r="BJI304"/>
      <c r="BJJ304"/>
      <c r="BJK304"/>
      <c r="BJL304"/>
      <c r="BJM304"/>
      <c r="BJN304"/>
      <c r="BJO304"/>
      <c r="BJP304"/>
      <c r="BJQ304"/>
      <c r="BJR304"/>
      <c r="BJS304"/>
      <c r="BJT304"/>
      <c r="BJU304"/>
      <c r="BJV304"/>
      <c r="BJW304"/>
      <c r="BJX304"/>
      <c r="BJY304"/>
      <c r="BJZ304"/>
      <c r="BKA304"/>
      <c r="BKB304"/>
      <c r="BKC304"/>
      <c r="BKD304"/>
      <c r="BKE304"/>
      <c r="BKF304"/>
      <c r="BKG304"/>
      <c r="BKH304"/>
      <c r="BKI304"/>
      <c r="BKJ304"/>
      <c r="BKK304"/>
      <c r="BKL304"/>
      <c r="BKM304"/>
      <c r="BKN304"/>
      <c r="BKO304"/>
      <c r="BKP304"/>
      <c r="BKQ304"/>
      <c r="BKR304"/>
      <c r="BKS304"/>
      <c r="BKT304"/>
      <c r="BKU304"/>
      <c r="BKV304"/>
      <c r="BKW304"/>
      <c r="BKX304"/>
      <c r="BKY304"/>
      <c r="BKZ304"/>
      <c r="BLA304"/>
      <c r="BLB304"/>
      <c r="BLC304"/>
      <c r="BLD304"/>
      <c r="BLE304"/>
      <c r="BLF304"/>
      <c r="BLG304"/>
      <c r="BLH304"/>
      <c r="BLI304"/>
      <c r="BLJ304"/>
      <c r="BLK304"/>
      <c r="BLL304"/>
      <c r="BLM304"/>
      <c r="BLN304"/>
      <c r="BLO304"/>
      <c r="BLP304"/>
      <c r="BLQ304"/>
      <c r="BLR304"/>
      <c r="BLS304"/>
      <c r="BLT304"/>
      <c r="BLU304"/>
      <c r="BLV304"/>
      <c r="BLW304"/>
      <c r="BLX304"/>
      <c r="BLY304"/>
      <c r="BLZ304"/>
      <c r="BMA304"/>
      <c r="BMB304"/>
      <c r="BMC304"/>
      <c r="BMD304"/>
      <c r="BME304"/>
      <c r="BMF304"/>
      <c r="BMG304"/>
      <c r="BMH304"/>
      <c r="BMI304"/>
      <c r="BMJ304"/>
      <c r="BMK304"/>
      <c r="BML304"/>
      <c r="BMM304"/>
      <c r="BMN304"/>
      <c r="BMO304"/>
      <c r="BMP304"/>
      <c r="BMQ304"/>
      <c r="BMR304"/>
      <c r="BMS304"/>
      <c r="BMT304"/>
      <c r="BMU304"/>
      <c r="BMV304"/>
      <c r="BMW304"/>
      <c r="BMX304"/>
      <c r="BMY304"/>
      <c r="BMZ304"/>
      <c r="BNA304"/>
      <c r="BNB304"/>
      <c r="BNC304"/>
      <c r="BND304"/>
      <c r="BNE304"/>
      <c r="BNF304"/>
      <c r="BNG304"/>
      <c r="BNH304"/>
      <c r="BNI304"/>
      <c r="BNJ304"/>
      <c r="BNK304"/>
      <c r="BNL304"/>
      <c r="BNM304"/>
      <c r="BNN304"/>
      <c r="BNO304"/>
      <c r="BNP304"/>
      <c r="BNQ304"/>
      <c r="BNR304"/>
      <c r="BNS304"/>
      <c r="BNT304"/>
      <c r="BNU304"/>
      <c r="BNV304"/>
      <c r="BNW304"/>
      <c r="BNX304"/>
      <c r="BNY304"/>
      <c r="BNZ304"/>
      <c r="BOA304"/>
      <c r="BOB304"/>
      <c r="BOC304"/>
      <c r="BOD304"/>
      <c r="BOE304"/>
      <c r="BOF304"/>
      <c r="BOG304"/>
      <c r="BOH304"/>
      <c r="BOI304"/>
      <c r="BOJ304"/>
      <c r="BOK304"/>
      <c r="BOL304"/>
      <c r="BOM304"/>
      <c r="BON304"/>
      <c r="BOO304"/>
      <c r="BOP304"/>
      <c r="BOQ304"/>
      <c r="BOR304"/>
      <c r="BOS304"/>
      <c r="BOT304"/>
      <c r="BOU304"/>
      <c r="BOV304"/>
      <c r="BOW304"/>
      <c r="BOX304"/>
      <c r="BOY304"/>
      <c r="BOZ304"/>
      <c r="BPA304"/>
      <c r="BPB304"/>
      <c r="BPC304"/>
      <c r="BPD304"/>
      <c r="BPE304"/>
      <c r="BPF304"/>
      <c r="BPG304"/>
      <c r="BPH304"/>
      <c r="BPI304"/>
      <c r="BPJ304"/>
      <c r="BPK304"/>
      <c r="BPL304"/>
      <c r="BPM304"/>
      <c r="BPN304"/>
      <c r="BPO304"/>
      <c r="BPP304"/>
      <c r="BPQ304"/>
      <c r="BPR304"/>
      <c r="BPS304"/>
      <c r="BPT304"/>
      <c r="BPU304"/>
      <c r="BPV304"/>
      <c r="BPW304"/>
      <c r="BPX304"/>
      <c r="BPY304"/>
      <c r="BPZ304"/>
      <c r="BQA304"/>
      <c r="BQB304"/>
      <c r="BQC304"/>
      <c r="BQD304"/>
      <c r="BQE304"/>
      <c r="BQF304"/>
      <c r="BQG304"/>
      <c r="BQH304"/>
      <c r="BQI304"/>
      <c r="BQJ304"/>
      <c r="BQK304"/>
      <c r="BQL304"/>
      <c r="BQM304"/>
      <c r="BQN304"/>
      <c r="BQO304"/>
      <c r="BQP304"/>
      <c r="BQQ304"/>
      <c r="BQR304"/>
      <c r="BQS304"/>
      <c r="BQT304"/>
      <c r="BQU304"/>
      <c r="BQV304"/>
      <c r="BQW304"/>
      <c r="BQX304"/>
      <c r="BQY304"/>
      <c r="BQZ304"/>
      <c r="BRA304"/>
      <c r="BRB304"/>
      <c r="BRC304"/>
      <c r="BRD304"/>
      <c r="BRE304"/>
      <c r="BRF304"/>
      <c r="BRG304"/>
      <c r="BRH304"/>
      <c r="BRI304"/>
      <c r="BRJ304"/>
      <c r="BRK304"/>
      <c r="BRL304"/>
      <c r="BRM304"/>
      <c r="BRN304"/>
      <c r="BRO304"/>
      <c r="BRP304"/>
      <c r="BRQ304"/>
      <c r="BRR304"/>
      <c r="BRS304"/>
      <c r="BRT304"/>
      <c r="BRU304"/>
      <c r="BRV304"/>
      <c r="BRW304"/>
      <c r="BRX304"/>
      <c r="BRY304"/>
      <c r="BRZ304"/>
      <c r="BSA304"/>
      <c r="BSB304"/>
      <c r="BSC304"/>
      <c r="BSD304"/>
      <c r="BSE304"/>
      <c r="BSF304"/>
      <c r="BSG304"/>
      <c r="BSH304"/>
      <c r="BSI304"/>
      <c r="BSJ304"/>
      <c r="BSK304"/>
      <c r="BSL304"/>
      <c r="BSM304"/>
      <c r="BSN304"/>
      <c r="BSO304"/>
      <c r="BSP304"/>
      <c r="BSQ304"/>
      <c r="BSR304"/>
      <c r="BSS304"/>
      <c r="BST304"/>
      <c r="BSU304"/>
      <c r="BSV304"/>
      <c r="BSW304"/>
      <c r="BSX304"/>
      <c r="BSY304"/>
      <c r="BSZ304"/>
      <c r="BTA304"/>
      <c r="BTB304"/>
      <c r="BTC304"/>
      <c r="BTD304"/>
      <c r="BTE304"/>
      <c r="BTF304"/>
      <c r="BTG304"/>
      <c r="BTH304"/>
      <c r="BTI304"/>
      <c r="BTJ304"/>
      <c r="BTK304"/>
      <c r="BTL304"/>
      <c r="BTM304"/>
      <c r="BTN304"/>
      <c r="BTO304"/>
      <c r="BTP304"/>
      <c r="BTQ304"/>
      <c r="BTR304"/>
      <c r="BTS304"/>
      <c r="BTT304"/>
      <c r="BTU304"/>
      <c r="BTV304"/>
      <c r="BTW304"/>
      <c r="BTX304"/>
      <c r="BTY304"/>
      <c r="BTZ304"/>
      <c r="BUA304"/>
      <c r="BUB304"/>
      <c r="BUC304"/>
      <c r="BUD304"/>
      <c r="BUE304"/>
      <c r="BUF304"/>
      <c r="BUG304"/>
      <c r="BUH304"/>
      <c r="BUI304"/>
      <c r="BUJ304"/>
      <c r="BUK304"/>
      <c r="BUL304"/>
      <c r="BUM304"/>
      <c r="BUN304"/>
      <c r="BUO304"/>
      <c r="BUP304"/>
      <c r="BUQ304"/>
      <c r="BUR304"/>
      <c r="BUS304"/>
      <c r="BUT304"/>
      <c r="BUU304"/>
      <c r="BUV304"/>
      <c r="BUW304"/>
      <c r="BUX304"/>
      <c r="BUY304"/>
      <c r="BUZ304"/>
      <c r="BVA304"/>
      <c r="BVB304"/>
      <c r="BVC304"/>
      <c r="BVD304"/>
      <c r="BVE304"/>
      <c r="BVF304"/>
      <c r="BVG304"/>
      <c r="BVH304"/>
      <c r="BVI304"/>
      <c r="BVJ304"/>
      <c r="BVK304"/>
      <c r="BVL304"/>
      <c r="BVM304"/>
      <c r="BVN304"/>
      <c r="BVO304"/>
      <c r="BVP304"/>
      <c r="BVQ304"/>
      <c r="BVR304"/>
      <c r="BVS304"/>
      <c r="BVT304"/>
      <c r="BVU304"/>
      <c r="BVV304"/>
      <c r="BVW304"/>
      <c r="BVX304"/>
      <c r="BVY304"/>
      <c r="BVZ304"/>
      <c r="BWA304"/>
      <c r="BWB304"/>
      <c r="BWC304"/>
      <c r="BWD304"/>
      <c r="BWE304"/>
      <c r="BWF304"/>
      <c r="BWG304"/>
      <c r="BWH304"/>
      <c r="BWI304"/>
      <c r="BWJ304"/>
      <c r="BWK304"/>
      <c r="BWL304"/>
      <c r="BWM304"/>
      <c r="BWN304"/>
      <c r="BWO304"/>
      <c r="BWP304"/>
      <c r="BWQ304"/>
      <c r="BWR304"/>
      <c r="BWS304"/>
      <c r="BWT304"/>
      <c r="BWU304"/>
      <c r="BWV304"/>
      <c r="BWW304"/>
      <c r="BWX304"/>
      <c r="BWY304"/>
      <c r="BWZ304"/>
      <c r="BXA304"/>
      <c r="BXB304"/>
      <c r="BXC304"/>
      <c r="BXD304"/>
      <c r="BXE304"/>
      <c r="BXF304"/>
      <c r="BXG304"/>
      <c r="BXH304"/>
      <c r="BXI304"/>
      <c r="BXJ304"/>
      <c r="BXK304"/>
      <c r="BXL304"/>
      <c r="BXM304"/>
      <c r="BXN304"/>
      <c r="BXO304"/>
      <c r="BXP304"/>
      <c r="BXQ304"/>
      <c r="BXR304"/>
      <c r="BXS304"/>
      <c r="BXT304"/>
      <c r="BXU304"/>
      <c r="BXV304"/>
      <c r="BXW304"/>
      <c r="BXX304"/>
      <c r="BXY304"/>
      <c r="BXZ304"/>
      <c r="BYA304"/>
      <c r="BYB304"/>
      <c r="BYC304"/>
      <c r="BYD304"/>
      <c r="BYE304"/>
      <c r="BYF304"/>
      <c r="BYG304"/>
      <c r="BYH304"/>
      <c r="BYI304"/>
      <c r="BYJ304"/>
      <c r="BYK304"/>
      <c r="BYL304"/>
      <c r="BYM304"/>
      <c r="BYN304"/>
      <c r="BYO304"/>
      <c r="BYP304"/>
      <c r="BYQ304"/>
      <c r="BYR304"/>
      <c r="BYS304"/>
      <c r="BYT304"/>
      <c r="BYU304"/>
      <c r="BYV304"/>
      <c r="BYW304"/>
      <c r="BYX304"/>
      <c r="BYY304"/>
      <c r="BYZ304"/>
      <c r="BZA304"/>
      <c r="BZB304"/>
      <c r="BZC304"/>
      <c r="BZD304"/>
      <c r="BZE304"/>
      <c r="BZF304"/>
      <c r="BZG304"/>
      <c r="BZH304"/>
      <c r="BZI304"/>
      <c r="BZJ304"/>
      <c r="BZK304"/>
      <c r="BZL304"/>
      <c r="BZM304"/>
      <c r="BZN304"/>
      <c r="BZO304"/>
      <c r="BZP304"/>
      <c r="BZQ304"/>
      <c r="BZR304"/>
      <c r="BZS304"/>
      <c r="BZT304"/>
      <c r="BZU304"/>
      <c r="BZV304"/>
      <c r="BZW304"/>
      <c r="BZX304"/>
      <c r="BZY304"/>
      <c r="BZZ304"/>
      <c r="CAA304"/>
      <c r="CAB304"/>
      <c r="CAC304"/>
      <c r="CAD304"/>
      <c r="CAE304"/>
      <c r="CAF304"/>
      <c r="CAG304"/>
      <c r="CAH304"/>
      <c r="CAI304"/>
      <c r="CAJ304"/>
      <c r="CAK304"/>
      <c r="CAL304"/>
      <c r="CAM304"/>
      <c r="CAN304"/>
      <c r="CAO304"/>
      <c r="CAP304"/>
      <c r="CAQ304"/>
      <c r="CAR304"/>
      <c r="CAS304"/>
      <c r="CAT304"/>
      <c r="CAU304"/>
      <c r="CAV304"/>
      <c r="CAW304"/>
      <c r="CAX304"/>
      <c r="CAY304"/>
      <c r="CAZ304"/>
      <c r="CBA304"/>
      <c r="CBB304"/>
      <c r="CBC304"/>
      <c r="CBD304"/>
      <c r="CBE304"/>
      <c r="CBF304"/>
      <c r="CBG304"/>
      <c r="CBH304"/>
      <c r="CBI304"/>
      <c r="CBJ304"/>
      <c r="CBK304"/>
      <c r="CBL304"/>
      <c r="CBM304"/>
      <c r="CBN304"/>
      <c r="CBO304"/>
      <c r="CBP304"/>
      <c r="CBQ304"/>
      <c r="CBR304"/>
      <c r="CBS304"/>
      <c r="CBT304"/>
      <c r="CBU304"/>
      <c r="CBV304"/>
      <c r="CBW304"/>
      <c r="CBX304"/>
      <c r="CBY304"/>
      <c r="CBZ304"/>
      <c r="CCA304"/>
      <c r="CCB304"/>
      <c r="CCC304"/>
      <c r="CCD304"/>
      <c r="CCE304"/>
      <c r="CCF304"/>
      <c r="CCG304"/>
      <c r="CCH304"/>
      <c r="CCI304"/>
      <c r="CCJ304"/>
      <c r="CCK304"/>
      <c r="CCL304"/>
      <c r="CCM304"/>
      <c r="CCN304"/>
      <c r="CCO304"/>
      <c r="CCP304"/>
      <c r="CCQ304"/>
      <c r="CCR304"/>
      <c r="CCS304"/>
      <c r="CCT304"/>
      <c r="CCU304"/>
      <c r="CCV304"/>
      <c r="CCW304"/>
      <c r="CCX304"/>
      <c r="CCY304"/>
      <c r="CCZ304"/>
      <c r="CDA304"/>
      <c r="CDB304"/>
      <c r="CDC304"/>
      <c r="CDD304"/>
      <c r="CDE304"/>
      <c r="CDF304"/>
      <c r="CDG304"/>
      <c r="CDH304"/>
      <c r="CDI304"/>
      <c r="CDJ304"/>
      <c r="CDK304"/>
      <c r="CDL304"/>
      <c r="CDM304"/>
      <c r="CDN304"/>
      <c r="CDO304"/>
      <c r="CDP304"/>
      <c r="CDQ304"/>
      <c r="CDR304"/>
      <c r="CDS304"/>
      <c r="CDT304"/>
      <c r="CDU304"/>
      <c r="CDV304"/>
      <c r="CDW304"/>
      <c r="CDX304"/>
      <c r="CDY304"/>
      <c r="CDZ304"/>
      <c r="CEA304"/>
      <c r="CEB304"/>
      <c r="CEC304"/>
      <c r="CED304"/>
      <c r="CEE304"/>
      <c r="CEF304"/>
      <c r="CEG304"/>
      <c r="CEH304"/>
      <c r="CEI304"/>
      <c r="CEJ304"/>
      <c r="CEK304"/>
      <c r="CEL304"/>
      <c r="CEM304"/>
      <c r="CEN304"/>
      <c r="CEO304"/>
      <c r="CEP304"/>
      <c r="CEQ304"/>
      <c r="CER304"/>
      <c r="CES304"/>
      <c r="CET304"/>
      <c r="CEU304"/>
      <c r="CEV304"/>
      <c r="CEW304"/>
      <c r="CEX304"/>
      <c r="CEY304"/>
      <c r="CEZ304"/>
      <c r="CFA304"/>
      <c r="CFB304"/>
      <c r="CFC304"/>
      <c r="CFD304"/>
      <c r="CFE304"/>
      <c r="CFF304"/>
      <c r="CFG304"/>
      <c r="CFH304"/>
      <c r="CFI304"/>
      <c r="CFJ304"/>
      <c r="CFK304"/>
      <c r="CFL304"/>
      <c r="CFM304"/>
      <c r="CFN304"/>
      <c r="CFO304"/>
      <c r="CFP304"/>
      <c r="CFQ304"/>
      <c r="CFR304"/>
      <c r="CFS304"/>
      <c r="CFT304"/>
      <c r="CFU304"/>
      <c r="CFV304"/>
      <c r="CFW304"/>
      <c r="CFX304"/>
      <c r="CFY304"/>
      <c r="CFZ304"/>
      <c r="CGA304"/>
      <c r="CGB304"/>
      <c r="CGC304"/>
      <c r="CGD304"/>
      <c r="CGE304"/>
      <c r="CGF304"/>
      <c r="CGG304"/>
      <c r="CGH304"/>
      <c r="CGI304"/>
      <c r="CGJ304"/>
      <c r="CGK304"/>
      <c r="CGL304"/>
      <c r="CGM304"/>
      <c r="CGN304"/>
      <c r="CGO304"/>
      <c r="CGP304"/>
      <c r="CGQ304"/>
      <c r="CGR304"/>
      <c r="CGS304"/>
      <c r="CGT304"/>
      <c r="CGU304"/>
      <c r="CGV304"/>
      <c r="CGW304"/>
      <c r="CGX304"/>
      <c r="CGY304"/>
      <c r="CGZ304"/>
      <c r="CHA304"/>
      <c r="CHB304"/>
      <c r="CHC304"/>
      <c r="CHD304"/>
      <c r="CHE304"/>
      <c r="CHF304"/>
      <c r="CHG304"/>
      <c r="CHH304"/>
      <c r="CHI304"/>
      <c r="CHJ304"/>
      <c r="CHK304"/>
      <c r="CHL304"/>
      <c r="CHM304"/>
      <c r="CHN304"/>
      <c r="CHO304"/>
      <c r="CHP304"/>
      <c r="CHQ304"/>
      <c r="CHR304"/>
      <c r="CHS304"/>
      <c r="CHT304"/>
      <c r="CHU304"/>
      <c r="CHV304"/>
      <c r="CHW304"/>
      <c r="CHX304"/>
      <c r="CHY304"/>
      <c r="CHZ304"/>
      <c r="CIA304"/>
      <c r="CIB304"/>
      <c r="CIC304"/>
      <c r="CID304"/>
      <c r="CIE304"/>
      <c r="CIF304"/>
      <c r="CIG304"/>
      <c r="CIH304"/>
      <c r="CII304"/>
      <c r="CIJ304"/>
      <c r="CIK304"/>
      <c r="CIL304"/>
      <c r="CIM304"/>
      <c r="CIN304"/>
      <c r="CIO304"/>
      <c r="CIP304"/>
      <c r="CIQ304"/>
      <c r="CIR304"/>
      <c r="CIS304"/>
      <c r="CIT304"/>
      <c r="CIU304"/>
      <c r="CIV304"/>
      <c r="CIW304"/>
      <c r="CIX304"/>
      <c r="CIY304"/>
      <c r="CIZ304"/>
      <c r="CJA304"/>
      <c r="CJB304"/>
      <c r="CJC304"/>
      <c r="CJD304"/>
      <c r="CJE304"/>
      <c r="CJF304"/>
      <c r="CJG304"/>
      <c r="CJH304"/>
      <c r="CJI304"/>
      <c r="CJJ304"/>
      <c r="CJK304"/>
      <c r="CJL304"/>
      <c r="CJM304"/>
      <c r="CJN304"/>
      <c r="CJO304"/>
      <c r="CJP304"/>
      <c r="CJQ304"/>
      <c r="CJR304"/>
      <c r="CJS304"/>
      <c r="CJT304"/>
      <c r="CJU304"/>
      <c r="CJV304"/>
      <c r="CJW304"/>
      <c r="CJX304"/>
      <c r="CJY304"/>
      <c r="CJZ304"/>
      <c r="CKA304"/>
      <c r="CKB304"/>
      <c r="CKC304"/>
      <c r="CKD304"/>
      <c r="CKE304"/>
      <c r="CKF304"/>
      <c r="CKG304"/>
      <c r="CKH304"/>
      <c r="CKI304"/>
      <c r="CKJ304"/>
      <c r="CKK304"/>
      <c r="CKL304"/>
      <c r="CKM304"/>
      <c r="CKN304"/>
      <c r="CKO304"/>
      <c r="CKP304"/>
      <c r="CKQ304"/>
      <c r="CKR304"/>
      <c r="CKS304"/>
      <c r="CKT304"/>
      <c r="CKU304"/>
      <c r="CKV304"/>
      <c r="CKW304"/>
      <c r="CKX304"/>
      <c r="CKY304"/>
      <c r="CKZ304"/>
      <c r="CLA304"/>
      <c r="CLB304"/>
      <c r="CLC304"/>
      <c r="CLD304"/>
      <c r="CLE304"/>
      <c r="CLF304"/>
      <c r="CLG304"/>
      <c r="CLH304"/>
      <c r="CLI304"/>
      <c r="CLJ304"/>
      <c r="CLK304"/>
      <c r="CLL304"/>
      <c r="CLM304"/>
      <c r="CLN304"/>
      <c r="CLO304"/>
      <c r="CLP304"/>
      <c r="CLQ304"/>
      <c r="CLR304"/>
      <c r="CLS304"/>
      <c r="CLT304"/>
      <c r="CLU304"/>
      <c r="CLV304"/>
      <c r="CLW304"/>
      <c r="CLX304"/>
      <c r="CLY304"/>
      <c r="CLZ304"/>
      <c r="CMA304"/>
      <c r="CMB304"/>
      <c r="CMC304"/>
      <c r="CMD304"/>
      <c r="CME304"/>
      <c r="CMF304"/>
      <c r="CMG304"/>
      <c r="CMH304"/>
      <c r="CMI304"/>
      <c r="CMJ304"/>
      <c r="CMK304"/>
      <c r="CML304"/>
      <c r="CMM304"/>
      <c r="CMN304"/>
      <c r="CMO304"/>
      <c r="CMP304"/>
      <c r="CMQ304"/>
      <c r="CMR304"/>
      <c r="CMS304"/>
      <c r="CMT304"/>
      <c r="CMU304"/>
      <c r="CMV304"/>
      <c r="CMW304"/>
      <c r="CMX304"/>
      <c r="CMY304"/>
      <c r="CMZ304"/>
      <c r="CNA304"/>
      <c r="CNB304"/>
      <c r="CNC304"/>
      <c r="CND304"/>
      <c r="CNE304"/>
      <c r="CNF304"/>
      <c r="CNG304"/>
      <c r="CNH304"/>
      <c r="CNI304"/>
      <c r="CNJ304"/>
      <c r="CNK304"/>
      <c r="CNL304"/>
      <c r="CNM304"/>
      <c r="CNN304"/>
      <c r="CNO304"/>
      <c r="CNP304"/>
      <c r="CNQ304"/>
      <c r="CNR304"/>
      <c r="CNS304"/>
      <c r="CNT304"/>
      <c r="CNU304"/>
      <c r="CNV304"/>
      <c r="CNW304"/>
      <c r="CNX304"/>
      <c r="CNY304"/>
      <c r="CNZ304"/>
      <c r="COA304"/>
      <c r="COB304"/>
      <c r="COC304"/>
      <c r="COD304"/>
      <c r="COE304"/>
      <c r="COF304"/>
      <c r="COG304"/>
      <c r="COH304"/>
      <c r="COI304"/>
      <c r="COJ304"/>
      <c r="COK304"/>
      <c r="COL304"/>
      <c r="COM304"/>
      <c r="CON304"/>
      <c r="COO304"/>
      <c r="COP304"/>
      <c r="COQ304"/>
      <c r="COR304"/>
      <c r="COS304"/>
      <c r="COT304"/>
      <c r="COU304"/>
      <c r="COV304"/>
      <c r="COW304"/>
      <c r="COX304"/>
      <c r="COY304"/>
      <c r="COZ304"/>
      <c r="CPA304"/>
      <c r="CPB304"/>
      <c r="CPC304"/>
      <c r="CPD304"/>
      <c r="CPE304"/>
      <c r="CPF304"/>
      <c r="CPG304"/>
      <c r="CPH304"/>
      <c r="CPI304"/>
      <c r="CPJ304"/>
      <c r="CPK304"/>
      <c r="CPL304"/>
      <c r="CPM304"/>
      <c r="CPN304"/>
      <c r="CPO304"/>
      <c r="CPP304"/>
      <c r="CPQ304"/>
      <c r="CPR304"/>
      <c r="CPS304"/>
      <c r="CPT304"/>
      <c r="CPU304"/>
      <c r="CPV304"/>
      <c r="CPW304"/>
      <c r="CPX304"/>
      <c r="CPY304"/>
      <c r="CPZ304"/>
      <c r="CQA304"/>
      <c r="CQB304"/>
      <c r="CQC304"/>
      <c r="CQD304"/>
      <c r="CQE304"/>
      <c r="CQF304"/>
      <c r="CQG304"/>
      <c r="CQH304"/>
      <c r="CQI304"/>
      <c r="CQJ304"/>
      <c r="CQK304"/>
      <c r="CQL304"/>
      <c r="CQM304"/>
      <c r="CQN304"/>
      <c r="CQO304"/>
      <c r="CQP304"/>
      <c r="CQQ304"/>
      <c r="CQR304"/>
      <c r="CQS304"/>
      <c r="CQT304"/>
      <c r="CQU304"/>
      <c r="CQV304"/>
      <c r="CQW304"/>
      <c r="CQX304"/>
      <c r="CQY304"/>
      <c r="CQZ304"/>
      <c r="CRA304"/>
      <c r="CRB304"/>
      <c r="CRC304"/>
      <c r="CRD304"/>
      <c r="CRE304"/>
      <c r="CRF304"/>
      <c r="CRG304"/>
      <c r="CRH304"/>
      <c r="CRI304"/>
      <c r="CRJ304"/>
      <c r="CRK304"/>
      <c r="CRL304"/>
      <c r="CRM304"/>
      <c r="CRN304"/>
      <c r="CRO304"/>
      <c r="CRP304"/>
      <c r="CRQ304"/>
      <c r="CRR304"/>
      <c r="CRS304"/>
      <c r="CRT304"/>
      <c r="CRU304"/>
      <c r="CRV304"/>
      <c r="CRW304"/>
      <c r="CRX304"/>
      <c r="CRY304"/>
      <c r="CRZ304"/>
      <c r="CSA304"/>
      <c r="CSB304"/>
      <c r="CSC304"/>
      <c r="CSD304"/>
      <c r="CSE304"/>
      <c r="CSF304"/>
      <c r="CSG304"/>
      <c r="CSH304"/>
      <c r="CSI304"/>
      <c r="CSJ304"/>
      <c r="CSK304"/>
      <c r="CSL304"/>
      <c r="CSM304"/>
      <c r="CSN304"/>
      <c r="CSO304"/>
      <c r="CSP304"/>
      <c r="CSQ304"/>
      <c r="CSR304"/>
      <c r="CSS304"/>
      <c r="CST304"/>
      <c r="CSU304"/>
      <c r="CSV304"/>
      <c r="CSW304"/>
      <c r="CSX304"/>
      <c r="CSY304"/>
      <c r="CSZ304"/>
      <c r="CTA304"/>
      <c r="CTB304"/>
      <c r="CTC304"/>
      <c r="CTD304"/>
      <c r="CTE304"/>
      <c r="CTF304"/>
      <c r="CTG304"/>
      <c r="CTH304"/>
      <c r="CTI304"/>
      <c r="CTJ304"/>
      <c r="CTK304"/>
      <c r="CTL304"/>
      <c r="CTM304"/>
      <c r="CTN304"/>
      <c r="CTO304"/>
      <c r="CTP304"/>
      <c r="CTQ304"/>
      <c r="CTR304"/>
      <c r="CTS304"/>
      <c r="CTT304"/>
      <c r="CTU304"/>
      <c r="CTV304"/>
      <c r="CTW304"/>
      <c r="CTX304"/>
      <c r="CTY304"/>
      <c r="CTZ304"/>
      <c r="CUA304"/>
      <c r="CUB304"/>
      <c r="CUC304"/>
      <c r="CUD304"/>
      <c r="CUE304"/>
      <c r="CUF304"/>
      <c r="CUG304"/>
      <c r="CUH304"/>
      <c r="CUI304"/>
      <c r="CUJ304"/>
      <c r="CUK304"/>
      <c r="CUL304"/>
      <c r="CUM304"/>
      <c r="CUN304"/>
      <c r="CUO304"/>
      <c r="CUP304"/>
      <c r="CUQ304"/>
      <c r="CUR304"/>
      <c r="CUS304"/>
      <c r="CUT304"/>
      <c r="CUU304"/>
      <c r="CUV304"/>
      <c r="CUW304"/>
      <c r="CUX304"/>
      <c r="CUY304"/>
      <c r="CUZ304"/>
      <c r="CVA304"/>
      <c r="CVB304"/>
      <c r="CVC304"/>
      <c r="CVD304"/>
      <c r="CVE304"/>
      <c r="CVF304"/>
      <c r="CVG304"/>
      <c r="CVH304"/>
      <c r="CVI304"/>
      <c r="CVJ304"/>
      <c r="CVK304"/>
      <c r="CVL304"/>
      <c r="CVM304"/>
      <c r="CVN304"/>
      <c r="CVO304"/>
      <c r="CVP304"/>
      <c r="CVQ304"/>
      <c r="CVR304"/>
      <c r="CVS304"/>
      <c r="CVT304"/>
      <c r="CVU304"/>
      <c r="CVV304"/>
      <c r="CVW304"/>
      <c r="CVX304"/>
      <c r="CVY304"/>
      <c r="CVZ304"/>
      <c r="CWA304"/>
      <c r="CWB304"/>
      <c r="CWC304"/>
      <c r="CWD304"/>
      <c r="CWE304"/>
      <c r="CWF304"/>
      <c r="CWG304"/>
      <c r="CWH304"/>
      <c r="CWI304"/>
      <c r="CWJ304"/>
      <c r="CWK304"/>
      <c r="CWL304"/>
      <c r="CWM304"/>
      <c r="CWN304"/>
      <c r="CWO304"/>
      <c r="CWP304"/>
      <c r="CWQ304"/>
      <c r="CWR304"/>
      <c r="CWS304"/>
      <c r="CWT304"/>
      <c r="CWU304"/>
      <c r="CWV304"/>
      <c r="CWW304"/>
      <c r="CWX304"/>
      <c r="CWY304"/>
      <c r="CWZ304"/>
      <c r="CXA304"/>
      <c r="CXB304"/>
      <c r="CXC304"/>
      <c r="CXD304"/>
      <c r="CXE304"/>
      <c r="CXF304"/>
      <c r="CXG304"/>
      <c r="CXH304"/>
      <c r="CXI304"/>
      <c r="CXJ304"/>
      <c r="CXK304"/>
      <c r="CXL304"/>
      <c r="CXM304"/>
      <c r="CXN304"/>
      <c r="CXO304"/>
      <c r="CXP304"/>
      <c r="CXQ304"/>
      <c r="CXR304"/>
      <c r="CXS304"/>
      <c r="CXT304"/>
      <c r="CXU304"/>
      <c r="CXV304"/>
      <c r="CXW304"/>
      <c r="CXX304"/>
      <c r="CXY304"/>
      <c r="CXZ304"/>
      <c r="CYA304"/>
      <c r="CYB304"/>
      <c r="CYC304"/>
      <c r="CYD304"/>
      <c r="CYE304"/>
      <c r="CYF304"/>
      <c r="CYG304"/>
      <c r="CYH304"/>
      <c r="CYI304"/>
      <c r="CYJ304"/>
      <c r="CYK304"/>
      <c r="CYL304"/>
      <c r="CYM304"/>
      <c r="CYN304"/>
      <c r="CYO304"/>
      <c r="CYP304"/>
      <c r="CYQ304"/>
      <c r="CYR304"/>
      <c r="CYS304"/>
      <c r="CYT304"/>
      <c r="CYU304"/>
      <c r="CYV304"/>
      <c r="CYW304"/>
      <c r="CYX304"/>
      <c r="CYY304"/>
      <c r="CYZ304"/>
      <c r="CZA304"/>
      <c r="CZB304"/>
      <c r="CZC304"/>
      <c r="CZD304"/>
      <c r="CZE304"/>
      <c r="CZF304"/>
      <c r="CZG304"/>
      <c r="CZH304"/>
      <c r="CZI304"/>
      <c r="CZJ304"/>
      <c r="CZK304"/>
      <c r="CZL304"/>
      <c r="CZM304"/>
      <c r="CZN304"/>
      <c r="CZO304"/>
      <c r="CZP304"/>
      <c r="CZQ304"/>
      <c r="CZR304"/>
      <c r="CZS304"/>
      <c r="CZT304"/>
      <c r="CZU304"/>
      <c r="CZV304"/>
      <c r="CZW304"/>
      <c r="CZX304"/>
      <c r="CZY304"/>
      <c r="CZZ304"/>
      <c r="DAA304"/>
      <c r="DAB304"/>
      <c r="DAC304"/>
      <c r="DAD304"/>
      <c r="DAE304"/>
      <c r="DAF304"/>
      <c r="DAG304"/>
      <c r="DAH304"/>
      <c r="DAI304"/>
      <c r="DAJ304"/>
      <c r="DAK304"/>
      <c r="DAL304"/>
      <c r="DAM304"/>
      <c r="DAN304"/>
      <c r="DAO304"/>
      <c r="DAP304"/>
      <c r="DAQ304"/>
      <c r="DAR304"/>
      <c r="DAS304"/>
      <c r="DAT304"/>
      <c r="DAU304"/>
      <c r="DAV304"/>
      <c r="DAW304"/>
      <c r="DAX304"/>
      <c r="DAY304"/>
      <c r="DAZ304"/>
      <c r="DBA304"/>
      <c r="DBB304"/>
      <c r="DBC304"/>
      <c r="DBD304"/>
      <c r="DBE304"/>
      <c r="DBF304"/>
      <c r="DBG304"/>
      <c r="DBH304"/>
      <c r="DBI304"/>
      <c r="DBJ304"/>
      <c r="DBK304"/>
      <c r="DBL304"/>
      <c r="DBM304"/>
      <c r="DBN304"/>
      <c r="DBO304"/>
      <c r="DBP304"/>
      <c r="DBQ304"/>
      <c r="DBR304"/>
      <c r="DBS304"/>
      <c r="DBT304"/>
      <c r="DBU304"/>
      <c r="DBV304"/>
      <c r="DBW304"/>
      <c r="DBX304"/>
      <c r="DBY304"/>
      <c r="DBZ304"/>
      <c r="DCA304"/>
      <c r="DCB304"/>
      <c r="DCC304"/>
      <c r="DCD304"/>
      <c r="DCE304"/>
      <c r="DCF304"/>
      <c r="DCG304"/>
      <c r="DCH304"/>
      <c r="DCI304"/>
      <c r="DCJ304"/>
      <c r="DCK304"/>
      <c r="DCL304"/>
      <c r="DCM304"/>
      <c r="DCN304"/>
      <c r="DCO304"/>
      <c r="DCP304"/>
      <c r="DCQ304"/>
      <c r="DCR304"/>
      <c r="DCS304"/>
      <c r="DCT304"/>
      <c r="DCU304"/>
      <c r="DCV304"/>
      <c r="DCW304"/>
      <c r="DCX304"/>
      <c r="DCY304"/>
      <c r="DCZ304"/>
      <c r="DDA304"/>
      <c r="DDB304"/>
      <c r="DDC304"/>
      <c r="DDD304"/>
      <c r="DDE304"/>
      <c r="DDF304"/>
      <c r="DDG304"/>
      <c r="DDH304"/>
      <c r="DDI304"/>
      <c r="DDJ304"/>
      <c r="DDK304"/>
      <c r="DDL304"/>
      <c r="DDM304"/>
      <c r="DDN304"/>
      <c r="DDO304"/>
      <c r="DDP304"/>
      <c r="DDQ304"/>
      <c r="DDR304"/>
      <c r="DDS304"/>
      <c r="DDT304"/>
      <c r="DDU304"/>
      <c r="DDV304"/>
      <c r="DDW304"/>
      <c r="DDX304"/>
      <c r="DDY304"/>
      <c r="DDZ304"/>
      <c r="DEA304"/>
      <c r="DEB304"/>
      <c r="DEC304"/>
      <c r="DED304"/>
      <c r="DEE304"/>
      <c r="DEF304"/>
      <c r="DEG304"/>
      <c r="DEH304"/>
      <c r="DEI304"/>
      <c r="DEJ304"/>
      <c r="DEK304"/>
      <c r="DEL304"/>
      <c r="DEM304"/>
      <c r="DEN304"/>
      <c r="DEO304"/>
      <c r="DEP304"/>
      <c r="DEQ304"/>
      <c r="DER304"/>
      <c r="DES304"/>
      <c r="DET304"/>
      <c r="DEU304"/>
      <c r="DEV304"/>
      <c r="DEW304"/>
      <c r="DEX304"/>
      <c r="DEY304"/>
      <c r="DEZ304"/>
      <c r="DFA304"/>
      <c r="DFB304"/>
      <c r="DFC304"/>
      <c r="DFD304"/>
      <c r="DFE304"/>
      <c r="DFF304"/>
      <c r="DFG304"/>
      <c r="DFH304"/>
      <c r="DFI304"/>
      <c r="DFJ304"/>
      <c r="DFK304"/>
      <c r="DFL304"/>
      <c r="DFM304"/>
      <c r="DFN304"/>
      <c r="DFO304"/>
      <c r="DFP304"/>
      <c r="DFQ304"/>
      <c r="DFR304"/>
      <c r="DFS304"/>
      <c r="DFT304"/>
      <c r="DFU304"/>
      <c r="DFV304"/>
      <c r="DFW304"/>
      <c r="DFX304"/>
      <c r="DFY304"/>
      <c r="DFZ304"/>
      <c r="DGA304"/>
      <c r="DGB304"/>
      <c r="DGC304"/>
      <c r="DGD304"/>
      <c r="DGE304"/>
      <c r="DGF304"/>
      <c r="DGG304"/>
      <c r="DGH304"/>
      <c r="DGI304"/>
      <c r="DGJ304"/>
      <c r="DGK304"/>
      <c r="DGL304"/>
      <c r="DGM304"/>
      <c r="DGN304"/>
      <c r="DGO304"/>
      <c r="DGP304"/>
      <c r="DGQ304"/>
      <c r="DGR304"/>
      <c r="DGS304"/>
      <c r="DGT304"/>
      <c r="DGU304"/>
      <c r="DGV304"/>
      <c r="DGW304"/>
      <c r="DGX304"/>
      <c r="DGY304"/>
      <c r="DGZ304"/>
      <c r="DHA304"/>
      <c r="DHB304"/>
      <c r="DHC304"/>
      <c r="DHD304"/>
      <c r="DHE304"/>
      <c r="DHF304"/>
      <c r="DHG304"/>
      <c r="DHH304"/>
      <c r="DHI304"/>
      <c r="DHJ304"/>
      <c r="DHK304"/>
      <c r="DHL304"/>
      <c r="DHM304"/>
      <c r="DHN304"/>
      <c r="DHO304"/>
      <c r="DHP304"/>
      <c r="DHQ304"/>
      <c r="DHR304"/>
      <c r="DHS304"/>
      <c r="DHT304"/>
      <c r="DHU304"/>
      <c r="DHV304"/>
      <c r="DHW304"/>
      <c r="DHX304"/>
      <c r="DHY304"/>
      <c r="DHZ304"/>
      <c r="DIA304"/>
      <c r="DIB304"/>
      <c r="DIC304"/>
      <c r="DID304"/>
      <c r="DIE304"/>
      <c r="DIF304"/>
      <c r="DIG304"/>
      <c r="DIH304"/>
      <c r="DII304"/>
      <c r="DIJ304"/>
      <c r="DIK304"/>
      <c r="DIL304"/>
      <c r="DIM304"/>
      <c r="DIN304"/>
      <c r="DIO304"/>
      <c r="DIP304"/>
      <c r="DIQ304"/>
      <c r="DIR304"/>
      <c r="DIS304"/>
      <c r="DIT304"/>
      <c r="DIU304"/>
      <c r="DIV304"/>
      <c r="DIW304"/>
      <c r="DIX304"/>
      <c r="DIY304"/>
      <c r="DIZ304"/>
      <c r="DJA304"/>
      <c r="DJB304"/>
      <c r="DJC304"/>
      <c r="DJD304"/>
      <c r="DJE304"/>
      <c r="DJF304"/>
      <c r="DJG304"/>
      <c r="DJH304"/>
      <c r="DJI304"/>
      <c r="DJJ304"/>
      <c r="DJK304"/>
      <c r="DJL304"/>
      <c r="DJM304"/>
      <c r="DJN304"/>
      <c r="DJO304"/>
      <c r="DJP304"/>
      <c r="DJQ304"/>
      <c r="DJR304"/>
      <c r="DJS304"/>
      <c r="DJT304"/>
      <c r="DJU304"/>
      <c r="DJV304"/>
      <c r="DJW304"/>
      <c r="DJX304"/>
      <c r="DJY304"/>
      <c r="DJZ304"/>
      <c r="DKA304"/>
      <c r="DKB304"/>
      <c r="DKC304"/>
      <c r="DKD304"/>
      <c r="DKE304"/>
      <c r="DKF304"/>
      <c r="DKG304"/>
      <c r="DKH304"/>
      <c r="DKI304"/>
      <c r="DKJ304"/>
      <c r="DKK304"/>
      <c r="DKL304"/>
      <c r="DKM304"/>
      <c r="DKN304"/>
      <c r="DKO304"/>
      <c r="DKP304"/>
      <c r="DKQ304"/>
      <c r="DKR304"/>
      <c r="DKS304"/>
      <c r="DKT304"/>
      <c r="DKU304"/>
      <c r="DKV304"/>
      <c r="DKW304"/>
      <c r="DKX304"/>
      <c r="DKY304"/>
      <c r="DKZ304"/>
      <c r="DLA304"/>
      <c r="DLB304"/>
      <c r="DLC304"/>
      <c r="DLD304"/>
      <c r="DLE304"/>
      <c r="DLF304"/>
      <c r="DLG304"/>
      <c r="DLH304"/>
      <c r="DLI304"/>
      <c r="DLJ304"/>
      <c r="DLK304"/>
      <c r="DLL304"/>
      <c r="DLM304"/>
      <c r="DLN304"/>
      <c r="DLO304"/>
      <c r="DLP304"/>
      <c r="DLQ304"/>
      <c r="DLR304"/>
      <c r="DLS304"/>
      <c r="DLT304"/>
      <c r="DLU304"/>
      <c r="DLV304"/>
      <c r="DLW304"/>
      <c r="DLX304"/>
      <c r="DLY304"/>
      <c r="DLZ304"/>
      <c r="DMA304"/>
      <c r="DMB304"/>
      <c r="DMC304"/>
      <c r="DMD304"/>
      <c r="DME304"/>
      <c r="DMF304"/>
      <c r="DMG304"/>
      <c r="DMH304"/>
      <c r="DMI304"/>
      <c r="DMJ304"/>
      <c r="DMK304"/>
      <c r="DML304"/>
      <c r="DMM304"/>
      <c r="DMN304"/>
      <c r="DMO304"/>
      <c r="DMP304"/>
      <c r="DMQ304"/>
      <c r="DMR304"/>
      <c r="DMS304"/>
      <c r="DMT304"/>
      <c r="DMU304"/>
      <c r="DMV304"/>
      <c r="DMW304"/>
      <c r="DMX304"/>
      <c r="DMY304"/>
      <c r="DMZ304"/>
      <c r="DNA304"/>
      <c r="DNB304"/>
      <c r="DNC304"/>
      <c r="DND304"/>
      <c r="DNE304"/>
      <c r="DNF304"/>
      <c r="DNG304"/>
      <c r="DNH304"/>
      <c r="DNI304"/>
      <c r="DNJ304"/>
      <c r="DNK304"/>
      <c r="DNL304"/>
      <c r="DNM304"/>
      <c r="DNN304"/>
      <c r="DNO304"/>
      <c r="DNP304"/>
      <c r="DNQ304"/>
      <c r="DNR304"/>
      <c r="DNS304"/>
      <c r="DNT304"/>
      <c r="DNU304"/>
      <c r="DNV304"/>
      <c r="DNW304"/>
      <c r="DNX304"/>
      <c r="DNY304"/>
      <c r="DNZ304"/>
      <c r="DOA304"/>
      <c r="DOB304"/>
      <c r="DOC304"/>
      <c r="DOD304"/>
      <c r="DOE304"/>
      <c r="DOF304"/>
      <c r="DOG304"/>
      <c r="DOH304"/>
      <c r="DOI304"/>
      <c r="DOJ304"/>
      <c r="DOK304"/>
      <c r="DOL304"/>
      <c r="DOM304"/>
      <c r="DON304"/>
      <c r="DOO304"/>
      <c r="DOP304"/>
      <c r="DOQ304"/>
      <c r="DOR304"/>
      <c r="DOS304"/>
      <c r="DOT304"/>
      <c r="DOU304"/>
      <c r="DOV304"/>
      <c r="DOW304"/>
      <c r="DOX304"/>
      <c r="DOY304"/>
      <c r="DOZ304"/>
      <c r="DPA304"/>
      <c r="DPB304"/>
      <c r="DPC304"/>
      <c r="DPD304"/>
      <c r="DPE304"/>
      <c r="DPF304"/>
      <c r="DPG304"/>
      <c r="DPH304"/>
      <c r="DPI304"/>
      <c r="DPJ304"/>
      <c r="DPK304"/>
      <c r="DPL304"/>
      <c r="DPM304"/>
      <c r="DPN304"/>
      <c r="DPO304"/>
      <c r="DPP304"/>
      <c r="DPQ304"/>
      <c r="DPR304"/>
      <c r="DPS304"/>
      <c r="DPT304"/>
      <c r="DPU304"/>
      <c r="DPV304"/>
      <c r="DPW304"/>
      <c r="DPX304"/>
      <c r="DPY304"/>
      <c r="DPZ304"/>
      <c r="DQA304"/>
      <c r="DQB304"/>
      <c r="DQC304"/>
      <c r="DQD304"/>
      <c r="DQE304"/>
      <c r="DQF304"/>
      <c r="DQG304"/>
      <c r="DQH304"/>
      <c r="DQI304"/>
      <c r="DQJ304"/>
      <c r="DQK304"/>
      <c r="DQL304"/>
      <c r="DQM304"/>
      <c r="DQN304"/>
      <c r="DQO304"/>
      <c r="DQP304"/>
      <c r="DQQ304"/>
      <c r="DQR304"/>
      <c r="DQS304"/>
      <c r="DQT304"/>
      <c r="DQU304"/>
      <c r="DQV304"/>
      <c r="DQW304"/>
      <c r="DQX304"/>
      <c r="DQY304"/>
      <c r="DQZ304"/>
      <c r="DRA304"/>
      <c r="DRB304"/>
      <c r="DRC304"/>
      <c r="DRD304"/>
      <c r="DRE304"/>
      <c r="DRF304"/>
      <c r="DRG304"/>
      <c r="DRH304"/>
      <c r="DRI304"/>
      <c r="DRJ304"/>
      <c r="DRK304"/>
      <c r="DRL304"/>
      <c r="DRM304"/>
      <c r="DRN304"/>
      <c r="DRO304"/>
      <c r="DRP304"/>
      <c r="DRQ304"/>
      <c r="DRR304"/>
      <c r="DRS304"/>
      <c r="DRT304"/>
      <c r="DRU304"/>
      <c r="DRV304"/>
      <c r="DRW304"/>
      <c r="DRX304"/>
      <c r="DRY304"/>
      <c r="DRZ304"/>
      <c r="DSA304"/>
      <c r="DSB304"/>
      <c r="DSC304"/>
      <c r="DSD304"/>
      <c r="DSE304"/>
      <c r="DSF304"/>
      <c r="DSG304"/>
      <c r="DSH304"/>
      <c r="DSI304"/>
      <c r="DSJ304"/>
      <c r="DSK304"/>
      <c r="DSL304"/>
      <c r="DSM304"/>
      <c r="DSN304"/>
      <c r="DSO304"/>
      <c r="DSP304"/>
      <c r="DSQ304"/>
      <c r="DSR304"/>
      <c r="DSS304"/>
      <c r="DST304"/>
      <c r="DSU304"/>
      <c r="DSV304"/>
      <c r="DSW304"/>
      <c r="DSX304"/>
      <c r="DSY304"/>
      <c r="DSZ304"/>
      <c r="DTA304"/>
      <c r="DTB304"/>
      <c r="DTC304"/>
      <c r="DTD304"/>
      <c r="DTE304"/>
      <c r="DTF304"/>
      <c r="DTG304"/>
      <c r="DTH304"/>
      <c r="DTI304"/>
      <c r="DTJ304"/>
      <c r="DTK304"/>
      <c r="DTL304"/>
      <c r="DTM304"/>
      <c r="DTN304"/>
      <c r="DTO304"/>
      <c r="DTP304"/>
      <c r="DTQ304"/>
      <c r="DTR304"/>
      <c r="DTS304"/>
      <c r="DTT304"/>
      <c r="DTU304"/>
      <c r="DTV304"/>
      <c r="DTW304"/>
      <c r="DTX304"/>
      <c r="DTY304"/>
      <c r="DTZ304"/>
      <c r="DUA304"/>
      <c r="DUB304"/>
      <c r="DUC304"/>
      <c r="DUD304"/>
      <c r="DUE304"/>
      <c r="DUF304"/>
      <c r="DUG304"/>
      <c r="DUH304"/>
      <c r="DUI304"/>
      <c r="DUJ304"/>
      <c r="DUK304"/>
      <c r="DUL304"/>
      <c r="DUM304"/>
      <c r="DUN304"/>
      <c r="DUO304"/>
      <c r="DUP304"/>
      <c r="DUQ304"/>
      <c r="DUR304"/>
      <c r="DUS304"/>
      <c r="DUT304"/>
      <c r="DUU304"/>
      <c r="DUV304"/>
      <c r="DUW304"/>
      <c r="DUX304"/>
      <c r="DUY304"/>
      <c r="DUZ304"/>
      <c r="DVA304"/>
      <c r="DVB304"/>
      <c r="DVC304"/>
      <c r="DVD304"/>
      <c r="DVE304"/>
      <c r="DVF304"/>
      <c r="DVG304"/>
      <c r="DVH304"/>
      <c r="DVI304"/>
      <c r="DVJ304"/>
      <c r="DVK304"/>
      <c r="DVL304"/>
      <c r="DVM304"/>
      <c r="DVN304"/>
      <c r="DVO304"/>
      <c r="DVP304"/>
      <c r="DVQ304"/>
      <c r="DVR304"/>
      <c r="DVS304"/>
      <c r="DVT304"/>
      <c r="DVU304"/>
      <c r="DVV304"/>
      <c r="DVW304"/>
      <c r="DVX304"/>
      <c r="DVY304"/>
      <c r="DVZ304"/>
      <c r="DWA304"/>
      <c r="DWB304"/>
      <c r="DWC304"/>
      <c r="DWD304"/>
      <c r="DWE304"/>
      <c r="DWF304"/>
      <c r="DWG304"/>
      <c r="DWH304"/>
      <c r="DWI304"/>
      <c r="DWJ304"/>
      <c r="DWK304"/>
      <c r="DWL304"/>
      <c r="DWM304"/>
      <c r="DWN304"/>
      <c r="DWO304"/>
      <c r="DWP304"/>
      <c r="DWQ304"/>
      <c r="DWR304"/>
      <c r="DWS304"/>
      <c r="DWT304"/>
      <c r="DWU304"/>
      <c r="DWV304"/>
      <c r="DWW304"/>
      <c r="DWX304"/>
      <c r="DWY304"/>
      <c r="DWZ304"/>
      <c r="DXA304"/>
      <c r="DXB304"/>
      <c r="DXC304"/>
      <c r="DXD304"/>
      <c r="DXE304"/>
      <c r="DXF304"/>
      <c r="DXG304"/>
      <c r="DXH304"/>
      <c r="DXI304"/>
      <c r="DXJ304"/>
      <c r="DXK304"/>
      <c r="DXL304"/>
      <c r="DXM304"/>
      <c r="DXN304"/>
      <c r="DXO304"/>
      <c r="DXP304"/>
      <c r="DXQ304"/>
      <c r="DXR304"/>
      <c r="DXS304"/>
      <c r="DXT304"/>
      <c r="DXU304"/>
      <c r="DXV304"/>
      <c r="DXW304"/>
      <c r="DXX304"/>
      <c r="DXY304"/>
      <c r="DXZ304"/>
      <c r="DYA304"/>
      <c r="DYB304"/>
      <c r="DYC304"/>
      <c r="DYD304"/>
      <c r="DYE304"/>
      <c r="DYF304"/>
      <c r="DYG304"/>
      <c r="DYH304"/>
      <c r="DYI304"/>
      <c r="DYJ304"/>
      <c r="DYK304"/>
      <c r="DYL304"/>
      <c r="DYM304"/>
      <c r="DYN304"/>
      <c r="DYO304"/>
      <c r="DYP304"/>
      <c r="DYQ304"/>
      <c r="DYR304"/>
      <c r="DYS304"/>
      <c r="DYT304"/>
      <c r="DYU304"/>
      <c r="DYV304"/>
      <c r="DYW304"/>
      <c r="DYX304"/>
      <c r="DYY304"/>
      <c r="DYZ304"/>
      <c r="DZA304"/>
      <c r="DZB304"/>
      <c r="DZC304"/>
      <c r="DZD304"/>
      <c r="DZE304"/>
      <c r="DZF304"/>
      <c r="DZG304"/>
      <c r="DZH304"/>
      <c r="DZI304"/>
      <c r="DZJ304"/>
      <c r="DZK304"/>
      <c r="DZL304"/>
      <c r="DZM304"/>
      <c r="DZN304"/>
      <c r="DZO304"/>
      <c r="DZP304"/>
      <c r="DZQ304"/>
      <c r="DZR304"/>
      <c r="DZS304"/>
      <c r="DZT304"/>
      <c r="DZU304"/>
      <c r="DZV304"/>
      <c r="DZW304"/>
      <c r="DZX304"/>
      <c r="DZY304"/>
      <c r="DZZ304"/>
      <c r="EAA304"/>
      <c r="EAB304"/>
      <c r="EAC304"/>
      <c r="EAD304"/>
      <c r="EAE304"/>
      <c r="EAF304"/>
      <c r="EAG304"/>
      <c r="EAH304"/>
      <c r="EAI304"/>
      <c r="EAJ304"/>
      <c r="EAK304"/>
      <c r="EAL304"/>
      <c r="EAM304"/>
      <c r="EAN304"/>
      <c r="EAO304"/>
      <c r="EAP304"/>
      <c r="EAQ304"/>
      <c r="EAR304"/>
      <c r="EAS304"/>
      <c r="EAT304"/>
      <c r="EAU304"/>
      <c r="EAV304"/>
      <c r="EAW304"/>
      <c r="EAX304"/>
      <c r="EAY304"/>
      <c r="EAZ304"/>
      <c r="EBA304"/>
      <c r="EBB304"/>
      <c r="EBC304"/>
      <c r="EBD304"/>
      <c r="EBE304"/>
      <c r="EBF304"/>
      <c r="EBG304"/>
      <c r="EBH304"/>
      <c r="EBI304"/>
      <c r="EBJ304"/>
      <c r="EBK304"/>
      <c r="EBL304"/>
      <c r="EBM304"/>
      <c r="EBN304"/>
      <c r="EBO304"/>
      <c r="EBP304"/>
      <c r="EBQ304"/>
      <c r="EBR304"/>
      <c r="EBS304"/>
      <c r="EBT304"/>
      <c r="EBU304"/>
      <c r="EBV304"/>
      <c r="EBW304"/>
      <c r="EBX304"/>
      <c r="EBY304"/>
      <c r="EBZ304"/>
      <c r="ECA304"/>
      <c r="ECB304"/>
      <c r="ECC304"/>
      <c r="ECD304"/>
      <c r="ECE304"/>
      <c r="ECF304"/>
      <c r="ECG304"/>
      <c r="ECH304"/>
      <c r="ECI304"/>
      <c r="ECJ304"/>
      <c r="ECK304"/>
      <c r="ECL304"/>
      <c r="ECM304"/>
      <c r="ECN304"/>
      <c r="ECO304"/>
      <c r="ECP304"/>
      <c r="ECQ304"/>
      <c r="ECR304"/>
      <c r="ECS304"/>
      <c r="ECT304"/>
      <c r="ECU304"/>
      <c r="ECV304"/>
      <c r="ECW304"/>
      <c r="ECX304"/>
      <c r="ECY304"/>
      <c r="ECZ304"/>
      <c r="EDA304"/>
      <c r="EDB304"/>
      <c r="EDC304"/>
      <c r="EDD304"/>
      <c r="EDE304"/>
      <c r="EDF304"/>
      <c r="EDG304"/>
      <c r="EDH304"/>
      <c r="EDI304"/>
      <c r="EDJ304"/>
      <c r="EDK304"/>
      <c r="EDL304"/>
      <c r="EDM304"/>
      <c r="EDN304"/>
      <c r="EDO304"/>
      <c r="EDP304"/>
      <c r="EDQ304"/>
      <c r="EDR304"/>
      <c r="EDS304"/>
      <c r="EDT304"/>
      <c r="EDU304"/>
      <c r="EDV304"/>
      <c r="EDW304"/>
      <c r="EDX304"/>
      <c r="EDY304"/>
      <c r="EDZ304"/>
      <c r="EEA304"/>
      <c r="EEB304"/>
      <c r="EEC304"/>
      <c r="EED304"/>
      <c r="EEE304"/>
      <c r="EEF304"/>
      <c r="EEG304"/>
      <c r="EEH304"/>
      <c r="EEI304"/>
      <c r="EEJ304"/>
      <c r="EEK304"/>
      <c r="EEL304"/>
      <c r="EEM304"/>
      <c r="EEN304"/>
      <c r="EEO304"/>
      <c r="EEP304"/>
      <c r="EEQ304"/>
      <c r="EER304"/>
      <c r="EES304"/>
      <c r="EET304"/>
      <c r="EEU304"/>
      <c r="EEV304"/>
      <c r="EEW304"/>
      <c r="EEX304"/>
      <c r="EEY304"/>
      <c r="EEZ304"/>
      <c r="EFA304"/>
      <c r="EFB304"/>
      <c r="EFC304"/>
      <c r="EFD304"/>
      <c r="EFE304"/>
      <c r="EFF304"/>
      <c r="EFG304"/>
      <c r="EFH304"/>
      <c r="EFI304"/>
      <c r="EFJ304"/>
      <c r="EFK304"/>
      <c r="EFL304"/>
      <c r="EFM304"/>
      <c r="EFN304"/>
      <c r="EFO304"/>
      <c r="EFP304"/>
      <c r="EFQ304"/>
      <c r="EFR304"/>
      <c r="EFS304"/>
      <c r="EFT304"/>
      <c r="EFU304"/>
      <c r="EFV304"/>
      <c r="EFW304"/>
      <c r="EFX304"/>
      <c r="EFY304"/>
      <c r="EFZ304"/>
      <c r="EGA304"/>
      <c r="EGB304"/>
      <c r="EGC304"/>
      <c r="EGD304"/>
      <c r="EGE304"/>
      <c r="EGF304"/>
      <c r="EGG304"/>
      <c r="EGH304"/>
      <c r="EGI304"/>
      <c r="EGJ304"/>
      <c r="EGK304"/>
      <c r="EGL304"/>
      <c r="EGM304"/>
      <c r="EGN304"/>
      <c r="EGO304"/>
      <c r="EGP304"/>
      <c r="EGQ304"/>
      <c r="EGR304"/>
      <c r="EGS304"/>
      <c r="EGT304"/>
      <c r="EGU304"/>
      <c r="EGV304"/>
      <c r="EGW304"/>
      <c r="EGX304"/>
      <c r="EGY304"/>
      <c r="EGZ304"/>
      <c r="EHA304"/>
      <c r="EHB304"/>
      <c r="EHC304"/>
      <c r="EHD304"/>
      <c r="EHE304"/>
      <c r="EHF304"/>
      <c r="EHG304"/>
      <c r="EHH304"/>
      <c r="EHI304"/>
      <c r="EHJ304"/>
      <c r="EHK304"/>
      <c r="EHL304"/>
      <c r="EHM304"/>
      <c r="EHN304"/>
      <c r="EHO304"/>
      <c r="EHP304"/>
      <c r="EHQ304"/>
      <c r="EHR304"/>
      <c r="EHS304"/>
      <c r="EHT304"/>
      <c r="EHU304"/>
      <c r="EHV304"/>
      <c r="EHW304"/>
      <c r="EHX304"/>
      <c r="EHY304"/>
      <c r="EHZ304"/>
      <c r="EIA304"/>
      <c r="EIB304"/>
      <c r="EIC304"/>
      <c r="EID304"/>
      <c r="EIE304"/>
      <c r="EIF304"/>
      <c r="EIG304"/>
      <c r="EIH304"/>
      <c r="EII304"/>
      <c r="EIJ304"/>
      <c r="EIK304"/>
      <c r="EIL304"/>
      <c r="EIM304"/>
      <c r="EIN304"/>
      <c r="EIO304"/>
      <c r="EIP304"/>
      <c r="EIQ304"/>
      <c r="EIR304"/>
      <c r="EIS304"/>
      <c r="EIT304"/>
      <c r="EIU304"/>
      <c r="EIV304"/>
      <c r="EIW304"/>
      <c r="EIX304"/>
      <c r="EIY304"/>
      <c r="EIZ304"/>
      <c r="EJA304"/>
      <c r="EJB304"/>
      <c r="EJC304"/>
      <c r="EJD304"/>
      <c r="EJE304"/>
      <c r="EJF304"/>
      <c r="EJG304"/>
      <c r="EJH304"/>
      <c r="EJI304"/>
      <c r="EJJ304"/>
      <c r="EJK304"/>
      <c r="EJL304"/>
      <c r="EJM304"/>
      <c r="EJN304"/>
      <c r="EJO304"/>
      <c r="EJP304"/>
      <c r="EJQ304"/>
      <c r="EJR304"/>
      <c r="EJS304"/>
      <c r="EJT304"/>
      <c r="EJU304"/>
      <c r="EJV304"/>
      <c r="EJW304"/>
      <c r="EJX304"/>
      <c r="EJY304"/>
      <c r="EJZ304"/>
      <c r="EKA304"/>
      <c r="EKB304"/>
      <c r="EKC304"/>
      <c r="EKD304"/>
      <c r="EKE304"/>
      <c r="EKF304"/>
      <c r="EKG304"/>
      <c r="EKH304"/>
      <c r="EKI304"/>
      <c r="EKJ304"/>
      <c r="EKK304"/>
      <c r="EKL304"/>
      <c r="EKM304"/>
      <c r="EKN304"/>
      <c r="EKO304"/>
      <c r="EKP304"/>
      <c r="EKQ304"/>
      <c r="EKR304"/>
      <c r="EKS304"/>
      <c r="EKT304"/>
      <c r="EKU304"/>
      <c r="EKV304"/>
      <c r="EKW304"/>
      <c r="EKX304"/>
      <c r="EKY304"/>
      <c r="EKZ304"/>
      <c r="ELA304"/>
      <c r="ELB304"/>
      <c r="ELC304"/>
      <c r="ELD304"/>
      <c r="ELE304"/>
      <c r="ELF304"/>
      <c r="ELG304"/>
      <c r="ELH304"/>
      <c r="ELI304"/>
      <c r="ELJ304"/>
      <c r="ELK304"/>
      <c r="ELL304"/>
      <c r="ELM304"/>
      <c r="ELN304"/>
      <c r="ELO304"/>
      <c r="ELP304"/>
      <c r="ELQ304"/>
      <c r="ELR304"/>
      <c r="ELS304"/>
      <c r="ELT304"/>
      <c r="ELU304"/>
      <c r="ELV304"/>
      <c r="ELW304"/>
      <c r="ELX304"/>
      <c r="ELY304"/>
      <c r="ELZ304"/>
      <c r="EMA304"/>
      <c r="EMB304"/>
      <c r="EMC304"/>
      <c r="EMD304"/>
      <c r="EME304"/>
      <c r="EMF304"/>
      <c r="EMG304"/>
      <c r="EMH304"/>
      <c r="EMI304"/>
      <c r="EMJ304"/>
      <c r="EMK304"/>
      <c r="EML304"/>
      <c r="EMM304"/>
      <c r="EMN304"/>
      <c r="EMO304"/>
      <c r="EMP304"/>
      <c r="EMQ304"/>
      <c r="EMR304"/>
      <c r="EMS304"/>
      <c r="EMT304"/>
      <c r="EMU304"/>
      <c r="EMV304"/>
      <c r="EMW304"/>
      <c r="EMX304"/>
      <c r="EMY304"/>
      <c r="EMZ304"/>
      <c r="ENA304"/>
      <c r="ENB304"/>
      <c r="ENC304"/>
      <c r="END304"/>
      <c r="ENE304"/>
      <c r="ENF304"/>
      <c r="ENG304"/>
      <c r="ENH304"/>
      <c r="ENI304"/>
      <c r="ENJ304"/>
      <c r="ENK304"/>
      <c r="ENL304"/>
      <c r="ENM304"/>
      <c r="ENN304"/>
      <c r="ENO304"/>
      <c r="ENP304"/>
      <c r="ENQ304"/>
      <c r="ENR304"/>
      <c r="ENS304"/>
      <c r="ENT304"/>
      <c r="ENU304"/>
      <c r="ENV304"/>
      <c r="ENW304"/>
      <c r="ENX304"/>
      <c r="ENY304"/>
      <c r="ENZ304"/>
      <c r="EOA304"/>
      <c r="EOB304"/>
      <c r="EOC304"/>
      <c r="EOD304"/>
      <c r="EOE304"/>
      <c r="EOF304"/>
      <c r="EOG304"/>
      <c r="EOH304"/>
      <c r="EOI304"/>
      <c r="EOJ304"/>
      <c r="EOK304"/>
      <c r="EOL304"/>
      <c r="EOM304"/>
      <c r="EON304"/>
      <c r="EOO304"/>
      <c r="EOP304"/>
      <c r="EOQ304"/>
      <c r="EOR304"/>
      <c r="EOS304"/>
      <c r="EOT304"/>
      <c r="EOU304"/>
      <c r="EOV304"/>
      <c r="EOW304"/>
      <c r="EOX304"/>
      <c r="EOY304"/>
      <c r="EOZ304"/>
      <c r="EPA304"/>
      <c r="EPB304"/>
      <c r="EPC304"/>
      <c r="EPD304"/>
      <c r="EPE304"/>
      <c r="EPF304"/>
      <c r="EPG304"/>
      <c r="EPH304"/>
      <c r="EPI304"/>
      <c r="EPJ304"/>
      <c r="EPK304"/>
      <c r="EPL304"/>
      <c r="EPM304"/>
      <c r="EPN304"/>
      <c r="EPO304"/>
      <c r="EPP304"/>
      <c r="EPQ304"/>
      <c r="EPR304"/>
      <c r="EPS304"/>
      <c r="EPT304"/>
      <c r="EPU304"/>
      <c r="EPV304"/>
      <c r="EPW304"/>
      <c r="EPX304"/>
      <c r="EPY304"/>
      <c r="EPZ304"/>
      <c r="EQA304"/>
      <c r="EQB304"/>
      <c r="EQC304"/>
      <c r="EQD304"/>
      <c r="EQE304"/>
      <c r="EQF304"/>
      <c r="EQG304"/>
      <c r="EQH304"/>
      <c r="EQI304"/>
      <c r="EQJ304"/>
      <c r="EQK304"/>
      <c r="EQL304"/>
      <c r="EQM304"/>
      <c r="EQN304"/>
      <c r="EQO304"/>
      <c r="EQP304"/>
      <c r="EQQ304"/>
      <c r="EQR304"/>
      <c r="EQS304"/>
      <c r="EQT304"/>
      <c r="EQU304"/>
      <c r="EQV304"/>
      <c r="EQW304"/>
      <c r="EQX304"/>
      <c r="EQY304"/>
      <c r="EQZ304"/>
      <c r="ERA304"/>
      <c r="ERB304"/>
      <c r="ERC304"/>
      <c r="ERD304"/>
      <c r="ERE304"/>
      <c r="ERF304"/>
      <c r="ERG304"/>
      <c r="ERH304"/>
      <c r="ERI304"/>
      <c r="ERJ304"/>
      <c r="ERK304"/>
      <c r="ERL304"/>
      <c r="ERM304"/>
      <c r="ERN304"/>
      <c r="ERO304"/>
      <c r="ERP304"/>
      <c r="ERQ304"/>
      <c r="ERR304"/>
      <c r="ERS304"/>
      <c r="ERT304"/>
      <c r="ERU304"/>
      <c r="ERV304"/>
      <c r="ERW304"/>
      <c r="ERX304"/>
      <c r="ERY304"/>
      <c r="ERZ304"/>
      <c r="ESA304"/>
      <c r="ESB304"/>
      <c r="ESC304"/>
      <c r="ESD304"/>
      <c r="ESE304"/>
      <c r="ESF304"/>
      <c r="ESG304"/>
      <c r="ESH304"/>
      <c r="ESI304"/>
      <c r="ESJ304"/>
      <c r="ESK304"/>
      <c r="ESL304"/>
      <c r="ESM304"/>
      <c r="ESN304"/>
      <c r="ESO304"/>
      <c r="ESP304"/>
      <c r="ESQ304"/>
      <c r="ESR304"/>
      <c r="ESS304"/>
      <c r="EST304"/>
      <c r="ESU304"/>
      <c r="ESV304"/>
      <c r="ESW304"/>
      <c r="ESX304"/>
      <c r="ESY304"/>
      <c r="ESZ304"/>
      <c r="ETA304"/>
      <c r="ETB304"/>
      <c r="ETC304"/>
      <c r="ETD304"/>
      <c r="ETE304"/>
      <c r="ETF304"/>
      <c r="ETG304"/>
      <c r="ETH304"/>
      <c r="ETI304"/>
      <c r="ETJ304"/>
      <c r="ETK304"/>
      <c r="ETL304"/>
      <c r="ETM304"/>
      <c r="ETN304"/>
      <c r="ETO304"/>
      <c r="ETP304"/>
      <c r="ETQ304"/>
      <c r="ETR304"/>
      <c r="ETS304"/>
      <c r="ETT304"/>
      <c r="ETU304"/>
      <c r="ETV304"/>
      <c r="ETW304"/>
      <c r="ETX304"/>
      <c r="ETY304"/>
      <c r="ETZ304"/>
      <c r="EUA304"/>
      <c r="EUB304"/>
      <c r="EUC304"/>
      <c r="EUD304"/>
      <c r="EUE304"/>
      <c r="EUF304"/>
      <c r="EUG304"/>
      <c r="EUH304"/>
      <c r="EUI304"/>
      <c r="EUJ304"/>
      <c r="EUK304"/>
      <c r="EUL304"/>
      <c r="EUM304"/>
      <c r="EUN304"/>
      <c r="EUO304"/>
      <c r="EUP304"/>
      <c r="EUQ304"/>
      <c r="EUR304"/>
      <c r="EUS304"/>
      <c r="EUT304"/>
      <c r="EUU304"/>
      <c r="EUV304"/>
      <c r="EUW304"/>
      <c r="EUX304"/>
      <c r="EUY304"/>
      <c r="EUZ304"/>
      <c r="EVA304"/>
      <c r="EVB304"/>
      <c r="EVC304"/>
      <c r="EVD304"/>
      <c r="EVE304"/>
      <c r="EVF304"/>
      <c r="EVG304"/>
      <c r="EVH304"/>
      <c r="EVI304"/>
      <c r="EVJ304"/>
      <c r="EVK304"/>
      <c r="EVL304"/>
      <c r="EVM304"/>
      <c r="EVN304"/>
      <c r="EVO304"/>
      <c r="EVP304"/>
      <c r="EVQ304"/>
      <c r="EVR304"/>
      <c r="EVS304"/>
      <c r="EVT304"/>
      <c r="EVU304"/>
      <c r="EVV304"/>
      <c r="EVW304"/>
      <c r="EVX304"/>
      <c r="EVY304"/>
      <c r="EVZ304"/>
      <c r="EWA304"/>
      <c r="EWB304"/>
      <c r="EWC304"/>
      <c r="EWD304"/>
      <c r="EWE304"/>
      <c r="EWF304"/>
      <c r="EWG304"/>
      <c r="EWH304"/>
      <c r="EWI304"/>
      <c r="EWJ304"/>
      <c r="EWK304"/>
      <c r="EWL304"/>
      <c r="EWM304"/>
      <c r="EWN304"/>
      <c r="EWO304"/>
      <c r="EWP304"/>
      <c r="EWQ304"/>
      <c r="EWR304"/>
      <c r="EWS304"/>
      <c r="EWT304"/>
      <c r="EWU304"/>
      <c r="EWV304"/>
      <c r="EWW304"/>
      <c r="EWX304"/>
      <c r="EWY304"/>
      <c r="EWZ304"/>
      <c r="EXA304"/>
      <c r="EXB304"/>
      <c r="EXC304"/>
      <c r="EXD304"/>
      <c r="EXE304"/>
      <c r="EXF304"/>
      <c r="EXG304"/>
      <c r="EXH304"/>
      <c r="EXI304"/>
      <c r="EXJ304"/>
      <c r="EXK304"/>
      <c r="EXL304"/>
      <c r="EXM304"/>
      <c r="EXN304"/>
      <c r="EXO304"/>
      <c r="EXP304"/>
      <c r="EXQ304"/>
      <c r="EXR304"/>
      <c r="EXS304"/>
      <c r="EXT304"/>
      <c r="EXU304"/>
      <c r="EXV304"/>
      <c r="EXW304"/>
      <c r="EXX304"/>
      <c r="EXY304"/>
      <c r="EXZ304"/>
      <c r="EYA304"/>
      <c r="EYB304"/>
      <c r="EYC304"/>
      <c r="EYD304"/>
      <c r="EYE304"/>
      <c r="EYF304"/>
      <c r="EYG304"/>
      <c r="EYH304"/>
      <c r="EYI304"/>
      <c r="EYJ304"/>
      <c r="EYK304"/>
      <c r="EYL304"/>
      <c r="EYM304"/>
      <c r="EYN304"/>
      <c r="EYO304"/>
      <c r="EYP304"/>
      <c r="EYQ304"/>
      <c r="EYR304"/>
      <c r="EYS304"/>
      <c r="EYT304"/>
      <c r="EYU304"/>
      <c r="EYV304"/>
      <c r="EYW304"/>
      <c r="EYX304"/>
      <c r="EYY304"/>
      <c r="EYZ304"/>
      <c r="EZA304"/>
      <c r="EZB304"/>
      <c r="EZC304"/>
      <c r="EZD304"/>
      <c r="EZE304"/>
      <c r="EZF304"/>
      <c r="EZG304"/>
      <c r="EZH304"/>
      <c r="EZI304"/>
      <c r="EZJ304"/>
      <c r="EZK304"/>
      <c r="EZL304"/>
      <c r="EZM304"/>
      <c r="EZN304"/>
      <c r="EZO304"/>
      <c r="EZP304"/>
      <c r="EZQ304"/>
      <c r="EZR304"/>
      <c r="EZS304"/>
      <c r="EZT304"/>
      <c r="EZU304"/>
      <c r="EZV304"/>
      <c r="EZW304"/>
      <c r="EZX304"/>
      <c r="EZY304"/>
      <c r="EZZ304"/>
      <c r="FAA304"/>
      <c r="FAB304"/>
      <c r="FAC304"/>
      <c r="FAD304"/>
      <c r="FAE304"/>
      <c r="FAF304"/>
      <c r="FAG304"/>
      <c r="FAH304"/>
      <c r="FAI304"/>
      <c r="FAJ304"/>
      <c r="FAK304"/>
      <c r="FAL304"/>
      <c r="FAM304"/>
      <c r="FAN304"/>
      <c r="FAO304"/>
      <c r="FAP304"/>
      <c r="FAQ304"/>
      <c r="FAR304"/>
      <c r="FAS304"/>
      <c r="FAT304"/>
      <c r="FAU304"/>
      <c r="FAV304"/>
      <c r="FAW304"/>
      <c r="FAX304"/>
      <c r="FAY304"/>
      <c r="FAZ304"/>
      <c r="FBA304"/>
      <c r="FBB304"/>
      <c r="FBC304"/>
      <c r="FBD304"/>
      <c r="FBE304"/>
      <c r="FBF304"/>
      <c r="FBG304"/>
      <c r="FBH304"/>
      <c r="FBI304"/>
      <c r="FBJ304"/>
      <c r="FBK304"/>
      <c r="FBL304"/>
      <c r="FBM304"/>
      <c r="FBN304"/>
      <c r="FBO304"/>
      <c r="FBP304"/>
      <c r="FBQ304"/>
      <c r="FBR304"/>
      <c r="FBS304"/>
      <c r="FBT304"/>
      <c r="FBU304"/>
      <c r="FBV304"/>
      <c r="FBW304"/>
      <c r="FBX304"/>
      <c r="FBY304"/>
      <c r="FBZ304"/>
      <c r="FCA304"/>
      <c r="FCB304"/>
      <c r="FCC304"/>
      <c r="FCD304"/>
      <c r="FCE304"/>
      <c r="FCF304"/>
      <c r="FCG304"/>
      <c r="FCH304"/>
      <c r="FCI304"/>
      <c r="FCJ304"/>
      <c r="FCK304"/>
      <c r="FCL304"/>
      <c r="FCM304"/>
      <c r="FCN304"/>
      <c r="FCO304"/>
      <c r="FCP304"/>
      <c r="FCQ304"/>
      <c r="FCR304"/>
      <c r="FCS304"/>
      <c r="FCT304"/>
      <c r="FCU304"/>
      <c r="FCV304"/>
      <c r="FCW304"/>
      <c r="FCX304"/>
      <c r="FCY304"/>
      <c r="FCZ304"/>
      <c r="FDA304"/>
      <c r="FDB304"/>
      <c r="FDC304"/>
      <c r="FDD304"/>
      <c r="FDE304"/>
      <c r="FDF304"/>
      <c r="FDG304"/>
      <c r="FDH304"/>
      <c r="FDI304"/>
      <c r="FDJ304"/>
      <c r="FDK304"/>
      <c r="FDL304"/>
      <c r="FDM304"/>
      <c r="FDN304"/>
      <c r="FDO304"/>
      <c r="FDP304"/>
      <c r="FDQ304"/>
      <c r="FDR304"/>
      <c r="FDS304"/>
      <c r="FDT304"/>
      <c r="FDU304"/>
      <c r="FDV304"/>
      <c r="FDW304"/>
      <c r="FDX304"/>
      <c r="FDY304"/>
      <c r="FDZ304"/>
      <c r="FEA304"/>
      <c r="FEB304"/>
      <c r="FEC304"/>
      <c r="FED304"/>
      <c r="FEE304"/>
      <c r="FEF304"/>
      <c r="FEG304"/>
      <c r="FEH304"/>
      <c r="FEI304"/>
      <c r="FEJ304"/>
      <c r="FEK304"/>
      <c r="FEL304"/>
      <c r="FEM304"/>
      <c r="FEN304"/>
      <c r="FEO304"/>
      <c r="FEP304"/>
      <c r="FEQ304"/>
      <c r="FER304"/>
      <c r="FES304"/>
      <c r="FET304"/>
      <c r="FEU304"/>
      <c r="FEV304"/>
      <c r="FEW304"/>
      <c r="FEX304"/>
      <c r="FEY304"/>
      <c r="FEZ304"/>
      <c r="FFA304"/>
      <c r="FFB304"/>
      <c r="FFC304"/>
      <c r="FFD304"/>
      <c r="FFE304"/>
      <c r="FFF304"/>
      <c r="FFG304"/>
      <c r="FFH304"/>
      <c r="FFI304"/>
      <c r="FFJ304"/>
      <c r="FFK304"/>
      <c r="FFL304"/>
      <c r="FFM304"/>
      <c r="FFN304"/>
      <c r="FFO304"/>
      <c r="FFP304"/>
      <c r="FFQ304"/>
      <c r="FFR304"/>
      <c r="FFS304"/>
      <c r="FFT304"/>
      <c r="FFU304"/>
      <c r="FFV304"/>
      <c r="FFW304"/>
      <c r="FFX304"/>
      <c r="FFY304"/>
      <c r="FFZ304"/>
      <c r="FGA304"/>
      <c r="FGB304"/>
      <c r="FGC304"/>
      <c r="FGD304"/>
      <c r="FGE304"/>
      <c r="FGF304"/>
      <c r="FGG304"/>
      <c r="FGH304"/>
      <c r="FGI304"/>
      <c r="FGJ304"/>
      <c r="FGK304"/>
      <c r="FGL304"/>
      <c r="FGM304"/>
      <c r="FGN304"/>
      <c r="FGO304"/>
      <c r="FGP304"/>
      <c r="FGQ304"/>
      <c r="FGR304"/>
      <c r="FGS304"/>
      <c r="FGT304"/>
      <c r="FGU304"/>
      <c r="FGV304"/>
      <c r="FGW304"/>
      <c r="FGX304"/>
      <c r="FGY304"/>
      <c r="FGZ304"/>
      <c r="FHA304"/>
      <c r="FHB304"/>
      <c r="FHC304"/>
      <c r="FHD304"/>
      <c r="FHE304"/>
      <c r="FHF304"/>
      <c r="FHG304"/>
      <c r="FHH304"/>
      <c r="FHI304"/>
      <c r="FHJ304"/>
      <c r="FHK304"/>
      <c r="FHL304"/>
      <c r="FHM304"/>
      <c r="FHN304"/>
      <c r="FHO304"/>
      <c r="FHP304"/>
      <c r="FHQ304"/>
      <c r="FHR304"/>
      <c r="FHS304"/>
      <c r="FHT304"/>
      <c r="FHU304"/>
      <c r="FHV304"/>
      <c r="FHW304"/>
      <c r="FHX304"/>
      <c r="FHY304"/>
      <c r="FHZ304"/>
      <c r="FIA304"/>
      <c r="FIB304"/>
      <c r="FIC304"/>
      <c r="FID304"/>
      <c r="FIE304"/>
      <c r="FIF304"/>
      <c r="FIG304"/>
      <c r="FIH304"/>
      <c r="FII304"/>
      <c r="FIJ304"/>
      <c r="FIK304"/>
      <c r="FIL304"/>
      <c r="FIM304"/>
      <c r="FIN304"/>
      <c r="FIO304"/>
      <c r="FIP304"/>
      <c r="FIQ304"/>
      <c r="FIR304"/>
      <c r="FIS304"/>
      <c r="FIT304"/>
      <c r="FIU304"/>
      <c r="FIV304"/>
      <c r="FIW304"/>
      <c r="FIX304"/>
      <c r="FIY304"/>
      <c r="FIZ304"/>
      <c r="FJA304"/>
      <c r="FJB304"/>
      <c r="FJC304"/>
      <c r="FJD304"/>
      <c r="FJE304"/>
      <c r="FJF304"/>
      <c r="FJG304"/>
      <c r="FJH304"/>
      <c r="FJI304"/>
      <c r="FJJ304"/>
      <c r="FJK304"/>
      <c r="FJL304"/>
      <c r="FJM304"/>
      <c r="FJN304"/>
      <c r="FJO304"/>
      <c r="FJP304"/>
      <c r="FJQ304"/>
      <c r="FJR304"/>
      <c r="FJS304"/>
      <c r="FJT304"/>
      <c r="FJU304"/>
      <c r="FJV304"/>
      <c r="FJW304"/>
      <c r="FJX304"/>
      <c r="FJY304"/>
      <c r="FJZ304"/>
      <c r="FKA304"/>
      <c r="FKB304"/>
      <c r="FKC304"/>
      <c r="FKD304"/>
      <c r="FKE304"/>
      <c r="FKF304"/>
      <c r="FKG304"/>
      <c r="FKH304"/>
      <c r="FKI304"/>
      <c r="FKJ304"/>
      <c r="FKK304"/>
      <c r="FKL304"/>
      <c r="FKM304"/>
      <c r="FKN304"/>
      <c r="FKO304"/>
      <c r="FKP304"/>
      <c r="FKQ304"/>
      <c r="FKR304"/>
      <c r="FKS304"/>
      <c r="FKT304"/>
      <c r="FKU304"/>
      <c r="FKV304"/>
      <c r="FKW304"/>
      <c r="FKX304"/>
      <c r="FKY304"/>
      <c r="FKZ304"/>
      <c r="FLA304"/>
      <c r="FLB304"/>
      <c r="FLC304"/>
      <c r="FLD304"/>
      <c r="FLE304"/>
      <c r="FLF304"/>
      <c r="FLG304"/>
      <c r="FLH304"/>
      <c r="FLI304"/>
      <c r="FLJ304"/>
      <c r="FLK304"/>
      <c r="FLL304"/>
      <c r="FLM304"/>
      <c r="FLN304"/>
      <c r="FLO304"/>
      <c r="FLP304"/>
      <c r="FLQ304"/>
      <c r="FLR304"/>
      <c r="FLS304"/>
      <c r="FLT304"/>
      <c r="FLU304"/>
      <c r="FLV304"/>
      <c r="FLW304"/>
      <c r="FLX304"/>
      <c r="FLY304"/>
      <c r="FLZ304"/>
      <c r="FMA304"/>
      <c r="FMB304"/>
      <c r="FMC304"/>
      <c r="FMD304"/>
      <c r="FME304"/>
      <c r="FMF304"/>
      <c r="FMG304"/>
      <c r="FMH304"/>
      <c r="FMI304"/>
      <c r="FMJ304"/>
      <c r="FMK304"/>
      <c r="FML304"/>
      <c r="FMM304"/>
      <c r="FMN304"/>
      <c r="FMO304"/>
      <c r="FMP304"/>
      <c r="FMQ304"/>
      <c r="FMR304"/>
      <c r="FMS304"/>
      <c r="FMT304"/>
      <c r="FMU304"/>
      <c r="FMV304"/>
      <c r="FMW304"/>
      <c r="FMX304"/>
      <c r="FMY304"/>
      <c r="FMZ304"/>
      <c r="FNA304"/>
      <c r="FNB304"/>
      <c r="FNC304"/>
      <c r="FND304"/>
      <c r="FNE304"/>
      <c r="FNF304"/>
      <c r="FNG304"/>
      <c r="FNH304"/>
      <c r="FNI304"/>
      <c r="FNJ304"/>
      <c r="FNK304"/>
      <c r="FNL304"/>
      <c r="FNM304"/>
      <c r="FNN304"/>
      <c r="FNO304"/>
      <c r="FNP304"/>
      <c r="FNQ304"/>
      <c r="FNR304"/>
      <c r="FNS304"/>
      <c r="FNT304"/>
      <c r="FNU304"/>
      <c r="FNV304"/>
      <c r="FNW304"/>
      <c r="FNX304"/>
      <c r="FNY304"/>
      <c r="FNZ304"/>
      <c r="FOA304"/>
      <c r="FOB304"/>
      <c r="FOC304"/>
      <c r="FOD304"/>
      <c r="FOE304"/>
      <c r="FOF304"/>
      <c r="FOG304"/>
      <c r="FOH304"/>
      <c r="FOI304"/>
      <c r="FOJ304"/>
      <c r="FOK304"/>
      <c r="FOL304"/>
      <c r="FOM304"/>
      <c r="FON304"/>
      <c r="FOO304"/>
      <c r="FOP304"/>
      <c r="FOQ304"/>
      <c r="FOR304"/>
      <c r="FOS304"/>
      <c r="FOT304"/>
      <c r="FOU304"/>
      <c r="FOV304"/>
      <c r="FOW304"/>
      <c r="FOX304"/>
      <c r="FOY304"/>
      <c r="FOZ304"/>
      <c r="FPA304"/>
      <c r="FPB304"/>
      <c r="FPC304"/>
      <c r="FPD304"/>
      <c r="FPE304"/>
      <c r="FPF304"/>
      <c r="FPG304"/>
      <c r="FPH304"/>
      <c r="FPI304"/>
      <c r="FPJ304"/>
      <c r="FPK304"/>
      <c r="FPL304"/>
      <c r="FPM304"/>
      <c r="FPN304"/>
      <c r="FPO304"/>
      <c r="FPP304"/>
      <c r="FPQ304"/>
      <c r="FPR304"/>
      <c r="FPS304"/>
      <c r="FPT304"/>
      <c r="FPU304"/>
      <c r="FPV304"/>
      <c r="FPW304"/>
      <c r="FPX304"/>
      <c r="FPY304"/>
      <c r="FPZ304"/>
      <c r="FQA304"/>
      <c r="FQB304"/>
      <c r="FQC304"/>
      <c r="FQD304"/>
      <c r="FQE304"/>
      <c r="FQF304"/>
      <c r="FQG304"/>
      <c r="FQH304"/>
      <c r="FQI304"/>
      <c r="FQJ304"/>
      <c r="FQK304"/>
      <c r="FQL304"/>
      <c r="FQM304"/>
      <c r="FQN304"/>
      <c r="FQO304"/>
      <c r="FQP304"/>
      <c r="FQQ304"/>
      <c r="FQR304"/>
      <c r="FQS304"/>
      <c r="FQT304"/>
      <c r="FQU304"/>
      <c r="FQV304"/>
      <c r="FQW304"/>
      <c r="FQX304"/>
      <c r="FQY304"/>
      <c r="FQZ304"/>
      <c r="FRA304"/>
      <c r="FRB304"/>
      <c r="FRC304"/>
      <c r="FRD304"/>
      <c r="FRE304"/>
      <c r="FRF304"/>
      <c r="FRG304"/>
      <c r="FRH304"/>
      <c r="FRI304"/>
      <c r="FRJ304"/>
      <c r="FRK304"/>
      <c r="FRL304"/>
      <c r="FRM304"/>
      <c r="FRN304"/>
      <c r="FRO304"/>
      <c r="FRP304"/>
      <c r="FRQ304"/>
      <c r="FRR304"/>
      <c r="FRS304"/>
      <c r="FRT304"/>
      <c r="FRU304"/>
      <c r="FRV304"/>
      <c r="FRW304"/>
      <c r="FRX304"/>
      <c r="FRY304"/>
      <c r="FRZ304"/>
      <c r="FSA304"/>
      <c r="FSB304"/>
      <c r="FSC304"/>
      <c r="FSD304"/>
      <c r="FSE304"/>
      <c r="FSF304"/>
      <c r="FSG304"/>
      <c r="FSH304"/>
      <c r="FSI304"/>
      <c r="FSJ304"/>
      <c r="FSK304"/>
      <c r="FSL304"/>
      <c r="FSM304"/>
      <c r="FSN304"/>
      <c r="FSO304"/>
      <c r="FSP304"/>
      <c r="FSQ304"/>
      <c r="FSR304"/>
      <c r="FSS304"/>
      <c r="FST304"/>
      <c r="FSU304"/>
      <c r="FSV304"/>
      <c r="FSW304"/>
      <c r="FSX304"/>
      <c r="FSY304"/>
      <c r="FSZ304"/>
      <c r="FTA304"/>
      <c r="FTB304"/>
      <c r="FTC304"/>
      <c r="FTD304"/>
      <c r="FTE304"/>
      <c r="FTF304"/>
      <c r="FTG304"/>
      <c r="FTH304"/>
      <c r="FTI304"/>
      <c r="FTJ304"/>
      <c r="FTK304"/>
      <c r="FTL304"/>
      <c r="FTM304"/>
      <c r="FTN304"/>
      <c r="FTO304"/>
      <c r="FTP304"/>
      <c r="FTQ304"/>
      <c r="FTR304"/>
      <c r="FTS304"/>
      <c r="FTT304"/>
      <c r="FTU304"/>
      <c r="FTV304"/>
      <c r="FTW304"/>
      <c r="FTX304"/>
      <c r="FTY304"/>
      <c r="FTZ304"/>
      <c r="FUA304"/>
      <c r="FUB304"/>
      <c r="FUC304"/>
      <c r="FUD304"/>
      <c r="FUE304"/>
      <c r="FUF304"/>
      <c r="FUG304"/>
      <c r="FUH304"/>
      <c r="FUI304"/>
      <c r="FUJ304"/>
      <c r="FUK304"/>
      <c r="FUL304"/>
      <c r="FUM304"/>
      <c r="FUN304"/>
      <c r="FUO304"/>
      <c r="FUP304"/>
      <c r="FUQ304"/>
      <c r="FUR304"/>
      <c r="FUS304"/>
      <c r="FUT304"/>
      <c r="FUU304"/>
      <c r="FUV304"/>
      <c r="FUW304"/>
      <c r="FUX304"/>
      <c r="FUY304"/>
      <c r="FUZ304"/>
      <c r="FVA304"/>
      <c r="FVB304"/>
      <c r="FVC304"/>
      <c r="FVD304"/>
      <c r="FVE304"/>
      <c r="FVF304"/>
      <c r="FVG304"/>
      <c r="FVH304"/>
      <c r="FVI304"/>
      <c r="FVJ304"/>
      <c r="FVK304"/>
      <c r="FVL304"/>
      <c r="FVM304"/>
      <c r="FVN304"/>
      <c r="FVO304"/>
      <c r="FVP304"/>
      <c r="FVQ304"/>
      <c r="FVR304"/>
      <c r="FVS304"/>
      <c r="FVT304"/>
      <c r="FVU304"/>
      <c r="FVV304"/>
      <c r="FVW304"/>
      <c r="FVX304"/>
      <c r="FVY304"/>
      <c r="FVZ304"/>
      <c r="FWA304"/>
      <c r="FWB304"/>
      <c r="FWC304"/>
      <c r="FWD304"/>
      <c r="FWE304"/>
      <c r="FWF304"/>
      <c r="FWG304"/>
      <c r="FWH304"/>
      <c r="FWI304"/>
      <c r="FWJ304"/>
      <c r="FWK304"/>
      <c r="FWL304"/>
      <c r="FWM304"/>
      <c r="FWN304"/>
      <c r="FWO304"/>
      <c r="FWP304"/>
      <c r="FWQ304"/>
      <c r="FWR304"/>
      <c r="FWS304"/>
      <c r="FWT304"/>
      <c r="FWU304"/>
      <c r="FWV304"/>
      <c r="FWW304"/>
      <c r="FWX304"/>
      <c r="FWY304"/>
      <c r="FWZ304"/>
      <c r="FXA304"/>
      <c r="FXB304"/>
      <c r="FXC304"/>
      <c r="FXD304"/>
      <c r="FXE304"/>
      <c r="FXF304"/>
      <c r="FXG304"/>
      <c r="FXH304"/>
      <c r="FXI304"/>
      <c r="FXJ304"/>
      <c r="FXK304"/>
      <c r="FXL304"/>
      <c r="FXM304"/>
      <c r="FXN304"/>
      <c r="FXO304"/>
      <c r="FXP304"/>
      <c r="FXQ304"/>
      <c r="FXR304"/>
      <c r="FXS304"/>
      <c r="FXT304"/>
      <c r="FXU304"/>
      <c r="FXV304"/>
      <c r="FXW304"/>
      <c r="FXX304"/>
      <c r="FXY304"/>
      <c r="FXZ304"/>
      <c r="FYA304"/>
      <c r="FYB304"/>
      <c r="FYC304"/>
      <c r="FYD304"/>
      <c r="FYE304"/>
      <c r="FYF304"/>
      <c r="FYG304"/>
      <c r="FYH304"/>
      <c r="FYI304"/>
      <c r="FYJ304"/>
      <c r="FYK304"/>
      <c r="FYL304"/>
      <c r="FYM304"/>
      <c r="FYN304"/>
      <c r="FYO304"/>
      <c r="FYP304"/>
      <c r="FYQ304"/>
      <c r="FYR304"/>
      <c r="FYS304"/>
      <c r="FYT304"/>
      <c r="FYU304"/>
      <c r="FYV304"/>
      <c r="FYW304"/>
      <c r="FYX304"/>
      <c r="FYY304"/>
      <c r="FYZ304"/>
      <c r="FZA304"/>
      <c r="FZB304"/>
      <c r="FZC304"/>
      <c r="FZD304"/>
      <c r="FZE304"/>
      <c r="FZF304"/>
      <c r="FZG304"/>
      <c r="FZH304"/>
      <c r="FZI304"/>
      <c r="FZJ304"/>
      <c r="FZK304"/>
      <c r="FZL304"/>
      <c r="FZM304"/>
      <c r="FZN304"/>
      <c r="FZO304"/>
      <c r="FZP304"/>
      <c r="FZQ304"/>
      <c r="FZR304"/>
      <c r="FZS304"/>
      <c r="FZT304"/>
      <c r="FZU304"/>
      <c r="FZV304"/>
      <c r="FZW304"/>
      <c r="FZX304"/>
      <c r="FZY304"/>
      <c r="FZZ304"/>
      <c r="GAA304"/>
      <c r="GAB304"/>
      <c r="GAC304"/>
      <c r="GAD304"/>
      <c r="GAE304"/>
      <c r="GAF304"/>
      <c r="GAG304"/>
      <c r="GAH304"/>
      <c r="GAI304"/>
      <c r="GAJ304"/>
      <c r="GAK304"/>
      <c r="GAL304"/>
      <c r="GAM304"/>
      <c r="GAN304"/>
      <c r="GAO304"/>
      <c r="GAP304"/>
      <c r="GAQ304"/>
      <c r="GAR304"/>
      <c r="GAS304"/>
      <c r="GAT304"/>
      <c r="GAU304"/>
      <c r="GAV304"/>
      <c r="GAW304"/>
      <c r="GAX304"/>
      <c r="GAY304"/>
      <c r="GAZ304"/>
      <c r="GBA304"/>
      <c r="GBB304"/>
      <c r="GBC304"/>
      <c r="GBD304"/>
      <c r="GBE304"/>
      <c r="GBF304"/>
      <c r="GBG304"/>
      <c r="GBH304"/>
      <c r="GBI304"/>
      <c r="GBJ304"/>
      <c r="GBK304"/>
      <c r="GBL304"/>
      <c r="GBM304"/>
      <c r="GBN304"/>
      <c r="GBO304"/>
      <c r="GBP304"/>
      <c r="GBQ304"/>
      <c r="GBR304"/>
      <c r="GBS304"/>
      <c r="GBT304"/>
      <c r="GBU304"/>
      <c r="GBV304"/>
      <c r="GBW304"/>
      <c r="GBX304"/>
      <c r="GBY304"/>
      <c r="GBZ304"/>
      <c r="GCA304"/>
      <c r="GCB304"/>
      <c r="GCC304"/>
      <c r="GCD304"/>
      <c r="GCE304"/>
      <c r="GCF304"/>
      <c r="GCG304"/>
      <c r="GCH304"/>
      <c r="GCI304"/>
      <c r="GCJ304"/>
      <c r="GCK304"/>
      <c r="GCL304"/>
      <c r="GCM304"/>
      <c r="GCN304"/>
      <c r="GCO304"/>
      <c r="GCP304"/>
      <c r="GCQ304"/>
      <c r="GCR304"/>
      <c r="GCS304"/>
      <c r="GCT304"/>
      <c r="GCU304"/>
      <c r="GCV304"/>
      <c r="GCW304"/>
      <c r="GCX304"/>
      <c r="GCY304"/>
      <c r="GCZ304"/>
      <c r="GDA304"/>
      <c r="GDB304"/>
      <c r="GDC304"/>
      <c r="GDD304"/>
      <c r="GDE304"/>
      <c r="GDF304"/>
      <c r="GDG304"/>
      <c r="GDH304"/>
      <c r="GDI304"/>
      <c r="GDJ304"/>
      <c r="GDK304"/>
      <c r="GDL304"/>
      <c r="GDM304"/>
      <c r="GDN304"/>
      <c r="GDO304"/>
      <c r="GDP304"/>
      <c r="GDQ304"/>
      <c r="GDR304"/>
      <c r="GDS304"/>
      <c r="GDT304"/>
      <c r="GDU304"/>
      <c r="GDV304"/>
      <c r="GDW304"/>
      <c r="GDX304"/>
      <c r="GDY304"/>
      <c r="GDZ304"/>
      <c r="GEA304"/>
      <c r="GEB304"/>
      <c r="GEC304"/>
      <c r="GED304"/>
      <c r="GEE304"/>
      <c r="GEF304"/>
      <c r="GEG304"/>
      <c r="GEH304"/>
      <c r="GEI304"/>
      <c r="GEJ304"/>
      <c r="GEK304"/>
      <c r="GEL304"/>
      <c r="GEM304"/>
      <c r="GEN304"/>
      <c r="GEO304"/>
      <c r="GEP304"/>
      <c r="GEQ304"/>
      <c r="GER304"/>
      <c r="GES304"/>
      <c r="GET304"/>
      <c r="GEU304"/>
      <c r="GEV304"/>
      <c r="GEW304"/>
      <c r="GEX304"/>
      <c r="GEY304"/>
      <c r="GEZ304"/>
      <c r="GFA304"/>
      <c r="GFB304"/>
      <c r="GFC304"/>
      <c r="GFD304"/>
      <c r="GFE304"/>
      <c r="GFF304"/>
      <c r="GFG304"/>
      <c r="GFH304"/>
      <c r="GFI304"/>
      <c r="GFJ304"/>
      <c r="GFK304"/>
      <c r="GFL304"/>
      <c r="GFM304"/>
      <c r="GFN304"/>
      <c r="GFO304"/>
      <c r="GFP304"/>
      <c r="GFQ304"/>
      <c r="GFR304"/>
      <c r="GFS304"/>
      <c r="GFT304"/>
      <c r="GFU304"/>
      <c r="GFV304"/>
      <c r="GFW304"/>
      <c r="GFX304"/>
      <c r="GFY304"/>
      <c r="GFZ304"/>
      <c r="GGA304"/>
      <c r="GGB304"/>
      <c r="GGC304"/>
      <c r="GGD304"/>
      <c r="GGE304"/>
      <c r="GGF304"/>
      <c r="GGG304"/>
      <c r="GGH304"/>
      <c r="GGI304"/>
      <c r="GGJ304"/>
      <c r="GGK304"/>
      <c r="GGL304"/>
      <c r="GGM304"/>
      <c r="GGN304"/>
      <c r="GGO304"/>
      <c r="GGP304"/>
      <c r="GGQ304"/>
      <c r="GGR304"/>
      <c r="GGS304"/>
      <c r="GGT304"/>
      <c r="GGU304"/>
      <c r="GGV304"/>
      <c r="GGW304"/>
      <c r="GGX304"/>
      <c r="GGY304"/>
      <c r="GGZ304"/>
      <c r="GHA304"/>
      <c r="GHB304"/>
      <c r="GHC304"/>
      <c r="GHD304"/>
      <c r="GHE304"/>
      <c r="GHF304"/>
      <c r="GHG304"/>
      <c r="GHH304"/>
      <c r="GHI304"/>
      <c r="GHJ304"/>
      <c r="GHK304"/>
      <c r="GHL304"/>
      <c r="GHM304"/>
      <c r="GHN304"/>
      <c r="GHO304"/>
      <c r="GHP304"/>
      <c r="GHQ304"/>
      <c r="GHR304"/>
      <c r="GHS304"/>
      <c r="GHT304"/>
      <c r="GHU304"/>
      <c r="GHV304"/>
      <c r="GHW304"/>
      <c r="GHX304"/>
      <c r="GHY304"/>
      <c r="GHZ304"/>
      <c r="GIA304"/>
      <c r="GIB304"/>
      <c r="GIC304"/>
      <c r="GID304"/>
      <c r="GIE304"/>
      <c r="GIF304"/>
      <c r="GIG304"/>
      <c r="GIH304"/>
      <c r="GII304"/>
      <c r="GIJ304"/>
      <c r="GIK304"/>
      <c r="GIL304"/>
      <c r="GIM304"/>
      <c r="GIN304"/>
      <c r="GIO304"/>
      <c r="GIP304"/>
      <c r="GIQ304"/>
      <c r="GIR304"/>
      <c r="GIS304"/>
      <c r="GIT304"/>
      <c r="GIU304"/>
      <c r="GIV304"/>
      <c r="GIW304"/>
      <c r="GIX304"/>
      <c r="GIY304"/>
      <c r="GIZ304"/>
      <c r="GJA304"/>
      <c r="GJB304"/>
      <c r="GJC304"/>
      <c r="GJD304"/>
      <c r="GJE304"/>
      <c r="GJF304"/>
      <c r="GJG304"/>
      <c r="GJH304"/>
      <c r="GJI304"/>
      <c r="GJJ304"/>
      <c r="GJK304"/>
      <c r="GJL304"/>
      <c r="GJM304"/>
      <c r="GJN304"/>
      <c r="GJO304"/>
      <c r="GJP304"/>
      <c r="GJQ304"/>
      <c r="GJR304"/>
      <c r="GJS304"/>
      <c r="GJT304"/>
      <c r="GJU304"/>
      <c r="GJV304"/>
      <c r="GJW304"/>
      <c r="GJX304"/>
      <c r="GJY304"/>
      <c r="GJZ304"/>
      <c r="GKA304"/>
      <c r="GKB304"/>
      <c r="GKC304"/>
      <c r="GKD304"/>
      <c r="GKE304"/>
      <c r="GKF304"/>
      <c r="GKG304"/>
      <c r="GKH304"/>
      <c r="GKI304"/>
      <c r="GKJ304"/>
      <c r="GKK304"/>
      <c r="GKL304"/>
      <c r="GKM304"/>
      <c r="GKN304"/>
      <c r="GKO304"/>
      <c r="GKP304"/>
      <c r="GKQ304"/>
      <c r="GKR304"/>
      <c r="GKS304"/>
      <c r="GKT304"/>
      <c r="GKU304"/>
      <c r="GKV304"/>
      <c r="GKW304"/>
      <c r="GKX304"/>
      <c r="GKY304"/>
      <c r="GKZ304"/>
      <c r="GLA304"/>
      <c r="GLB304"/>
      <c r="GLC304"/>
      <c r="GLD304"/>
      <c r="GLE304"/>
      <c r="GLF304"/>
      <c r="GLG304"/>
      <c r="GLH304"/>
      <c r="GLI304"/>
      <c r="GLJ304"/>
      <c r="GLK304"/>
      <c r="GLL304"/>
      <c r="GLM304"/>
      <c r="GLN304"/>
      <c r="GLO304"/>
      <c r="GLP304"/>
      <c r="GLQ304"/>
      <c r="GLR304"/>
      <c r="GLS304"/>
      <c r="GLT304"/>
      <c r="GLU304"/>
      <c r="GLV304"/>
      <c r="GLW304"/>
      <c r="GLX304"/>
      <c r="GLY304"/>
      <c r="GLZ304"/>
      <c r="GMA304"/>
      <c r="GMB304"/>
      <c r="GMC304"/>
      <c r="GMD304"/>
      <c r="GME304"/>
      <c r="GMF304"/>
      <c r="GMG304"/>
      <c r="GMH304"/>
      <c r="GMI304"/>
      <c r="GMJ304"/>
      <c r="GMK304"/>
      <c r="GML304"/>
      <c r="GMM304"/>
      <c r="GMN304"/>
      <c r="GMO304"/>
      <c r="GMP304"/>
      <c r="GMQ304"/>
      <c r="GMR304"/>
      <c r="GMS304"/>
      <c r="GMT304"/>
      <c r="GMU304"/>
      <c r="GMV304"/>
      <c r="GMW304"/>
      <c r="GMX304"/>
      <c r="GMY304"/>
      <c r="GMZ304"/>
      <c r="GNA304"/>
      <c r="GNB304"/>
      <c r="GNC304"/>
      <c r="GND304"/>
      <c r="GNE304"/>
      <c r="GNF304"/>
      <c r="GNG304"/>
      <c r="GNH304"/>
      <c r="GNI304"/>
      <c r="GNJ304"/>
      <c r="GNK304"/>
      <c r="GNL304"/>
      <c r="GNM304"/>
      <c r="GNN304"/>
      <c r="GNO304"/>
      <c r="GNP304"/>
      <c r="GNQ304"/>
      <c r="GNR304"/>
      <c r="GNS304"/>
      <c r="GNT304"/>
      <c r="GNU304"/>
      <c r="GNV304"/>
      <c r="GNW304"/>
      <c r="GNX304"/>
      <c r="GNY304"/>
      <c r="GNZ304"/>
      <c r="GOA304"/>
      <c r="GOB304"/>
      <c r="GOC304"/>
      <c r="GOD304"/>
      <c r="GOE304"/>
      <c r="GOF304"/>
      <c r="GOG304"/>
      <c r="GOH304"/>
      <c r="GOI304"/>
      <c r="GOJ304"/>
      <c r="GOK304"/>
      <c r="GOL304"/>
      <c r="GOM304"/>
      <c r="GON304"/>
      <c r="GOO304"/>
      <c r="GOP304"/>
      <c r="GOQ304"/>
      <c r="GOR304"/>
      <c r="GOS304"/>
      <c r="GOT304"/>
      <c r="GOU304"/>
      <c r="GOV304"/>
      <c r="GOW304"/>
      <c r="GOX304"/>
      <c r="GOY304"/>
      <c r="GOZ304"/>
      <c r="GPA304"/>
      <c r="GPB304"/>
      <c r="GPC304"/>
      <c r="GPD304"/>
      <c r="GPE304"/>
      <c r="GPF304"/>
      <c r="GPG304"/>
      <c r="GPH304"/>
      <c r="GPI304"/>
      <c r="GPJ304"/>
      <c r="GPK304"/>
      <c r="GPL304"/>
      <c r="GPM304"/>
      <c r="GPN304"/>
      <c r="GPO304"/>
      <c r="GPP304"/>
      <c r="GPQ304"/>
      <c r="GPR304"/>
      <c r="GPS304"/>
      <c r="GPT304"/>
      <c r="GPU304"/>
      <c r="GPV304"/>
      <c r="GPW304"/>
      <c r="GPX304"/>
      <c r="GPY304"/>
      <c r="GPZ304"/>
      <c r="GQA304"/>
      <c r="GQB304"/>
      <c r="GQC304"/>
      <c r="GQD304"/>
      <c r="GQE304"/>
      <c r="GQF304"/>
      <c r="GQG304"/>
      <c r="GQH304"/>
      <c r="GQI304"/>
      <c r="GQJ304"/>
      <c r="GQK304"/>
      <c r="GQL304"/>
      <c r="GQM304"/>
      <c r="GQN304"/>
      <c r="GQO304"/>
      <c r="GQP304"/>
      <c r="GQQ304"/>
      <c r="GQR304"/>
      <c r="GQS304"/>
      <c r="GQT304"/>
      <c r="GQU304"/>
      <c r="GQV304"/>
      <c r="GQW304"/>
      <c r="GQX304"/>
      <c r="GQY304"/>
      <c r="GQZ304"/>
      <c r="GRA304"/>
      <c r="GRB304"/>
      <c r="GRC304"/>
      <c r="GRD304"/>
      <c r="GRE304"/>
      <c r="GRF304"/>
      <c r="GRG304"/>
      <c r="GRH304"/>
      <c r="GRI304"/>
      <c r="GRJ304"/>
      <c r="GRK304"/>
      <c r="GRL304"/>
      <c r="GRM304"/>
      <c r="GRN304"/>
      <c r="GRO304"/>
      <c r="GRP304"/>
      <c r="GRQ304"/>
      <c r="GRR304"/>
      <c r="GRS304"/>
      <c r="GRT304"/>
      <c r="GRU304"/>
      <c r="GRV304"/>
      <c r="GRW304"/>
      <c r="GRX304"/>
      <c r="GRY304"/>
      <c r="GRZ304"/>
      <c r="GSA304"/>
      <c r="GSB304"/>
      <c r="GSC304"/>
      <c r="GSD304"/>
      <c r="GSE304"/>
      <c r="GSF304"/>
      <c r="GSG304"/>
      <c r="GSH304"/>
      <c r="GSI304"/>
      <c r="GSJ304"/>
      <c r="GSK304"/>
      <c r="GSL304"/>
      <c r="GSM304"/>
      <c r="GSN304"/>
      <c r="GSO304"/>
      <c r="GSP304"/>
      <c r="GSQ304"/>
      <c r="GSR304"/>
      <c r="GSS304"/>
      <c r="GST304"/>
      <c r="GSU304"/>
      <c r="GSV304"/>
      <c r="GSW304"/>
      <c r="GSX304"/>
      <c r="GSY304"/>
      <c r="GSZ304"/>
      <c r="GTA304"/>
      <c r="GTB304"/>
      <c r="GTC304"/>
      <c r="GTD304"/>
      <c r="GTE304"/>
      <c r="GTF304"/>
      <c r="GTG304"/>
      <c r="GTH304"/>
      <c r="GTI304"/>
      <c r="GTJ304"/>
      <c r="GTK304"/>
      <c r="GTL304"/>
      <c r="GTM304"/>
      <c r="GTN304"/>
      <c r="GTO304"/>
      <c r="GTP304"/>
      <c r="GTQ304"/>
      <c r="GTR304"/>
      <c r="GTS304"/>
      <c r="GTT304"/>
      <c r="GTU304"/>
      <c r="GTV304"/>
      <c r="GTW304"/>
      <c r="GTX304"/>
      <c r="GTY304"/>
      <c r="GTZ304"/>
      <c r="GUA304"/>
      <c r="GUB304"/>
      <c r="GUC304"/>
      <c r="GUD304"/>
      <c r="GUE304"/>
      <c r="GUF304"/>
      <c r="GUG304"/>
      <c r="GUH304"/>
      <c r="GUI304"/>
      <c r="GUJ304"/>
      <c r="GUK304"/>
      <c r="GUL304"/>
      <c r="GUM304"/>
      <c r="GUN304"/>
      <c r="GUO304"/>
      <c r="GUP304"/>
      <c r="GUQ304"/>
      <c r="GUR304"/>
      <c r="GUS304"/>
      <c r="GUT304"/>
      <c r="GUU304"/>
      <c r="GUV304"/>
      <c r="GUW304"/>
      <c r="GUX304"/>
      <c r="GUY304"/>
      <c r="GUZ304"/>
      <c r="GVA304"/>
      <c r="GVB304"/>
      <c r="GVC304"/>
      <c r="GVD304"/>
      <c r="GVE304"/>
      <c r="GVF304"/>
      <c r="GVG304"/>
      <c r="GVH304"/>
      <c r="GVI304"/>
      <c r="GVJ304"/>
      <c r="GVK304"/>
      <c r="GVL304"/>
      <c r="GVM304"/>
      <c r="GVN304"/>
      <c r="GVO304"/>
      <c r="GVP304"/>
      <c r="GVQ304"/>
      <c r="GVR304"/>
      <c r="GVS304"/>
      <c r="GVT304"/>
      <c r="GVU304"/>
      <c r="GVV304"/>
      <c r="GVW304"/>
      <c r="GVX304"/>
      <c r="GVY304"/>
      <c r="GVZ304"/>
      <c r="GWA304"/>
      <c r="GWB304"/>
      <c r="GWC304"/>
      <c r="GWD304"/>
      <c r="GWE304"/>
      <c r="GWF304"/>
      <c r="GWG304"/>
      <c r="GWH304"/>
      <c r="GWI304"/>
      <c r="GWJ304"/>
      <c r="GWK304"/>
      <c r="GWL304"/>
      <c r="GWM304"/>
      <c r="GWN304"/>
      <c r="GWO304"/>
      <c r="GWP304"/>
      <c r="GWQ304"/>
      <c r="GWR304"/>
      <c r="GWS304"/>
      <c r="GWT304"/>
      <c r="GWU304"/>
      <c r="GWV304"/>
      <c r="GWW304"/>
      <c r="GWX304"/>
      <c r="GWY304"/>
      <c r="GWZ304"/>
      <c r="GXA304"/>
      <c r="GXB304"/>
      <c r="GXC304"/>
      <c r="GXD304"/>
      <c r="GXE304"/>
      <c r="GXF304"/>
      <c r="GXG304"/>
      <c r="GXH304"/>
      <c r="GXI304"/>
      <c r="GXJ304"/>
      <c r="GXK304"/>
      <c r="GXL304"/>
      <c r="GXM304"/>
      <c r="GXN304"/>
      <c r="GXO304"/>
      <c r="GXP304"/>
      <c r="GXQ304"/>
      <c r="GXR304"/>
      <c r="GXS304"/>
      <c r="GXT304"/>
      <c r="GXU304"/>
      <c r="GXV304"/>
      <c r="GXW304"/>
      <c r="GXX304"/>
      <c r="GXY304"/>
      <c r="GXZ304"/>
      <c r="GYA304"/>
      <c r="GYB304"/>
      <c r="GYC304"/>
      <c r="GYD304"/>
      <c r="GYE304"/>
      <c r="GYF304"/>
      <c r="GYG304"/>
      <c r="GYH304"/>
      <c r="GYI304"/>
      <c r="GYJ304"/>
      <c r="GYK304"/>
      <c r="GYL304"/>
      <c r="GYM304"/>
      <c r="GYN304"/>
      <c r="GYO304"/>
      <c r="GYP304"/>
      <c r="GYQ304"/>
      <c r="GYR304"/>
      <c r="GYS304"/>
      <c r="GYT304"/>
      <c r="GYU304"/>
      <c r="GYV304"/>
      <c r="GYW304"/>
      <c r="GYX304"/>
      <c r="GYY304"/>
      <c r="GYZ304"/>
      <c r="GZA304"/>
      <c r="GZB304"/>
      <c r="GZC304"/>
      <c r="GZD304"/>
      <c r="GZE304"/>
      <c r="GZF304"/>
      <c r="GZG304"/>
      <c r="GZH304"/>
      <c r="GZI304"/>
      <c r="GZJ304"/>
      <c r="GZK304"/>
      <c r="GZL304"/>
      <c r="GZM304"/>
      <c r="GZN304"/>
      <c r="GZO304"/>
      <c r="GZP304"/>
      <c r="GZQ304"/>
      <c r="GZR304"/>
      <c r="GZS304"/>
      <c r="GZT304"/>
      <c r="GZU304"/>
      <c r="GZV304"/>
      <c r="GZW304"/>
      <c r="GZX304"/>
      <c r="GZY304"/>
      <c r="GZZ304"/>
      <c r="HAA304"/>
      <c r="HAB304"/>
      <c r="HAC304"/>
      <c r="HAD304"/>
      <c r="HAE304"/>
      <c r="HAF304"/>
      <c r="HAG304"/>
      <c r="HAH304"/>
      <c r="HAI304"/>
      <c r="HAJ304"/>
      <c r="HAK304"/>
      <c r="HAL304"/>
      <c r="HAM304"/>
      <c r="HAN304"/>
      <c r="HAO304"/>
      <c r="HAP304"/>
      <c r="HAQ304"/>
      <c r="HAR304"/>
      <c r="HAS304"/>
      <c r="HAT304"/>
      <c r="HAU304"/>
      <c r="HAV304"/>
      <c r="HAW304"/>
      <c r="HAX304"/>
      <c r="HAY304"/>
      <c r="HAZ304"/>
      <c r="HBA304"/>
      <c r="HBB304"/>
      <c r="HBC304"/>
      <c r="HBD304"/>
      <c r="HBE304"/>
      <c r="HBF304"/>
      <c r="HBG304"/>
      <c r="HBH304"/>
      <c r="HBI304"/>
      <c r="HBJ304"/>
      <c r="HBK304"/>
      <c r="HBL304"/>
      <c r="HBM304"/>
      <c r="HBN304"/>
      <c r="HBO304"/>
      <c r="HBP304"/>
      <c r="HBQ304"/>
      <c r="HBR304"/>
      <c r="HBS304"/>
      <c r="HBT304"/>
      <c r="HBU304"/>
      <c r="HBV304"/>
      <c r="HBW304"/>
      <c r="HBX304"/>
      <c r="HBY304"/>
      <c r="HBZ304"/>
      <c r="HCA304"/>
      <c r="HCB304"/>
      <c r="HCC304"/>
      <c r="HCD304"/>
      <c r="HCE304"/>
      <c r="HCF304"/>
      <c r="HCG304"/>
      <c r="HCH304"/>
      <c r="HCI304"/>
      <c r="HCJ304"/>
      <c r="HCK304"/>
      <c r="HCL304"/>
      <c r="HCM304"/>
      <c r="HCN304"/>
      <c r="HCO304"/>
      <c r="HCP304"/>
      <c r="HCQ304"/>
      <c r="HCR304"/>
      <c r="HCS304"/>
      <c r="HCT304"/>
      <c r="HCU304"/>
      <c r="HCV304"/>
      <c r="HCW304"/>
      <c r="HCX304"/>
      <c r="HCY304"/>
      <c r="HCZ304"/>
      <c r="HDA304"/>
      <c r="HDB304"/>
      <c r="HDC304"/>
      <c r="HDD304"/>
      <c r="HDE304"/>
      <c r="HDF304"/>
      <c r="HDG304"/>
      <c r="HDH304"/>
      <c r="HDI304"/>
      <c r="HDJ304"/>
      <c r="HDK304"/>
      <c r="HDL304"/>
      <c r="HDM304"/>
      <c r="HDN304"/>
      <c r="HDO304"/>
      <c r="HDP304"/>
      <c r="HDQ304"/>
      <c r="HDR304"/>
      <c r="HDS304"/>
      <c r="HDT304"/>
      <c r="HDU304"/>
      <c r="HDV304"/>
      <c r="HDW304"/>
      <c r="HDX304"/>
      <c r="HDY304"/>
      <c r="HDZ304"/>
      <c r="HEA304"/>
      <c r="HEB304"/>
      <c r="HEC304"/>
      <c r="HED304"/>
      <c r="HEE304"/>
      <c r="HEF304"/>
      <c r="HEG304"/>
      <c r="HEH304"/>
      <c r="HEI304"/>
      <c r="HEJ304"/>
      <c r="HEK304"/>
      <c r="HEL304"/>
      <c r="HEM304"/>
      <c r="HEN304"/>
      <c r="HEO304"/>
      <c r="HEP304"/>
      <c r="HEQ304"/>
      <c r="HER304"/>
      <c r="HES304"/>
      <c r="HET304"/>
      <c r="HEU304"/>
      <c r="HEV304"/>
      <c r="HEW304"/>
      <c r="HEX304"/>
      <c r="HEY304"/>
      <c r="HEZ304"/>
      <c r="HFA304"/>
      <c r="HFB304"/>
      <c r="HFC304"/>
      <c r="HFD304"/>
      <c r="HFE304"/>
      <c r="HFF304"/>
      <c r="HFG304"/>
      <c r="HFH304"/>
      <c r="HFI304"/>
      <c r="HFJ304"/>
      <c r="HFK304"/>
      <c r="HFL304"/>
      <c r="HFM304"/>
      <c r="HFN304"/>
      <c r="HFO304"/>
      <c r="HFP304"/>
      <c r="HFQ304"/>
      <c r="HFR304"/>
      <c r="HFS304"/>
      <c r="HFT304"/>
      <c r="HFU304"/>
      <c r="HFV304"/>
      <c r="HFW304"/>
      <c r="HFX304"/>
      <c r="HFY304"/>
      <c r="HFZ304"/>
      <c r="HGA304"/>
      <c r="HGB304"/>
      <c r="HGC304"/>
      <c r="HGD304"/>
      <c r="HGE304"/>
      <c r="HGF304"/>
      <c r="HGG304"/>
      <c r="HGH304"/>
      <c r="HGI304"/>
      <c r="HGJ304"/>
      <c r="HGK304"/>
      <c r="HGL304"/>
      <c r="HGM304"/>
      <c r="HGN304"/>
      <c r="HGO304"/>
      <c r="HGP304"/>
      <c r="HGQ304"/>
      <c r="HGR304"/>
      <c r="HGS304"/>
      <c r="HGT304"/>
      <c r="HGU304"/>
      <c r="HGV304"/>
      <c r="HGW304"/>
      <c r="HGX304"/>
      <c r="HGY304"/>
      <c r="HGZ304"/>
      <c r="HHA304"/>
      <c r="HHB304"/>
      <c r="HHC304"/>
      <c r="HHD304"/>
      <c r="HHE304"/>
      <c r="HHF304"/>
      <c r="HHG304"/>
      <c r="HHH304"/>
      <c r="HHI304"/>
      <c r="HHJ304"/>
      <c r="HHK304"/>
      <c r="HHL304"/>
      <c r="HHM304"/>
      <c r="HHN304"/>
      <c r="HHO304"/>
      <c r="HHP304"/>
      <c r="HHQ304"/>
      <c r="HHR304"/>
      <c r="HHS304"/>
      <c r="HHT304"/>
      <c r="HHU304"/>
      <c r="HHV304"/>
      <c r="HHW304"/>
      <c r="HHX304"/>
      <c r="HHY304"/>
      <c r="HHZ304"/>
      <c r="HIA304"/>
      <c r="HIB304"/>
      <c r="HIC304"/>
      <c r="HID304"/>
      <c r="HIE304"/>
      <c r="HIF304"/>
      <c r="HIG304"/>
      <c r="HIH304"/>
      <c r="HII304"/>
      <c r="HIJ304"/>
      <c r="HIK304"/>
      <c r="HIL304"/>
      <c r="HIM304"/>
      <c r="HIN304"/>
      <c r="HIO304"/>
      <c r="HIP304"/>
      <c r="HIQ304"/>
      <c r="HIR304"/>
      <c r="HIS304"/>
      <c r="HIT304"/>
      <c r="HIU304"/>
      <c r="HIV304"/>
      <c r="HIW304"/>
      <c r="HIX304"/>
      <c r="HIY304"/>
      <c r="HIZ304"/>
      <c r="HJA304"/>
      <c r="HJB304"/>
      <c r="HJC304"/>
      <c r="HJD304"/>
      <c r="HJE304"/>
      <c r="HJF304"/>
      <c r="HJG304"/>
      <c r="HJH304"/>
      <c r="HJI304"/>
      <c r="HJJ304"/>
      <c r="HJK304"/>
      <c r="HJL304"/>
      <c r="HJM304"/>
      <c r="HJN304"/>
      <c r="HJO304"/>
      <c r="HJP304"/>
      <c r="HJQ304"/>
      <c r="HJR304"/>
      <c r="HJS304"/>
      <c r="HJT304"/>
      <c r="HJU304"/>
      <c r="HJV304"/>
      <c r="HJW304"/>
      <c r="HJX304"/>
      <c r="HJY304"/>
      <c r="HJZ304"/>
      <c r="HKA304"/>
      <c r="HKB304"/>
      <c r="HKC304"/>
      <c r="HKD304"/>
      <c r="HKE304"/>
      <c r="HKF304"/>
      <c r="HKG304"/>
      <c r="HKH304"/>
      <c r="HKI304"/>
      <c r="HKJ304"/>
      <c r="HKK304"/>
      <c r="HKL304"/>
      <c r="HKM304"/>
      <c r="HKN304"/>
      <c r="HKO304"/>
      <c r="HKP304"/>
      <c r="HKQ304"/>
      <c r="HKR304"/>
      <c r="HKS304"/>
      <c r="HKT304"/>
      <c r="HKU304"/>
      <c r="HKV304"/>
      <c r="HKW304"/>
      <c r="HKX304"/>
      <c r="HKY304"/>
      <c r="HKZ304"/>
      <c r="HLA304"/>
      <c r="HLB304"/>
      <c r="HLC304"/>
      <c r="HLD304"/>
      <c r="HLE304"/>
      <c r="HLF304"/>
      <c r="HLG304"/>
      <c r="HLH304"/>
      <c r="HLI304"/>
      <c r="HLJ304"/>
      <c r="HLK304"/>
      <c r="HLL304"/>
      <c r="HLM304"/>
      <c r="HLN304"/>
      <c r="HLO304"/>
      <c r="HLP304"/>
      <c r="HLQ304"/>
      <c r="HLR304"/>
      <c r="HLS304"/>
      <c r="HLT304"/>
      <c r="HLU304"/>
      <c r="HLV304"/>
      <c r="HLW304"/>
      <c r="HLX304"/>
      <c r="HLY304"/>
      <c r="HLZ304"/>
      <c r="HMA304"/>
      <c r="HMB304"/>
      <c r="HMC304"/>
      <c r="HMD304"/>
      <c r="HME304"/>
      <c r="HMF304"/>
      <c r="HMG304"/>
      <c r="HMH304"/>
      <c r="HMI304"/>
      <c r="HMJ304"/>
      <c r="HMK304"/>
      <c r="HML304"/>
      <c r="HMM304"/>
      <c r="HMN304"/>
      <c r="HMO304"/>
      <c r="HMP304"/>
      <c r="HMQ304"/>
      <c r="HMR304"/>
      <c r="HMS304"/>
      <c r="HMT304"/>
      <c r="HMU304"/>
      <c r="HMV304"/>
      <c r="HMW304"/>
      <c r="HMX304"/>
      <c r="HMY304"/>
      <c r="HMZ304"/>
      <c r="HNA304"/>
      <c r="HNB304"/>
      <c r="HNC304"/>
      <c r="HND304"/>
      <c r="HNE304"/>
      <c r="HNF304"/>
      <c r="HNG304"/>
      <c r="HNH304"/>
      <c r="HNI304"/>
      <c r="HNJ304"/>
      <c r="HNK304"/>
      <c r="HNL304"/>
      <c r="HNM304"/>
      <c r="HNN304"/>
      <c r="HNO304"/>
      <c r="HNP304"/>
      <c r="HNQ304"/>
      <c r="HNR304"/>
      <c r="HNS304"/>
      <c r="HNT304"/>
      <c r="HNU304"/>
      <c r="HNV304"/>
      <c r="HNW304"/>
      <c r="HNX304"/>
      <c r="HNY304"/>
      <c r="HNZ304"/>
      <c r="HOA304"/>
      <c r="HOB304"/>
      <c r="HOC304"/>
      <c r="HOD304"/>
      <c r="HOE304"/>
      <c r="HOF304"/>
      <c r="HOG304"/>
      <c r="HOH304"/>
      <c r="HOI304"/>
      <c r="HOJ304"/>
      <c r="HOK304"/>
      <c r="HOL304"/>
      <c r="HOM304"/>
      <c r="HON304"/>
      <c r="HOO304"/>
      <c r="HOP304"/>
      <c r="HOQ304"/>
      <c r="HOR304"/>
      <c r="HOS304"/>
      <c r="HOT304"/>
      <c r="HOU304"/>
      <c r="HOV304"/>
      <c r="HOW304"/>
      <c r="HOX304"/>
      <c r="HOY304"/>
      <c r="HOZ304"/>
      <c r="HPA304"/>
      <c r="HPB304"/>
      <c r="HPC304"/>
      <c r="HPD304"/>
      <c r="HPE304"/>
      <c r="HPF304"/>
      <c r="HPG304"/>
      <c r="HPH304"/>
      <c r="HPI304"/>
      <c r="HPJ304"/>
      <c r="HPK304"/>
      <c r="HPL304"/>
      <c r="HPM304"/>
      <c r="HPN304"/>
      <c r="HPO304"/>
      <c r="HPP304"/>
      <c r="HPQ304"/>
      <c r="HPR304"/>
      <c r="HPS304"/>
      <c r="HPT304"/>
      <c r="HPU304"/>
      <c r="HPV304"/>
      <c r="HPW304"/>
      <c r="HPX304"/>
      <c r="HPY304"/>
      <c r="HPZ304"/>
      <c r="HQA304"/>
      <c r="HQB304"/>
      <c r="HQC304"/>
      <c r="HQD304"/>
      <c r="HQE304"/>
      <c r="HQF304"/>
      <c r="HQG304"/>
      <c r="HQH304"/>
      <c r="HQI304"/>
      <c r="HQJ304"/>
      <c r="HQK304"/>
      <c r="HQL304"/>
      <c r="HQM304"/>
      <c r="HQN304"/>
      <c r="HQO304"/>
      <c r="HQP304"/>
      <c r="HQQ304"/>
      <c r="HQR304"/>
      <c r="HQS304"/>
      <c r="HQT304"/>
      <c r="HQU304"/>
      <c r="HQV304"/>
      <c r="HQW304"/>
      <c r="HQX304"/>
      <c r="HQY304"/>
      <c r="HQZ304"/>
      <c r="HRA304"/>
      <c r="HRB304"/>
      <c r="HRC304"/>
      <c r="HRD304"/>
      <c r="HRE304"/>
      <c r="HRF304"/>
      <c r="HRG304"/>
      <c r="HRH304"/>
      <c r="HRI304"/>
      <c r="HRJ304"/>
      <c r="HRK304"/>
      <c r="HRL304"/>
      <c r="HRM304"/>
      <c r="HRN304"/>
      <c r="HRO304"/>
      <c r="HRP304"/>
      <c r="HRQ304"/>
      <c r="HRR304"/>
      <c r="HRS304"/>
      <c r="HRT304"/>
      <c r="HRU304"/>
      <c r="HRV304"/>
      <c r="HRW304"/>
      <c r="HRX304"/>
      <c r="HRY304"/>
      <c r="HRZ304"/>
      <c r="HSA304"/>
      <c r="HSB304"/>
      <c r="HSC304"/>
      <c r="HSD304"/>
      <c r="HSE304"/>
      <c r="HSF304"/>
      <c r="HSG304"/>
      <c r="HSH304"/>
      <c r="HSI304"/>
      <c r="HSJ304"/>
      <c r="HSK304"/>
      <c r="HSL304"/>
      <c r="HSM304"/>
      <c r="HSN304"/>
      <c r="HSO304"/>
      <c r="HSP304"/>
      <c r="HSQ304"/>
      <c r="HSR304"/>
      <c r="HSS304"/>
      <c r="HST304"/>
      <c r="HSU304"/>
      <c r="HSV304"/>
      <c r="HSW304"/>
      <c r="HSX304"/>
      <c r="HSY304"/>
      <c r="HSZ304"/>
      <c r="HTA304"/>
      <c r="HTB304"/>
      <c r="HTC304"/>
      <c r="HTD304"/>
      <c r="HTE304"/>
      <c r="HTF304"/>
      <c r="HTG304"/>
      <c r="HTH304"/>
      <c r="HTI304"/>
      <c r="HTJ304"/>
      <c r="HTK304"/>
      <c r="HTL304"/>
      <c r="HTM304"/>
      <c r="HTN304"/>
      <c r="HTO304"/>
      <c r="HTP304"/>
      <c r="HTQ304"/>
      <c r="HTR304"/>
      <c r="HTS304"/>
      <c r="HTT304"/>
      <c r="HTU304"/>
      <c r="HTV304"/>
      <c r="HTW304"/>
      <c r="HTX304"/>
      <c r="HTY304"/>
      <c r="HTZ304"/>
      <c r="HUA304"/>
      <c r="HUB304"/>
      <c r="HUC304"/>
      <c r="HUD304"/>
      <c r="HUE304"/>
      <c r="HUF304"/>
      <c r="HUG304"/>
      <c r="HUH304"/>
      <c r="HUI304"/>
      <c r="HUJ304"/>
      <c r="HUK304"/>
      <c r="HUL304"/>
      <c r="HUM304"/>
      <c r="HUN304"/>
      <c r="HUO304"/>
      <c r="HUP304"/>
      <c r="HUQ304"/>
      <c r="HUR304"/>
      <c r="HUS304"/>
      <c r="HUT304"/>
      <c r="HUU304"/>
      <c r="HUV304"/>
      <c r="HUW304"/>
      <c r="HUX304"/>
      <c r="HUY304"/>
      <c r="HUZ304"/>
      <c r="HVA304"/>
      <c r="HVB304"/>
      <c r="HVC304"/>
      <c r="HVD304"/>
      <c r="HVE304"/>
      <c r="HVF304"/>
      <c r="HVG304"/>
      <c r="HVH304"/>
      <c r="HVI304"/>
      <c r="HVJ304"/>
      <c r="HVK304"/>
      <c r="HVL304"/>
      <c r="HVM304"/>
      <c r="HVN304"/>
      <c r="HVO304"/>
      <c r="HVP304"/>
      <c r="HVQ304"/>
      <c r="HVR304"/>
      <c r="HVS304"/>
      <c r="HVT304"/>
      <c r="HVU304"/>
      <c r="HVV304"/>
      <c r="HVW304"/>
      <c r="HVX304"/>
      <c r="HVY304"/>
      <c r="HVZ304"/>
      <c r="HWA304"/>
      <c r="HWB304"/>
      <c r="HWC304"/>
      <c r="HWD304"/>
      <c r="HWE304"/>
      <c r="HWF304"/>
      <c r="HWG304"/>
      <c r="HWH304"/>
      <c r="HWI304"/>
      <c r="HWJ304"/>
      <c r="HWK304"/>
      <c r="HWL304"/>
      <c r="HWM304"/>
      <c r="HWN304"/>
      <c r="HWO304"/>
      <c r="HWP304"/>
      <c r="HWQ304"/>
      <c r="HWR304"/>
      <c r="HWS304"/>
      <c r="HWT304"/>
      <c r="HWU304"/>
      <c r="HWV304"/>
      <c r="HWW304"/>
      <c r="HWX304"/>
      <c r="HWY304"/>
      <c r="HWZ304"/>
      <c r="HXA304"/>
      <c r="HXB304"/>
      <c r="HXC304"/>
      <c r="HXD304"/>
      <c r="HXE304"/>
      <c r="HXF304"/>
      <c r="HXG304"/>
      <c r="HXH304"/>
      <c r="HXI304"/>
      <c r="HXJ304"/>
      <c r="HXK304"/>
      <c r="HXL304"/>
      <c r="HXM304"/>
      <c r="HXN304"/>
      <c r="HXO304"/>
      <c r="HXP304"/>
      <c r="HXQ304"/>
      <c r="HXR304"/>
      <c r="HXS304"/>
      <c r="HXT304"/>
      <c r="HXU304"/>
      <c r="HXV304"/>
      <c r="HXW304"/>
      <c r="HXX304"/>
      <c r="HXY304"/>
      <c r="HXZ304"/>
      <c r="HYA304"/>
      <c r="HYB304"/>
      <c r="HYC304"/>
      <c r="HYD304"/>
      <c r="HYE304"/>
      <c r="HYF304"/>
      <c r="HYG304"/>
      <c r="HYH304"/>
      <c r="HYI304"/>
      <c r="HYJ304"/>
      <c r="HYK304"/>
      <c r="HYL304"/>
      <c r="HYM304"/>
      <c r="HYN304"/>
      <c r="HYO304"/>
      <c r="HYP304"/>
      <c r="HYQ304"/>
      <c r="HYR304"/>
      <c r="HYS304"/>
      <c r="HYT304"/>
      <c r="HYU304"/>
      <c r="HYV304"/>
      <c r="HYW304"/>
      <c r="HYX304"/>
      <c r="HYY304"/>
      <c r="HYZ304"/>
      <c r="HZA304"/>
      <c r="HZB304"/>
      <c r="HZC304"/>
      <c r="HZD304"/>
      <c r="HZE304"/>
      <c r="HZF304"/>
      <c r="HZG304"/>
      <c r="HZH304"/>
      <c r="HZI304"/>
      <c r="HZJ304"/>
      <c r="HZK304"/>
      <c r="HZL304"/>
      <c r="HZM304"/>
      <c r="HZN304"/>
      <c r="HZO304"/>
      <c r="HZP304"/>
      <c r="HZQ304"/>
      <c r="HZR304"/>
      <c r="HZS304"/>
      <c r="HZT304"/>
      <c r="HZU304"/>
      <c r="HZV304"/>
      <c r="HZW304"/>
      <c r="HZX304"/>
      <c r="HZY304"/>
      <c r="HZZ304"/>
      <c r="IAA304"/>
      <c r="IAB304"/>
      <c r="IAC304"/>
      <c r="IAD304"/>
      <c r="IAE304"/>
      <c r="IAF304"/>
      <c r="IAG304"/>
      <c r="IAH304"/>
      <c r="IAI304"/>
      <c r="IAJ304"/>
      <c r="IAK304"/>
      <c r="IAL304"/>
      <c r="IAM304"/>
      <c r="IAN304"/>
      <c r="IAO304"/>
      <c r="IAP304"/>
      <c r="IAQ304"/>
      <c r="IAR304"/>
      <c r="IAS304"/>
      <c r="IAT304"/>
      <c r="IAU304"/>
      <c r="IAV304"/>
      <c r="IAW304"/>
      <c r="IAX304"/>
      <c r="IAY304"/>
      <c r="IAZ304"/>
      <c r="IBA304"/>
      <c r="IBB304"/>
      <c r="IBC304"/>
      <c r="IBD304"/>
      <c r="IBE304"/>
      <c r="IBF304"/>
      <c r="IBG304"/>
      <c r="IBH304"/>
      <c r="IBI304"/>
      <c r="IBJ304"/>
      <c r="IBK304"/>
      <c r="IBL304"/>
      <c r="IBM304"/>
      <c r="IBN304"/>
      <c r="IBO304"/>
      <c r="IBP304"/>
      <c r="IBQ304"/>
      <c r="IBR304"/>
      <c r="IBS304"/>
      <c r="IBT304"/>
      <c r="IBU304"/>
      <c r="IBV304"/>
      <c r="IBW304"/>
      <c r="IBX304"/>
      <c r="IBY304"/>
      <c r="IBZ304"/>
      <c r="ICA304"/>
      <c r="ICB304"/>
      <c r="ICC304"/>
      <c r="ICD304"/>
      <c r="ICE304"/>
      <c r="ICF304"/>
      <c r="ICG304"/>
      <c r="ICH304"/>
      <c r="ICI304"/>
      <c r="ICJ304"/>
      <c r="ICK304"/>
      <c r="ICL304"/>
      <c r="ICM304"/>
      <c r="ICN304"/>
      <c r="ICO304"/>
      <c r="ICP304"/>
      <c r="ICQ304"/>
      <c r="ICR304"/>
      <c r="ICS304"/>
      <c r="ICT304"/>
      <c r="ICU304"/>
      <c r="ICV304"/>
      <c r="ICW304"/>
      <c r="ICX304"/>
      <c r="ICY304"/>
      <c r="ICZ304"/>
      <c r="IDA304"/>
      <c r="IDB304"/>
      <c r="IDC304"/>
      <c r="IDD304"/>
      <c r="IDE304"/>
      <c r="IDF304"/>
      <c r="IDG304"/>
      <c r="IDH304"/>
      <c r="IDI304"/>
      <c r="IDJ304"/>
      <c r="IDK304"/>
      <c r="IDL304"/>
      <c r="IDM304"/>
      <c r="IDN304"/>
      <c r="IDO304"/>
      <c r="IDP304"/>
      <c r="IDQ304"/>
      <c r="IDR304"/>
      <c r="IDS304"/>
      <c r="IDT304"/>
      <c r="IDU304"/>
      <c r="IDV304"/>
      <c r="IDW304"/>
      <c r="IDX304"/>
      <c r="IDY304"/>
      <c r="IDZ304"/>
      <c r="IEA304"/>
      <c r="IEB304"/>
      <c r="IEC304"/>
      <c r="IED304"/>
      <c r="IEE304"/>
      <c r="IEF304"/>
      <c r="IEG304"/>
      <c r="IEH304"/>
      <c r="IEI304"/>
      <c r="IEJ304"/>
      <c r="IEK304"/>
      <c r="IEL304"/>
      <c r="IEM304"/>
      <c r="IEN304"/>
      <c r="IEO304"/>
      <c r="IEP304"/>
      <c r="IEQ304"/>
      <c r="IER304"/>
      <c r="IES304"/>
      <c r="IET304"/>
      <c r="IEU304"/>
      <c r="IEV304"/>
      <c r="IEW304"/>
      <c r="IEX304"/>
      <c r="IEY304"/>
      <c r="IEZ304"/>
      <c r="IFA304"/>
      <c r="IFB304"/>
      <c r="IFC304"/>
      <c r="IFD304"/>
      <c r="IFE304"/>
      <c r="IFF304"/>
      <c r="IFG304"/>
      <c r="IFH304"/>
      <c r="IFI304"/>
      <c r="IFJ304"/>
      <c r="IFK304"/>
      <c r="IFL304"/>
      <c r="IFM304"/>
      <c r="IFN304"/>
      <c r="IFO304"/>
      <c r="IFP304"/>
      <c r="IFQ304"/>
      <c r="IFR304"/>
      <c r="IFS304"/>
      <c r="IFT304"/>
      <c r="IFU304"/>
      <c r="IFV304"/>
      <c r="IFW304"/>
      <c r="IFX304"/>
      <c r="IFY304"/>
      <c r="IFZ304"/>
      <c r="IGA304"/>
      <c r="IGB304"/>
      <c r="IGC304"/>
      <c r="IGD304"/>
      <c r="IGE304"/>
      <c r="IGF304"/>
      <c r="IGG304"/>
      <c r="IGH304"/>
      <c r="IGI304"/>
      <c r="IGJ304"/>
      <c r="IGK304"/>
      <c r="IGL304"/>
      <c r="IGM304"/>
      <c r="IGN304"/>
      <c r="IGO304"/>
      <c r="IGP304"/>
      <c r="IGQ304"/>
      <c r="IGR304"/>
      <c r="IGS304"/>
      <c r="IGT304"/>
      <c r="IGU304"/>
      <c r="IGV304"/>
      <c r="IGW304"/>
      <c r="IGX304"/>
      <c r="IGY304"/>
      <c r="IGZ304"/>
      <c r="IHA304"/>
      <c r="IHB304"/>
      <c r="IHC304"/>
      <c r="IHD304"/>
      <c r="IHE304"/>
      <c r="IHF304"/>
      <c r="IHG304"/>
      <c r="IHH304"/>
      <c r="IHI304"/>
      <c r="IHJ304"/>
      <c r="IHK304"/>
      <c r="IHL304"/>
      <c r="IHM304"/>
      <c r="IHN304"/>
      <c r="IHO304"/>
      <c r="IHP304"/>
      <c r="IHQ304"/>
      <c r="IHR304"/>
      <c r="IHS304"/>
      <c r="IHT304"/>
      <c r="IHU304"/>
      <c r="IHV304"/>
      <c r="IHW304"/>
      <c r="IHX304"/>
      <c r="IHY304"/>
      <c r="IHZ304"/>
      <c r="IIA304"/>
      <c r="IIB304"/>
      <c r="IIC304"/>
      <c r="IID304"/>
      <c r="IIE304"/>
      <c r="IIF304"/>
      <c r="IIG304"/>
      <c r="IIH304"/>
      <c r="III304"/>
      <c r="IIJ304"/>
      <c r="IIK304"/>
      <c r="IIL304"/>
      <c r="IIM304"/>
      <c r="IIN304"/>
      <c r="IIO304"/>
      <c r="IIP304"/>
      <c r="IIQ304"/>
      <c r="IIR304"/>
      <c r="IIS304"/>
      <c r="IIT304"/>
      <c r="IIU304"/>
      <c r="IIV304"/>
      <c r="IIW304"/>
      <c r="IIX304"/>
      <c r="IIY304"/>
      <c r="IIZ304"/>
      <c r="IJA304"/>
      <c r="IJB304"/>
      <c r="IJC304"/>
      <c r="IJD304"/>
      <c r="IJE304"/>
      <c r="IJF304"/>
      <c r="IJG304"/>
      <c r="IJH304"/>
      <c r="IJI304"/>
      <c r="IJJ304"/>
      <c r="IJK304"/>
      <c r="IJL304"/>
      <c r="IJM304"/>
      <c r="IJN304"/>
      <c r="IJO304"/>
      <c r="IJP304"/>
      <c r="IJQ304"/>
      <c r="IJR304"/>
      <c r="IJS304"/>
      <c r="IJT304"/>
      <c r="IJU304"/>
      <c r="IJV304"/>
      <c r="IJW304"/>
      <c r="IJX304"/>
      <c r="IJY304"/>
      <c r="IJZ304"/>
      <c r="IKA304"/>
      <c r="IKB304"/>
      <c r="IKC304"/>
      <c r="IKD304"/>
      <c r="IKE304"/>
      <c r="IKF304"/>
      <c r="IKG304"/>
      <c r="IKH304"/>
      <c r="IKI304"/>
      <c r="IKJ304"/>
      <c r="IKK304"/>
      <c r="IKL304"/>
      <c r="IKM304"/>
      <c r="IKN304"/>
      <c r="IKO304"/>
      <c r="IKP304"/>
      <c r="IKQ304"/>
      <c r="IKR304"/>
      <c r="IKS304"/>
      <c r="IKT304"/>
      <c r="IKU304"/>
      <c r="IKV304"/>
      <c r="IKW304"/>
      <c r="IKX304"/>
      <c r="IKY304"/>
      <c r="IKZ304"/>
      <c r="ILA304"/>
      <c r="ILB304"/>
      <c r="ILC304"/>
      <c r="ILD304"/>
      <c r="ILE304"/>
      <c r="ILF304"/>
      <c r="ILG304"/>
      <c r="ILH304"/>
      <c r="ILI304"/>
      <c r="ILJ304"/>
      <c r="ILK304"/>
      <c r="ILL304"/>
      <c r="ILM304"/>
      <c r="ILN304"/>
      <c r="ILO304"/>
      <c r="ILP304"/>
      <c r="ILQ304"/>
      <c r="ILR304"/>
      <c r="ILS304"/>
      <c r="ILT304"/>
      <c r="ILU304"/>
      <c r="ILV304"/>
      <c r="ILW304"/>
      <c r="ILX304"/>
      <c r="ILY304"/>
      <c r="ILZ304"/>
      <c r="IMA304"/>
      <c r="IMB304"/>
      <c r="IMC304"/>
      <c r="IMD304"/>
      <c r="IME304"/>
      <c r="IMF304"/>
      <c r="IMG304"/>
      <c r="IMH304"/>
      <c r="IMI304"/>
      <c r="IMJ304"/>
      <c r="IMK304"/>
      <c r="IML304"/>
      <c r="IMM304"/>
      <c r="IMN304"/>
      <c r="IMO304"/>
      <c r="IMP304"/>
      <c r="IMQ304"/>
      <c r="IMR304"/>
      <c r="IMS304"/>
      <c r="IMT304"/>
      <c r="IMU304"/>
      <c r="IMV304"/>
      <c r="IMW304"/>
      <c r="IMX304"/>
      <c r="IMY304"/>
      <c r="IMZ304"/>
      <c r="INA304"/>
      <c r="INB304"/>
      <c r="INC304"/>
      <c r="IND304"/>
      <c r="INE304"/>
      <c r="INF304"/>
      <c r="ING304"/>
      <c r="INH304"/>
      <c r="INI304"/>
      <c r="INJ304"/>
      <c r="INK304"/>
      <c r="INL304"/>
      <c r="INM304"/>
      <c r="INN304"/>
      <c r="INO304"/>
      <c r="INP304"/>
      <c r="INQ304"/>
      <c r="INR304"/>
      <c r="INS304"/>
      <c r="INT304"/>
      <c r="INU304"/>
      <c r="INV304"/>
      <c r="INW304"/>
      <c r="INX304"/>
      <c r="INY304"/>
      <c r="INZ304"/>
      <c r="IOA304"/>
      <c r="IOB304"/>
      <c r="IOC304"/>
      <c r="IOD304"/>
      <c r="IOE304"/>
      <c r="IOF304"/>
      <c r="IOG304"/>
      <c r="IOH304"/>
      <c r="IOI304"/>
      <c r="IOJ304"/>
      <c r="IOK304"/>
      <c r="IOL304"/>
      <c r="IOM304"/>
      <c r="ION304"/>
      <c r="IOO304"/>
      <c r="IOP304"/>
      <c r="IOQ304"/>
      <c r="IOR304"/>
      <c r="IOS304"/>
      <c r="IOT304"/>
      <c r="IOU304"/>
      <c r="IOV304"/>
      <c r="IOW304"/>
      <c r="IOX304"/>
      <c r="IOY304"/>
      <c r="IOZ304"/>
      <c r="IPA304"/>
      <c r="IPB304"/>
      <c r="IPC304"/>
      <c r="IPD304"/>
      <c r="IPE304"/>
      <c r="IPF304"/>
      <c r="IPG304"/>
      <c r="IPH304"/>
      <c r="IPI304"/>
      <c r="IPJ304"/>
      <c r="IPK304"/>
      <c r="IPL304"/>
      <c r="IPM304"/>
      <c r="IPN304"/>
      <c r="IPO304"/>
      <c r="IPP304"/>
      <c r="IPQ304"/>
      <c r="IPR304"/>
      <c r="IPS304"/>
      <c r="IPT304"/>
      <c r="IPU304"/>
      <c r="IPV304"/>
      <c r="IPW304"/>
      <c r="IPX304"/>
      <c r="IPY304"/>
      <c r="IPZ304"/>
      <c r="IQA304"/>
      <c r="IQB304"/>
      <c r="IQC304"/>
      <c r="IQD304"/>
      <c r="IQE304"/>
      <c r="IQF304"/>
      <c r="IQG304"/>
      <c r="IQH304"/>
      <c r="IQI304"/>
      <c r="IQJ304"/>
      <c r="IQK304"/>
      <c r="IQL304"/>
      <c r="IQM304"/>
      <c r="IQN304"/>
      <c r="IQO304"/>
      <c r="IQP304"/>
      <c r="IQQ304"/>
      <c r="IQR304"/>
      <c r="IQS304"/>
      <c r="IQT304"/>
      <c r="IQU304"/>
      <c r="IQV304"/>
      <c r="IQW304"/>
      <c r="IQX304"/>
      <c r="IQY304"/>
      <c r="IQZ304"/>
      <c r="IRA304"/>
      <c r="IRB304"/>
      <c r="IRC304"/>
      <c r="IRD304"/>
      <c r="IRE304"/>
      <c r="IRF304"/>
      <c r="IRG304"/>
      <c r="IRH304"/>
      <c r="IRI304"/>
      <c r="IRJ304"/>
      <c r="IRK304"/>
      <c r="IRL304"/>
      <c r="IRM304"/>
      <c r="IRN304"/>
      <c r="IRO304"/>
      <c r="IRP304"/>
      <c r="IRQ304"/>
      <c r="IRR304"/>
      <c r="IRS304"/>
      <c r="IRT304"/>
      <c r="IRU304"/>
      <c r="IRV304"/>
      <c r="IRW304"/>
      <c r="IRX304"/>
      <c r="IRY304"/>
      <c r="IRZ304"/>
      <c r="ISA304"/>
      <c r="ISB304"/>
      <c r="ISC304"/>
      <c r="ISD304"/>
      <c r="ISE304"/>
      <c r="ISF304"/>
      <c r="ISG304"/>
      <c r="ISH304"/>
      <c r="ISI304"/>
      <c r="ISJ304"/>
      <c r="ISK304"/>
      <c r="ISL304"/>
      <c r="ISM304"/>
      <c r="ISN304"/>
      <c r="ISO304"/>
      <c r="ISP304"/>
      <c r="ISQ304"/>
      <c r="ISR304"/>
      <c r="ISS304"/>
      <c r="IST304"/>
      <c r="ISU304"/>
      <c r="ISV304"/>
      <c r="ISW304"/>
      <c r="ISX304"/>
      <c r="ISY304"/>
      <c r="ISZ304"/>
      <c r="ITA304"/>
      <c r="ITB304"/>
      <c r="ITC304"/>
      <c r="ITD304"/>
      <c r="ITE304"/>
      <c r="ITF304"/>
      <c r="ITG304"/>
      <c r="ITH304"/>
      <c r="ITI304"/>
      <c r="ITJ304"/>
      <c r="ITK304"/>
      <c r="ITL304"/>
      <c r="ITM304"/>
      <c r="ITN304"/>
      <c r="ITO304"/>
      <c r="ITP304"/>
      <c r="ITQ304"/>
      <c r="ITR304"/>
      <c r="ITS304"/>
      <c r="ITT304"/>
      <c r="ITU304"/>
      <c r="ITV304"/>
      <c r="ITW304"/>
      <c r="ITX304"/>
      <c r="ITY304"/>
      <c r="ITZ304"/>
      <c r="IUA304"/>
      <c r="IUB304"/>
      <c r="IUC304"/>
      <c r="IUD304"/>
      <c r="IUE304"/>
      <c r="IUF304"/>
      <c r="IUG304"/>
      <c r="IUH304"/>
      <c r="IUI304"/>
      <c r="IUJ304"/>
      <c r="IUK304"/>
      <c r="IUL304"/>
      <c r="IUM304"/>
      <c r="IUN304"/>
      <c r="IUO304"/>
      <c r="IUP304"/>
      <c r="IUQ304"/>
      <c r="IUR304"/>
      <c r="IUS304"/>
      <c r="IUT304"/>
      <c r="IUU304"/>
      <c r="IUV304"/>
      <c r="IUW304"/>
      <c r="IUX304"/>
      <c r="IUY304"/>
      <c r="IUZ304"/>
      <c r="IVA304"/>
      <c r="IVB304"/>
      <c r="IVC304"/>
      <c r="IVD304"/>
      <c r="IVE304"/>
      <c r="IVF304"/>
      <c r="IVG304"/>
      <c r="IVH304"/>
      <c r="IVI304"/>
      <c r="IVJ304"/>
      <c r="IVK304"/>
      <c r="IVL304"/>
      <c r="IVM304"/>
      <c r="IVN304"/>
      <c r="IVO304"/>
      <c r="IVP304"/>
      <c r="IVQ304"/>
      <c r="IVR304"/>
      <c r="IVS304"/>
      <c r="IVT304"/>
      <c r="IVU304"/>
      <c r="IVV304"/>
      <c r="IVW304"/>
      <c r="IVX304"/>
      <c r="IVY304"/>
      <c r="IVZ304"/>
      <c r="IWA304"/>
      <c r="IWB304"/>
      <c r="IWC304"/>
      <c r="IWD304"/>
      <c r="IWE304"/>
      <c r="IWF304"/>
      <c r="IWG304"/>
      <c r="IWH304"/>
      <c r="IWI304"/>
      <c r="IWJ304"/>
      <c r="IWK304"/>
      <c r="IWL304"/>
      <c r="IWM304"/>
      <c r="IWN304"/>
      <c r="IWO304"/>
      <c r="IWP304"/>
      <c r="IWQ304"/>
      <c r="IWR304"/>
      <c r="IWS304"/>
      <c r="IWT304"/>
      <c r="IWU304"/>
      <c r="IWV304"/>
      <c r="IWW304"/>
      <c r="IWX304"/>
      <c r="IWY304"/>
      <c r="IWZ304"/>
      <c r="IXA304"/>
      <c r="IXB304"/>
      <c r="IXC304"/>
      <c r="IXD304"/>
      <c r="IXE304"/>
      <c r="IXF304"/>
      <c r="IXG304"/>
      <c r="IXH304"/>
      <c r="IXI304"/>
      <c r="IXJ304"/>
      <c r="IXK304"/>
      <c r="IXL304"/>
      <c r="IXM304"/>
      <c r="IXN304"/>
      <c r="IXO304"/>
      <c r="IXP304"/>
      <c r="IXQ304"/>
      <c r="IXR304"/>
      <c r="IXS304"/>
      <c r="IXT304"/>
      <c r="IXU304"/>
      <c r="IXV304"/>
      <c r="IXW304"/>
      <c r="IXX304"/>
      <c r="IXY304"/>
      <c r="IXZ304"/>
      <c r="IYA304"/>
      <c r="IYB304"/>
      <c r="IYC304"/>
      <c r="IYD304"/>
      <c r="IYE304"/>
      <c r="IYF304"/>
      <c r="IYG304"/>
      <c r="IYH304"/>
      <c r="IYI304"/>
      <c r="IYJ304"/>
      <c r="IYK304"/>
      <c r="IYL304"/>
      <c r="IYM304"/>
      <c r="IYN304"/>
      <c r="IYO304"/>
      <c r="IYP304"/>
      <c r="IYQ304"/>
      <c r="IYR304"/>
      <c r="IYS304"/>
      <c r="IYT304"/>
      <c r="IYU304"/>
      <c r="IYV304"/>
      <c r="IYW304"/>
      <c r="IYX304"/>
      <c r="IYY304"/>
      <c r="IYZ304"/>
      <c r="IZA304"/>
      <c r="IZB304"/>
      <c r="IZC304"/>
      <c r="IZD304"/>
      <c r="IZE304"/>
      <c r="IZF304"/>
      <c r="IZG304"/>
      <c r="IZH304"/>
      <c r="IZI304"/>
      <c r="IZJ304"/>
      <c r="IZK304"/>
      <c r="IZL304"/>
      <c r="IZM304"/>
      <c r="IZN304"/>
      <c r="IZO304"/>
      <c r="IZP304"/>
      <c r="IZQ304"/>
      <c r="IZR304"/>
      <c r="IZS304"/>
      <c r="IZT304"/>
      <c r="IZU304"/>
      <c r="IZV304"/>
      <c r="IZW304"/>
      <c r="IZX304"/>
      <c r="IZY304"/>
      <c r="IZZ304"/>
      <c r="JAA304"/>
      <c r="JAB304"/>
      <c r="JAC304"/>
      <c r="JAD304"/>
      <c r="JAE304"/>
      <c r="JAF304"/>
      <c r="JAG304"/>
      <c r="JAH304"/>
      <c r="JAI304"/>
      <c r="JAJ304"/>
      <c r="JAK304"/>
      <c r="JAL304"/>
      <c r="JAM304"/>
      <c r="JAN304"/>
      <c r="JAO304"/>
      <c r="JAP304"/>
      <c r="JAQ304"/>
      <c r="JAR304"/>
      <c r="JAS304"/>
      <c r="JAT304"/>
      <c r="JAU304"/>
      <c r="JAV304"/>
      <c r="JAW304"/>
      <c r="JAX304"/>
      <c r="JAY304"/>
      <c r="JAZ304"/>
      <c r="JBA304"/>
      <c r="JBB304"/>
      <c r="JBC304"/>
      <c r="JBD304"/>
      <c r="JBE304"/>
      <c r="JBF304"/>
      <c r="JBG304"/>
      <c r="JBH304"/>
      <c r="JBI304"/>
      <c r="JBJ304"/>
      <c r="JBK304"/>
      <c r="JBL304"/>
      <c r="JBM304"/>
      <c r="JBN304"/>
      <c r="JBO304"/>
      <c r="JBP304"/>
      <c r="JBQ304"/>
      <c r="JBR304"/>
      <c r="JBS304"/>
      <c r="JBT304"/>
      <c r="JBU304"/>
      <c r="JBV304"/>
      <c r="JBW304"/>
      <c r="JBX304"/>
      <c r="JBY304"/>
      <c r="JBZ304"/>
      <c r="JCA304"/>
      <c r="JCB304"/>
      <c r="JCC304"/>
      <c r="JCD304"/>
      <c r="JCE304"/>
      <c r="JCF304"/>
      <c r="JCG304"/>
      <c r="JCH304"/>
      <c r="JCI304"/>
      <c r="JCJ304"/>
      <c r="JCK304"/>
      <c r="JCL304"/>
      <c r="JCM304"/>
      <c r="JCN304"/>
      <c r="JCO304"/>
      <c r="JCP304"/>
      <c r="JCQ304"/>
      <c r="JCR304"/>
      <c r="JCS304"/>
      <c r="JCT304"/>
      <c r="JCU304"/>
      <c r="JCV304"/>
      <c r="JCW304"/>
      <c r="JCX304"/>
      <c r="JCY304"/>
      <c r="JCZ304"/>
      <c r="JDA304"/>
      <c r="JDB304"/>
      <c r="JDC304"/>
      <c r="JDD304"/>
      <c r="JDE304"/>
      <c r="JDF304"/>
      <c r="JDG304"/>
      <c r="JDH304"/>
      <c r="JDI304"/>
      <c r="JDJ304"/>
      <c r="JDK304"/>
      <c r="JDL304"/>
      <c r="JDM304"/>
      <c r="JDN304"/>
      <c r="JDO304"/>
      <c r="JDP304"/>
      <c r="JDQ304"/>
      <c r="JDR304"/>
      <c r="JDS304"/>
      <c r="JDT304"/>
      <c r="JDU304"/>
      <c r="JDV304"/>
      <c r="JDW304"/>
      <c r="JDX304"/>
      <c r="JDY304"/>
      <c r="JDZ304"/>
      <c r="JEA304"/>
      <c r="JEB304"/>
      <c r="JEC304"/>
      <c r="JED304"/>
      <c r="JEE304"/>
      <c r="JEF304"/>
      <c r="JEG304"/>
      <c r="JEH304"/>
      <c r="JEI304"/>
      <c r="JEJ304"/>
      <c r="JEK304"/>
      <c r="JEL304"/>
      <c r="JEM304"/>
      <c r="JEN304"/>
      <c r="JEO304"/>
      <c r="JEP304"/>
      <c r="JEQ304"/>
      <c r="JER304"/>
      <c r="JES304"/>
      <c r="JET304"/>
      <c r="JEU304"/>
      <c r="JEV304"/>
      <c r="JEW304"/>
      <c r="JEX304"/>
      <c r="JEY304"/>
      <c r="JEZ304"/>
      <c r="JFA304"/>
      <c r="JFB304"/>
      <c r="JFC304"/>
      <c r="JFD304"/>
      <c r="JFE304"/>
      <c r="JFF304"/>
      <c r="JFG304"/>
      <c r="JFH304"/>
      <c r="JFI304"/>
      <c r="JFJ304"/>
      <c r="JFK304"/>
      <c r="JFL304"/>
      <c r="JFM304"/>
      <c r="JFN304"/>
      <c r="JFO304"/>
      <c r="JFP304"/>
      <c r="JFQ304"/>
      <c r="JFR304"/>
      <c r="JFS304"/>
      <c r="JFT304"/>
      <c r="JFU304"/>
      <c r="JFV304"/>
      <c r="JFW304"/>
      <c r="JFX304"/>
      <c r="JFY304"/>
      <c r="JFZ304"/>
      <c r="JGA304"/>
      <c r="JGB304"/>
      <c r="JGC304"/>
      <c r="JGD304"/>
      <c r="JGE304"/>
      <c r="JGF304"/>
      <c r="JGG304"/>
      <c r="JGH304"/>
      <c r="JGI304"/>
      <c r="JGJ304"/>
      <c r="JGK304"/>
      <c r="JGL304"/>
      <c r="JGM304"/>
      <c r="JGN304"/>
      <c r="JGO304"/>
      <c r="JGP304"/>
      <c r="JGQ304"/>
      <c r="JGR304"/>
      <c r="JGS304"/>
      <c r="JGT304"/>
      <c r="JGU304"/>
      <c r="JGV304"/>
      <c r="JGW304"/>
      <c r="JGX304"/>
      <c r="JGY304"/>
      <c r="JGZ304"/>
      <c r="JHA304"/>
      <c r="JHB304"/>
      <c r="JHC304"/>
      <c r="JHD304"/>
      <c r="JHE304"/>
      <c r="JHF304"/>
      <c r="JHG304"/>
      <c r="JHH304"/>
      <c r="JHI304"/>
      <c r="JHJ304"/>
      <c r="JHK304"/>
      <c r="JHL304"/>
      <c r="JHM304"/>
      <c r="JHN304"/>
      <c r="JHO304"/>
      <c r="JHP304"/>
      <c r="JHQ304"/>
      <c r="JHR304"/>
      <c r="JHS304"/>
      <c r="JHT304"/>
      <c r="JHU304"/>
      <c r="JHV304"/>
      <c r="JHW304"/>
      <c r="JHX304"/>
      <c r="JHY304"/>
      <c r="JHZ304"/>
      <c r="JIA304"/>
      <c r="JIB304"/>
      <c r="JIC304"/>
      <c r="JID304"/>
      <c r="JIE304"/>
      <c r="JIF304"/>
      <c r="JIG304"/>
      <c r="JIH304"/>
      <c r="JII304"/>
      <c r="JIJ304"/>
      <c r="JIK304"/>
      <c r="JIL304"/>
      <c r="JIM304"/>
      <c r="JIN304"/>
      <c r="JIO304"/>
      <c r="JIP304"/>
      <c r="JIQ304"/>
      <c r="JIR304"/>
      <c r="JIS304"/>
      <c r="JIT304"/>
      <c r="JIU304"/>
      <c r="JIV304"/>
      <c r="JIW304"/>
      <c r="JIX304"/>
      <c r="JIY304"/>
      <c r="JIZ304"/>
      <c r="JJA304"/>
      <c r="JJB304"/>
      <c r="JJC304"/>
      <c r="JJD304"/>
      <c r="JJE304"/>
      <c r="JJF304"/>
      <c r="JJG304"/>
      <c r="JJH304"/>
      <c r="JJI304"/>
      <c r="JJJ304"/>
      <c r="JJK304"/>
      <c r="JJL304"/>
      <c r="JJM304"/>
      <c r="JJN304"/>
      <c r="JJO304"/>
      <c r="JJP304"/>
      <c r="JJQ304"/>
      <c r="JJR304"/>
      <c r="JJS304"/>
      <c r="JJT304"/>
      <c r="JJU304"/>
      <c r="JJV304"/>
      <c r="JJW304"/>
      <c r="JJX304"/>
      <c r="JJY304"/>
      <c r="JJZ304"/>
      <c r="JKA304"/>
      <c r="JKB304"/>
      <c r="JKC304"/>
      <c r="JKD304"/>
      <c r="JKE304"/>
      <c r="JKF304"/>
      <c r="JKG304"/>
      <c r="JKH304"/>
      <c r="JKI304"/>
      <c r="JKJ304"/>
      <c r="JKK304"/>
      <c r="JKL304"/>
      <c r="JKM304"/>
      <c r="JKN304"/>
      <c r="JKO304"/>
      <c r="JKP304"/>
      <c r="JKQ304"/>
      <c r="JKR304"/>
      <c r="JKS304"/>
      <c r="JKT304"/>
      <c r="JKU304"/>
      <c r="JKV304"/>
      <c r="JKW304"/>
      <c r="JKX304"/>
      <c r="JKY304"/>
      <c r="JKZ304"/>
      <c r="JLA304"/>
      <c r="JLB304"/>
      <c r="JLC304"/>
      <c r="JLD304"/>
      <c r="JLE304"/>
      <c r="JLF304"/>
      <c r="JLG304"/>
      <c r="JLH304"/>
      <c r="JLI304"/>
      <c r="JLJ304"/>
      <c r="JLK304"/>
      <c r="JLL304"/>
      <c r="JLM304"/>
      <c r="JLN304"/>
      <c r="JLO304"/>
      <c r="JLP304"/>
      <c r="JLQ304"/>
      <c r="JLR304"/>
      <c r="JLS304"/>
      <c r="JLT304"/>
      <c r="JLU304"/>
      <c r="JLV304"/>
      <c r="JLW304"/>
      <c r="JLX304"/>
      <c r="JLY304"/>
      <c r="JLZ304"/>
      <c r="JMA304"/>
      <c r="JMB304"/>
      <c r="JMC304"/>
      <c r="JMD304"/>
      <c r="JME304"/>
      <c r="JMF304"/>
      <c r="JMG304"/>
      <c r="JMH304"/>
      <c r="JMI304"/>
      <c r="JMJ304"/>
      <c r="JMK304"/>
      <c r="JML304"/>
      <c r="JMM304"/>
      <c r="JMN304"/>
      <c r="JMO304"/>
      <c r="JMP304"/>
      <c r="JMQ304"/>
      <c r="JMR304"/>
      <c r="JMS304"/>
      <c r="JMT304"/>
      <c r="JMU304"/>
      <c r="JMV304"/>
      <c r="JMW304"/>
      <c r="JMX304"/>
      <c r="JMY304"/>
      <c r="JMZ304"/>
      <c r="JNA304"/>
      <c r="JNB304"/>
      <c r="JNC304"/>
      <c r="JND304"/>
      <c r="JNE304"/>
      <c r="JNF304"/>
      <c r="JNG304"/>
      <c r="JNH304"/>
      <c r="JNI304"/>
      <c r="JNJ304"/>
      <c r="JNK304"/>
      <c r="JNL304"/>
      <c r="JNM304"/>
      <c r="JNN304"/>
      <c r="JNO304"/>
      <c r="JNP304"/>
      <c r="JNQ304"/>
      <c r="JNR304"/>
      <c r="JNS304"/>
      <c r="JNT304"/>
      <c r="JNU304"/>
      <c r="JNV304"/>
      <c r="JNW304"/>
      <c r="JNX304"/>
      <c r="JNY304"/>
      <c r="JNZ304"/>
      <c r="JOA304"/>
      <c r="JOB304"/>
      <c r="JOC304"/>
      <c r="JOD304"/>
      <c r="JOE304"/>
      <c r="JOF304"/>
      <c r="JOG304"/>
      <c r="JOH304"/>
      <c r="JOI304"/>
      <c r="JOJ304"/>
      <c r="JOK304"/>
      <c r="JOL304"/>
      <c r="JOM304"/>
      <c r="JON304"/>
      <c r="JOO304"/>
      <c r="JOP304"/>
      <c r="JOQ304"/>
      <c r="JOR304"/>
      <c r="JOS304"/>
      <c r="JOT304"/>
      <c r="JOU304"/>
      <c r="JOV304"/>
      <c r="JOW304"/>
      <c r="JOX304"/>
      <c r="JOY304"/>
      <c r="JOZ304"/>
      <c r="JPA304"/>
      <c r="JPB304"/>
      <c r="JPC304"/>
      <c r="JPD304"/>
      <c r="JPE304"/>
      <c r="JPF304"/>
      <c r="JPG304"/>
      <c r="JPH304"/>
      <c r="JPI304"/>
      <c r="JPJ304"/>
      <c r="JPK304"/>
      <c r="JPL304"/>
      <c r="JPM304"/>
      <c r="JPN304"/>
      <c r="JPO304"/>
      <c r="JPP304"/>
      <c r="JPQ304"/>
      <c r="JPR304"/>
      <c r="JPS304"/>
      <c r="JPT304"/>
      <c r="JPU304"/>
      <c r="JPV304"/>
      <c r="JPW304"/>
      <c r="JPX304"/>
      <c r="JPY304"/>
      <c r="JPZ304"/>
      <c r="JQA304"/>
      <c r="JQB304"/>
      <c r="JQC304"/>
      <c r="JQD304"/>
      <c r="JQE304"/>
      <c r="JQF304"/>
      <c r="JQG304"/>
      <c r="JQH304"/>
      <c r="JQI304"/>
      <c r="JQJ304"/>
      <c r="JQK304"/>
      <c r="JQL304"/>
      <c r="JQM304"/>
      <c r="JQN304"/>
      <c r="JQO304"/>
      <c r="JQP304"/>
      <c r="JQQ304"/>
      <c r="JQR304"/>
      <c r="JQS304"/>
      <c r="JQT304"/>
      <c r="JQU304"/>
      <c r="JQV304"/>
      <c r="JQW304"/>
      <c r="JQX304"/>
      <c r="JQY304"/>
      <c r="JQZ304"/>
      <c r="JRA304"/>
      <c r="JRB304"/>
      <c r="JRC304"/>
      <c r="JRD304"/>
      <c r="JRE304"/>
      <c r="JRF304"/>
      <c r="JRG304"/>
      <c r="JRH304"/>
      <c r="JRI304"/>
      <c r="JRJ304"/>
      <c r="JRK304"/>
      <c r="JRL304"/>
      <c r="JRM304"/>
      <c r="JRN304"/>
      <c r="JRO304"/>
      <c r="JRP304"/>
      <c r="JRQ304"/>
      <c r="JRR304"/>
      <c r="JRS304"/>
      <c r="JRT304"/>
      <c r="JRU304"/>
      <c r="JRV304"/>
      <c r="JRW304"/>
      <c r="JRX304"/>
      <c r="JRY304"/>
      <c r="JRZ304"/>
      <c r="JSA304"/>
      <c r="JSB304"/>
      <c r="JSC304"/>
      <c r="JSD304"/>
      <c r="JSE304"/>
      <c r="JSF304"/>
      <c r="JSG304"/>
      <c r="JSH304"/>
      <c r="JSI304"/>
      <c r="JSJ304"/>
      <c r="JSK304"/>
      <c r="JSL304"/>
      <c r="JSM304"/>
      <c r="JSN304"/>
      <c r="JSO304"/>
      <c r="JSP304"/>
      <c r="JSQ304"/>
      <c r="JSR304"/>
      <c r="JSS304"/>
      <c r="JST304"/>
      <c r="JSU304"/>
      <c r="JSV304"/>
      <c r="JSW304"/>
      <c r="JSX304"/>
      <c r="JSY304"/>
      <c r="JSZ304"/>
      <c r="JTA304"/>
      <c r="JTB304"/>
      <c r="JTC304"/>
      <c r="JTD304"/>
      <c r="JTE304"/>
      <c r="JTF304"/>
      <c r="JTG304"/>
      <c r="JTH304"/>
      <c r="JTI304"/>
      <c r="JTJ304"/>
      <c r="JTK304"/>
      <c r="JTL304"/>
      <c r="JTM304"/>
      <c r="JTN304"/>
      <c r="JTO304"/>
      <c r="JTP304"/>
      <c r="JTQ304"/>
      <c r="JTR304"/>
      <c r="JTS304"/>
      <c r="JTT304"/>
      <c r="JTU304"/>
      <c r="JTV304"/>
      <c r="JTW304"/>
      <c r="JTX304"/>
      <c r="JTY304"/>
      <c r="JTZ304"/>
      <c r="JUA304"/>
      <c r="JUB304"/>
      <c r="JUC304"/>
      <c r="JUD304"/>
      <c r="JUE304"/>
      <c r="JUF304"/>
      <c r="JUG304"/>
      <c r="JUH304"/>
      <c r="JUI304"/>
      <c r="JUJ304"/>
      <c r="JUK304"/>
      <c r="JUL304"/>
      <c r="JUM304"/>
      <c r="JUN304"/>
      <c r="JUO304"/>
      <c r="JUP304"/>
      <c r="JUQ304"/>
      <c r="JUR304"/>
      <c r="JUS304"/>
      <c r="JUT304"/>
      <c r="JUU304"/>
      <c r="JUV304"/>
      <c r="JUW304"/>
      <c r="JUX304"/>
      <c r="JUY304"/>
      <c r="JUZ304"/>
      <c r="JVA304"/>
      <c r="JVB304"/>
      <c r="JVC304"/>
      <c r="JVD304"/>
      <c r="JVE304"/>
      <c r="JVF304"/>
      <c r="JVG304"/>
      <c r="JVH304"/>
      <c r="JVI304"/>
      <c r="JVJ304"/>
      <c r="JVK304"/>
      <c r="JVL304"/>
      <c r="JVM304"/>
      <c r="JVN304"/>
      <c r="JVO304"/>
      <c r="JVP304"/>
      <c r="JVQ304"/>
      <c r="JVR304"/>
      <c r="JVS304"/>
      <c r="JVT304"/>
      <c r="JVU304"/>
      <c r="JVV304"/>
      <c r="JVW304"/>
      <c r="JVX304"/>
      <c r="JVY304"/>
      <c r="JVZ304"/>
      <c r="JWA304"/>
      <c r="JWB304"/>
      <c r="JWC304"/>
      <c r="JWD304"/>
      <c r="JWE304"/>
      <c r="JWF304"/>
      <c r="JWG304"/>
      <c r="JWH304"/>
      <c r="JWI304"/>
      <c r="JWJ304"/>
      <c r="JWK304"/>
      <c r="JWL304"/>
      <c r="JWM304"/>
      <c r="JWN304"/>
      <c r="JWO304"/>
      <c r="JWP304"/>
      <c r="JWQ304"/>
      <c r="JWR304"/>
      <c r="JWS304"/>
      <c r="JWT304"/>
      <c r="JWU304"/>
      <c r="JWV304"/>
      <c r="JWW304"/>
      <c r="JWX304"/>
      <c r="JWY304"/>
      <c r="JWZ304"/>
      <c r="JXA304"/>
      <c r="JXB304"/>
      <c r="JXC304"/>
      <c r="JXD304"/>
      <c r="JXE304"/>
      <c r="JXF304"/>
      <c r="JXG304"/>
      <c r="JXH304"/>
      <c r="JXI304"/>
      <c r="JXJ304"/>
      <c r="JXK304"/>
      <c r="JXL304"/>
      <c r="JXM304"/>
      <c r="JXN304"/>
      <c r="JXO304"/>
      <c r="JXP304"/>
      <c r="JXQ304"/>
      <c r="JXR304"/>
      <c r="JXS304"/>
      <c r="JXT304"/>
      <c r="JXU304"/>
      <c r="JXV304"/>
      <c r="JXW304"/>
      <c r="JXX304"/>
      <c r="JXY304"/>
      <c r="JXZ304"/>
      <c r="JYA304"/>
      <c r="JYB304"/>
      <c r="JYC304"/>
      <c r="JYD304"/>
      <c r="JYE304"/>
      <c r="JYF304"/>
      <c r="JYG304"/>
      <c r="JYH304"/>
      <c r="JYI304"/>
      <c r="JYJ304"/>
      <c r="JYK304"/>
      <c r="JYL304"/>
      <c r="JYM304"/>
      <c r="JYN304"/>
      <c r="JYO304"/>
      <c r="JYP304"/>
      <c r="JYQ304"/>
      <c r="JYR304"/>
      <c r="JYS304"/>
      <c r="JYT304"/>
      <c r="JYU304"/>
      <c r="JYV304"/>
      <c r="JYW304"/>
      <c r="JYX304"/>
      <c r="JYY304"/>
      <c r="JYZ304"/>
      <c r="JZA304"/>
      <c r="JZB304"/>
      <c r="JZC304"/>
      <c r="JZD304"/>
      <c r="JZE304"/>
      <c r="JZF304"/>
      <c r="JZG304"/>
      <c r="JZH304"/>
      <c r="JZI304"/>
      <c r="JZJ304"/>
      <c r="JZK304"/>
      <c r="JZL304"/>
      <c r="JZM304"/>
      <c r="JZN304"/>
      <c r="JZO304"/>
      <c r="JZP304"/>
      <c r="JZQ304"/>
      <c r="JZR304"/>
      <c r="JZS304"/>
      <c r="JZT304"/>
      <c r="JZU304"/>
      <c r="JZV304"/>
      <c r="JZW304"/>
      <c r="JZX304"/>
      <c r="JZY304"/>
      <c r="JZZ304"/>
      <c r="KAA304"/>
      <c r="KAB304"/>
      <c r="KAC304"/>
      <c r="KAD304"/>
      <c r="KAE304"/>
      <c r="KAF304"/>
      <c r="KAG304"/>
      <c r="KAH304"/>
      <c r="KAI304"/>
      <c r="KAJ304"/>
      <c r="KAK304"/>
      <c r="KAL304"/>
      <c r="KAM304"/>
      <c r="KAN304"/>
      <c r="KAO304"/>
      <c r="KAP304"/>
      <c r="KAQ304"/>
      <c r="KAR304"/>
      <c r="KAS304"/>
      <c r="KAT304"/>
      <c r="KAU304"/>
      <c r="KAV304"/>
      <c r="KAW304"/>
      <c r="KAX304"/>
      <c r="KAY304"/>
      <c r="KAZ304"/>
      <c r="KBA304"/>
      <c r="KBB304"/>
      <c r="KBC304"/>
      <c r="KBD304"/>
      <c r="KBE304"/>
      <c r="KBF304"/>
      <c r="KBG304"/>
      <c r="KBH304"/>
      <c r="KBI304"/>
      <c r="KBJ304"/>
      <c r="KBK304"/>
      <c r="KBL304"/>
      <c r="KBM304"/>
      <c r="KBN304"/>
      <c r="KBO304"/>
      <c r="KBP304"/>
      <c r="KBQ304"/>
      <c r="KBR304"/>
      <c r="KBS304"/>
      <c r="KBT304"/>
      <c r="KBU304"/>
      <c r="KBV304"/>
      <c r="KBW304"/>
      <c r="KBX304"/>
      <c r="KBY304"/>
      <c r="KBZ304"/>
      <c r="KCA304"/>
      <c r="KCB304"/>
      <c r="KCC304"/>
      <c r="KCD304"/>
      <c r="KCE304"/>
      <c r="KCF304"/>
      <c r="KCG304"/>
      <c r="KCH304"/>
      <c r="KCI304"/>
      <c r="KCJ304"/>
      <c r="KCK304"/>
      <c r="KCL304"/>
      <c r="KCM304"/>
      <c r="KCN304"/>
      <c r="KCO304"/>
      <c r="KCP304"/>
      <c r="KCQ304"/>
      <c r="KCR304"/>
      <c r="KCS304"/>
      <c r="KCT304"/>
      <c r="KCU304"/>
      <c r="KCV304"/>
      <c r="KCW304"/>
      <c r="KCX304"/>
      <c r="KCY304"/>
      <c r="KCZ304"/>
      <c r="KDA304"/>
      <c r="KDB304"/>
      <c r="KDC304"/>
      <c r="KDD304"/>
      <c r="KDE304"/>
      <c r="KDF304"/>
      <c r="KDG304"/>
      <c r="KDH304"/>
      <c r="KDI304"/>
      <c r="KDJ304"/>
      <c r="KDK304"/>
      <c r="KDL304"/>
      <c r="KDM304"/>
      <c r="KDN304"/>
      <c r="KDO304"/>
      <c r="KDP304"/>
      <c r="KDQ304"/>
      <c r="KDR304"/>
      <c r="KDS304"/>
      <c r="KDT304"/>
      <c r="KDU304"/>
      <c r="KDV304"/>
      <c r="KDW304"/>
      <c r="KDX304"/>
      <c r="KDY304"/>
      <c r="KDZ304"/>
      <c r="KEA304"/>
      <c r="KEB304"/>
      <c r="KEC304"/>
      <c r="KED304"/>
      <c r="KEE304"/>
      <c r="KEF304"/>
      <c r="KEG304"/>
      <c r="KEH304"/>
      <c r="KEI304"/>
      <c r="KEJ304"/>
      <c r="KEK304"/>
      <c r="KEL304"/>
      <c r="KEM304"/>
      <c r="KEN304"/>
      <c r="KEO304"/>
      <c r="KEP304"/>
      <c r="KEQ304"/>
      <c r="KER304"/>
      <c r="KES304"/>
      <c r="KET304"/>
      <c r="KEU304"/>
      <c r="KEV304"/>
      <c r="KEW304"/>
      <c r="KEX304"/>
      <c r="KEY304"/>
      <c r="KEZ304"/>
      <c r="KFA304"/>
      <c r="KFB304"/>
      <c r="KFC304"/>
      <c r="KFD304"/>
      <c r="KFE304"/>
      <c r="KFF304"/>
      <c r="KFG304"/>
      <c r="KFH304"/>
      <c r="KFI304"/>
      <c r="KFJ304"/>
      <c r="KFK304"/>
      <c r="KFL304"/>
      <c r="KFM304"/>
      <c r="KFN304"/>
      <c r="KFO304"/>
      <c r="KFP304"/>
      <c r="KFQ304"/>
      <c r="KFR304"/>
      <c r="KFS304"/>
      <c r="KFT304"/>
      <c r="KFU304"/>
      <c r="KFV304"/>
      <c r="KFW304"/>
      <c r="KFX304"/>
      <c r="KFY304"/>
      <c r="KFZ304"/>
      <c r="KGA304"/>
      <c r="KGB304"/>
      <c r="KGC304"/>
      <c r="KGD304"/>
      <c r="KGE304"/>
      <c r="KGF304"/>
      <c r="KGG304"/>
      <c r="KGH304"/>
      <c r="KGI304"/>
      <c r="KGJ304"/>
      <c r="KGK304"/>
      <c r="KGL304"/>
      <c r="KGM304"/>
      <c r="KGN304"/>
      <c r="KGO304"/>
      <c r="KGP304"/>
      <c r="KGQ304"/>
      <c r="KGR304"/>
      <c r="KGS304"/>
      <c r="KGT304"/>
      <c r="KGU304"/>
      <c r="KGV304"/>
      <c r="KGW304"/>
      <c r="KGX304"/>
      <c r="KGY304"/>
      <c r="KGZ304"/>
      <c r="KHA304"/>
      <c r="KHB304"/>
      <c r="KHC304"/>
      <c r="KHD304"/>
      <c r="KHE304"/>
      <c r="KHF304"/>
      <c r="KHG304"/>
      <c r="KHH304"/>
      <c r="KHI304"/>
      <c r="KHJ304"/>
      <c r="KHK304"/>
      <c r="KHL304"/>
      <c r="KHM304"/>
      <c r="KHN304"/>
      <c r="KHO304"/>
      <c r="KHP304"/>
      <c r="KHQ304"/>
      <c r="KHR304"/>
      <c r="KHS304"/>
      <c r="KHT304"/>
      <c r="KHU304"/>
      <c r="KHV304"/>
      <c r="KHW304"/>
      <c r="KHX304"/>
      <c r="KHY304"/>
      <c r="KHZ304"/>
      <c r="KIA304"/>
      <c r="KIB304"/>
      <c r="KIC304"/>
      <c r="KID304"/>
      <c r="KIE304"/>
      <c r="KIF304"/>
      <c r="KIG304"/>
      <c r="KIH304"/>
      <c r="KII304"/>
      <c r="KIJ304"/>
      <c r="KIK304"/>
      <c r="KIL304"/>
      <c r="KIM304"/>
      <c r="KIN304"/>
      <c r="KIO304"/>
      <c r="KIP304"/>
      <c r="KIQ304"/>
      <c r="KIR304"/>
      <c r="KIS304"/>
      <c r="KIT304"/>
      <c r="KIU304"/>
      <c r="KIV304"/>
      <c r="KIW304"/>
      <c r="KIX304"/>
      <c r="KIY304"/>
      <c r="KIZ304"/>
      <c r="KJA304"/>
      <c r="KJB304"/>
      <c r="KJC304"/>
      <c r="KJD304"/>
      <c r="KJE304"/>
      <c r="KJF304"/>
      <c r="KJG304"/>
      <c r="KJH304"/>
      <c r="KJI304"/>
      <c r="KJJ304"/>
      <c r="KJK304"/>
      <c r="KJL304"/>
      <c r="KJM304"/>
      <c r="KJN304"/>
      <c r="KJO304"/>
      <c r="KJP304"/>
      <c r="KJQ304"/>
      <c r="KJR304"/>
      <c r="KJS304"/>
      <c r="KJT304"/>
      <c r="KJU304"/>
      <c r="KJV304"/>
      <c r="KJW304"/>
      <c r="KJX304"/>
      <c r="KJY304"/>
      <c r="KJZ304"/>
      <c r="KKA304"/>
      <c r="KKB304"/>
      <c r="KKC304"/>
      <c r="KKD304"/>
      <c r="KKE304"/>
      <c r="KKF304"/>
      <c r="KKG304"/>
      <c r="KKH304"/>
      <c r="KKI304"/>
      <c r="KKJ304"/>
      <c r="KKK304"/>
      <c r="KKL304"/>
      <c r="KKM304"/>
      <c r="KKN304"/>
      <c r="KKO304"/>
      <c r="KKP304"/>
      <c r="KKQ304"/>
      <c r="KKR304"/>
      <c r="KKS304"/>
      <c r="KKT304"/>
      <c r="KKU304"/>
      <c r="KKV304"/>
      <c r="KKW304"/>
      <c r="KKX304"/>
      <c r="KKY304"/>
      <c r="KKZ304"/>
      <c r="KLA304"/>
      <c r="KLB304"/>
      <c r="KLC304"/>
      <c r="KLD304"/>
      <c r="KLE304"/>
      <c r="KLF304"/>
      <c r="KLG304"/>
      <c r="KLH304"/>
      <c r="KLI304"/>
      <c r="KLJ304"/>
      <c r="KLK304"/>
      <c r="KLL304"/>
      <c r="KLM304"/>
      <c r="KLN304"/>
      <c r="KLO304"/>
      <c r="KLP304"/>
      <c r="KLQ304"/>
      <c r="KLR304"/>
      <c r="KLS304"/>
      <c r="KLT304"/>
      <c r="KLU304"/>
      <c r="KLV304"/>
      <c r="KLW304"/>
      <c r="KLX304"/>
      <c r="KLY304"/>
      <c r="KLZ304"/>
      <c r="KMA304"/>
      <c r="KMB304"/>
      <c r="KMC304"/>
      <c r="KMD304"/>
      <c r="KME304"/>
      <c r="KMF304"/>
      <c r="KMG304"/>
      <c r="KMH304"/>
      <c r="KMI304"/>
      <c r="KMJ304"/>
      <c r="KMK304"/>
      <c r="KML304"/>
      <c r="KMM304"/>
      <c r="KMN304"/>
      <c r="KMO304"/>
      <c r="KMP304"/>
      <c r="KMQ304"/>
      <c r="KMR304"/>
      <c r="KMS304"/>
      <c r="KMT304"/>
      <c r="KMU304"/>
      <c r="KMV304"/>
      <c r="KMW304"/>
      <c r="KMX304"/>
      <c r="KMY304"/>
      <c r="KMZ304"/>
      <c r="KNA304"/>
      <c r="KNB304"/>
      <c r="KNC304"/>
      <c r="KND304"/>
      <c r="KNE304"/>
      <c r="KNF304"/>
      <c r="KNG304"/>
      <c r="KNH304"/>
      <c r="KNI304"/>
      <c r="KNJ304"/>
      <c r="KNK304"/>
      <c r="KNL304"/>
      <c r="KNM304"/>
      <c r="KNN304"/>
      <c r="KNO304"/>
      <c r="KNP304"/>
      <c r="KNQ304"/>
      <c r="KNR304"/>
      <c r="KNS304"/>
      <c r="KNT304"/>
      <c r="KNU304"/>
      <c r="KNV304"/>
      <c r="KNW304"/>
      <c r="KNX304"/>
      <c r="KNY304"/>
      <c r="KNZ304"/>
      <c r="KOA304"/>
      <c r="KOB304"/>
      <c r="KOC304"/>
      <c r="KOD304"/>
      <c r="KOE304"/>
      <c r="KOF304"/>
      <c r="KOG304"/>
      <c r="KOH304"/>
      <c r="KOI304"/>
      <c r="KOJ304"/>
      <c r="KOK304"/>
      <c r="KOL304"/>
      <c r="KOM304"/>
      <c r="KON304"/>
      <c r="KOO304"/>
      <c r="KOP304"/>
      <c r="KOQ304"/>
      <c r="KOR304"/>
      <c r="KOS304"/>
      <c r="KOT304"/>
      <c r="KOU304"/>
      <c r="KOV304"/>
      <c r="KOW304"/>
      <c r="KOX304"/>
      <c r="KOY304"/>
      <c r="KOZ304"/>
      <c r="KPA304"/>
      <c r="KPB304"/>
      <c r="KPC304"/>
      <c r="KPD304"/>
      <c r="KPE304"/>
      <c r="KPF304"/>
      <c r="KPG304"/>
      <c r="KPH304"/>
      <c r="KPI304"/>
      <c r="KPJ304"/>
      <c r="KPK304"/>
      <c r="KPL304"/>
      <c r="KPM304"/>
      <c r="KPN304"/>
      <c r="KPO304"/>
      <c r="KPP304"/>
      <c r="KPQ304"/>
      <c r="KPR304"/>
      <c r="KPS304"/>
      <c r="KPT304"/>
      <c r="KPU304"/>
      <c r="KPV304"/>
      <c r="KPW304"/>
      <c r="KPX304"/>
      <c r="KPY304"/>
      <c r="KPZ304"/>
      <c r="KQA304"/>
      <c r="KQB304"/>
      <c r="KQC304"/>
      <c r="KQD304"/>
      <c r="KQE304"/>
      <c r="KQF304"/>
      <c r="KQG304"/>
      <c r="KQH304"/>
      <c r="KQI304"/>
      <c r="KQJ304"/>
      <c r="KQK304"/>
      <c r="KQL304"/>
      <c r="KQM304"/>
      <c r="KQN304"/>
      <c r="KQO304"/>
      <c r="KQP304"/>
      <c r="KQQ304"/>
      <c r="KQR304"/>
      <c r="KQS304"/>
      <c r="KQT304"/>
      <c r="KQU304"/>
      <c r="KQV304"/>
      <c r="KQW304"/>
      <c r="KQX304"/>
      <c r="KQY304"/>
      <c r="KQZ304"/>
      <c r="KRA304"/>
      <c r="KRB304"/>
      <c r="KRC304"/>
      <c r="KRD304"/>
      <c r="KRE304"/>
      <c r="KRF304"/>
      <c r="KRG304"/>
      <c r="KRH304"/>
      <c r="KRI304"/>
      <c r="KRJ304"/>
      <c r="KRK304"/>
      <c r="KRL304"/>
      <c r="KRM304"/>
      <c r="KRN304"/>
      <c r="KRO304"/>
      <c r="KRP304"/>
      <c r="KRQ304"/>
      <c r="KRR304"/>
      <c r="KRS304"/>
      <c r="KRT304"/>
      <c r="KRU304"/>
      <c r="KRV304"/>
      <c r="KRW304"/>
      <c r="KRX304"/>
      <c r="KRY304"/>
      <c r="KRZ304"/>
      <c r="KSA304"/>
      <c r="KSB304"/>
      <c r="KSC304"/>
      <c r="KSD304"/>
      <c r="KSE304"/>
      <c r="KSF304"/>
      <c r="KSG304"/>
      <c r="KSH304"/>
      <c r="KSI304"/>
      <c r="KSJ304"/>
      <c r="KSK304"/>
      <c r="KSL304"/>
      <c r="KSM304"/>
      <c r="KSN304"/>
      <c r="KSO304"/>
      <c r="KSP304"/>
      <c r="KSQ304"/>
      <c r="KSR304"/>
      <c r="KSS304"/>
      <c r="KST304"/>
      <c r="KSU304"/>
      <c r="KSV304"/>
      <c r="KSW304"/>
      <c r="KSX304"/>
      <c r="KSY304"/>
      <c r="KSZ304"/>
      <c r="KTA304"/>
      <c r="KTB304"/>
      <c r="KTC304"/>
      <c r="KTD304"/>
      <c r="KTE304"/>
      <c r="KTF304"/>
      <c r="KTG304"/>
      <c r="KTH304"/>
      <c r="KTI304"/>
      <c r="KTJ304"/>
      <c r="KTK304"/>
      <c r="KTL304"/>
      <c r="KTM304"/>
      <c r="KTN304"/>
      <c r="KTO304"/>
      <c r="KTP304"/>
      <c r="KTQ304"/>
      <c r="KTR304"/>
      <c r="KTS304"/>
      <c r="KTT304"/>
      <c r="KTU304"/>
      <c r="KTV304"/>
      <c r="KTW304"/>
      <c r="KTX304"/>
      <c r="KTY304"/>
      <c r="KTZ304"/>
      <c r="KUA304"/>
      <c r="KUB304"/>
      <c r="KUC304"/>
      <c r="KUD304"/>
      <c r="KUE304"/>
      <c r="KUF304"/>
      <c r="KUG304"/>
      <c r="KUH304"/>
      <c r="KUI304"/>
      <c r="KUJ304"/>
      <c r="KUK304"/>
      <c r="KUL304"/>
      <c r="KUM304"/>
      <c r="KUN304"/>
      <c r="KUO304"/>
      <c r="KUP304"/>
      <c r="KUQ304"/>
      <c r="KUR304"/>
      <c r="KUS304"/>
      <c r="KUT304"/>
      <c r="KUU304"/>
      <c r="KUV304"/>
      <c r="KUW304"/>
      <c r="KUX304"/>
      <c r="KUY304"/>
      <c r="KUZ304"/>
      <c r="KVA304"/>
      <c r="KVB304"/>
      <c r="KVC304"/>
      <c r="KVD304"/>
      <c r="KVE304"/>
      <c r="KVF304"/>
      <c r="KVG304"/>
      <c r="KVH304"/>
      <c r="KVI304"/>
      <c r="KVJ304"/>
      <c r="KVK304"/>
      <c r="KVL304"/>
      <c r="KVM304"/>
      <c r="KVN304"/>
      <c r="KVO304"/>
      <c r="KVP304"/>
      <c r="KVQ304"/>
      <c r="KVR304"/>
      <c r="KVS304"/>
      <c r="KVT304"/>
      <c r="KVU304"/>
      <c r="KVV304"/>
      <c r="KVW304"/>
      <c r="KVX304"/>
      <c r="KVY304"/>
      <c r="KVZ304"/>
      <c r="KWA304"/>
      <c r="KWB304"/>
      <c r="KWC304"/>
      <c r="KWD304"/>
      <c r="KWE304"/>
      <c r="KWF304"/>
      <c r="KWG304"/>
      <c r="KWH304"/>
      <c r="KWI304"/>
      <c r="KWJ304"/>
      <c r="KWK304"/>
      <c r="KWL304"/>
      <c r="KWM304"/>
      <c r="KWN304"/>
      <c r="KWO304"/>
      <c r="KWP304"/>
      <c r="KWQ304"/>
      <c r="KWR304"/>
      <c r="KWS304"/>
      <c r="KWT304"/>
      <c r="KWU304"/>
      <c r="KWV304"/>
      <c r="KWW304"/>
      <c r="KWX304"/>
      <c r="KWY304"/>
      <c r="KWZ304"/>
      <c r="KXA304"/>
      <c r="KXB304"/>
      <c r="KXC304"/>
      <c r="KXD304"/>
      <c r="KXE304"/>
      <c r="KXF304"/>
      <c r="KXG304"/>
      <c r="KXH304"/>
      <c r="KXI304"/>
      <c r="KXJ304"/>
      <c r="KXK304"/>
      <c r="KXL304"/>
      <c r="KXM304"/>
      <c r="KXN304"/>
      <c r="KXO304"/>
      <c r="KXP304"/>
      <c r="KXQ304"/>
      <c r="KXR304"/>
      <c r="KXS304"/>
      <c r="KXT304"/>
      <c r="KXU304"/>
      <c r="KXV304"/>
      <c r="KXW304"/>
      <c r="KXX304"/>
      <c r="KXY304"/>
      <c r="KXZ304"/>
      <c r="KYA304"/>
      <c r="KYB304"/>
      <c r="KYC304"/>
      <c r="KYD304"/>
      <c r="KYE304"/>
      <c r="KYF304"/>
      <c r="KYG304"/>
      <c r="KYH304"/>
      <c r="KYI304"/>
      <c r="KYJ304"/>
      <c r="KYK304"/>
      <c r="KYL304"/>
      <c r="KYM304"/>
      <c r="KYN304"/>
      <c r="KYO304"/>
      <c r="KYP304"/>
      <c r="KYQ304"/>
      <c r="KYR304"/>
      <c r="KYS304"/>
      <c r="KYT304"/>
      <c r="KYU304"/>
      <c r="KYV304"/>
      <c r="KYW304"/>
      <c r="KYX304"/>
      <c r="KYY304"/>
      <c r="KYZ304"/>
      <c r="KZA304"/>
      <c r="KZB304"/>
      <c r="KZC304"/>
      <c r="KZD304"/>
      <c r="KZE304"/>
      <c r="KZF304"/>
      <c r="KZG304"/>
      <c r="KZH304"/>
      <c r="KZI304"/>
      <c r="KZJ304"/>
      <c r="KZK304"/>
      <c r="KZL304"/>
      <c r="KZM304"/>
      <c r="KZN304"/>
      <c r="KZO304"/>
      <c r="KZP304"/>
      <c r="KZQ304"/>
      <c r="KZR304"/>
      <c r="KZS304"/>
      <c r="KZT304"/>
      <c r="KZU304"/>
      <c r="KZV304"/>
      <c r="KZW304"/>
      <c r="KZX304"/>
      <c r="KZY304"/>
      <c r="KZZ304"/>
      <c r="LAA304"/>
      <c r="LAB304"/>
      <c r="LAC304"/>
      <c r="LAD304"/>
      <c r="LAE304"/>
      <c r="LAF304"/>
      <c r="LAG304"/>
      <c r="LAH304"/>
      <c r="LAI304"/>
      <c r="LAJ304"/>
      <c r="LAK304"/>
      <c r="LAL304"/>
      <c r="LAM304"/>
      <c r="LAN304"/>
      <c r="LAO304"/>
      <c r="LAP304"/>
      <c r="LAQ304"/>
      <c r="LAR304"/>
      <c r="LAS304"/>
      <c r="LAT304"/>
      <c r="LAU304"/>
      <c r="LAV304"/>
      <c r="LAW304"/>
      <c r="LAX304"/>
      <c r="LAY304"/>
      <c r="LAZ304"/>
      <c r="LBA304"/>
      <c r="LBB304"/>
      <c r="LBC304"/>
      <c r="LBD304"/>
      <c r="LBE304"/>
      <c r="LBF304"/>
      <c r="LBG304"/>
      <c r="LBH304"/>
      <c r="LBI304"/>
      <c r="LBJ304"/>
      <c r="LBK304"/>
      <c r="LBL304"/>
      <c r="LBM304"/>
      <c r="LBN304"/>
      <c r="LBO304"/>
      <c r="LBP304"/>
      <c r="LBQ304"/>
      <c r="LBR304"/>
      <c r="LBS304"/>
      <c r="LBT304"/>
      <c r="LBU304"/>
      <c r="LBV304"/>
      <c r="LBW304"/>
      <c r="LBX304"/>
      <c r="LBY304"/>
      <c r="LBZ304"/>
      <c r="LCA304"/>
      <c r="LCB304"/>
      <c r="LCC304"/>
      <c r="LCD304"/>
      <c r="LCE304"/>
      <c r="LCF304"/>
      <c r="LCG304"/>
      <c r="LCH304"/>
      <c r="LCI304"/>
      <c r="LCJ304"/>
      <c r="LCK304"/>
      <c r="LCL304"/>
      <c r="LCM304"/>
      <c r="LCN304"/>
      <c r="LCO304"/>
      <c r="LCP304"/>
      <c r="LCQ304"/>
      <c r="LCR304"/>
      <c r="LCS304"/>
      <c r="LCT304"/>
      <c r="LCU304"/>
      <c r="LCV304"/>
      <c r="LCW304"/>
      <c r="LCX304"/>
      <c r="LCY304"/>
      <c r="LCZ304"/>
      <c r="LDA304"/>
      <c r="LDB304"/>
      <c r="LDC304"/>
      <c r="LDD304"/>
      <c r="LDE304"/>
      <c r="LDF304"/>
      <c r="LDG304"/>
      <c r="LDH304"/>
      <c r="LDI304"/>
      <c r="LDJ304"/>
      <c r="LDK304"/>
      <c r="LDL304"/>
      <c r="LDM304"/>
      <c r="LDN304"/>
      <c r="LDO304"/>
      <c r="LDP304"/>
      <c r="LDQ304"/>
      <c r="LDR304"/>
      <c r="LDS304"/>
      <c r="LDT304"/>
      <c r="LDU304"/>
      <c r="LDV304"/>
      <c r="LDW304"/>
      <c r="LDX304"/>
      <c r="LDY304"/>
      <c r="LDZ304"/>
      <c r="LEA304"/>
      <c r="LEB304"/>
      <c r="LEC304"/>
      <c r="LED304"/>
      <c r="LEE304"/>
      <c r="LEF304"/>
      <c r="LEG304"/>
      <c r="LEH304"/>
      <c r="LEI304"/>
      <c r="LEJ304"/>
      <c r="LEK304"/>
      <c r="LEL304"/>
      <c r="LEM304"/>
      <c r="LEN304"/>
      <c r="LEO304"/>
      <c r="LEP304"/>
      <c r="LEQ304"/>
      <c r="LER304"/>
      <c r="LES304"/>
      <c r="LET304"/>
      <c r="LEU304"/>
      <c r="LEV304"/>
      <c r="LEW304"/>
      <c r="LEX304"/>
      <c r="LEY304"/>
      <c r="LEZ304"/>
      <c r="LFA304"/>
      <c r="LFB304"/>
      <c r="LFC304"/>
      <c r="LFD304"/>
      <c r="LFE304"/>
      <c r="LFF304"/>
      <c r="LFG304"/>
      <c r="LFH304"/>
      <c r="LFI304"/>
      <c r="LFJ304"/>
      <c r="LFK304"/>
      <c r="LFL304"/>
      <c r="LFM304"/>
      <c r="LFN304"/>
      <c r="LFO304"/>
      <c r="LFP304"/>
      <c r="LFQ304"/>
      <c r="LFR304"/>
      <c r="LFS304"/>
      <c r="LFT304"/>
      <c r="LFU304"/>
      <c r="LFV304"/>
      <c r="LFW304"/>
      <c r="LFX304"/>
      <c r="LFY304"/>
      <c r="LFZ304"/>
      <c r="LGA304"/>
      <c r="LGB304"/>
      <c r="LGC304"/>
      <c r="LGD304"/>
      <c r="LGE304"/>
      <c r="LGF304"/>
      <c r="LGG304"/>
      <c r="LGH304"/>
      <c r="LGI304"/>
      <c r="LGJ304"/>
      <c r="LGK304"/>
      <c r="LGL304"/>
      <c r="LGM304"/>
      <c r="LGN304"/>
      <c r="LGO304"/>
      <c r="LGP304"/>
      <c r="LGQ304"/>
      <c r="LGR304"/>
      <c r="LGS304"/>
      <c r="LGT304"/>
      <c r="LGU304"/>
      <c r="LGV304"/>
      <c r="LGW304"/>
      <c r="LGX304"/>
      <c r="LGY304"/>
      <c r="LGZ304"/>
      <c r="LHA304"/>
      <c r="LHB304"/>
      <c r="LHC304"/>
      <c r="LHD304"/>
      <c r="LHE304"/>
      <c r="LHF304"/>
      <c r="LHG304"/>
      <c r="LHH304"/>
      <c r="LHI304"/>
      <c r="LHJ304"/>
      <c r="LHK304"/>
      <c r="LHL304"/>
      <c r="LHM304"/>
      <c r="LHN304"/>
      <c r="LHO304"/>
      <c r="LHP304"/>
      <c r="LHQ304"/>
      <c r="LHR304"/>
      <c r="LHS304"/>
      <c r="LHT304"/>
      <c r="LHU304"/>
      <c r="LHV304"/>
      <c r="LHW304"/>
      <c r="LHX304"/>
      <c r="LHY304"/>
      <c r="LHZ304"/>
      <c r="LIA304"/>
      <c r="LIB304"/>
      <c r="LIC304"/>
      <c r="LID304"/>
      <c r="LIE304"/>
      <c r="LIF304"/>
      <c r="LIG304"/>
      <c r="LIH304"/>
      <c r="LII304"/>
      <c r="LIJ304"/>
      <c r="LIK304"/>
      <c r="LIL304"/>
      <c r="LIM304"/>
      <c r="LIN304"/>
      <c r="LIO304"/>
      <c r="LIP304"/>
      <c r="LIQ304"/>
      <c r="LIR304"/>
      <c r="LIS304"/>
      <c r="LIT304"/>
      <c r="LIU304"/>
      <c r="LIV304"/>
      <c r="LIW304"/>
      <c r="LIX304"/>
      <c r="LIY304"/>
      <c r="LIZ304"/>
      <c r="LJA304"/>
      <c r="LJB304"/>
      <c r="LJC304"/>
      <c r="LJD304"/>
      <c r="LJE304"/>
      <c r="LJF304"/>
      <c r="LJG304"/>
      <c r="LJH304"/>
      <c r="LJI304"/>
      <c r="LJJ304"/>
      <c r="LJK304"/>
      <c r="LJL304"/>
      <c r="LJM304"/>
      <c r="LJN304"/>
      <c r="LJO304"/>
      <c r="LJP304"/>
      <c r="LJQ304"/>
      <c r="LJR304"/>
      <c r="LJS304"/>
      <c r="LJT304"/>
      <c r="LJU304"/>
      <c r="LJV304"/>
      <c r="LJW304"/>
      <c r="LJX304"/>
      <c r="LJY304"/>
      <c r="LJZ304"/>
      <c r="LKA304"/>
      <c r="LKB304"/>
      <c r="LKC304"/>
      <c r="LKD304"/>
      <c r="LKE304"/>
      <c r="LKF304"/>
      <c r="LKG304"/>
      <c r="LKH304"/>
      <c r="LKI304"/>
      <c r="LKJ304"/>
      <c r="LKK304"/>
      <c r="LKL304"/>
      <c r="LKM304"/>
      <c r="LKN304"/>
      <c r="LKO304"/>
      <c r="LKP304"/>
      <c r="LKQ304"/>
      <c r="LKR304"/>
      <c r="LKS304"/>
      <c r="LKT304"/>
      <c r="LKU304"/>
      <c r="LKV304"/>
      <c r="LKW304"/>
      <c r="LKX304"/>
      <c r="LKY304"/>
      <c r="LKZ304"/>
      <c r="LLA304"/>
      <c r="LLB304"/>
      <c r="LLC304"/>
      <c r="LLD304"/>
      <c r="LLE304"/>
      <c r="LLF304"/>
      <c r="LLG304"/>
      <c r="LLH304"/>
      <c r="LLI304"/>
      <c r="LLJ304"/>
      <c r="LLK304"/>
      <c r="LLL304"/>
      <c r="LLM304"/>
      <c r="LLN304"/>
      <c r="LLO304"/>
      <c r="LLP304"/>
      <c r="LLQ304"/>
      <c r="LLR304"/>
      <c r="LLS304"/>
      <c r="LLT304"/>
      <c r="LLU304"/>
      <c r="LLV304"/>
      <c r="LLW304"/>
      <c r="LLX304"/>
      <c r="LLY304"/>
      <c r="LLZ304"/>
      <c r="LMA304"/>
      <c r="LMB304"/>
      <c r="LMC304"/>
      <c r="LMD304"/>
      <c r="LME304"/>
      <c r="LMF304"/>
      <c r="LMG304"/>
      <c r="LMH304"/>
      <c r="LMI304"/>
      <c r="LMJ304"/>
      <c r="LMK304"/>
      <c r="LML304"/>
      <c r="LMM304"/>
      <c r="LMN304"/>
      <c r="LMO304"/>
      <c r="LMP304"/>
      <c r="LMQ304"/>
      <c r="LMR304"/>
      <c r="LMS304"/>
      <c r="LMT304"/>
      <c r="LMU304"/>
      <c r="LMV304"/>
      <c r="LMW304"/>
      <c r="LMX304"/>
      <c r="LMY304"/>
      <c r="LMZ304"/>
      <c r="LNA304"/>
      <c r="LNB304"/>
      <c r="LNC304"/>
      <c r="LND304"/>
      <c r="LNE304"/>
      <c r="LNF304"/>
      <c r="LNG304"/>
      <c r="LNH304"/>
      <c r="LNI304"/>
      <c r="LNJ304"/>
      <c r="LNK304"/>
      <c r="LNL304"/>
      <c r="LNM304"/>
      <c r="LNN304"/>
      <c r="LNO304"/>
      <c r="LNP304"/>
      <c r="LNQ304"/>
      <c r="LNR304"/>
      <c r="LNS304"/>
      <c r="LNT304"/>
      <c r="LNU304"/>
      <c r="LNV304"/>
      <c r="LNW304"/>
      <c r="LNX304"/>
      <c r="LNY304"/>
      <c r="LNZ304"/>
      <c r="LOA304"/>
      <c r="LOB304"/>
      <c r="LOC304"/>
      <c r="LOD304"/>
      <c r="LOE304"/>
      <c r="LOF304"/>
      <c r="LOG304"/>
      <c r="LOH304"/>
      <c r="LOI304"/>
      <c r="LOJ304"/>
      <c r="LOK304"/>
      <c r="LOL304"/>
      <c r="LOM304"/>
      <c r="LON304"/>
      <c r="LOO304"/>
      <c r="LOP304"/>
      <c r="LOQ304"/>
      <c r="LOR304"/>
      <c r="LOS304"/>
      <c r="LOT304"/>
      <c r="LOU304"/>
      <c r="LOV304"/>
      <c r="LOW304"/>
      <c r="LOX304"/>
      <c r="LOY304"/>
      <c r="LOZ304"/>
      <c r="LPA304"/>
      <c r="LPB304"/>
      <c r="LPC304"/>
      <c r="LPD304"/>
      <c r="LPE304"/>
      <c r="LPF304"/>
      <c r="LPG304"/>
      <c r="LPH304"/>
      <c r="LPI304"/>
      <c r="LPJ304"/>
      <c r="LPK304"/>
      <c r="LPL304"/>
      <c r="LPM304"/>
      <c r="LPN304"/>
      <c r="LPO304"/>
      <c r="LPP304"/>
      <c r="LPQ304"/>
      <c r="LPR304"/>
      <c r="LPS304"/>
      <c r="LPT304"/>
      <c r="LPU304"/>
      <c r="LPV304"/>
      <c r="LPW304"/>
      <c r="LPX304"/>
      <c r="LPY304"/>
      <c r="LPZ304"/>
      <c r="LQA304"/>
      <c r="LQB304"/>
      <c r="LQC304"/>
      <c r="LQD304"/>
      <c r="LQE304"/>
      <c r="LQF304"/>
      <c r="LQG304"/>
      <c r="LQH304"/>
      <c r="LQI304"/>
      <c r="LQJ304"/>
      <c r="LQK304"/>
      <c r="LQL304"/>
      <c r="LQM304"/>
      <c r="LQN304"/>
      <c r="LQO304"/>
      <c r="LQP304"/>
      <c r="LQQ304"/>
      <c r="LQR304"/>
      <c r="LQS304"/>
      <c r="LQT304"/>
      <c r="LQU304"/>
      <c r="LQV304"/>
      <c r="LQW304"/>
      <c r="LQX304"/>
      <c r="LQY304"/>
      <c r="LQZ304"/>
      <c r="LRA304"/>
      <c r="LRB304"/>
      <c r="LRC304"/>
      <c r="LRD304"/>
      <c r="LRE304"/>
      <c r="LRF304"/>
      <c r="LRG304"/>
      <c r="LRH304"/>
      <c r="LRI304"/>
      <c r="LRJ304"/>
      <c r="LRK304"/>
      <c r="LRL304"/>
      <c r="LRM304"/>
      <c r="LRN304"/>
      <c r="LRO304"/>
      <c r="LRP304"/>
      <c r="LRQ304"/>
      <c r="LRR304"/>
      <c r="LRS304"/>
      <c r="LRT304"/>
      <c r="LRU304"/>
      <c r="LRV304"/>
      <c r="LRW304"/>
      <c r="LRX304"/>
      <c r="LRY304"/>
      <c r="LRZ304"/>
      <c r="LSA304"/>
      <c r="LSB304"/>
      <c r="LSC304"/>
      <c r="LSD304"/>
      <c r="LSE304"/>
      <c r="LSF304"/>
      <c r="LSG304"/>
      <c r="LSH304"/>
      <c r="LSI304"/>
      <c r="LSJ304"/>
      <c r="LSK304"/>
      <c r="LSL304"/>
      <c r="LSM304"/>
      <c r="LSN304"/>
      <c r="LSO304"/>
      <c r="LSP304"/>
      <c r="LSQ304"/>
      <c r="LSR304"/>
      <c r="LSS304"/>
      <c r="LST304"/>
      <c r="LSU304"/>
      <c r="LSV304"/>
      <c r="LSW304"/>
      <c r="LSX304"/>
      <c r="LSY304"/>
      <c r="LSZ304"/>
      <c r="LTA304"/>
      <c r="LTB304"/>
      <c r="LTC304"/>
      <c r="LTD304"/>
      <c r="LTE304"/>
      <c r="LTF304"/>
      <c r="LTG304"/>
      <c r="LTH304"/>
      <c r="LTI304"/>
      <c r="LTJ304"/>
      <c r="LTK304"/>
      <c r="LTL304"/>
      <c r="LTM304"/>
      <c r="LTN304"/>
      <c r="LTO304"/>
      <c r="LTP304"/>
      <c r="LTQ304"/>
      <c r="LTR304"/>
      <c r="LTS304"/>
      <c r="LTT304"/>
      <c r="LTU304"/>
      <c r="LTV304"/>
      <c r="LTW304"/>
      <c r="LTX304"/>
      <c r="LTY304"/>
      <c r="LTZ304"/>
      <c r="LUA304"/>
      <c r="LUB304"/>
      <c r="LUC304"/>
      <c r="LUD304"/>
      <c r="LUE304"/>
      <c r="LUF304"/>
      <c r="LUG304"/>
      <c r="LUH304"/>
      <c r="LUI304"/>
      <c r="LUJ304"/>
      <c r="LUK304"/>
      <c r="LUL304"/>
      <c r="LUM304"/>
      <c r="LUN304"/>
      <c r="LUO304"/>
      <c r="LUP304"/>
      <c r="LUQ304"/>
      <c r="LUR304"/>
      <c r="LUS304"/>
      <c r="LUT304"/>
      <c r="LUU304"/>
      <c r="LUV304"/>
      <c r="LUW304"/>
      <c r="LUX304"/>
      <c r="LUY304"/>
      <c r="LUZ304"/>
      <c r="LVA304"/>
      <c r="LVB304"/>
      <c r="LVC304"/>
      <c r="LVD304"/>
      <c r="LVE304"/>
      <c r="LVF304"/>
      <c r="LVG304"/>
      <c r="LVH304"/>
      <c r="LVI304"/>
      <c r="LVJ304"/>
      <c r="LVK304"/>
      <c r="LVL304"/>
      <c r="LVM304"/>
      <c r="LVN304"/>
      <c r="LVO304"/>
      <c r="LVP304"/>
      <c r="LVQ304"/>
      <c r="LVR304"/>
      <c r="LVS304"/>
      <c r="LVT304"/>
      <c r="LVU304"/>
      <c r="LVV304"/>
      <c r="LVW304"/>
      <c r="LVX304"/>
      <c r="LVY304"/>
      <c r="LVZ304"/>
      <c r="LWA304"/>
      <c r="LWB304"/>
      <c r="LWC304"/>
      <c r="LWD304"/>
      <c r="LWE304"/>
      <c r="LWF304"/>
      <c r="LWG304"/>
      <c r="LWH304"/>
      <c r="LWI304"/>
      <c r="LWJ304"/>
      <c r="LWK304"/>
      <c r="LWL304"/>
      <c r="LWM304"/>
      <c r="LWN304"/>
      <c r="LWO304"/>
      <c r="LWP304"/>
      <c r="LWQ304"/>
      <c r="LWR304"/>
      <c r="LWS304"/>
      <c r="LWT304"/>
      <c r="LWU304"/>
      <c r="LWV304"/>
      <c r="LWW304"/>
      <c r="LWX304"/>
      <c r="LWY304"/>
      <c r="LWZ304"/>
      <c r="LXA304"/>
      <c r="LXB304"/>
      <c r="LXC304"/>
      <c r="LXD304"/>
      <c r="LXE304"/>
      <c r="LXF304"/>
      <c r="LXG304"/>
      <c r="LXH304"/>
      <c r="LXI304"/>
      <c r="LXJ304"/>
      <c r="LXK304"/>
      <c r="LXL304"/>
      <c r="LXM304"/>
      <c r="LXN304"/>
      <c r="LXO304"/>
      <c r="LXP304"/>
      <c r="LXQ304"/>
      <c r="LXR304"/>
      <c r="LXS304"/>
      <c r="LXT304"/>
      <c r="LXU304"/>
      <c r="LXV304"/>
      <c r="LXW304"/>
      <c r="LXX304"/>
      <c r="LXY304"/>
      <c r="LXZ304"/>
      <c r="LYA304"/>
      <c r="LYB304"/>
      <c r="LYC304"/>
      <c r="LYD304"/>
      <c r="LYE304"/>
      <c r="LYF304"/>
      <c r="LYG304"/>
      <c r="LYH304"/>
      <c r="LYI304"/>
      <c r="LYJ304"/>
      <c r="LYK304"/>
      <c r="LYL304"/>
      <c r="LYM304"/>
      <c r="LYN304"/>
      <c r="LYO304"/>
      <c r="LYP304"/>
      <c r="LYQ304"/>
      <c r="LYR304"/>
      <c r="LYS304"/>
      <c r="LYT304"/>
      <c r="LYU304"/>
      <c r="LYV304"/>
      <c r="LYW304"/>
      <c r="LYX304"/>
      <c r="LYY304"/>
      <c r="LYZ304"/>
      <c r="LZA304"/>
      <c r="LZB304"/>
      <c r="LZC304"/>
      <c r="LZD304"/>
      <c r="LZE304"/>
      <c r="LZF304"/>
      <c r="LZG304"/>
      <c r="LZH304"/>
      <c r="LZI304"/>
      <c r="LZJ304"/>
      <c r="LZK304"/>
      <c r="LZL304"/>
      <c r="LZM304"/>
      <c r="LZN304"/>
      <c r="LZO304"/>
      <c r="LZP304"/>
      <c r="LZQ304"/>
      <c r="LZR304"/>
      <c r="LZS304"/>
      <c r="LZT304"/>
      <c r="LZU304"/>
      <c r="LZV304"/>
      <c r="LZW304"/>
      <c r="LZX304"/>
      <c r="LZY304"/>
      <c r="LZZ304"/>
      <c r="MAA304"/>
      <c r="MAB304"/>
      <c r="MAC304"/>
      <c r="MAD304"/>
      <c r="MAE304"/>
      <c r="MAF304"/>
      <c r="MAG304"/>
      <c r="MAH304"/>
      <c r="MAI304"/>
      <c r="MAJ304"/>
      <c r="MAK304"/>
      <c r="MAL304"/>
      <c r="MAM304"/>
      <c r="MAN304"/>
      <c r="MAO304"/>
      <c r="MAP304"/>
      <c r="MAQ304"/>
      <c r="MAR304"/>
      <c r="MAS304"/>
      <c r="MAT304"/>
      <c r="MAU304"/>
      <c r="MAV304"/>
      <c r="MAW304"/>
      <c r="MAX304"/>
      <c r="MAY304"/>
      <c r="MAZ304"/>
      <c r="MBA304"/>
      <c r="MBB304"/>
      <c r="MBC304"/>
      <c r="MBD304"/>
      <c r="MBE304"/>
      <c r="MBF304"/>
      <c r="MBG304"/>
      <c r="MBH304"/>
      <c r="MBI304"/>
      <c r="MBJ304"/>
      <c r="MBK304"/>
      <c r="MBL304"/>
      <c r="MBM304"/>
      <c r="MBN304"/>
      <c r="MBO304"/>
      <c r="MBP304"/>
      <c r="MBQ304"/>
      <c r="MBR304"/>
      <c r="MBS304"/>
      <c r="MBT304"/>
      <c r="MBU304"/>
      <c r="MBV304"/>
      <c r="MBW304"/>
      <c r="MBX304"/>
      <c r="MBY304"/>
      <c r="MBZ304"/>
      <c r="MCA304"/>
      <c r="MCB304"/>
      <c r="MCC304"/>
      <c r="MCD304"/>
      <c r="MCE304"/>
      <c r="MCF304"/>
      <c r="MCG304"/>
      <c r="MCH304"/>
      <c r="MCI304"/>
      <c r="MCJ304"/>
      <c r="MCK304"/>
      <c r="MCL304"/>
      <c r="MCM304"/>
      <c r="MCN304"/>
      <c r="MCO304"/>
      <c r="MCP304"/>
      <c r="MCQ304"/>
      <c r="MCR304"/>
      <c r="MCS304"/>
      <c r="MCT304"/>
      <c r="MCU304"/>
      <c r="MCV304"/>
      <c r="MCW304"/>
      <c r="MCX304"/>
      <c r="MCY304"/>
      <c r="MCZ304"/>
      <c r="MDA304"/>
      <c r="MDB304"/>
      <c r="MDC304"/>
      <c r="MDD304"/>
      <c r="MDE304"/>
      <c r="MDF304"/>
      <c r="MDG304"/>
      <c r="MDH304"/>
      <c r="MDI304"/>
      <c r="MDJ304"/>
      <c r="MDK304"/>
      <c r="MDL304"/>
      <c r="MDM304"/>
      <c r="MDN304"/>
      <c r="MDO304"/>
      <c r="MDP304"/>
      <c r="MDQ304"/>
      <c r="MDR304"/>
      <c r="MDS304"/>
      <c r="MDT304"/>
      <c r="MDU304"/>
      <c r="MDV304"/>
      <c r="MDW304"/>
      <c r="MDX304"/>
      <c r="MDY304"/>
      <c r="MDZ304"/>
      <c r="MEA304"/>
      <c r="MEB304"/>
      <c r="MEC304"/>
      <c r="MED304"/>
      <c r="MEE304"/>
      <c r="MEF304"/>
      <c r="MEG304"/>
      <c r="MEH304"/>
      <c r="MEI304"/>
      <c r="MEJ304"/>
      <c r="MEK304"/>
      <c r="MEL304"/>
      <c r="MEM304"/>
      <c r="MEN304"/>
      <c r="MEO304"/>
      <c r="MEP304"/>
      <c r="MEQ304"/>
      <c r="MER304"/>
      <c r="MES304"/>
      <c r="MET304"/>
      <c r="MEU304"/>
      <c r="MEV304"/>
      <c r="MEW304"/>
      <c r="MEX304"/>
      <c r="MEY304"/>
      <c r="MEZ304"/>
      <c r="MFA304"/>
      <c r="MFB304"/>
      <c r="MFC304"/>
      <c r="MFD304"/>
      <c r="MFE304"/>
      <c r="MFF304"/>
      <c r="MFG304"/>
      <c r="MFH304"/>
      <c r="MFI304"/>
      <c r="MFJ304"/>
      <c r="MFK304"/>
      <c r="MFL304"/>
      <c r="MFM304"/>
      <c r="MFN304"/>
      <c r="MFO304"/>
      <c r="MFP304"/>
      <c r="MFQ304"/>
      <c r="MFR304"/>
      <c r="MFS304"/>
      <c r="MFT304"/>
      <c r="MFU304"/>
      <c r="MFV304"/>
      <c r="MFW304"/>
      <c r="MFX304"/>
      <c r="MFY304"/>
      <c r="MFZ304"/>
      <c r="MGA304"/>
      <c r="MGB304"/>
      <c r="MGC304"/>
      <c r="MGD304"/>
      <c r="MGE304"/>
      <c r="MGF304"/>
      <c r="MGG304"/>
      <c r="MGH304"/>
      <c r="MGI304"/>
      <c r="MGJ304"/>
      <c r="MGK304"/>
      <c r="MGL304"/>
      <c r="MGM304"/>
      <c r="MGN304"/>
      <c r="MGO304"/>
      <c r="MGP304"/>
      <c r="MGQ304"/>
      <c r="MGR304"/>
      <c r="MGS304"/>
      <c r="MGT304"/>
      <c r="MGU304"/>
      <c r="MGV304"/>
      <c r="MGW304"/>
      <c r="MGX304"/>
      <c r="MGY304"/>
      <c r="MGZ304"/>
      <c r="MHA304"/>
      <c r="MHB304"/>
      <c r="MHC304"/>
      <c r="MHD304"/>
      <c r="MHE304"/>
      <c r="MHF304"/>
      <c r="MHG304"/>
      <c r="MHH304"/>
      <c r="MHI304"/>
      <c r="MHJ304"/>
      <c r="MHK304"/>
      <c r="MHL304"/>
      <c r="MHM304"/>
      <c r="MHN304"/>
      <c r="MHO304"/>
      <c r="MHP304"/>
      <c r="MHQ304"/>
      <c r="MHR304"/>
      <c r="MHS304"/>
      <c r="MHT304"/>
      <c r="MHU304"/>
      <c r="MHV304"/>
      <c r="MHW304"/>
      <c r="MHX304"/>
      <c r="MHY304"/>
      <c r="MHZ304"/>
      <c r="MIA304"/>
      <c r="MIB304"/>
      <c r="MIC304"/>
      <c r="MID304"/>
      <c r="MIE304"/>
      <c r="MIF304"/>
      <c r="MIG304"/>
      <c r="MIH304"/>
      <c r="MII304"/>
      <c r="MIJ304"/>
      <c r="MIK304"/>
      <c r="MIL304"/>
      <c r="MIM304"/>
      <c r="MIN304"/>
      <c r="MIO304"/>
      <c r="MIP304"/>
      <c r="MIQ304"/>
      <c r="MIR304"/>
      <c r="MIS304"/>
      <c r="MIT304"/>
      <c r="MIU304"/>
      <c r="MIV304"/>
      <c r="MIW304"/>
      <c r="MIX304"/>
      <c r="MIY304"/>
      <c r="MIZ304"/>
      <c r="MJA304"/>
      <c r="MJB304"/>
      <c r="MJC304"/>
      <c r="MJD304"/>
      <c r="MJE304"/>
      <c r="MJF304"/>
      <c r="MJG304"/>
      <c r="MJH304"/>
      <c r="MJI304"/>
      <c r="MJJ304"/>
      <c r="MJK304"/>
      <c r="MJL304"/>
      <c r="MJM304"/>
      <c r="MJN304"/>
      <c r="MJO304"/>
      <c r="MJP304"/>
      <c r="MJQ304"/>
      <c r="MJR304"/>
      <c r="MJS304"/>
      <c r="MJT304"/>
      <c r="MJU304"/>
      <c r="MJV304"/>
      <c r="MJW304"/>
      <c r="MJX304"/>
      <c r="MJY304"/>
      <c r="MJZ304"/>
      <c r="MKA304"/>
      <c r="MKB304"/>
      <c r="MKC304"/>
      <c r="MKD304"/>
      <c r="MKE304"/>
      <c r="MKF304"/>
      <c r="MKG304"/>
      <c r="MKH304"/>
      <c r="MKI304"/>
      <c r="MKJ304"/>
      <c r="MKK304"/>
      <c r="MKL304"/>
      <c r="MKM304"/>
      <c r="MKN304"/>
      <c r="MKO304"/>
      <c r="MKP304"/>
      <c r="MKQ304"/>
      <c r="MKR304"/>
      <c r="MKS304"/>
      <c r="MKT304"/>
      <c r="MKU304"/>
      <c r="MKV304"/>
      <c r="MKW304"/>
      <c r="MKX304"/>
      <c r="MKY304"/>
      <c r="MKZ304"/>
      <c r="MLA304"/>
      <c r="MLB304"/>
      <c r="MLC304"/>
      <c r="MLD304"/>
      <c r="MLE304"/>
      <c r="MLF304"/>
      <c r="MLG304"/>
      <c r="MLH304"/>
      <c r="MLI304"/>
      <c r="MLJ304"/>
      <c r="MLK304"/>
      <c r="MLL304"/>
      <c r="MLM304"/>
      <c r="MLN304"/>
      <c r="MLO304"/>
      <c r="MLP304"/>
      <c r="MLQ304"/>
      <c r="MLR304"/>
      <c r="MLS304"/>
      <c r="MLT304"/>
      <c r="MLU304"/>
      <c r="MLV304"/>
      <c r="MLW304"/>
      <c r="MLX304"/>
      <c r="MLY304"/>
      <c r="MLZ304"/>
      <c r="MMA304"/>
      <c r="MMB304"/>
      <c r="MMC304"/>
      <c r="MMD304"/>
      <c r="MME304"/>
      <c r="MMF304"/>
      <c r="MMG304"/>
      <c r="MMH304"/>
      <c r="MMI304"/>
      <c r="MMJ304"/>
      <c r="MMK304"/>
      <c r="MML304"/>
      <c r="MMM304"/>
      <c r="MMN304"/>
      <c r="MMO304"/>
      <c r="MMP304"/>
      <c r="MMQ304"/>
      <c r="MMR304"/>
      <c r="MMS304"/>
      <c r="MMT304"/>
      <c r="MMU304"/>
      <c r="MMV304"/>
      <c r="MMW304"/>
      <c r="MMX304"/>
      <c r="MMY304"/>
      <c r="MMZ304"/>
      <c r="MNA304"/>
      <c r="MNB304"/>
      <c r="MNC304"/>
      <c r="MND304"/>
      <c r="MNE304"/>
      <c r="MNF304"/>
      <c r="MNG304"/>
      <c r="MNH304"/>
      <c r="MNI304"/>
      <c r="MNJ304"/>
      <c r="MNK304"/>
      <c r="MNL304"/>
      <c r="MNM304"/>
      <c r="MNN304"/>
      <c r="MNO304"/>
      <c r="MNP304"/>
      <c r="MNQ304"/>
      <c r="MNR304"/>
      <c r="MNS304"/>
      <c r="MNT304"/>
      <c r="MNU304"/>
      <c r="MNV304"/>
      <c r="MNW304"/>
      <c r="MNX304"/>
      <c r="MNY304"/>
      <c r="MNZ304"/>
      <c r="MOA304"/>
      <c r="MOB304"/>
      <c r="MOC304"/>
      <c r="MOD304"/>
      <c r="MOE304"/>
      <c r="MOF304"/>
      <c r="MOG304"/>
      <c r="MOH304"/>
      <c r="MOI304"/>
      <c r="MOJ304"/>
      <c r="MOK304"/>
      <c r="MOL304"/>
      <c r="MOM304"/>
      <c r="MON304"/>
      <c r="MOO304"/>
      <c r="MOP304"/>
      <c r="MOQ304"/>
      <c r="MOR304"/>
      <c r="MOS304"/>
      <c r="MOT304"/>
      <c r="MOU304"/>
      <c r="MOV304"/>
      <c r="MOW304"/>
      <c r="MOX304"/>
      <c r="MOY304"/>
      <c r="MOZ304"/>
      <c r="MPA304"/>
      <c r="MPB304"/>
      <c r="MPC304"/>
      <c r="MPD304"/>
      <c r="MPE304"/>
      <c r="MPF304"/>
      <c r="MPG304"/>
      <c r="MPH304"/>
      <c r="MPI304"/>
      <c r="MPJ304"/>
      <c r="MPK304"/>
      <c r="MPL304"/>
      <c r="MPM304"/>
      <c r="MPN304"/>
      <c r="MPO304"/>
      <c r="MPP304"/>
      <c r="MPQ304"/>
      <c r="MPR304"/>
      <c r="MPS304"/>
      <c r="MPT304"/>
      <c r="MPU304"/>
      <c r="MPV304"/>
      <c r="MPW304"/>
      <c r="MPX304"/>
      <c r="MPY304"/>
      <c r="MPZ304"/>
      <c r="MQA304"/>
      <c r="MQB304"/>
      <c r="MQC304"/>
      <c r="MQD304"/>
      <c r="MQE304"/>
      <c r="MQF304"/>
      <c r="MQG304"/>
      <c r="MQH304"/>
      <c r="MQI304"/>
      <c r="MQJ304"/>
      <c r="MQK304"/>
      <c r="MQL304"/>
      <c r="MQM304"/>
      <c r="MQN304"/>
      <c r="MQO304"/>
      <c r="MQP304"/>
      <c r="MQQ304"/>
      <c r="MQR304"/>
      <c r="MQS304"/>
      <c r="MQT304"/>
      <c r="MQU304"/>
      <c r="MQV304"/>
      <c r="MQW304"/>
      <c r="MQX304"/>
      <c r="MQY304"/>
      <c r="MQZ304"/>
      <c r="MRA304"/>
      <c r="MRB304"/>
      <c r="MRC304"/>
      <c r="MRD304"/>
      <c r="MRE304"/>
      <c r="MRF304"/>
      <c r="MRG304"/>
      <c r="MRH304"/>
      <c r="MRI304"/>
      <c r="MRJ304"/>
      <c r="MRK304"/>
      <c r="MRL304"/>
      <c r="MRM304"/>
      <c r="MRN304"/>
      <c r="MRO304"/>
      <c r="MRP304"/>
      <c r="MRQ304"/>
      <c r="MRR304"/>
      <c r="MRS304"/>
      <c r="MRT304"/>
      <c r="MRU304"/>
      <c r="MRV304"/>
      <c r="MRW304"/>
      <c r="MRX304"/>
      <c r="MRY304"/>
      <c r="MRZ304"/>
      <c r="MSA304"/>
      <c r="MSB304"/>
      <c r="MSC304"/>
      <c r="MSD304"/>
      <c r="MSE304"/>
      <c r="MSF304"/>
      <c r="MSG304"/>
      <c r="MSH304"/>
      <c r="MSI304"/>
      <c r="MSJ304"/>
      <c r="MSK304"/>
      <c r="MSL304"/>
      <c r="MSM304"/>
      <c r="MSN304"/>
      <c r="MSO304"/>
      <c r="MSP304"/>
      <c r="MSQ304"/>
      <c r="MSR304"/>
      <c r="MSS304"/>
      <c r="MST304"/>
      <c r="MSU304"/>
      <c r="MSV304"/>
      <c r="MSW304"/>
      <c r="MSX304"/>
      <c r="MSY304"/>
      <c r="MSZ304"/>
      <c r="MTA304"/>
      <c r="MTB304"/>
      <c r="MTC304"/>
      <c r="MTD304"/>
      <c r="MTE304"/>
      <c r="MTF304"/>
      <c r="MTG304"/>
      <c r="MTH304"/>
      <c r="MTI304"/>
      <c r="MTJ304"/>
      <c r="MTK304"/>
      <c r="MTL304"/>
      <c r="MTM304"/>
      <c r="MTN304"/>
      <c r="MTO304"/>
      <c r="MTP304"/>
      <c r="MTQ304"/>
      <c r="MTR304"/>
      <c r="MTS304"/>
      <c r="MTT304"/>
      <c r="MTU304"/>
      <c r="MTV304"/>
      <c r="MTW304"/>
      <c r="MTX304"/>
      <c r="MTY304"/>
      <c r="MTZ304"/>
      <c r="MUA304"/>
      <c r="MUB304"/>
      <c r="MUC304"/>
      <c r="MUD304"/>
      <c r="MUE304"/>
      <c r="MUF304"/>
      <c r="MUG304"/>
      <c r="MUH304"/>
      <c r="MUI304"/>
      <c r="MUJ304"/>
      <c r="MUK304"/>
      <c r="MUL304"/>
      <c r="MUM304"/>
      <c r="MUN304"/>
      <c r="MUO304"/>
      <c r="MUP304"/>
      <c r="MUQ304"/>
      <c r="MUR304"/>
      <c r="MUS304"/>
      <c r="MUT304"/>
      <c r="MUU304"/>
      <c r="MUV304"/>
      <c r="MUW304"/>
      <c r="MUX304"/>
      <c r="MUY304"/>
      <c r="MUZ304"/>
      <c r="MVA304"/>
      <c r="MVB304"/>
      <c r="MVC304"/>
      <c r="MVD304"/>
      <c r="MVE304"/>
      <c r="MVF304"/>
      <c r="MVG304"/>
      <c r="MVH304"/>
      <c r="MVI304"/>
      <c r="MVJ304"/>
      <c r="MVK304"/>
      <c r="MVL304"/>
      <c r="MVM304"/>
      <c r="MVN304"/>
      <c r="MVO304"/>
      <c r="MVP304"/>
      <c r="MVQ304"/>
      <c r="MVR304"/>
      <c r="MVS304"/>
      <c r="MVT304"/>
      <c r="MVU304"/>
      <c r="MVV304"/>
      <c r="MVW304"/>
      <c r="MVX304"/>
      <c r="MVY304"/>
      <c r="MVZ304"/>
      <c r="MWA304"/>
      <c r="MWB304"/>
      <c r="MWC304"/>
      <c r="MWD304"/>
      <c r="MWE304"/>
      <c r="MWF304"/>
      <c r="MWG304"/>
      <c r="MWH304"/>
      <c r="MWI304"/>
      <c r="MWJ304"/>
      <c r="MWK304"/>
      <c r="MWL304"/>
      <c r="MWM304"/>
      <c r="MWN304"/>
      <c r="MWO304"/>
      <c r="MWP304"/>
      <c r="MWQ304"/>
      <c r="MWR304"/>
      <c r="MWS304"/>
      <c r="MWT304"/>
      <c r="MWU304"/>
      <c r="MWV304"/>
      <c r="MWW304"/>
      <c r="MWX304"/>
      <c r="MWY304"/>
      <c r="MWZ304"/>
      <c r="MXA304"/>
      <c r="MXB304"/>
      <c r="MXC304"/>
      <c r="MXD304"/>
      <c r="MXE304"/>
      <c r="MXF304"/>
      <c r="MXG304"/>
      <c r="MXH304"/>
      <c r="MXI304"/>
      <c r="MXJ304"/>
      <c r="MXK304"/>
      <c r="MXL304"/>
      <c r="MXM304"/>
      <c r="MXN304"/>
      <c r="MXO304"/>
      <c r="MXP304"/>
      <c r="MXQ304"/>
      <c r="MXR304"/>
      <c r="MXS304"/>
      <c r="MXT304"/>
      <c r="MXU304"/>
      <c r="MXV304"/>
      <c r="MXW304"/>
      <c r="MXX304"/>
      <c r="MXY304"/>
      <c r="MXZ304"/>
      <c r="MYA304"/>
      <c r="MYB304"/>
      <c r="MYC304"/>
      <c r="MYD304"/>
      <c r="MYE304"/>
      <c r="MYF304"/>
      <c r="MYG304"/>
      <c r="MYH304"/>
      <c r="MYI304"/>
      <c r="MYJ304"/>
      <c r="MYK304"/>
      <c r="MYL304"/>
      <c r="MYM304"/>
      <c r="MYN304"/>
      <c r="MYO304"/>
      <c r="MYP304"/>
      <c r="MYQ304"/>
      <c r="MYR304"/>
      <c r="MYS304"/>
      <c r="MYT304"/>
      <c r="MYU304"/>
      <c r="MYV304"/>
      <c r="MYW304"/>
      <c r="MYX304"/>
      <c r="MYY304"/>
      <c r="MYZ304"/>
      <c r="MZA304"/>
      <c r="MZB304"/>
      <c r="MZC304"/>
      <c r="MZD304"/>
      <c r="MZE304"/>
      <c r="MZF304"/>
      <c r="MZG304"/>
      <c r="MZH304"/>
      <c r="MZI304"/>
      <c r="MZJ304"/>
      <c r="MZK304"/>
      <c r="MZL304"/>
      <c r="MZM304"/>
      <c r="MZN304"/>
      <c r="MZO304"/>
      <c r="MZP304"/>
      <c r="MZQ304"/>
      <c r="MZR304"/>
      <c r="MZS304"/>
      <c r="MZT304"/>
      <c r="MZU304"/>
      <c r="MZV304"/>
      <c r="MZW304"/>
      <c r="MZX304"/>
      <c r="MZY304"/>
      <c r="MZZ304"/>
      <c r="NAA304"/>
      <c r="NAB304"/>
      <c r="NAC304"/>
      <c r="NAD304"/>
      <c r="NAE304"/>
      <c r="NAF304"/>
      <c r="NAG304"/>
      <c r="NAH304"/>
      <c r="NAI304"/>
      <c r="NAJ304"/>
      <c r="NAK304"/>
      <c r="NAL304"/>
      <c r="NAM304"/>
      <c r="NAN304"/>
      <c r="NAO304"/>
      <c r="NAP304"/>
      <c r="NAQ304"/>
      <c r="NAR304"/>
      <c r="NAS304"/>
      <c r="NAT304"/>
      <c r="NAU304"/>
      <c r="NAV304"/>
      <c r="NAW304"/>
      <c r="NAX304"/>
      <c r="NAY304"/>
      <c r="NAZ304"/>
      <c r="NBA304"/>
      <c r="NBB304"/>
      <c r="NBC304"/>
      <c r="NBD304"/>
      <c r="NBE304"/>
      <c r="NBF304"/>
      <c r="NBG304"/>
      <c r="NBH304"/>
      <c r="NBI304"/>
      <c r="NBJ304"/>
      <c r="NBK304"/>
      <c r="NBL304"/>
      <c r="NBM304"/>
      <c r="NBN304"/>
      <c r="NBO304"/>
      <c r="NBP304"/>
      <c r="NBQ304"/>
      <c r="NBR304"/>
      <c r="NBS304"/>
      <c r="NBT304"/>
      <c r="NBU304"/>
      <c r="NBV304"/>
      <c r="NBW304"/>
      <c r="NBX304"/>
      <c r="NBY304"/>
      <c r="NBZ304"/>
      <c r="NCA304"/>
      <c r="NCB304"/>
      <c r="NCC304"/>
      <c r="NCD304"/>
      <c r="NCE304"/>
      <c r="NCF304"/>
      <c r="NCG304"/>
      <c r="NCH304"/>
      <c r="NCI304"/>
      <c r="NCJ304"/>
      <c r="NCK304"/>
      <c r="NCL304"/>
      <c r="NCM304"/>
      <c r="NCN304"/>
      <c r="NCO304"/>
      <c r="NCP304"/>
      <c r="NCQ304"/>
      <c r="NCR304"/>
      <c r="NCS304"/>
      <c r="NCT304"/>
      <c r="NCU304"/>
      <c r="NCV304"/>
      <c r="NCW304"/>
      <c r="NCX304"/>
      <c r="NCY304"/>
      <c r="NCZ304"/>
      <c r="NDA304"/>
      <c r="NDB304"/>
      <c r="NDC304"/>
      <c r="NDD304"/>
      <c r="NDE304"/>
      <c r="NDF304"/>
      <c r="NDG304"/>
      <c r="NDH304"/>
      <c r="NDI304"/>
      <c r="NDJ304"/>
      <c r="NDK304"/>
      <c r="NDL304"/>
      <c r="NDM304"/>
      <c r="NDN304"/>
      <c r="NDO304"/>
      <c r="NDP304"/>
      <c r="NDQ304"/>
      <c r="NDR304"/>
      <c r="NDS304"/>
      <c r="NDT304"/>
      <c r="NDU304"/>
      <c r="NDV304"/>
      <c r="NDW304"/>
      <c r="NDX304"/>
      <c r="NDY304"/>
      <c r="NDZ304"/>
      <c r="NEA304"/>
      <c r="NEB304"/>
      <c r="NEC304"/>
      <c r="NED304"/>
      <c r="NEE304"/>
      <c r="NEF304"/>
      <c r="NEG304"/>
      <c r="NEH304"/>
      <c r="NEI304"/>
      <c r="NEJ304"/>
      <c r="NEK304"/>
      <c r="NEL304"/>
      <c r="NEM304"/>
      <c r="NEN304"/>
      <c r="NEO304"/>
      <c r="NEP304"/>
      <c r="NEQ304"/>
      <c r="NER304"/>
      <c r="NES304"/>
      <c r="NET304"/>
      <c r="NEU304"/>
      <c r="NEV304"/>
      <c r="NEW304"/>
      <c r="NEX304"/>
      <c r="NEY304"/>
      <c r="NEZ304"/>
      <c r="NFA304"/>
      <c r="NFB304"/>
      <c r="NFC304"/>
      <c r="NFD304"/>
      <c r="NFE304"/>
      <c r="NFF304"/>
      <c r="NFG304"/>
      <c r="NFH304"/>
      <c r="NFI304"/>
      <c r="NFJ304"/>
      <c r="NFK304"/>
      <c r="NFL304"/>
      <c r="NFM304"/>
      <c r="NFN304"/>
      <c r="NFO304"/>
      <c r="NFP304"/>
      <c r="NFQ304"/>
      <c r="NFR304"/>
      <c r="NFS304"/>
      <c r="NFT304"/>
      <c r="NFU304"/>
      <c r="NFV304"/>
      <c r="NFW304"/>
      <c r="NFX304"/>
      <c r="NFY304"/>
      <c r="NFZ304"/>
      <c r="NGA304"/>
      <c r="NGB304"/>
      <c r="NGC304"/>
      <c r="NGD304"/>
      <c r="NGE304"/>
      <c r="NGF304"/>
      <c r="NGG304"/>
      <c r="NGH304"/>
      <c r="NGI304"/>
      <c r="NGJ304"/>
      <c r="NGK304"/>
      <c r="NGL304"/>
      <c r="NGM304"/>
      <c r="NGN304"/>
      <c r="NGO304"/>
      <c r="NGP304"/>
      <c r="NGQ304"/>
      <c r="NGR304"/>
      <c r="NGS304"/>
      <c r="NGT304"/>
      <c r="NGU304"/>
      <c r="NGV304"/>
      <c r="NGW304"/>
      <c r="NGX304"/>
      <c r="NGY304"/>
      <c r="NGZ304"/>
      <c r="NHA304"/>
      <c r="NHB304"/>
      <c r="NHC304"/>
      <c r="NHD304"/>
      <c r="NHE304"/>
      <c r="NHF304"/>
      <c r="NHG304"/>
      <c r="NHH304"/>
      <c r="NHI304"/>
      <c r="NHJ304"/>
      <c r="NHK304"/>
      <c r="NHL304"/>
      <c r="NHM304"/>
      <c r="NHN304"/>
      <c r="NHO304"/>
      <c r="NHP304"/>
      <c r="NHQ304"/>
      <c r="NHR304"/>
      <c r="NHS304"/>
      <c r="NHT304"/>
      <c r="NHU304"/>
      <c r="NHV304"/>
      <c r="NHW304"/>
      <c r="NHX304"/>
      <c r="NHY304"/>
      <c r="NHZ304"/>
      <c r="NIA304"/>
      <c r="NIB304"/>
      <c r="NIC304"/>
      <c r="NID304"/>
      <c r="NIE304"/>
      <c r="NIF304"/>
      <c r="NIG304"/>
      <c r="NIH304"/>
      <c r="NII304"/>
      <c r="NIJ304"/>
      <c r="NIK304"/>
      <c r="NIL304"/>
      <c r="NIM304"/>
      <c r="NIN304"/>
      <c r="NIO304"/>
      <c r="NIP304"/>
      <c r="NIQ304"/>
      <c r="NIR304"/>
      <c r="NIS304"/>
      <c r="NIT304"/>
      <c r="NIU304"/>
      <c r="NIV304"/>
      <c r="NIW304"/>
      <c r="NIX304"/>
      <c r="NIY304"/>
      <c r="NIZ304"/>
      <c r="NJA304"/>
      <c r="NJB304"/>
      <c r="NJC304"/>
      <c r="NJD304"/>
      <c r="NJE304"/>
      <c r="NJF304"/>
      <c r="NJG304"/>
      <c r="NJH304"/>
      <c r="NJI304"/>
      <c r="NJJ304"/>
      <c r="NJK304"/>
      <c r="NJL304"/>
      <c r="NJM304"/>
      <c r="NJN304"/>
      <c r="NJO304"/>
      <c r="NJP304"/>
      <c r="NJQ304"/>
      <c r="NJR304"/>
      <c r="NJS304"/>
      <c r="NJT304"/>
      <c r="NJU304"/>
      <c r="NJV304"/>
      <c r="NJW304"/>
      <c r="NJX304"/>
      <c r="NJY304"/>
      <c r="NJZ304"/>
      <c r="NKA304"/>
      <c r="NKB304"/>
      <c r="NKC304"/>
      <c r="NKD304"/>
      <c r="NKE304"/>
      <c r="NKF304"/>
      <c r="NKG304"/>
      <c r="NKH304"/>
      <c r="NKI304"/>
      <c r="NKJ304"/>
      <c r="NKK304"/>
      <c r="NKL304"/>
      <c r="NKM304"/>
      <c r="NKN304"/>
      <c r="NKO304"/>
      <c r="NKP304"/>
      <c r="NKQ304"/>
      <c r="NKR304"/>
      <c r="NKS304"/>
      <c r="NKT304"/>
      <c r="NKU304"/>
      <c r="NKV304"/>
      <c r="NKW304"/>
      <c r="NKX304"/>
      <c r="NKY304"/>
      <c r="NKZ304"/>
      <c r="NLA304"/>
      <c r="NLB304"/>
      <c r="NLC304"/>
      <c r="NLD304"/>
      <c r="NLE304"/>
      <c r="NLF304"/>
      <c r="NLG304"/>
      <c r="NLH304"/>
      <c r="NLI304"/>
      <c r="NLJ304"/>
      <c r="NLK304"/>
      <c r="NLL304"/>
      <c r="NLM304"/>
      <c r="NLN304"/>
      <c r="NLO304"/>
      <c r="NLP304"/>
      <c r="NLQ304"/>
      <c r="NLR304"/>
      <c r="NLS304"/>
      <c r="NLT304"/>
      <c r="NLU304"/>
      <c r="NLV304"/>
      <c r="NLW304"/>
      <c r="NLX304"/>
      <c r="NLY304"/>
      <c r="NLZ304"/>
      <c r="NMA304"/>
      <c r="NMB304"/>
      <c r="NMC304"/>
      <c r="NMD304"/>
      <c r="NME304"/>
      <c r="NMF304"/>
      <c r="NMG304"/>
      <c r="NMH304"/>
      <c r="NMI304"/>
      <c r="NMJ304"/>
      <c r="NMK304"/>
      <c r="NML304"/>
      <c r="NMM304"/>
      <c r="NMN304"/>
      <c r="NMO304"/>
      <c r="NMP304"/>
      <c r="NMQ304"/>
      <c r="NMR304"/>
      <c r="NMS304"/>
      <c r="NMT304"/>
      <c r="NMU304"/>
      <c r="NMV304"/>
      <c r="NMW304"/>
      <c r="NMX304"/>
      <c r="NMY304"/>
      <c r="NMZ304"/>
      <c r="NNA304"/>
      <c r="NNB304"/>
      <c r="NNC304"/>
      <c r="NND304"/>
      <c r="NNE304"/>
      <c r="NNF304"/>
      <c r="NNG304"/>
      <c r="NNH304"/>
      <c r="NNI304"/>
      <c r="NNJ304"/>
      <c r="NNK304"/>
      <c r="NNL304"/>
      <c r="NNM304"/>
      <c r="NNN304"/>
      <c r="NNO304"/>
      <c r="NNP304"/>
      <c r="NNQ304"/>
      <c r="NNR304"/>
      <c r="NNS304"/>
      <c r="NNT304"/>
      <c r="NNU304"/>
      <c r="NNV304"/>
      <c r="NNW304"/>
      <c r="NNX304"/>
      <c r="NNY304"/>
      <c r="NNZ304"/>
      <c r="NOA304"/>
      <c r="NOB304"/>
      <c r="NOC304"/>
      <c r="NOD304"/>
      <c r="NOE304"/>
      <c r="NOF304"/>
      <c r="NOG304"/>
      <c r="NOH304"/>
      <c r="NOI304"/>
      <c r="NOJ304"/>
      <c r="NOK304"/>
      <c r="NOL304"/>
      <c r="NOM304"/>
      <c r="NON304"/>
      <c r="NOO304"/>
      <c r="NOP304"/>
      <c r="NOQ304"/>
      <c r="NOR304"/>
      <c r="NOS304"/>
      <c r="NOT304"/>
      <c r="NOU304"/>
      <c r="NOV304"/>
      <c r="NOW304"/>
      <c r="NOX304"/>
      <c r="NOY304"/>
      <c r="NOZ304"/>
      <c r="NPA304"/>
      <c r="NPB304"/>
      <c r="NPC304"/>
      <c r="NPD304"/>
      <c r="NPE304"/>
      <c r="NPF304"/>
      <c r="NPG304"/>
      <c r="NPH304"/>
      <c r="NPI304"/>
      <c r="NPJ304"/>
      <c r="NPK304"/>
      <c r="NPL304"/>
      <c r="NPM304"/>
      <c r="NPN304"/>
      <c r="NPO304"/>
      <c r="NPP304"/>
      <c r="NPQ304"/>
      <c r="NPR304"/>
      <c r="NPS304"/>
      <c r="NPT304"/>
      <c r="NPU304"/>
      <c r="NPV304"/>
      <c r="NPW304"/>
      <c r="NPX304"/>
      <c r="NPY304"/>
      <c r="NPZ304"/>
      <c r="NQA304"/>
      <c r="NQB304"/>
      <c r="NQC304"/>
      <c r="NQD304"/>
      <c r="NQE304"/>
      <c r="NQF304"/>
      <c r="NQG304"/>
      <c r="NQH304"/>
      <c r="NQI304"/>
      <c r="NQJ304"/>
      <c r="NQK304"/>
      <c r="NQL304"/>
      <c r="NQM304"/>
      <c r="NQN304"/>
      <c r="NQO304"/>
      <c r="NQP304"/>
      <c r="NQQ304"/>
      <c r="NQR304"/>
      <c r="NQS304"/>
      <c r="NQT304"/>
      <c r="NQU304"/>
      <c r="NQV304"/>
      <c r="NQW304"/>
      <c r="NQX304"/>
      <c r="NQY304"/>
      <c r="NQZ304"/>
      <c r="NRA304"/>
      <c r="NRB304"/>
      <c r="NRC304"/>
      <c r="NRD304"/>
      <c r="NRE304"/>
      <c r="NRF304"/>
      <c r="NRG304"/>
      <c r="NRH304"/>
      <c r="NRI304"/>
      <c r="NRJ304"/>
      <c r="NRK304"/>
      <c r="NRL304"/>
      <c r="NRM304"/>
      <c r="NRN304"/>
      <c r="NRO304"/>
      <c r="NRP304"/>
      <c r="NRQ304"/>
      <c r="NRR304"/>
      <c r="NRS304"/>
      <c r="NRT304"/>
      <c r="NRU304"/>
      <c r="NRV304"/>
      <c r="NRW304"/>
      <c r="NRX304"/>
      <c r="NRY304"/>
      <c r="NRZ304"/>
      <c r="NSA304"/>
      <c r="NSB304"/>
      <c r="NSC304"/>
      <c r="NSD304"/>
      <c r="NSE304"/>
      <c r="NSF304"/>
      <c r="NSG304"/>
      <c r="NSH304"/>
      <c r="NSI304"/>
      <c r="NSJ304"/>
      <c r="NSK304"/>
      <c r="NSL304"/>
      <c r="NSM304"/>
      <c r="NSN304"/>
      <c r="NSO304"/>
      <c r="NSP304"/>
      <c r="NSQ304"/>
      <c r="NSR304"/>
      <c r="NSS304"/>
      <c r="NST304"/>
      <c r="NSU304"/>
      <c r="NSV304"/>
      <c r="NSW304"/>
      <c r="NSX304"/>
      <c r="NSY304"/>
      <c r="NSZ304"/>
      <c r="NTA304"/>
      <c r="NTB304"/>
      <c r="NTC304"/>
      <c r="NTD304"/>
      <c r="NTE304"/>
      <c r="NTF304"/>
      <c r="NTG304"/>
      <c r="NTH304"/>
      <c r="NTI304"/>
      <c r="NTJ304"/>
      <c r="NTK304"/>
      <c r="NTL304"/>
      <c r="NTM304"/>
      <c r="NTN304"/>
      <c r="NTO304"/>
      <c r="NTP304"/>
      <c r="NTQ304"/>
      <c r="NTR304"/>
      <c r="NTS304"/>
      <c r="NTT304"/>
      <c r="NTU304"/>
      <c r="NTV304"/>
      <c r="NTW304"/>
      <c r="NTX304"/>
      <c r="NTY304"/>
      <c r="NTZ304"/>
      <c r="NUA304"/>
      <c r="NUB304"/>
      <c r="NUC304"/>
      <c r="NUD304"/>
      <c r="NUE304"/>
      <c r="NUF304"/>
      <c r="NUG304"/>
      <c r="NUH304"/>
      <c r="NUI304"/>
      <c r="NUJ304"/>
      <c r="NUK304"/>
      <c r="NUL304"/>
      <c r="NUM304"/>
      <c r="NUN304"/>
      <c r="NUO304"/>
      <c r="NUP304"/>
      <c r="NUQ304"/>
      <c r="NUR304"/>
      <c r="NUS304"/>
      <c r="NUT304"/>
      <c r="NUU304"/>
      <c r="NUV304"/>
      <c r="NUW304"/>
      <c r="NUX304"/>
      <c r="NUY304"/>
      <c r="NUZ304"/>
      <c r="NVA304"/>
      <c r="NVB304"/>
      <c r="NVC304"/>
      <c r="NVD304"/>
      <c r="NVE304"/>
      <c r="NVF304"/>
      <c r="NVG304"/>
      <c r="NVH304"/>
      <c r="NVI304"/>
      <c r="NVJ304"/>
      <c r="NVK304"/>
      <c r="NVL304"/>
      <c r="NVM304"/>
      <c r="NVN304"/>
      <c r="NVO304"/>
      <c r="NVP304"/>
      <c r="NVQ304"/>
      <c r="NVR304"/>
      <c r="NVS304"/>
      <c r="NVT304"/>
      <c r="NVU304"/>
      <c r="NVV304"/>
      <c r="NVW304"/>
      <c r="NVX304"/>
      <c r="NVY304"/>
      <c r="NVZ304"/>
      <c r="NWA304"/>
      <c r="NWB304"/>
      <c r="NWC304"/>
      <c r="NWD304"/>
      <c r="NWE304"/>
      <c r="NWF304"/>
      <c r="NWG304"/>
      <c r="NWH304"/>
      <c r="NWI304"/>
      <c r="NWJ304"/>
      <c r="NWK304"/>
      <c r="NWL304"/>
      <c r="NWM304"/>
      <c r="NWN304"/>
      <c r="NWO304"/>
      <c r="NWP304"/>
      <c r="NWQ304"/>
      <c r="NWR304"/>
      <c r="NWS304"/>
      <c r="NWT304"/>
      <c r="NWU304"/>
      <c r="NWV304"/>
      <c r="NWW304"/>
      <c r="NWX304"/>
      <c r="NWY304"/>
      <c r="NWZ304"/>
      <c r="NXA304"/>
      <c r="NXB304"/>
      <c r="NXC304"/>
      <c r="NXD304"/>
      <c r="NXE304"/>
      <c r="NXF304"/>
      <c r="NXG304"/>
      <c r="NXH304"/>
      <c r="NXI304"/>
      <c r="NXJ304"/>
      <c r="NXK304"/>
      <c r="NXL304"/>
      <c r="NXM304"/>
      <c r="NXN304"/>
      <c r="NXO304"/>
      <c r="NXP304"/>
      <c r="NXQ304"/>
      <c r="NXR304"/>
      <c r="NXS304"/>
      <c r="NXT304"/>
      <c r="NXU304"/>
      <c r="NXV304"/>
      <c r="NXW304"/>
      <c r="NXX304"/>
      <c r="NXY304"/>
      <c r="NXZ304"/>
      <c r="NYA304"/>
      <c r="NYB304"/>
      <c r="NYC304"/>
      <c r="NYD304"/>
      <c r="NYE304"/>
      <c r="NYF304"/>
      <c r="NYG304"/>
      <c r="NYH304"/>
      <c r="NYI304"/>
      <c r="NYJ304"/>
      <c r="NYK304"/>
      <c r="NYL304"/>
      <c r="NYM304"/>
      <c r="NYN304"/>
      <c r="NYO304"/>
      <c r="NYP304"/>
      <c r="NYQ304"/>
      <c r="NYR304"/>
      <c r="NYS304"/>
      <c r="NYT304"/>
      <c r="NYU304"/>
      <c r="NYV304"/>
      <c r="NYW304"/>
      <c r="NYX304"/>
      <c r="NYY304"/>
      <c r="NYZ304"/>
      <c r="NZA304"/>
      <c r="NZB304"/>
      <c r="NZC304"/>
      <c r="NZD304"/>
      <c r="NZE304"/>
      <c r="NZF304"/>
      <c r="NZG304"/>
      <c r="NZH304"/>
      <c r="NZI304"/>
      <c r="NZJ304"/>
      <c r="NZK304"/>
      <c r="NZL304"/>
      <c r="NZM304"/>
      <c r="NZN304"/>
      <c r="NZO304"/>
      <c r="NZP304"/>
      <c r="NZQ304"/>
      <c r="NZR304"/>
      <c r="NZS304"/>
      <c r="NZT304"/>
      <c r="NZU304"/>
      <c r="NZV304"/>
      <c r="NZW304"/>
      <c r="NZX304"/>
      <c r="NZY304"/>
      <c r="NZZ304"/>
      <c r="OAA304"/>
      <c r="OAB304"/>
      <c r="OAC304"/>
      <c r="OAD304"/>
      <c r="OAE304"/>
      <c r="OAF304"/>
      <c r="OAG304"/>
      <c r="OAH304"/>
      <c r="OAI304"/>
      <c r="OAJ304"/>
      <c r="OAK304"/>
      <c r="OAL304"/>
      <c r="OAM304"/>
      <c r="OAN304"/>
      <c r="OAO304"/>
      <c r="OAP304"/>
      <c r="OAQ304"/>
      <c r="OAR304"/>
      <c r="OAS304"/>
      <c r="OAT304"/>
      <c r="OAU304"/>
      <c r="OAV304"/>
      <c r="OAW304"/>
      <c r="OAX304"/>
      <c r="OAY304"/>
      <c r="OAZ304"/>
      <c r="OBA304"/>
      <c r="OBB304"/>
      <c r="OBC304"/>
      <c r="OBD304"/>
      <c r="OBE304"/>
      <c r="OBF304"/>
      <c r="OBG304"/>
      <c r="OBH304"/>
      <c r="OBI304"/>
      <c r="OBJ304"/>
      <c r="OBK304"/>
      <c r="OBL304"/>
      <c r="OBM304"/>
      <c r="OBN304"/>
      <c r="OBO304"/>
      <c r="OBP304"/>
      <c r="OBQ304"/>
      <c r="OBR304"/>
      <c r="OBS304"/>
      <c r="OBT304"/>
      <c r="OBU304"/>
      <c r="OBV304"/>
      <c r="OBW304"/>
      <c r="OBX304"/>
      <c r="OBY304"/>
      <c r="OBZ304"/>
      <c r="OCA304"/>
      <c r="OCB304"/>
      <c r="OCC304"/>
      <c r="OCD304"/>
      <c r="OCE304"/>
      <c r="OCF304"/>
      <c r="OCG304"/>
      <c r="OCH304"/>
      <c r="OCI304"/>
      <c r="OCJ304"/>
      <c r="OCK304"/>
      <c r="OCL304"/>
      <c r="OCM304"/>
      <c r="OCN304"/>
      <c r="OCO304"/>
      <c r="OCP304"/>
      <c r="OCQ304"/>
      <c r="OCR304"/>
      <c r="OCS304"/>
      <c r="OCT304"/>
      <c r="OCU304"/>
      <c r="OCV304"/>
      <c r="OCW304"/>
      <c r="OCX304"/>
      <c r="OCY304"/>
      <c r="OCZ304"/>
      <c r="ODA304"/>
      <c r="ODB304"/>
      <c r="ODC304"/>
      <c r="ODD304"/>
      <c r="ODE304"/>
      <c r="ODF304"/>
      <c r="ODG304"/>
      <c r="ODH304"/>
      <c r="ODI304"/>
      <c r="ODJ304"/>
      <c r="ODK304"/>
      <c r="ODL304"/>
      <c r="ODM304"/>
      <c r="ODN304"/>
      <c r="ODO304"/>
      <c r="ODP304"/>
      <c r="ODQ304"/>
      <c r="ODR304"/>
      <c r="ODS304"/>
      <c r="ODT304"/>
      <c r="ODU304"/>
      <c r="ODV304"/>
      <c r="ODW304"/>
      <c r="ODX304"/>
      <c r="ODY304"/>
      <c r="ODZ304"/>
      <c r="OEA304"/>
      <c r="OEB304"/>
      <c r="OEC304"/>
      <c r="OED304"/>
      <c r="OEE304"/>
      <c r="OEF304"/>
      <c r="OEG304"/>
      <c r="OEH304"/>
      <c r="OEI304"/>
      <c r="OEJ304"/>
      <c r="OEK304"/>
      <c r="OEL304"/>
      <c r="OEM304"/>
      <c r="OEN304"/>
      <c r="OEO304"/>
      <c r="OEP304"/>
      <c r="OEQ304"/>
      <c r="OER304"/>
      <c r="OES304"/>
      <c r="OET304"/>
      <c r="OEU304"/>
      <c r="OEV304"/>
      <c r="OEW304"/>
      <c r="OEX304"/>
      <c r="OEY304"/>
      <c r="OEZ304"/>
      <c r="OFA304"/>
      <c r="OFB304"/>
      <c r="OFC304"/>
      <c r="OFD304"/>
      <c r="OFE304"/>
      <c r="OFF304"/>
      <c r="OFG304"/>
      <c r="OFH304"/>
      <c r="OFI304"/>
      <c r="OFJ304"/>
      <c r="OFK304"/>
      <c r="OFL304"/>
      <c r="OFM304"/>
      <c r="OFN304"/>
      <c r="OFO304"/>
      <c r="OFP304"/>
      <c r="OFQ304"/>
      <c r="OFR304"/>
      <c r="OFS304"/>
      <c r="OFT304"/>
      <c r="OFU304"/>
      <c r="OFV304"/>
      <c r="OFW304"/>
      <c r="OFX304"/>
      <c r="OFY304"/>
      <c r="OFZ304"/>
      <c r="OGA304"/>
      <c r="OGB304"/>
      <c r="OGC304"/>
      <c r="OGD304"/>
      <c r="OGE304"/>
      <c r="OGF304"/>
      <c r="OGG304"/>
      <c r="OGH304"/>
      <c r="OGI304"/>
      <c r="OGJ304"/>
      <c r="OGK304"/>
      <c r="OGL304"/>
      <c r="OGM304"/>
      <c r="OGN304"/>
      <c r="OGO304"/>
      <c r="OGP304"/>
      <c r="OGQ304"/>
      <c r="OGR304"/>
      <c r="OGS304"/>
      <c r="OGT304"/>
      <c r="OGU304"/>
      <c r="OGV304"/>
      <c r="OGW304"/>
      <c r="OGX304"/>
      <c r="OGY304"/>
      <c r="OGZ304"/>
      <c r="OHA304"/>
      <c r="OHB304"/>
      <c r="OHC304"/>
      <c r="OHD304"/>
      <c r="OHE304"/>
      <c r="OHF304"/>
      <c r="OHG304"/>
      <c r="OHH304"/>
      <c r="OHI304"/>
      <c r="OHJ304"/>
      <c r="OHK304"/>
      <c r="OHL304"/>
      <c r="OHM304"/>
      <c r="OHN304"/>
      <c r="OHO304"/>
      <c r="OHP304"/>
      <c r="OHQ304"/>
      <c r="OHR304"/>
      <c r="OHS304"/>
      <c r="OHT304"/>
      <c r="OHU304"/>
      <c r="OHV304"/>
      <c r="OHW304"/>
      <c r="OHX304"/>
      <c r="OHY304"/>
      <c r="OHZ304"/>
      <c r="OIA304"/>
      <c r="OIB304"/>
      <c r="OIC304"/>
      <c r="OID304"/>
      <c r="OIE304"/>
      <c r="OIF304"/>
      <c r="OIG304"/>
      <c r="OIH304"/>
      <c r="OII304"/>
      <c r="OIJ304"/>
      <c r="OIK304"/>
      <c r="OIL304"/>
      <c r="OIM304"/>
      <c r="OIN304"/>
      <c r="OIO304"/>
      <c r="OIP304"/>
      <c r="OIQ304"/>
      <c r="OIR304"/>
      <c r="OIS304"/>
      <c r="OIT304"/>
      <c r="OIU304"/>
      <c r="OIV304"/>
      <c r="OIW304"/>
      <c r="OIX304"/>
      <c r="OIY304"/>
      <c r="OIZ304"/>
      <c r="OJA304"/>
      <c r="OJB304"/>
      <c r="OJC304"/>
      <c r="OJD304"/>
      <c r="OJE304"/>
      <c r="OJF304"/>
      <c r="OJG304"/>
      <c r="OJH304"/>
      <c r="OJI304"/>
      <c r="OJJ304"/>
      <c r="OJK304"/>
      <c r="OJL304"/>
      <c r="OJM304"/>
      <c r="OJN304"/>
      <c r="OJO304"/>
      <c r="OJP304"/>
      <c r="OJQ304"/>
      <c r="OJR304"/>
      <c r="OJS304"/>
      <c r="OJT304"/>
      <c r="OJU304"/>
      <c r="OJV304"/>
      <c r="OJW304"/>
      <c r="OJX304"/>
      <c r="OJY304"/>
      <c r="OJZ304"/>
      <c r="OKA304"/>
      <c r="OKB304"/>
      <c r="OKC304"/>
      <c r="OKD304"/>
      <c r="OKE304"/>
      <c r="OKF304"/>
      <c r="OKG304"/>
      <c r="OKH304"/>
      <c r="OKI304"/>
      <c r="OKJ304"/>
      <c r="OKK304"/>
      <c r="OKL304"/>
      <c r="OKM304"/>
      <c r="OKN304"/>
      <c r="OKO304"/>
      <c r="OKP304"/>
      <c r="OKQ304"/>
      <c r="OKR304"/>
      <c r="OKS304"/>
      <c r="OKT304"/>
      <c r="OKU304"/>
      <c r="OKV304"/>
      <c r="OKW304"/>
      <c r="OKX304"/>
      <c r="OKY304"/>
      <c r="OKZ304"/>
      <c r="OLA304"/>
      <c r="OLB304"/>
      <c r="OLC304"/>
      <c r="OLD304"/>
      <c r="OLE304"/>
      <c r="OLF304"/>
      <c r="OLG304"/>
      <c r="OLH304"/>
      <c r="OLI304"/>
      <c r="OLJ304"/>
      <c r="OLK304"/>
      <c r="OLL304"/>
      <c r="OLM304"/>
      <c r="OLN304"/>
      <c r="OLO304"/>
      <c r="OLP304"/>
      <c r="OLQ304"/>
      <c r="OLR304"/>
      <c r="OLS304"/>
      <c r="OLT304"/>
      <c r="OLU304"/>
      <c r="OLV304"/>
      <c r="OLW304"/>
      <c r="OLX304"/>
      <c r="OLY304"/>
      <c r="OLZ304"/>
      <c r="OMA304"/>
      <c r="OMB304"/>
      <c r="OMC304"/>
      <c r="OMD304"/>
      <c r="OME304"/>
      <c r="OMF304"/>
      <c r="OMG304"/>
      <c r="OMH304"/>
      <c r="OMI304"/>
      <c r="OMJ304"/>
      <c r="OMK304"/>
      <c r="OML304"/>
      <c r="OMM304"/>
      <c r="OMN304"/>
      <c r="OMO304"/>
      <c r="OMP304"/>
      <c r="OMQ304"/>
      <c r="OMR304"/>
      <c r="OMS304"/>
      <c r="OMT304"/>
      <c r="OMU304"/>
      <c r="OMV304"/>
      <c r="OMW304"/>
      <c r="OMX304"/>
      <c r="OMY304"/>
      <c r="OMZ304"/>
      <c r="ONA304"/>
      <c r="ONB304"/>
      <c r="ONC304"/>
      <c r="OND304"/>
      <c r="ONE304"/>
      <c r="ONF304"/>
      <c r="ONG304"/>
      <c r="ONH304"/>
      <c r="ONI304"/>
      <c r="ONJ304"/>
      <c r="ONK304"/>
      <c r="ONL304"/>
      <c r="ONM304"/>
      <c r="ONN304"/>
      <c r="ONO304"/>
      <c r="ONP304"/>
      <c r="ONQ304"/>
      <c r="ONR304"/>
      <c r="ONS304"/>
      <c r="ONT304"/>
      <c r="ONU304"/>
      <c r="ONV304"/>
      <c r="ONW304"/>
      <c r="ONX304"/>
      <c r="ONY304"/>
      <c r="ONZ304"/>
      <c r="OOA304"/>
      <c r="OOB304"/>
      <c r="OOC304"/>
      <c r="OOD304"/>
      <c r="OOE304"/>
      <c r="OOF304"/>
      <c r="OOG304"/>
      <c r="OOH304"/>
      <c r="OOI304"/>
      <c r="OOJ304"/>
      <c r="OOK304"/>
      <c r="OOL304"/>
      <c r="OOM304"/>
      <c r="OON304"/>
      <c r="OOO304"/>
      <c r="OOP304"/>
      <c r="OOQ304"/>
      <c r="OOR304"/>
      <c r="OOS304"/>
      <c r="OOT304"/>
      <c r="OOU304"/>
      <c r="OOV304"/>
      <c r="OOW304"/>
      <c r="OOX304"/>
      <c r="OOY304"/>
      <c r="OOZ304"/>
      <c r="OPA304"/>
      <c r="OPB304"/>
      <c r="OPC304"/>
      <c r="OPD304"/>
      <c r="OPE304"/>
      <c r="OPF304"/>
      <c r="OPG304"/>
      <c r="OPH304"/>
      <c r="OPI304"/>
      <c r="OPJ304"/>
      <c r="OPK304"/>
      <c r="OPL304"/>
      <c r="OPM304"/>
      <c r="OPN304"/>
      <c r="OPO304"/>
      <c r="OPP304"/>
      <c r="OPQ304"/>
      <c r="OPR304"/>
      <c r="OPS304"/>
      <c r="OPT304"/>
      <c r="OPU304"/>
      <c r="OPV304"/>
      <c r="OPW304"/>
      <c r="OPX304"/>
      <c r="OPY304"/>
      <c r="OPZ304"/>
      <c r="OQA304"/>
      <c r="OQB304"/>
      <c r="OQC304"/>
      <c r="OQD304"/>
      <c r="OQE304"/>
      <c r="OQF304"/>
      <c r="OQG304"/>
      <c r="OQH304"/>
      <c r="OQI304"/>
      <c r="OQJ304"/>
      <c r="OQK304"/>
      <c r="OQL304"/>
      <c r="OQM304"/>
      <c r="OQN304"/>
      <c r="OQO304"/>
      <c r="OQP304"/>
      <c r="OQQ304"/>
      <c r="OQR304"/>
      <c r="OQS304"/>
      <c r="OQT304"/>
      <c r="OQU304"/>
      <c r="OQV304"/>
      <c r="OQW304"/>
      <c r="OQX304"/>
      <c r="OQY304"/>
      <c r="OQZ304"/>
      <c r="ORA304"/>
      <c r="ORB304"/>
      <c r="ORC304"/>
      <c r="ORD304"/>
      <c r="ORE304"/>
      <c r="ORF304"/>
      <c r="ORG304"/>
      <c r="ORH304"/>
      <c r="ORI304"/>
      <c r="ORJ304"/>
      <c r="ORK304"/>
      <c r="ORL304"/>
      <c r="ORM304"/>
      <c r="ORN304"/>
      <c r="ORO304"/>
      <c r="ORP304"/>
      <c r="ORQ304"/>
      <c r="ORR304"/>
      <c r="ORS304"/>
      <c r="ORT304"/>
      <c r="ORU304"/>
      <c r="ORV304"/>
      <c r="ORW304"/>
      <c r="ORX304"/>
      <c r="ORY304"/>
      <c r="ORZ304"/>
      <c r="OSA304"/>
      <c r="OSB304"/>
      <c r="OSC304"/>
      <c r="OSD304"/>
      <c r="OSE304"/>
      <c r="OSF304"/>
      <c r="OSG304"/>
      <c r="OSH304"/>
      <c r="OSI304"/>
      <c r="OSJ304"/>
      <c r="OSK304"/>
      <c r="OSL304"/>
      <c r="OSM304"/>
      <c r="OSN304"/>
      <c r="OSO304"/>
      <c r="OSP304"/>
      <c r="OSQ304"/>
      <c r="OSR304"/>
      <c r="OSS304"/>
      <c r="OST304"/>
      <c r="OSU304"/>
      <c r="OSV304"/>
      <c r="OSW304"/>
      <c r="OSX304"/>
      <c r="OSY304"/>
      <c r="OSZ304"/>
      <c r="OTA304"/>
      <c r="OTB304"/>
      <c r="OTC304"/>
      <c r="OTD304"/>
      <c r="OTE304"/>
      <c r="OTF304"/>
      <c r="OTG304"/>
      <c r="OTH304"/>
      <c r="OTI304"/>
      <c r="OTJ304"/>
      <c r="OTK304"/>
      <c r="OTL304"/>
      <c r="OTM304"/>
      <c r="OTN304"/>
      <c r="OTO304"/>
      <c r="OTP304"/>
      <c r="OTQ304"/>
      <c r="OTR304"/>
      <c r="OTS304"/>
      <c r="OTT304"/>
      <c r="OTU304"/>
      <c r="OTV304"/>
      <c r="OTW304"/>
      <c r="OTX304"/>
      <c r="OTY304"/>
      <c r="OTZ304"/>
      <c r="OUA304"/>
      <c r="OUB304"/>
      <c r="OUC304"/>
      <c r="OUD304"/>
      <c r="OUE304"/>
      <c r="OUF304"/>
      <c r="OUG304"/>
      <c r="OUH304"/>
      <c r="OUI304"/>
      <c r="OUJ304"/>
      <c r="OUK304"/>
      <c r="OUL304"/>
      <c r="OUM304"/>
      <c r="OUN304"/>
      <c r="OUO304"/>
      <c r="OUP304"/>
      <c r="OUQ304"/>
      <c r="OUR304"/>
      <c r="OUS304"/>
      <c r="OUT304"/>
      <c r="OUU304"/>
      <c r="OUV304"/>
      <c r="OUW304"/>
      <c r="OUX304"/>
      <c r="OUY304"/>
      <c r="OUZ304"/>
      <c r="OVA304"/>
      <c r="OVB304"/>
      <c r="OVC304"/>
      <c r="OVD304"/>
      <c r="OVE304"/>
      <c r="OVF304"/>
      <c r="OVG304"/>
      <c r="OVH304"/>
      <c r="OVI304"/>
      <c r="OVJ304"/>
      <c r="OVK304"/>
      <c r="OVL304"/>
      <c r="OVM304"/>
      <c r="OVN304"/>
      <c r="OVO304"/>
      <c r="OVP304"/>
      <c r="OVQ304"/>
      <c r="OVR304"/>
      <c r="OVS304"/>
      <c r="OVT304"/>
      <c r="OVU304"/>
      <c r="OVV304"/>
      <c r="OVW304"/>
      <c r="OVX304"/>
      <c r="OVY304"/>
      <c r="OVZ304"/>
      <c r="OWA304"/>
      <c r="OWB304"/>
      <c r="OWC304"/>
      <c r="OWD304"/>
      <c r="OWE304"/>
      <c r="OWF304"/>
      <c r="OWG304"/>
      <c r="OWH304"/>
      <c r="OWI304"/>
      <c r="OWJ304"/>
      <c r="OWK304"/>
      <c r="OWL304"/>
      <c r="OWM304"/>
      <c r="OWN304"/>
      <c r="OWO304"/>
      <c r="OWP304"/>
      <c r="OWQ304"/>
      <c r="OWR304"/>
      <c r="OWS304"/>
      <c r="OWT304"/>
      <c r="OWU304"/>
      <c r="OWV304"/>
      <c r="OWW304"/>
      <c r="OWX304"/>
      <c r="OWY304"/>
      <c r="OWZ304"/>
      <c r="OXA304"/>
      <c r="OXB304"/>
      <c r="OXC304"/>
      <c r="OXD304"/>
      <c r="OXE304"/>
      <c r="OXF304"/>
      <c r="OXG304"/>
      <c r="OXH304"/>
      <c r="OXI304"/>
      <c r="OXJ304"/>
      <c r="OXK304"/>
      <c r="OXL304"/>
      <c r="OXM304"/>
      <c r="OXN304"/>
      <c r="OXO304"/>
      <c r="OXP304"/>
      <c r="OXQ304"/>
      <c r="OXR304"/>
      <c r="OXS304"/>
      <c r="OXT304"/>
      <c r="OXU304"/>
      <c r="OXV304"/>
      <c r="OXW304"/>
      <c r="OXX304"/>
      <c r="OXY304"/>
      <c r="OXZ304"/>
      <c r="OYA304"/>
      <c r="OYB304"/>
      <c r="OYC304"/>
      <c r="OYD304"/>
      <c r="OYE304"/>
      <c r="OYF304"/>
      <c r="OYG304"/>
      <c r="OYH304"/>
      <c r="OYI304"/>
      <c r="OYJ304"/>
      <c r="OYK304"/>
      <c r="OYL304"/>
      <c r="OYM304"/>
      <c r="OYN304"/>
      <c r="OYO304"/>
      <c r="OYP304"/>
      <c r="OYQ304"/>
      <c r="OYR304"/>
      <c r="OYS304"/>
      <c r="OYT304"/>
      <c r="OYU304"/>
      <c r="OYV304"/>
      <c r="OYW304"/>
      <c r="OYX304"/>
      <c r="OYY304"/>
      <c r="OYZ304"/>
      <c r="OZA304"/>
      <c r="OZB304"/>
      <c r="OZC304"/>
      <c r="OZD304"/>
      <c r="OZE304"/>
      <c r="OZF304"/>
      <c r="OZG304"/>
      <c r="OZH304"/>
      <c r="OZI304"/>
      <c r="OZJ304"/>
      <c r="OZK304"/>
      <c r="OZL304"/>
      <c r="OZM304"/>
      <c r="OZN304"/>
      <c r="OZO304"/>
      <c r="OZP304"/>
      <c r="OZQ304"/>
      <c r="OZR304"/>
      <c r="OZS304"/>
      <c r="OZT304"/>
      <c r="OZU304"/>
      <c r="OZV304"/>
      <c r="OZW304"/>
      <c r="OZX304"/>
      <c r="OZY304"/>
      <c r="OZZ304"/>
      <c r="PAA304"/>
      <c r="PAB304"/>
      <c r="PAC304"/>
      <c r="PAD304"/>
      <c r="PAE304"/>
      <c r="PAF304"/>
      <c r="PAG304"/>
      <c r="PAH304"/>
      <c r="PAI304"/>
      <c r="PAJ304"/>
      <c r="PAK304"/>
      <c r="PAL304"/>
      <c r="PAM304"/>
      <c r="PAN304"/>
      <c r="PAO304"/>
      <c r="PAP304"/>
      <c r="PAQ304"/>
      <c r="PAR304"/>
      <c r="PAS304"/>
      <c r="PAT304"/>
      <c r="PAU304"/>
      <c r="PAV304"/>
      <c r="PAW304"/>
      <c r="PAX304"/>
      <c r="PAY304"/>
      <c r="PAZ304"/>
      <c r="PBA304"/>
      <c r="PBB304"/>
      <c r="PBC304"/>
      <c r="PBD304"/>
      <c r="PBE304"/>
      <c r="PBF304"/>
      <c r="PBG304"/>
      <c r="PBH304"/>
      <c r="PBI304"/>
      <c r="PBJ304"/>
      <c r="PBK304"/>
      <c r="PBL304"/>
      <c r="PBM304"/>
      <c r="PBN304"/>
      <c r="PBO304"/>
      <c r="PBP304"/>
      <c r="PBQ304"/>
      <c r="PBR304"/>
      <c r="PBS304"/>
      <c r="PBT304"/>
      <c r="PBU304"/>
      <c r="PBV304"/>
      <c r="PBW304"/>
      <c r="PBX304"/>
      <c r="PBY304"/>
      <c r="PBZ304"/>
      <c r="PCA304"/>
      <c r="PCB304"/>
      <c r="PCC304"/>
      <c r="PCD304"/>
      <c r="PCE304"/>
      <c r="PCF304"/>
      <c r="PCG304"/>
      <c r="PCH304"/>
      <c r="PCI304"/>
      <c r="PCJ304"/>
      <c r="PCK304"/>
      <c r="PCL304"/>
      <c r="PCM304"/>
      <c r="PCN304"/>
      <c r="PCO304"/>
      <c r="PCP304"/>
      <c r="PCQ304"/>
      <c r="PCR304"/>
      <c r="PCS304"/>
      <c r="PCT304"/>
      <c r="PCU304"/>
      <c r="PCV304"/>
      <c r="PCW304"/>
      <c r="PCX304"/>
      <c r="PCY304"/>
      <c r="PCZ304"/>
      <c r="PDA304"/>
      <c r="PDB304"/>
      <c r="PDC304"/>
      <c r="PDD304"/>
      <c r="PDE304"/>
      <c r="PDF304"/>
      <c r="PDG304"/>
      <c r="PDH304"/>
      <c r="PDI304"/>
      <c r="PDJ304"/>
      <c r="PDK304"/>
      <c r="PDL304"/>
      <c r="PDM304"/>
      <c r="PDN304"/>
      <c r="PDO304"/>
      <c r="PDP304"/>
      <c r="PDQ304"/>
      <c r="PDR304"/>
      <c r="PDS304"/>
      <c r="PDT304"/>
      <c r="PDU304"/>
      <c r="PDV304"/>
      <c r="PDW304"/>
      <c r="PDX304"/>
      <c r="PDY304"/>
      <c r="PDZ304"/>
      <c r="PEA304"/>
      <c r="PEB304"/>
      <c r="PEC304"/>
      <c r="PED304"/>
      <c r="PEE304"/>
      <c r="PEF304"/>
      <c r="PEG304"/>
      <c r="PEH304"/>
      <c r="PEI304"/>
      <c r="PEJ304"/>
      <c r="PEK304"/>
      <c r="PEL304"/>
      <c r="PEM304"/>
      <c r="PEN304"/>
      <c r="PEO304"/>
      <c r="PEP304"/>
      <c r="PEQ304"/>
      <c r="PER304"/>
      <c r="PES304"/>
      <c r="PET304"/>
      <c r="PEU304"/>
      <c r="PEV304"/>
      <c r="PEW304"/>
      <c r="PEX304"/>
      <c r="PEY304"/>
      <c r="PEZ304"/>
      <c r="PFA304"/>
      <c r="PFB304"/>
      <c r="PFC304"/>
      <c r="PFD304"/>
      <c r="PFE304"/>
      <c r="PFF304"/>
      <c r="PFG304"/>
      <c r="PFH304"/>
      <c r="PFI304"/>
      <c r="PFJ304"/>
      <c r="PFK304"/>
      <c r="PFL304"/>
      <c r="PFM304"/>
      <c r="PFN304"/>
      <c r="PFO304"/>
      <c r="PFP304"/>
      <c r="PFQ304"/>
      <c r="PFR304"/>
      <c r="PFS304"/>
      <c r="PFT304"/>
      <c r="PFU304"/>
      <c r="PFV304"/>
      <c r="PFW304"/>
      <c r="PFX304"/>
      <c r="PFY304"/>
      <c r="PFZ304"/>
      <c r="PGA304"/>
      <c r="PGB304"/>
      <c r="PGC304"/>
      <c r="PGD304"/>
      <c r="PGE304"/>
      <c r="PGF304"/>
      <c r="PGG304"/>
      <c r="PGH304"/>
      <c r="PGI304"/>
      <c r="PGJ304"/>
      <c r="PGK304"/>
      <c r="PGL304"/>
      <c r="PGM304"/>
      <c r="PGN304"/>
      <c r="PGO304"/>
      <c r="PGP304"/>
      <c r="PGQ304"/>
      <c r="PGR304"/>
      <c r="PGS304"/>
      <c r="PGT304"/>
      <c r="PGU304"/>
      <c r="PGV304"/>
      <c r="PGW304"/>
      <c r="PGX304"/>
      <c r="PGY304"/>
      <c r="PGZ304"/>
      <c r="PHA304"/>
      <c r="PHB304"/>
      <c r="PHC304"/>
      <c r="PHD304"/>
      <c r="PHE304"/>
      <c r="PHF304"/>
      <c r="PHG304"/>
      <c r="PHH304"/>
      <c r="PHI304"/>
      <c r="PHJ304"/>
      <c r="PHK304"/>
      <c r="PHL304"/>
      <c r="PHM304"/>
      <c r="PHN304"/>
      <c r="PHO304"/>
      <c r="PHP304"/>
      <c r="PHQ304"/>
      <c r="PHR304"/>
      <c r="PHS304"/>
      <c r="PHT304"/>
      <c r="PHU304"/>
      <c r="PHV304"/>
      <c r="PHW304"/>
      <c r="PHX304"/>
      <c r="PHY304"/>
      <c r="PHZ304"/>
      <c r="PIA304"/>
      <c r="PIB304"/>
      <c r="PIC304"/>
      <c r="PID304"/>
      <c r="PIE304"/>
      <c r="PIF304"/>
      <c r="PIG304"/>
      <c r="PIH304"/>
      <c r="PII304"/>
      <c r="PIJ304"/>
      <c r="PIK304"/>
      <c r="PIL304"/>
      <c r="PIM304"/>
      <c r="PIN304"/>
      <c r="PIO304"/>
      <c r="PIP304"/>
      <c r="PIQ304"/>
      <c r="PIR304"/>
      <c r="PIS304"/>
      <c r="PIT304"/>
      <c r="PIU304"/>
      <c r="PIV304"/>
      <c r="PIW304"/>
      <c r="PIX304"/>
      <c r="PIY304"/>
      <c r="PIZ304"/>
      <c r="PJA304"/>
      <c r="PJB304"/>
      <c r="PJC304"/>
      <c r="PJD304"/>
      <c r="PJE304"/>
      <c r="PJF304"/>
      <c r="PJG304"/>
      <c r="PJH304"/>
      <c r="PJI304"/>
      <c r="PJJ304"/>
      <c r="PJK304"/>
      <c r="PJL304"/>
      <c r="PJM304"/>
      <c r="PJN304"/>
      <c r="PJO304"/>
      <c r="PJP304"/>
      <c r="PJQ304"/>
      <c r="PJR304"/>
      <c r="PJS304"/>
      <c r="PJT304"/>
      <c r="PJU304"/>
      <c r="PJV304"/>
      <c r="PJW304"/>
      <c r="PJX304"/>
      <c r="PJY304"/>
      <c r="PJZ304"/>
      <c r="PKA304"/>
      <c r="PKB304"/>
      <c r="PKC304"/>
      <c r="PKD304"/>
      <c r="PKE304"/>
      <c r="PKF304"/>
      <c r="PKG304"/>
      <c r="PKH304"/>
      <c r="PKI304"/>
      <c r="PKJ304"/>
      <c r="PKK304"/>
      <c r="PKL304"/>
      <c r="PKM304"/>
      <c r="PKN304"/>
      <c r="PKO304"/>
      <c r="PKP304"/>
      <c r="PKQ304"/>
      <c r="PKR304"/>
      <c r="PKS304"/>
      <c r="PKT304"/>
      <c r="PKU304"/>
      <c r="PKV304"/>
      <c r="PKW304"/>
      <c r="PKX304"/>
      <c r="PKY304"/>
      <c r="PKZ304"/>
      <c r="PLA304"/>
      <c r="PLB304"/>
      <c r="PLC304"/>
      <c r="PLD304"/>
      <c r="PLE304"/>
      <c r="PLF304"/>
      <c r="PLG304"/>
      <c r="PLH304"/>
      <c r="PLI304"/>
      <c r="PLJ304"/>
      <c r="PLK304"/>
      <c r="PLL304"/>
      <c r="PLM304"/>
      <c r="PLN304"/>
      <c r="PLO304"/>
      <c r="PLP304"/>
      <c r="PLQ304"/>
      <c r="PLR304"/>
      <c r="PLS304"/>
      <c r="PLT304"/>
      <c r="PLU304"/>
      <c r="PLV304"/>
      <c r="PLW304"/>
      <c r="PLX304"/>
      <c r="PLY304"/>
      <c r="PLZ304"/>
      <c r="PMA304"/>
      <c r="PMB304"/>
      <c r="PMC304"/>
      <c r="PMD304"/>
      <c r="PME304"/>
      <c r="PMF304"/>
      <c r="PMG304"/>
      <c r="PMH304"/>
      <c r="PMI304"/>
      <c r="PMJ304"/>
      <c r="PMK304"/>
      <c r="PML304"/>
      <c r="PMM304"/>
      <c r="PMN304"/>
      <c r="PMO304"/>
      <c r="PMP304"/>
      <c r="PMQ304"/>
      <c r="PMR304"/>
      <c r="PMS304"/>
      <c r="PMT304"/>
      <c r="PMU304"/>
      <c r="PMV304"/>
      <c r="PMW304"/>
      <c r="PMX304"/>
      <c r="PMY304"/>
      <c r="PMZ304"/>
      <c r="PNA304"/>
      <c r="PNB304"/>
      <c r="PNC304"/>
      <c r="PND304"/>
      <c r="PNE304"/>
      <c r="PNF304"/>
      <c r="PNG304"/>
      <c r="PNH304"/>
      <c r="PNI304"/>
      <c r="PNJ304"/>
      <c r="PNK304"/>
      <c r="PNL304"/>
      <c r="PNM304"/>
      <c r="PNN304"/>
      <c r="PNO304"/>
      <c r="PNP304"/>
      <c r="PNQ304"/>
      <c r="PNR304"/>
      <c r="PNS304"/>
      <c r="PNT304"/>
      <c r="PNU304"/>
      <c r="PNV304"/>
      <c r="PNW304"/>
      <c r="PNX304"/>
      <c r="PNY304"/>
      <c r="PNZ304"/>
      <c r="POA304"/>
      <c r="POB304"/>
      <c r="POC304"/>
      <c r="POD304"/>
      <c r="POE304"/>
      <c r="POF304"/>
      <c r="POG304"/>
      <c r="POH304"/>
      <c r="POI304"/>
      <c r="POJ304"/>
      <c r="POK304"/>
      <c r="POL304"/>
      <c r="POM304"/>
      <c r="PON304"/>
      <c r="POO304"/>
      <c r="POP304"/>
      <c r="POQ304"/>
      <c r="POR304"/>
      <c r="POS304"/>
      <c r="POT304"/>
      <c r="POU304"/>
      <c r="POV304"/>
      <c r="POW304"/>
      <c r="POX304"/>
      <c r="POY304"/>
      <c r="POZ304"/>
      <c r="PPA304"/>
      <c r="PPB304"/>
      <c r="PPC304"/>
      <c r="PPD304"/>
      <c r="PPE304"/>
      <c r="PPF304"/>
      <c r="PPG304"/>
      <c r="PPH304"/>
      <c r="PPI304"/>
      <c r="PPJ304"/>
      <c r="PPK304"/>
      <c r="PPL304"/>
      <c r="PPM304"/>
      <c r="PPN304"/>
      <c r="PPO304"/>
      <c r="PPP304"/>
      <c r="PPQ304"/>
      <c r="PPR304"/>
      <c r="PPS304"/>
      <c r="PPT304"/>
      <c r="PPU304"/>
      <c r="PPV304"/>
      <c r="PPW304"/>
      <c r="PPX304"/>
      <c r="PPY304"/>
      <c r="PPZ304"/>
      <c r="PQA304"/>
      <c r="PQB304"/>
      <c r="PQC304"/>
      <c r="PQD304"/>
      <c r="PQE304"/>
      <c r="PQF304"/>
      <c r="PQG304"/>
      <c r="PQH304"/>
      <c r="PQI304"/>
      <c r="PQJ304"/>
      <c r="PQK304"/>
      <c r="PQL304"/>
      <c r="PQM304"/>
      <c r="PQN304"/>
      <c r="PQO304"/>
      <c r="PQP304"/>
      <c r="PQQ304"/>
      <c r="PQR304"/>
      <c r="PQS304"/>
      <c r="PQT304"/>
      <c r="PQU304"/>
      <c r="PQV304"/>
      <c r="PQW304"/>
      <c r="PQX304"/>
      <c r="PQY304"/>
      <c r="PQZ304"/>
      <c r="PRA304"/>
      <c r="PRB304"/>
      <c r="PRC304"/>
      <c r="PRD304"/>
      <c r="PRE304"/>
      <c r="PRF304"/>
      <c r="PRG304"/>
      <c r="PRH304"/>
      <c r="PRI304"/>
      <c r="PRJ304"/>
      <c r="PRK304"/>
      <c r="PRL304"/>
      <c r="PRM304"/>
      <c r="PRN304"/>
      <c r="PRO304"/>
      <c r="PRP304"/>
      <c r="PRQ304"/>
      <c r="PRR304"/>
      <c r="PRS304"/>
      <c r="PRT304"/>
      <c r="PRU304"/>
      <c r="PRV304"/>
      <c r="PRW304"/>
      <c r="PRX304"/>
      <c r="PRY304"/>
      <c r="PRZ304"/>
      <c r="PSA304"/>
      <c r="PSB304"/>
      <c r="PSC304"/>
      <c r="PSD304"/>
      <c r="PSE304"/>
      <c r="PSF304"/>
      <c r="PSG304"/>
      <c r="PSH304"/>
      <c r="PSI304"/>
      <c r="PSJ304"/>
      <c r="PSK304"/>
      <c r="PSL304"/>
      <c r="PSM304"/>
      <c r="PSN304"/>
      <c r="PSO304"/>
      <c r="PSP304"/>
      <c r="PSQ304"/>
      <c r="PSR304"/>
      <c r="PSS304"/>
      <c r="PST304"/>
      <c r="PSU304"/>
      <c r="PSV304"/>
      <c r="PSW304"/>
      <c r="PSX304"/>
      <c r="PSY304"/>
      <c r="PSZ304"/>
      <c r="PTA304"/>
      <c r="PTB304"/>
      <c r="PTC304"/>
      <c r="PTD304"/>
      <c r="PTE304"/>
      <c r="PTF304"/>
      <c r="PTG304"/>
      <c r="PTH304"/>
      <c r="PTI304"/>
      <c r="PTJ304"/>
      <c r="PTK304"/>
      <c r="PTL304"/>
      <c r="PTM304"/>
      <c r="PTN304"/>
      <c r="PTO304"/>
      <c r="PTP304"/>
      <c r="PTQ304"/>
      <c r="PTR304"/>
      <c r="PTS304"/>
      <c r="PTT304"/>
      <c r="PTU304"/>
      <c r="PTV304"/>
      <c r="PTW304"/>
      <c r="PTX304"/>
      <c r="PTY304"/>
      <c r="PTZ304"/>
      <c r="PUA304"/>
      <c r="PUB304"/>
      <c r="PUC304"/>
      <c r="PUD304"/>
      <c r="PUE304"/>
      <c r="PUF304"/>
      <c r="PUG304"/>
      <c r="PUH304"/>
      <c r="PUI304"/>
      <c r="PUJ304"/>
      <c r="PUK304"/>
      <c r="PUL304"/>
      <c r="PUM304"/>
      <c r="PUN304"/>
      <c r="PUO304"/>
      <c r="PUP304"/>
      <c r="PUQ304"/>
      <c r="PUR304"/>
      <c r="PUS304"/>
      <c r="PUT304"/>
      <c r="PUU304"/>
      <c r="PUV304"/>
      <c r="PUW304"/>
      <c r="PUX304"/>
      <c r="PUY304"/>
      <c r="PUZ304"/>
      <c r="PVA304"/>
      <c r="PVB304"/>
      <c r="PVC304"/>
      <c r="PVD304"/>
      <c r="PVE304"/>
      <c r="PVF304"/>
      <c r="PVG304"/>
      <c r="PVH304"/>
      <c r="PVI304"/>
      <c r="PVJ304"/>
      <c r="PVK304"/>
      <c r="PVL304"/>
      <c r="PVM304"/>
      <c r="PVN304"/>
      <c r="PVO304"/>
      <c r="PVP304"/>
      <c r="PVQ304"/>
      <c r="PVR304"/>
      <c r="PVS304"/>
      <c r="PVT304"/>
      <c r="PVU304"/>
      <c r="PVV304"/>
      <c r="PVW304"/>
      <c r="PVX304"/>
      <c r="PVY304"/>
      <c r="PVZ304"/>
      <c r="PWA304"/>
      <c r="PWB304"/>
      <c r="PWC304"/>
      <c r="PWD304"/>
      <c r="PWE304"/>
      <c r="PWF304"/>
      <c r="PWG304"/>
      <c r="PWH304"/>
      <c r="PWI304"/>
      <c r="PWJ304"/>
      <c r="PWK304"/>
      <c r="PWL304"/>
      <c r="PWM304"/>
      <c r="PWN304"/>
      <c r="PWO304"/>
      <c r="PWP304"/>
      <c r="PWQ304"/>
      <c r="PWR304"/>
      <c r="PWS304"/>
      <c r="PWT304"/>
      <c r="PWU304"/>
      <c r="PWV304"/>
      <c r="PWW304"/>
      <c r="PWX304"/>
      <c r="PWY304"/>
      <c r="PWZ304"/>
      <c r="PXA304"/>
      <c r="PXB304"/>
      <c r="PXC304"/>
      <c r="PXD304"/>
      <c r="PXE304"/>
      <c r="PXF304"/>
      <c r="PXG304"/>
      <c r="PXH304"/>
      <c r="PXI304"/>
      <c r="PXJ304"/>
      <c r="PXK304"/>
      <c r="PXL304"/>
      <c r="PXM304"/>
      <c r="PXN304"/>
      <c r="PXO304"/>
      <c r="PXP304"/>
      <c r="PXQ304"/>
      <c r="PXR304"/>
      <c r="PXS304"/>
      <c r="PXT304"/>
      <c r="PXU304"/>
      <c r="PXV304"/>
      <c r="PXW304"/>
      <c r="PXX304"/>
      <c r="PXY304"/>
      <c r="PXZ304"/>
      <c r="PYA304"/>
      <c r="PYB304"/>
      <c r="PYC304"/>
      <c r="PYD304"/>
      <c r="PYE304"/>
      <c r="PYF304"/>
      <c r="PYG304"/>
      <c r="PYH304"/>
      <c r="PYI304"/>
      <c r="PYJ304"/>
      <c r="PYK304"/>
      <c r="PYL304"/>
      <c r="PYM304"/>
      <c r="PYN304"/>
      <c r="PYO304"/>
      <c r="PYP304"/>
      <c r="PYQ304"/>
      <c r="PYR304"/>
      <c r="PYS304"/>
      <c r="PYT304"/>
      <c r="PYU304"/>
      <c r="PYV304"/>
      <c r="PYW304"/>
      <c r="PYX304"/>
      <c r="PYY304"/>
      <c r="PYZ304"/>
      <c r="PZA304"/>
      <c r="PZB304"/>
      <c r="PZC304"/>
      <c r="PZD304"/>
      <c r="PZE304"/>
      <c r="PZF304"/>
      <c r="PZG304"/>
      <c r="PZH304"/>
      <c r="PZI304"/>
      <c r="PZJ304"/>
      <c r="PZK304"/>
      <c r="PZL304"/>
      <c r="PZM304"/>
      <c r="PZN304"/>
      <c r="PZO304"/>
      <c r="PZP304"/>
      <c r="PZQ304"/>
      <c r="PZR304"/>
      <c r="PZS304"/>
      <c r="PZT304"/>
      <c r="PZU304"/>
      <c r="PZV304"/>
      <c r="PZW304"/>
      <c r="PZX304"/>
      <c r="PZY304"/>
      <c r="PZZ304"/>
      <c r="QAA304"/>
      <c r="QAB304"/>
      <c r="QAC304"/>
      <c r="QAD304"/>
      <c r="QAE304"/>
      <c r="QAF304"/>
      <c r="QAG304"/>
      <c r="QAH304"/>
      <c r="QAI304"/>
      <c r="QAJ304"/>
      <c r="QAK304"/>
      <c r="QAL304"/>
      <c r="QAM304"/>
      <c r="QAN304"/>
      <c r="QAO304"/>
      <c r="QAP304"/>
      <c r="QAQ304"/>
      <c r="QAR304"/>
      <c r="QAS304"/>
      <c r="QAT304"/>
      <c r="QAU304"/>
      <c r="QAV304"/>
      <c r="QAW304"/>
      <c r="QAX304"/>
      <c r="QAY304"/>
      <c r="QAZ304"/>
      <c r="QBA304"/>
      <c r="QBB304"/>
      <c r="QBC304"/>
      <c r="QBD304"/>
      <c r="QBE304"/>
      <c r="QBF304"/>
      <c r="QBG304"/>
      <c r="QBH304"/>
      <c r="QBI304"/>
      <c r="QBJ304"/>
      <c r="QBK304"/>
      <c r="QBL304"/>
      <c r="QBM304"/>
      <c r="QBN304"/>
      <c r="QBO304"/>
      <c r="QBP304"/>
      <c r="QBQ304"/>
      <c r="QBR304"/>
      <c r="QBS304"/>
      <c r="QBT304"/>
      <c r="QBU304"/>
      <c r="QBV304"/>
      <c r="QBW304"/>
      <c r="QBX304"/>
      <c r="QBY304"/>
      <c r="QBZ304"/>
      <c r="QCA304"/>
      <c r="QCB304"/>
      <c r="QCC304"/>
      <c r="QCD304"/>
      <c r="QCE304"/>
      <c r="QCF304"/>
      <c r="QCG304"/>
      <c r="QCH304"/>
      <c r="QCI304"/>
      <c r="QCJ304"/>
      <c r="QCK304"/>
      <c r="QCL304"/>
      <c r="QCM304"/>
      <c r="QCN304"/>
      <c r="QCO304"/>
      <c r="QCP304"/>
      <c r="QCQ304"/>
      <c r="QCR304"/>
      <c r="QCS304"/>
      <c r="QCT304"/>
      <c r="QCU304"/>
      <c r="QCV304"/>
      <c r="QCW304"/>
      <c r="QCX304"/>
      <c r="QCY304"/>
      <c r="QCZ304"/>
      <c r="QDA304"/>
      <c r="QDB304"/>
      <c r="QDC304"/>
      <c r="QDD304"/>
      <c r="QDE304"/>
      <c r="QDF304"/>
      <c r="QDG304"/>
      <c r="QDH304"/>
      <c r="QDI304"/>
      <c r="QDJ304"/>
      <c r="QDK304"/>
      <c r="QDL304"/>
      <c r="QDM304"/>
      <c r="QDN304"/>
      <c r="QDO304"/>
      <c r="QDP304"/>
      <c r="QDQ304"/>
      <c r="QDR304"/>
      <c r="QDS304"/>
      <c r="QDT304"/>
      <c r="QDU304"/>
      <c r="QDV304"/>
      <c r="QDW304"/>
      <c r="QDX304"/>
      <c r="QDY304"/>
      <c r="QDZ304"/>
      <c r="QEA304"/>
      <c r="QEB304"/>
      <c r="QEC304"/>
      <c r="QED304"/>
      <c r="QEE304"/>
      <c r="QEF304"/>
      <c r="QEG304"/>
      <c r="QEH304"/>
      <c r="QEI304"/>
      <c r="QEJ304"/>
      <c r="QEK304"/>
      <c r="QEL304"/>
      <c r="QEM304"/>
      <c r="QEN304"/>
      <c r="QEO304"/>
      <c r="QEP304"/>
      <c r="QEQ304"/>
      <c r="QER304"/>
      <c r="QES304"/>
      <c r="QET304"/>
      <c r="QEU304"/>
      <c r="QEV304"/>
      <c r="QEW304"/>
      <c r="QEX304"/>
      <c r="QEY304"/>
      <c r="QEZ304"/>
      <c r="QFA304"/>
      <c r="QFB304"/>
      <c r="QFC304"/>
      <c r="QFD304"/>
      <c r="QFE304"/>
      <c r="QFF304"/>
      <c r="QFG304"/>
      <c r="QFH304"/>
      <c r="QFI304"/>
      <c r="QFJ304"/>
      <c r="QFK304"/>
      <c r="QFL304"/>
      <c r="QFM304"/>
      <c r="QFN304"/>
      <c r="QFO304"/>
      <c r="QFP304"/>
      <c r="QFQ304"/>
      <c r="QFR304"/>
      <c r="QFS304"/>
      <c r="QFT304"/>
      <c r="QFU304"/>
      <c r="QFV304"/>
      <c r="QFW304"/>
      <c r="QFX304"/>
      <c r="QFY304"/>
      <c r="QFZ304"/>
      <c r="QGA304"/>
      <c r="QGB304"/>
      <c r="QGC304"/>
      <c r="QGD304"/>
      <c r="QGE304"/>
      <c r="QGF304"/>
      <c r="QGG304"/>
      <c r="QGH304"/>
      <c r="QGI304"/>
      <c r="QGJ304"/>
      <c r="QGK304"/>
      <c r="QGL304"/>
      <c r="QGM304"/>
      <c r="QGN304"/>
      <c r="QGO304"/>
      <c r="QGP304"/>
      <c r="QGQ304"/>
      <c r="QGR304"/>
      <c r="QGS304"/>
      <c r="QGT304"/>
      <c r="QGU304"/>
      <c r="QGV304"/>
      <c r="QGW304"/>
      <c r="QGX304"/>
      <c r="QGY304"/>
      <c r="QGZ304"/>
      <c r="QHA304"/>
      <c r="QHB304"/>
      <c r="QHC304"/>
      <c r="QHD304"/>
      <c r="QHE304"/>
      <c r="QHF304"/>
      <c r="QHG304"/>
      <c r="QHH304"/>
      <c r="QHI304"/>
      <c r="QHJ304"/>
      <c r="QHK304"/>
      <c r="QHL304"/>
      <c r="QHM304"/>
      <c r="QHN304"/>
      <c r="QHO304"/>
      <c r="QHP304"/>
      <c r="QHQ304"/>
      <c r="QHR304"/>
      <c r="QHS304"/>
      <c r="QHT304"/>
      <c r="QHU304"/>
      <c r="QHV304"/>
      <c r="QHW304"/>
      <c r="QHX304"/>
      <c r="QHY304"/>
      <c r="QHZ304"/>
      <c r="QIA304"/>
      <c r="QIB304"/>
      <c r="QIC304"/>
      <c r="QID304"/>
      <c r="QIE304"/>
      <c r="QIF304"/>
      <c r="QIG304"/>
      <c r="QIH304"/>
      <c r="QII304"/>
      <c r="QIJ304"/>
      <c r="QIK304"/>
      <c r="QIL304"/>
      <c r="QIM304"/>
      <c r="QIN304"/>
      <c r="QIO304"/>
      <c r="QIP304"/>
      <c r="QIQ304"/>
      <c r="QIR304"/>
      <c r="QIS304"/>
      <c r="QIT304"/>
      <c r="QIU304"/>
      <c r="QIV304"/>
      <c r="QIW304"/>
      <c r="QIX304"/>
      <c r="QIY304"/>
      <c r="QIZ304"/>
      <c r="QJA304"/>
      <c r="QJB304"/>
      <c r="QJC304"/>
      <c r="QJD304"/>
      <c r="QJE304"/>
      <c r="QJF304"/>
      <c r="QJG304"/>
      <c r="QJH304"/>
      <c r="QJI304"/>
      <c r="QJJ304"/>
      <c r="QJK304"/>
      <c r="QJL304"/>
      <c r="QJM304"/>
      <c r="QJN304"/>
      <c r="QJO304"/>
      <c r="QJP304"/>
      <c r="QJQ304"/>
      <c r="QJR304"/>
      <c r="QJS304"/>
      <c r="QJT304"/>
      <c r="QJU304"/>
      <c r="QJV304"/>
      <c r="QJW304"/>
      <c r="QJX304"/>
      <c r="QJY304"/>
      <c r="QJZ304"/>
      <c r="QKA304"/>
      <c r="QKB304"/>
      <c r="QKC304"/>
      <c r="QKD304"/>
      <c r="QKE304"/>
      <c r="QKF304"/>
      <c r="QKG304"/>
      <c r="QKH304"/>
      <c r="QKI304"/>
      <c r="QKJ304"/>
      <c r="QKK304"/>
      <c r="QKL304"/>
      <c r="QKM304"/>
      <c r="QKN304"/>
      <c r="QKO304"/>
      <c r="QKP304"/>
      <c r="QKQ304"/>
      <c r="QKR304"/>
      <c r="QKS304"/>
      <c r="QKT304"/>
      <c r="QKU304"/>
      <c r="QKV304"/>
      <c r="QKW304"/>
      <c r="QKX304"/>
      <c r="QKY304"/>
      <c r="QKZ304"/>
      <c r="QLA304"/>
      <c r="QLB304"/>
      <c r="QLC304"/>
      <c r="QLD304"/>
      <c r="QLE304"/>
      <c r="QLF304"/>
      <c r="QLG304"/>
      <c r="QLH304"/>
      <c r="QLI304"/>
      <c r="QLJ304"/>
      <c r="QLK304"/>
      <c r="QLL304"/>
      <c r="QLM304"/>
      <c r="QLN304"/>
      <c r="QLO304"/>
      <c r="QLP304"/>
      <c r="QLQ304"/>
      <c r="QLR304"/>
      <c r="QLS304"/>
      <c r="QLT304"/>
      <c r="QLU304"/>
      <c r="QLV304"/>
      <c r="QLW304"/>
      <c r="QLX304"/>
      <c r="QLY304"/>
      <c r="QLZ304"/>
      <c r="QMA304"/>
      <c r="QMB304"/>
      <c r="QMC304"/>
      <c r="QMD304"/>
      <c r="QME304"/>
      <c r="QMF304"/>
      <c r="QMG304"/>
      <c r="QMH304"/>
      <c r="QMI304"/>
      <c r="QMJ304"/>
      <c r="QMK304"/>
      <c r="QML304"/>
      <c r="QMM304"/>
      <c r="QMN304"/>
      <c r="QMO304"/>
      <c r="QMP304"/>
      <c r="QMQ304"/>
      <c r="QMR304"/>
      <c r="QMS304"/>
      <c r="QMT304"/>
      <c r="QMU304"/>
      <c r="QMV304"/>
      <c r="QMW304"/>
      <c r="QMX304"/>
      <c r="QMY304"/>
      <c r="QMZ304"/>
      <c r="QNA304"/>
      <c r="QNB304"/>
      <c r="QNC304"/>
      <c r="QND304"/>
      <c r="QNE304"/>
      <c r="QNF304"/>
      <c r="QNG304"/>
      <c r="QNH304"/>
      <c r="QNI304"/>
      <c r="QNJ304"/>
      <c r="QNK304"/>
      <c r="QNL304"/>
      <c r="QNM304"/>
      <c r="QNN304"/>
      <c r="QNO304"/>
      <c r="QNP304"/>
      <c r="QNQ304"/>
      <c r="QNR304"/>
      <c r="QNS304"/>
      <c r="QNT304"/>
      <c r="QNU304"/>
      <c r="QNV304"/>
      <c r="QNW304"/>
      <c r="QNX304"/>
      <c r="QNY304"/>
      <c r="QNZ304"/>
      <c r="QOA304"/>
      <c r="QOB304"/>
      <c r="QOC304"/>
      <c r="QOD304"/>
      <c r="QOE304"/>
      <c r="QOF304"/>
      <c r="QOG304"/>
      <c r="QOH304"/>
      <c r="QOI304"/>
      <c r="QOJ304"/>
      <c r="QOK304"/>
      <c r="QOL304"/>
      <c r="QOM304"/>
      <c r="QON304"/>
      <c r="QOO304"/>
      <c r="QOP304"/>
      <c r="QOQ304"/>
      <c r="QOR304"/>
      <c r="QOS304"/>
      <c r="QOT304"/>
      <c r="QOU304"/>
      <c r="QOV304"/>
      <c r="QOW304"/>
      <c r="QOX304"/>
      <c r="QOY304"/>
      <c r="QOZ304"/>
      <c r="QPA304"/>
      <c r="QPB304"/>
      <c r="QPC304"/>
      <c r="QPD304"/>
      <c r="QPE304"/>
      <c r="QPF304"/>
      <c r="QPG304"/>
      <c r="QPH304"/>
      <c r="QPI304"/>
      <c r="QPJ304"/>
      <c r="QPK304"/>
      <c r="QPL304"/>
      <c r="QPM304"/>
      <c r="QPN304"/>
      <c r="QPO304"/>
      <c r="QPP304"/>
      <c r="QPQ304"/>
      <c r="QPR304"/>
      <c r="QPS304"/>
      <c r="QPT304"/>
      <c r="QPU304"/>
      <c r="QPV304"/>
      <c r="QPW304"/>
      <c r="QPX304"/>
      <c r="QPY304"/>
      <c r="QPZ304"/>
      <c r="QQA304"/>
      <c r="QQB304"/>
      <c r="QQC304"/>
      <c r="QQD304"/>
      <c r="QQE304"/>
      <c r="QQF304"/>
      <c r="QQG304"/>
      <c r="QQH304"/>
      <c r="QQI304"/>
      <c r="QQJ304"/>
      <c r="QQK304"/>
      <c r="QQL304"/>
      <c r="QQM304"/>
      <c r="QQN304"/>
      <c r="QQO304"/>
      <c r="QQP304"/>
      <c r="QQQ304"/>
      <c r="QQR304"/>
      <c r="QQS304"/>
      <c r="QQT304"/>
      <c r="QQU304"/>
      <c r="QQV304"/>
      <c r="QQW304"/>
      <c r="QQX304"/>
      <c r="QQY304"/>
      <c r="QQZ304"/>
      <c r="QRA304"/>
      <c r="QRB304"/>
      <c r="QRC304"/>
      <c r="QRD304"/>
      <c r="QRE304"/>
      <c r="QRF304"/>
      <c r="QRG304"/>
      <c r="QRH304"/>
      <c r="QRI304"/>
      <c r="QRJ304"/>
      <c r="QRK304"/>
      <c r="QRL304"/>
      <c r="QRM304"/>
      <c r="QRN304"/>
      <c r="QRO304"/>
      <c r="QRP304"/>
      <c r="QRQ304"/>
      <c r="QRR304"/>
      <c r="QRS304"/>
      <c r="QRT304"/>
      <c r="QRU304"/>
      <c r="QRV304"/>
      <c r="QRW304"/>
      <c r="QRX304"/>
      <c r="QRY304"/>
      <c r="QRZ304"/>
      <c r="QSA304"/>
      <c r="QSB304"/>
      <c r="QSC304"/>
      <c r="QSD304"/>
      <c r="QSE304"/>
      <c r="QSF304"/>
      <c r="QSG304"/>
      <c r="QSH304"/>
      <c r="QSI304"/>
      <c r="QSJ304"/>
      <c r="QSK304"/>
      <c r="QSL304"/>
      <c r="QSM304"/>
      <c r="QSN304"/>
      <c r="QSO304"/>
      <c r="QSP304"/>
      <c r="QSQ304"/>
      <c r="QSR304"/>
      <c r="QSS304"/>
      <c r="QST304"/>
      <c r="QSU304"/>
      <c r="QSV304"/>
      <c r="QSW304"/>
      <c r="QSX304"/>
      <c r="QSY304"/>
      <c r="QSZ304"/>
      <c r="QTA304"/>
      <c r="QTB304"/>
      <c r="QTC304"/>
      <c r="QTD304"/>
      <c r="QTE304"/>
      <c r="QTF304"/>
      <c r="QTG304"/>
      <c r="QTH304"/>
      <c r="QTI304"/>
      <c r="QTJ304"/>
      <c r="QTK304"/>
      <c r="QTL304"/>
      <c r="QTM304"/>
      <c r="QTN304"/>
      <c r="QTO304"/>
      <c r="QTP304"/>
      <c r="QTQ304"/>
      <c r="QTR304"/>
      <c r="QTS304"/>
      <c r="QTT304"/>
      <c r="QTU304"/>
      <c r="QTV304"/>
      <c r="QTW304"/>
      <c r="QTX304"/>
      <c r="QTY304"/>
      <c r="QTZ304"/>
      <c r="QUA304"/>
      <c r="QUB304"/>
      <c r="QUC304"/>
      <c r="QUD304"/>
      <c r="QUE304"/>
      <c r="QUF304"/>
      <c r="QUG304"/>
      <c r="QUH304"/>
      <c r="QUI304"/>
      <c r="QUJ304"/>
      <c r="QUK304"/>
      <c r="QUL304"/>
      <c r="QUM304"/>
      <c r="QUN304"/>
      <c r="QUO304"/>
      <c r="QUP304"/>
      <c r="QUQ304"/>
      <c r="QUR304"/>
      <c r="QUS304"/>
      <c r="QUT304"/>
      <c r="QUU304"/>
      <c r="QUV304"/>
      <c r="QUW304"/>
      <c r="QUX304"/>
      <c r="QUY304"/>
      <c r="QUZ304"/>
      <c r="QVA304"/>
      <c r="QVB304"/>
      <c r="QVC304"/>
      <c r="QVD304"/>
      <c r="QVE304"/>
      <c r="QVF304"/>
      <c r="QVG304"/>
      <c r="QVH304"/>
      <c r="QVI304"/>
      <c r="QVJ304"/>
      <c r="QVK304"/>
      <c r="QVL304"/>
      <c r="QVM304"/>
      <c r="QVN304"/>
      <c r="QVO304"/>
      <c r="QVP304"/>
      <c r="QVQ304"/>
      <c r="QVR304"/>
      <c r="QVS304"/>
      <c r="QVT304"/>
      <c r="QVU304"/>
      <c r="QVV304"/>
      <c r="QVW304"/>
      <c r="QVX304"/>
      <c r="QVY304"/>
      <c r="QVZ304"/>
      <c r="QWA304"/>
      <c r="QWB304"/>
      <c r="QWC304"/>
      <c r="QWD304"/>
      <c r="QWE304"/>
      <c r="QWF304"/>
      <c r="QWG304"/>
      <c r="QWH304"/>
      <c r="QWI304"/>
      <c r="QWJ304"/>
      <c r="QWK304"/>
      <c r="QWL304"/>
      <c r="QWM304"/>
      <c r="QWN304"/>
      <c r="QWO304"/>
      <c r="QWP304"/>
      <c r="QWQ304"/>
      <c r="QWR304"/>
      <c r="QWS304"/>
      <c r="QWT304"/>
      <c r="QWU304"/>
      <c r="QWV304"/>
      <c r="QWW304"/>
      <c r="QWX304"/>
      <c r="QWY304"/>
      <c r="QWZ304"/>
      <c r="QXA304"/>
      <c r="QXB304"/>
      <c r="QXC304"/>
      <c r="QXD304"/>
      <c r="QXE304"/>
      <c r="QXF304"/>
      <c r="QXG304"/>
      <c r="QXH304"/>
      <c r="QXI304"/>
      <c r="QXJ304"/>
      <c r="QXK304"/>
      <c r="QXL304"/>
      <c r="QXM304"/>
      <c r="QXN304"/>
      <c r="QXO304"/>
      <c r="QXP304"/>
      <c r="QXQ304"/>
      <c r="QXR304"/>
      <c r="QXS304"/>
      <c r="QXT304"/>
      <c r="QXU304"/>
      <c r="QXV304"/>
      <c r="QXW304"/>
      <c r="QXX304"/>
      <c r="QXY304"/>
      <c r="QXZ304"/>
      <c r="QYA304"/>
      <c r="QYB304"/>
      <c r="QYC304"/>
      <c r="QYD304"/>
      <c r="QYE304"/>
      <c r="QYF304"/>
      <c r="QYG304"/>
      <c r="QYH304"/>
      <c r="QYI304"/>
      <c r="QYJ304"/>
      <c r="QYK304"/>
      <c r="QYL304"/>
      <c r="QYM304"/>
      <c r="QYN304"/>
      <c r="QYO304"/>
      <c r="QYP304"/>
      <c r="QYQ304"/>
      <c r="QYR304"/>
      <c r="QYS304"/>
      <c r="QYT304"/>
      <c r="QYU304"/>
      <c r="QYV304"/>
      <c r="QYW304"/>
      <c r="QYX304"/>
      <c r="QYY304"/>
      <c r="QYZ304"/>
      <c r="QZA304"/>
      <c r="QZB304"/>
      <c r="QZC304"/>
      <c r="QZD304"/>
      <c r="QZE304"/>
      <c r="QZF304"/>
      <c r="QZG304"/>
      <c r="QZH304"/>
      <c r="QZI304"/>
      <c r="QZJ304"/>
      <c r="QZK304"/>
      <c r="QZL304"/>
      <c r="QZM304"/>
      <c r="QZN304"/>
      <c r="QZO304"/>
      <c r="QZP304"/>
      <c r="QZQ304"/>
      <c r="QZR304"/>
      <c r="QZS304"/>
      <c r="QZT304"/>
      <c r="QZU304"/>
      <c r="QZV304"/>
      <c r="QZW304"/>
      <c r="QZX304"/>
      <c r="QZY304"/>
      <c r="QZZ304"/>
      <c r="RAA304"/>
      <c r="RAB304"/>
      <c r="RAC304"/>
      <c r="RAD304"/>
      <c r="RAE304"/>
      <c r="RAF304"/>
      <c r="RAG304"/>
      <c r="RAH304"/>
      <c r="RAI304"/>
      <c r="RAJ304"/>
      <c r="RAK304"/>
      <c r="RAL304"/>
      <c r="RAM304"/>
      <c r="RAN304"/>
      <c r="RAO304"/>
      <c r="RAP304"/>
      <c r="RAQ304"/>
      <c r="RAR304"/>
      <c r="RAS304"/>
      <c r="RAT304"/>
      <c r="RAU304"/>
      <c r="RAV304"/>
      <c r="RAW304"/>
      <c r="RAX304"/>
      <c r="RAY304"/>
      <c r="RAZ304"/>
      <c r="RBA304"/>
      <c r="RBB304"/>
      <c r="RBC304"/>
      <c r="RBD304"/>
      <c r="RBE304"/>
      <c r="RBF304"/>
      <c r="RBG304"/>
      <c r="RBH304"/>
      <c r="RBI304"/>
      <c r="RBJ304"/>
      <c r="RBK304"/>
      <c r="RBL304"/>
      <c r="RBM304"/>
      <c r="RBN304"/>
      <c r="RBO304"/>
      <c r="RBP304"/>
      <c r="RBQ304"/>
      <c r="RBR304"/>
      <c r="RBS304"/>
      <c r="RBT304"/>
      <c r="RBU304"/>
      <c r="RBV304"/>
      <c r="RBW304"/>
      <c r="RBX304"/>
      <c r="RBY304"/>
      <c r="RBZ304"/>
      <c r="RCA304"/>
      <c r="RCB304"/>
      <c r="RCC304"/>
      <c r="RCD304"/>
      <c r="RCE304"/>
      <c r="RCF304"/>
      <c r="RCG304"/>
      <c r="RCH304"/>
      <c r="RCI304"/>
      <c r="RCJ304"/>
      <c r="RCK304"/>
      <c r="RCL304"/>
      <c r="RCM304"/>
      <c r="RCN304"/>
      <c r="RCO304"/>
      <c r="RCP304"/>
      <c r="RCQ304"/>
      <c r="RCR304"/>
      <c r="RCS304"/>
      <c r="RCT304"/>
      <c r="RCU304"/>
      <c r="RCV304"/>
      <c r="RCW304"/>
      <c r="RCX304"/>
      <c r="RCY304"/>
      <c r="RCZ304"/>
      <c r="RDA304"/>
      <c r="RDB304"/>
      <c r="RDC304"/>
      <c r="RDD304"/>
      <c r="RDE304"/>
      <c r="RDF304"/>
      <c r="RDG304"/>
      <c r="RDH304"/>
      <c r="RDI304"/>
      <c r="RDJ304"/>
      <c r="RDK304"/>
      <c r="RDL304"/>
      <c r="RDM304"/>
      <c r="RDN304"/>
      <c r="RDO304"/>
      <c r="RDP304"/>
      <c r="RDQ304"/>
      <c r="RDR304"/>
      <c r="RDS304"/>
      <c r="RDT304"/>
      <c r="RDU304"/>
      <c r="RDV304"/>
      <c r="RDW304"/>
      <c r="RDX304"/>
      <c r="RDY304"/>
      <c r="RDZ304"/>
      <c r="REA304"/>
      <c r="REB304"/>
      <c r="REC304"/>
      <c r="RED304"/>
      <c r="REE304"/>
      <c r="REF304"/>
      <c r="REG304"/>
      <c r="REH304"/>
      <c r="REI304"/>
      <c r="REJ304"/>
      <c r="REK304"/>
      <c r="REL304"/>
      <c r="REM304"/>
      <c r="REN304"/>
      <c r="REO304"/>
      <c r="REP304"/>
      <c r="REQ304"/>
      <c r="RER304"/>
      <c r="RES304"/>
      <c r="RET304"/>
      <c r="REU304"/>
      <c r="REV304"/>
      <c r="REW304"/>
      <c r="REX304"/>
      <c r="REY304"/>
      <c r="REZ304"/>
      <c r="RFA304"/>
      <c r="RFB304"/>
      <c r="RFC304"/>
      <c r="RFD304"/>
      <c r="RFE304"/>
      <c r="RFF304"/>
      <c r="RFG304"/>
      <c r="RFH304"/>
      <c r="RFI304"/>
      <c r="RFJ304"/>
      <c r="RFK304"/>
      <c r="RFL304"/>
      <c r="RFM304"/>
      <c r="RFN304"/>
      <c r="RFO304"/>
      <c r="RFP304"/>
      <c r="RFQ304"/>
      <c r="RFR304"/>
      <c r="RFS304"/>
      <c r="RFT304"/>
      <c r="RFU304"/>
      <c r="RFV304"/>
      <c r="RFW304"/>
      <c r="RFX304"/>
      <c r="RFY304"/>
      <c r="RFZ304"/>
      <c r="RGA304"/>
      <c r="RGB304"/>
      <c r="RGC304"/>
      <c r="RGD304"/>
      <c r="RGE304"/>
      <c r="RGF304"/>
      <c r="RGG304"/>
      <c r="RGH304"/>
      <c r="RGI304"/>
      <c r="RGJ304"/>
      <c r="RGK304"/>
      <c r="RGL304"/>
      <c r="RGM304"/>
      <c r="RGN304"/>
      <c r="RGO304"/>
      <c r="RGP304"/>
      <c r="RGQ304"/>
      <c r="RGR304"/>
      <c r="RGS304"/>
      <c r="RGT304"/>
      <c r="RGU304"/>
      <c r="RGV304"/>
      <c r="RGW304"/>
      <c r="RGX304"/>
      <c r="RGY304"/>
      <c r="RGZ304"/>
      <c r="RHA304"/>
      <c r="RHB304"/>
      <c r="RHC304"/>
      <c r="RHD304"/>
      <c r="RHE304"/>
      <c r="RHF304"/>
      <c r="RHG304"/>
      <c r="RHH304"/>
      <c r="RHI304"/>
      <c r="RHJ304"/>
      <c r="RHK304"/>
      <c r="RHL304"/>
      <c r="RHM304"/>
      <c r="RHN304"/>
      <c r="RHO304"/>
      <c r="RHP304"/>
      <c r="RHQ304"/>
      <c r="RHR304"/>
      <c r="RHS304"/>
      <c r="RHT304"/>
      <c r="RHU304"/>
      <c r="RHV304"/>
      <c r="RHW304"/>
      <c r="RHX304"/>
      <c r="RHY304"/>
      <c r="RHZ304"/>
      <c r="RIA304"/>
      <c r="RIB304"/>
      <c r="RIC304"/>
      <c r="RID304"/>
      <c r="RIE304"/>
      <c r="RIF304"/>
      <c r="RIG304"/>
      <c r="RIH304"/>
      <c r="RII304"/>
      <c r="RIJ304"/>
      <c r="RIK304"/>
      <c r="RIL304"/>
      <c r="RIM304"/>
      <c r="RIN304"/>
      <c r="RIO304"/>
      <c r="RIP304"/>
      <c r="RIQ304"/>
      <c r="RIR304"/>
      <c r="RIS304"/>
      <c r="RIT304"/>
      <c r="RIU304"/>
      <c r="RIV304"/>
      <c r="RIW304"/>
      <c r="RIX304"/>
      <c r="RIY304"/>
      <c r="RIZ304"/>
      <c r="RJA304"/>
      <c r="RJB304"/>
      <c r="RJC304"/>
      <c r="RJD304"/>
      <c r="RJE304"/>
      <c r="RJF304"/>
      <c r="RJG304"/>
      <c r="RJH304"/>
      <c r="RJI304"/>
      <c r="RJJ304"/>
      <c r="RJK304"/>
      <c r="RJL304"/>
      <c r="RJM304"/>
      <c r="RJN304"/>
      <c r="RJO304"/>
      <c r="RJP304"/>
      <c r="RJQ304"/>
      <c r="RJR304"/>
      <c r="RJS304"/>
      <c r="RJT304"/>
      <c r="RJU304"/>
      <c r="RJV304"/>
      <c r="RJW304"/>
      <c r="RJX304"/>
      <c r="RJY304"/>
      <c r="RJZ304"/>
      <c r="RKA304"/>
      <c r="RKB304"/>
      <c r="RKC304"/>
      <c r="RKD304"/>
      <c r="RKE304"/>
      <c r="RKF304"/>
      <c r="RKG304"/>
      <c r="RKH304"/>
      <c r="RKI304"/>
      <c r="RKJ304"/>
      <c r="RKK304"/>
      <c r="RKL304"/>
      <c r="RKM304"/>
      <c r="RKN304"/>
      <c r="RKO304"/>
      <c r="RKP304"/>
      <c r="RKQ304"/>
      <c r="RKR304"/>
      <c r="RKS304"/>
      <c r="RKT304"/>
      <c r="RKU304"/>
      <c r="RKV304"/>
      <c r="RKW304"/>
      <c r="RKX304"/>
      <c r="RKY304"/>
      <c r="RKZ304"/>
      <c r="RLA304"/>
      <c r="RLB304"/>
      <c r="RLC304"/>
      <c r="RLD304"/>
      <c r="RLE304"/>
      <c r="RLF304"/>
      <c r="RLG304"/>
      <c r="RLH304"/>
      <c r="RLI304"/>
      <c r="RLJ304"/>
      <c r="RLK304"/>
      <c r="RLL304"/>
      <c r="RLM304"/>
      <c r="RLN304"/>
      <c r="RLO304"/>
      <c r="RLP304"/>
      <c r="RLQ304"/>
      <c r="RLR304"/>
      <c r="RLS304"/>
      <c r="RLT304"/>
      <c r="RLU304"/>
      <c r="RLV304"/>
      <c r="RLW304"/>
      <c r="RLX304"/>
      <c r="RLY304"/>
      <c r="RLZ304"/>
      <c r="RMA304"/>
      <c r="RMB304"/>
      <c r="RMC304"/>
      <c r="RMD304"/>
      <c r="RME304"/>
      <c r="RMF304"/>
      <c r="RMG304"/>
      <c r="RMH304"/>
      <c r="RMI304"/>
      <c r="RMJ304"/>
      <c r="RMK304"/>
      <c r="RML304"/>
      <c r="RMM304"/>
      <c r="RMN304"/>
      <c r="RMO304"/>
      <c r="RMP304"/>
      <c r="RMQ304"/>
      <c r="RMR304"/>
      <c r="RMS304"/>
      <c r="RMT304"/>
      <c r="RMU304"/>
      <c r="RMV304"/>
      <c r="RMW304"/>
      <c r="RMX304"/>
      <c r="RMY304"/>
      <c r="RMZ304"/>
      <c r="RNA304"/>
      <c r="RNB304"/>
      <c r="RNC304"/>
      <c r="RND304"/>
      <c r="RNE304"/>
      <c r="RNF304"/>
      <c r="RNG304"/>
      <c r="RNH304"/>
      <c r="RNI304"/>
      <c r="RNJ304"/>
      <c r="RNK304"/>
      <c r="RNL304"/>
      <c r="RNM304"/>
      <c r="RNN304"/>
      <c r="RNO304"/>
      <c r="RNP304"/>
      <c r="RNQ304"/>
      <c r="RNR304"/>
      <c r="RNS304"/>
      <c r="RNT304"/>
      <c r="RNU304"/>
      <c r="RNV304"/>
      <c r="RNW304"/>
      <c r="RNX304"/>
      <c r="RNY304"/>
      <c r="RNZ304"/>
      <c r="ROA304"/>
      <c r="ROB304"/>
      <c r="ROC304"/>
      <c r="ROD304"/>
      <c r="ROE304"/>
      <c r="ROF304"/>
      <c r="ROG304"/>
      <c r="ROH304"/>
      <c r="ROI304"/>
      <c r="ROJ304"/>
      <c r="ROK304"/>
      <c r="ROL304"/>
      <c r="ROM304"/>
      <c r="RON304"/>
      <c r="ROO304"/>
      <c r="ROP304"/>
      <c r="ROQ304"/>
      <c r="ROR304"/>
      <c r="ROS304"/>
      <c r="ROT304"/>
      <c r="ROU304"/>
      <c r="ROV304"/>
      <c r="ROW304"/>
      <c r="ROX304"/>
      <c r="ROY304"/>
      <c r="ROZ304"/>
      <c r="RPA304"/>
      <c r="RPB304"/>
      <c r="RPC304"/>
      <c r="RPD304"/>
      <c r="RPE304"/>
      <c r="RPF304"/>
      <c r="RPG304"/>
      <c r="RPH304"/>
      <c r="RPI304"/>
      <c r="RPJ304"/>
      <c r="RPK304"/>
      <c r="RPL304"/>
      <c r="RPM304"/>
      <c r="RPN304"/>
      <c r="RPO304"/>
      <c r="RPP304"/>
      <c r="RPQ304"/>
      <c r="RPR304"/>
      <c r="RPS304"/>
      <c r="RPT304"/>
      <c r="RPU304"/>
      <c r="RPV304"/>
      <c r="RPW304"/>
      <c r="RPX304"/>
      <c r="RPY304"/>
      <c r="RPZ304"/>
      <c r="RQA304"/>
      <c r="RQB304"/>
      <c r="RQC304"/>
      <c r="RQD304"/>
      <c r="RQE304"/>
      <c r="RQF304"/>
      <c r="RQG304"/>
      <c r="RQH304"/>
      <c r="RQI304"/>
      <c r="RQJ304"/>
      <c r="RQK304"/>
      <c r="RQL304"/>
      <c r="RQM304"/>
      <c r="RQN304"/>
      <c r="RQO304"/>
      <c r="RQP304"/>
      <c r="RQQ304"/>
      <c r="RQR304"/>
      <c r="RQS304"/>
      <c r="RQT304"/>
      <c r="RQU304"/>
      <c r="RQV304"/>
      <c r="RQW304"/>
      <c r="RQX304"/>
      <c r="RQY304"/>
      <c r="RQZ304"/>
      <c r="RRA304"/>
      <c r="RRB304"/>
      <c r="RRC304"/>
      <c r="RRD304"/>
      <c r="RRE304"/>
      <c r="RRF304"/>
      <c r="RRG304"/>
      <c r="RRH304"/>
      <c r="RRI304"/>
      <c r="RRJ304"/>
      <c r="RRK304"/>
      <c r="RRL304"/>
      <c r="RRM304"/>
      <c r="RRN304"/>
      <c r="RRO304"/>
      <c r="RRP304"/>
      <c r="RRQ304"/>
      <c r="RRR304"/>
      <c r="RRS304"/>
      <c r="RRT304"/>
      <c r="RRU304"/>
      <c r="RRV304"/>
      <c r="RRW304"/>
      <c r="RRX304"/>
      <c r="RRY304"/>
      <c r="RRZ304"/>
      <c r="RSA304"/>
      <c r="RSB304"/>
      <c r="RSC304"/>
      <c r="RSD304"/>
      <c r="RSE304"/>
      <c r="RSF304"/>
      <c r="RSG304"/>
      <c r="RSH304"/>
      <c r="RSI304"/>
      <c r="RSJ304"/>
      <c r="RSK304"/>
      <c r="RSL304"/>
      <c r="RSM304"/>
      <c r="RSN304"/>
      <c r="RSO304"/>
      <c r="RSP304"/>
      <c r="RSQ304"/>
      <c r="RSR304"/>
      <c r="RSS304"/>
      <c r="RST304"/>
      <c r="RSU304"/>
      <c r="RSV304"/>
      <c r="RSW304"/>
      <c r="RSX304"/>
      <c r="RSY304"/>
      <c r="RSZ304"/>
      <c r="RTA304"/>
      <c r="RTB304"/>
      <c r="RTC304"/>
      <c r="RTD304"/>
      <c r="RTE304"/>
      <c r="RTF304"/>
      <c r="RTG304"/>
      <c r="RTH304"/>
      <c r="RTI304"/>
      <c r="RTJ304"/>
      <c r="RTK304"/>
      <c r="RTL304"/>
      <c r="RTM304"/>
      <c r="RTN304"/>
      <c r="RTO304"/>
      <c r="RTP304"/>
      <c r="RTQ304"/>
      <c r="RTR304"/>
      <c r="RTS304"/>
      <c r="RTT304"/>
      <c r="RTU304"/>
      <c r="RTV304"/>
      <c r="RTW304"/>
      <c r="RTX304"/>
      <c r="RTY304"/>
      <c r="RTZ304"/>
      <c r="RUA304"/>
      <c r="RUB304"/>
      <c r="RUC304"/>
      <c r="RUD304"/>
      <c r="RUE304"/>
      <c r="RUF304"/>
      <c r="RUG304"/>
      <c r="RUH304"/>
      <c r="RUI304"/>
      <c r="RUJ304"/>
      <c r="RUK304"/>
      <c r="RUL304"/>
      <c r="RUM304"/>
      <c r="RUN304"/>
      <c r="RUO304"/>
      <c r="RUP304"/>
      <c r="RUQ304"/>
      <c r="RUR304"/>
      <c r="RUS304"/>
      <c r="RUT304"/>
      <c r="RUU304"/>
      <c r="RUV304"/>
      <c r="RUW304"/>
      <c r="RUX304"/>
      <c r="RUY304"/>
      <c r="RUZ304"/>
      <c r="RVA304"/>
      <c r="RVB304"/>
      <c r="RVC304"/>
      <c r="RVD304"/>
      <c r="RVE304"/>
      <c r="RVF304"/>
      <c r="RVG304"/>
      <c r="RVH304"/>
      <c r="RVI304"/>
      <c r="RVJ304"/>
      <c r="RVK304"/>
      <c r="RVL304"/>
      <c r="RVM304"/>
      <c r="RVN304"/>
      <c r="RVO304"/>
      <c r="RVP304"/>
      <c r="RVQ304"/>
      <c r="RVR304"/>
      <c r="RVS304"/>
      <c r="RVT304"/>
      <c r="RVU304"/>
      <c r="RVV304"/>
      <c r="RVW304"/>
      <c r="RVX304"/>
      <c r="RVY304"/>
      <c r="RVZ304"/>
      <c r="RWA304"/>
      <c r="RWB304"/>
      <c r="RWC304"/>
      <c r="RWD304"/>
      <c r="RWE304"/>
      <c r="RWF304"/>
      <c r="RWG304"/>
      <c r="RWH304"/>
      <c r="RWI304"/>
      <c r="RWJ304"/>
      <c r="RWK304"/>
      <c r="RWL304"/>
      <c r="RWM304"/>
      <c r="RWN304"/>
      <c r="RWO304"/>
      <c r="RWP304"/>
      <c r="RWQ304"/>
      <c r="RWR304"/>
      <c r="RWS304"/>
      <c r="RWT304"/>
      <c r="RWU304"/>
      <c r="RWV304"/>
      <c r="RWW304"/>
      <c r="RWX304"/>
      <c r="RWY304"/>
      <c r="RWZ304"/>
      <c r="RXA304"/>
      <c r="RXB304"/>
      <c r="RXC304"/>
      <c r="RXD304"/>
      <c r="RXE304"/>
      <c r="RXF304"/>
      <c r="RXG304"/>
      <c r="RXH304"/>
      <c r="RXI304"/>
      <c r="RXJ304"/>
      <c r="RXK304"/>
      <c r="RXL304"/>
      <c r="RXM304"/>
      <c r="RXN304"/>
      <c r="RXO304"/>
      <c r="RXP304"/>
      <c r="RXQ304"/>
      <c r="RXR304"/>
      <c r="RXS304"/>
      <c r="RXT304"/>
      <c r="RXU304"/>
      <c r="RXV304"/>
      <c r="RXW304"/>
      <c r="RXX304"/>
      <c r="RXY304"/>
      <c r="RXZ304"/>
      <c r="RYA304"/>
      <c r="RYB304"/>
      <c r="RYC304"/>
      <c r="RYD304"/>
      <c r="RYE304"/>
      <c r="RYF304"/>
      <c r="RYG304"/>
      <c r="RYH304"/>
      <c r="RYI304"/>
      <c r="RYJ304"/>
      <c r="RYK304"/>
      <c r="RYL304"/>
      <c r="RYM304"/>
      <c r="RYN304"/>
      <c r="RYO304"/>
      <c r="RYP304"/>
      <c r="RYQ304"/>
      <c r="RYR304"/>
      <c r="RYS304"/>
      <c r="RYT304"/>
      <c r="RYU304"/>
      <c r="RYV304"/>
      <c r="RYW304"/>
      <c r="RYX304"/>
      <c r="RYY304"/>
      <c r="RYZ304"/>
      <c r="RZA304"/>
      <c r="RZB304"/>
      <c r="RZC304"/>
      <c r="RZD304"/>
      <c r="RZE304"/>
      <c r="RZF304"/>
      <c r="RZG304"/>
      <c r="RZH304"/>
      <c r="RZI304"/>
      <c r="RZJ304"/>
      <c r="RZK304"/>
      <c r="RZL304"/>
      <c r="RZM304"/>
      <c r="RZN304"/>
      <c r="RZO304"/>
      <c r="RZP304"/>
      <c r="RZQ304"/>
      <c r="RZR304"/>
      <c r="RZS304"/>
      <c r="RZT304"/>
      <c r="RZU304"/>
      <c r="RZV304"/>
      <c r="RZW304"/>
      <c r="RZX304"/>
      <c r="RZY304"/>
      <c r="RZZ304"/>
      <c r="SAA304"/>
      <c r="SAB304"/>
      <c r="SAC304"/>
      <c r="SAD304"/>
      <c r="SAE304"/>
      <c r="SAF304"/>
      <c r="SAG304"/>
      <c r="SAH304"/>
      <c r="SAI304"/>
      <c r="SAJ304"/>
      <c r="SAK304"/>
      <c r="SAL304"/>
      <c r="SAM304"/>
      <c r="SAN304"/>
      <c r="SAO304"/>
      <c r="SAP304"/>
      <c r="SAQ304"/>
      <c r="SAR304"/>
      <c r="SAS304"/>
      <c r="SAT304"/>
      <c r="SAU304"/>
      <c r="SAV304"/>
      <c r="SAW304"/>
      <c r="SAX304"/>
      <c r="SAY304"/>
      <c r="SAZ304"/>
      <c r="SBA304"/>
      <c r="SBB304"/>
      <c r="SBC304"/>
      <c r="SBD304"/>
      <c r="SBE304"/>
      <c r="SBF304"/>
      <c r="SBG304"/>
      <c r="SBH304"/>
      <c r="SBI304"/>
      <c r="SBJ304"/>
      <c r="SBK304"/>
      <c r="SBL304"/>
      <c r="SBM304"/>
      <c r="SBN304"/>
      <c r="SBO304"/>
      <c r="SBP304"/>
      <c r="SBQ304"/>
      <c r="SBR304"/>
      <c r="SBS304"/>
      <c r="SBT304"/>
      <c r="SBU304"/>
      <c r="SBV304"/>
      <c r="SBW304"/>
      <c r="SBX304"/>
      <c r="SBY304"/>
      <c r="SBZ304"/>
      <c r="SCA304"/>
      <c r="SCB304"/>
      <c r="SCC304"/>
      <c r="SCD304"/>
      <c r="SCE304"/>
      <c r="SCF304"/>
      <c r="SCG304"/>
      <c r="SCH304"/>
      <c r="SCI304"/>
      <c r="SCJ304"/>
      <c r="SCK304"/>
      <c r="SCL304"/>
      <c r="SCM304"/>
      <c r="SCN304"/>
      <c r="SCO304"/>
      <c r="SCP304"/>
      <c r="SCQ304"/>
      <c r="SCR304"/>
      <c r="SCS304"/>
      <c r="SCT304"/>
      <c r="SCU304"/>
      <c r="SCV304"/>
      <c r="SCW304"/>
      <c r="SCX304"/>
      <c r="SCY304"/>
      <c r="SCZ304"/>
      <c r="SDA304"/>
      <c r="SDB304"/>
      <c r="SDC304"/>
      <c r="SDD304"/>
      <c r="SDE304"/>
      <c r="SDF304"/>
      <c r="SDG304"/>
      <c r="SDH304"/>
      <c r="SDI304"/>
      <c r="SDJ304"/>
      <c r="SDK304"/>
      <c r="SDL304"/>
      <c r="SDM304"/>
      <c r="SDN304"/>
      <c r="SDO304"/>
      <c r="SDP304"/>
      <c r="SDQ304"/>
      <c r="SDR304"/>
      <c r="SDS304"/>
      <c r="SDT304"/>
      <c r="SDU304"/>
      <c r="SDV304"/>
      <c r="SDW304"/>
      <c r="SDX304"/>
      <c r="SDY304"/>
      <c r="SDZ304"/>
      <c r="SEA304"/>
      <c r="SEB304"/>
      <c r="SEC304"/>
      <c r="SED304"/>
      <c r="SEE304"/>
      <c r="SEF304"/>
      <c r="SEG304"/>
      <c r="SEH304"/>
      <c r="SEI304"/>
      <c r="SEJ304"/>
      <c r="SEK304"/>
      <c r="SEL304"/>
      <c r="SEM304"/>
      <c r="SEN304"/>
      <c r="SEO304"/>
      <c r="SEP304"/>
      <c r="SEQ304"/>
      <c r="SER304"/>
      <c r="SES304"/>
      <c r="SET304"/>
      <c r="SEU304"/>
      <c r="SEV304"/>
      <c r="SEW304"/>
      <c r="SEX304"/>
      <c r="SEY304"/>
      <c r="SEZ304"/>
      <c r="SFA304"/>
      <c r="SFB304"/>
      <c r="SFC304"/>
      <c r="SFD304"/>
      <c r="SFE304"/>
      <c r="SFF304"/>
      <c r="SFG304"/>
      <c r="SFH304"/>
      <c r="SFI304"/>
      <c r="SFJ304"/>
      <c r="SFK304"/>
      <c r="SFL304"/>
      <c r="SFM304"/>
      <c r="SFN304"/>
      <c r="SFO304"/>
      <c r="SFP304"/>
      <c r="SFQ304"/>
      <c r="SFR304"/>
      <c r="SFS304"/>
      <c r="SFT304"/>
      <c r="SFU304"/>
      <c r="SFV304"/>
      <c r="SFW304"/>
      <c r="SFX304"/>
      <c r="SFY304"/>
      <c r="SFZ304"/>
      <c r="SGA304"/>
      <c r="SGB304"/>
      <c r="SGC304"/>
      <c r="SGD304"/>
      <c r="SGE304"/>
      <c r="SGF304"/>
      <c r="SGG304"/>
      <c r="SGH304"/>
      <c r="SGI304"/>
      <c r="SGJ304"/>
      <c r="SGK304"/>
      <c r="SGL304"/>
      <c r="SGM304"/>
      <c r="SGN304"/>
      <c r="SGO304"/>
      <c r="SGP304"/>
      <c r="SGQ304"/>
      <c r="SGR304"/>
      <c r="SGS304"/>
      <c r="SGT304"/>
      <c r="SGU304"/>
      <c r="SGV304"/>
      <c r="SGW304"/>
      <c r="SGX304"/>
      <c r="SGY304"/>
      <c r="SGZ304"/>
      <c r="SHA304"/>
      <c r="SHB304"/>
      <c r="SHC304"/>
      <c r="SHD304"/>
      <c r="SHE304"/>
      <c r="SHF304"/>
      <c r="SHG304"/>
      <c r="SHH304"/>
      <c r="SHI304"/>
      <c r="SHJ304"/>
      <c r="SHK304"/>
      <c r="SHL304"/>
      <c r="SHM304"/>
      <c r="SHN304"/>
      <c r="SHO304"/>
      <c r="SHP304"/>
      <c r="SHQ304"/>
      <c r="SHR304"/>
      <c r="SHS304"/>
      <c r="SHT304"/>
      <c r="SHU304"/>
      <c r="SHV304"/>
      <c r="SHW304"/>
      <c r="SHX304"/>
      <c r="SHY304"/>
      <c r="SHZ304"/>
      <c r="SIA304"/>
      <c r="SIB304"/>
      <c r="SIC304"/>
      <c r="SID304"/>
      <c r="SIE304"/>
      <c r="SIF304"/>
      <c r="SIG304"/>
      <c r="SIH304"/>
      <c r="SII304"/>
      <c r="SIJ304"/>
      <c r="SIK304"/>
      <c r="SIL304"/>
      <c r="SIM304"/>
      <c r="SIN304"/>
      <c r="SIO304"/>
      <c r="SIP304"/>
      <c r="SIQ304"/>
      <c r="SIR304"/>
      <c r="SIS304"/>
      <c r="SIT304"/>
      <c r="SIU304"/>
      <c r="SIV304"/>
      <c r="SIW304"/>
      <c r="SIX304"/>
      <c r="SIY304"/>
      <c r="SIZ304"/>
      <c r="SJA304"/>
      <c r="SJB304"/>
      <c r="SJC304"/>
      <c r="SJD304"/>
      <c r="SJE304"/>
      <c r="SJF304"/>
      <c r="SJG304"/>
      <c r="SJH304"/>
      <c r="SJI304"/>
      <c r="SJJ304"/>
      <c r="SJK304"/>
      <c r="SJL304"/>
      <c r="SJM304"/>
      <c r="SJN304"/>
      <c r="SJO304"/>
      <c r="SJP304"/>
      <c r="SJQ304"/>
      <c r="SJR304"/>
      <c r="SJS304"/>
      <c r="SJT304"/>
      <c r="SJU304"/>
      <c r="SJV304"/>
      <c r="SJW304"/>
      <c r="SJX304"/>
      <c r="SJY304"/>
      <c r="SJZ304"/>
      <c r="SKA304"/>
      <c r="SKB304"/>
      <c r="SKC304"/>
      <c r="SKD304"/>
      <c r="SKE304"/>
      <c r="SKF304"/>
      <c r="SKG304"/>
      <c r="SKH304"/>
      <c r="SKI304"/>
      <c r="SKJ304"/>
      <c r="SKK304"/>
      <c r="SKL304"/>
      <c r="SKM304"/>
      <c r="SKN304"/>
      <c r="SKO304"/>
      <c r="SKP304"/>
      <c r="SKQ304"/>
      <c r="SKR304"/>
      <c r="SKS304"/>
      <c r="SKT304"/>
      <c r="SKU304"/>
      <c r="SKV304"/>
      <c r="SKW304"/>
      <c r="SKX304"/>
      <c r="SKY304"/>
      <c r="SKZ304"/>
      <c r="SLA304"/>
      <c r="SLB304"/>
      <c r="SLC304"/>
      <c r="SLD304"/>
      <c r="SLE304"/>
      <c r="SLF304"/>
      <c r="SLG304"/>
      <c r="SLH304"/>
      <c r="SLI304"/>
      <c r="SLJ304"/>
      <c r="SLK304"/>
      <c r="SLL304"/>
      <c r="SLM304"/>
      <c r="SLN304"/>
      <c r="SLO304"/>
      <c r="SLP304"/>
      <c r="SLQ304"/>
      <c r="SLR304"/>
      <c r="SLS304"/>
      <c r="SLT304"/>
      <c r="SLU304"/>
      <c r="SLV304"/>
      <c r="SLW304"/>
      <c r="SLX304"/>
      <c r="SLY304"/>
      <c r="SLZ304"/>
      <c r="SMA304"/>
      <c r="SMB304"/>
      <c r="SMC304"/>
      <c r="SMD304"/>
      <c r="SME304"/>
      <c r="SMF304"/>
      <c r="SMG304"/>
      <c r="SMH304"/>
      <c r="SMI304"/>
      <c r="SMJ304"/>
      <c r="SMK304"/>
      <c r="SML304"/>
      <c r="SMM304"/>
      <c r="SMN304"/>
      <c r="SMO304"/>
      <c r="SMP304"/>
      <c r="SMQ304"/>
      <c r="SMR304"/>
      <c r="SMS304"/>
      <c r="SMT304"/>
      <c r="SMU304"/>
      <c r="SMV304"/>
      <c r="SMW304"/>
      <c r="SMX304"/>
      <c r="SMY304"/>
      <c r="SMZ304"/>
      <c r="SNA304"/>
      <c r="SNB304"/>
      <c r="SNC304"/>
      <c r="SND304"/>
      <c r="SNE304"/>
      <c r="SNF304"/>
      <c r="SNG304"/>
      <c r="SNH304"/>
      <c r="SNI304"/>
      <c r="SNJ304"/>
      <c r="SNK304"/>
      <c r="SNL304"/>
      <c r="SNM304"/>
      <c r="SNN304"/>
      <c r="SNO304"/>
      <c r="SNP304"/>
      <c r="SNQ304"/>
      <c r="SNR304"/>
      <c r="SNS304"/>
      <c r="SNT304"/>
      <c r="SNU304"/>
      <c r="SNV304"/>
      <c r="SNW304"/>
      <c r="SNX304"/>
      <c r="SNY304"/>
      <c r="SNZ304"/>
      <c r="SOA304"/>
      <c r="SOB304"/>
      <c r="SOC304"/>
      <c r="SOD304"/>
      <c r="SOE304"/>
      <c r="SOF304"/>
      <c r="SOG304"/>
      <c r="SOH304"/>
      <c r="SOI304"/>
      <c r="SOJ304"/>
      <c r="SOK304"/>
      <c r="SOL304"/>
      <c r="SOM304"/>
      <c r="SON304"/>
      <c r="SOO304"/>
      <c r="SOP304"/>
      <c r="SOQ304"/>
      <c r="SOR304"/>
      <c r="SOS304"/>
      <c r="SOT304"/>
      <c r="SOU304"/>
      <c r="SOV304"/>
      <c r="SOW304"/>
      <c r="SOX304"/>
      <c r="SOY304"/>
      <c r="SOZ304"/>
      <c r="SPA304"/>
      <c r="SPB304"/>
      <c r="SPC304"/>
      <c r="SPD304"/>
      <c r="SPE304"/>
      <c r="SPF304"/>
      <c r="SPG304"/>
      <c r="SPH304"/>
      <c r="SPI304"/>
      <c r="SPJ304"/>
      <c r="SPK304"/>
      <c r="SPL304"/>
      <c r="SPM304"/>
      <c r="SPN304"/>
      <c r="SPO304"/>
      <c r="SPP304"/>
      <c r="SPQ304"/>
      <c r="SPR304"/>
      <c r="SPS304"/>
      <c r="SPT304"/>
      <c r="SPU304"/>
      <c r="SPV304"/>
      <c r="SPW304"/>
      <c r="SPX304"/>
      <c r="SPY304"/>
      <c r="SPZ304"/>
      <c r="SQA304"/>
      <c r="SQB304"/>
      <c r="SQC304"/>
      <c r="SQD304"/>
      <c r="SQE304"/>
      <c r="SQF304"/>
      <c r="SQG304"/>
      <c r="SQH304"/>
      <c r="SQI304"/>
      <c r="SQJ304"/>
      <c r="SQK304"/>
      <c r="SQL304"/>
      <c r="SQM304"/>
      <c r="SQN304"/>
      <c r="SQO304"/>
      <c r="SQP304"/>
      <c r="SQQ304"/>
      <c r="SQR304"/>
      <c r="SQS304"/>
      <c r="SQT304"/>
      <c r="SQU304"/>
      <c r="SQV304"/>
      <c r="SQW304"/>
      <c r="SQX304"/>
      <c r="SQY304"/>
      <c r="SQZ304"/>
      <c r="SRA304"/>
      <c r="SRB304"/>
      <c r="SRC304"/>
      <c r="SRD304"/>
      <c r="SRE304"/>
      <c r="SRF304"/>
      <c r="SRG304"/>
      <c r="SRH304"/>
      <c r="SRI304"/>
      <c r="SRJ304"/>
      <c r="SRK304"/>
      <c r="SRL304"/>
      <c r="SRM304"/>
      <c r="SRN304"/>
      <c r="SRO304"/>
      <c r="SRP304"/>
      <c r="SRQ304"/>
      <c r="SRR304"/>
      <c r="SRS304"/>
      <c r="SRT304"/>
      <c r="SRU304"/>
      <c r="SRV304"/>
      <c r="SRW304"/>
      <c r="SRX304"/>
      <c r="SRY304"/>
      <c r="SRZ304"/>
      <c r="SSA304"/>
      <c r="SSB304"/>
      <c r="SSC304"/>
      <c r="SSD304"/>
      <c r="SSE304"/>
      <c r="SSF304"/>
      <c r="SSG304"/>
      <c r="SSH304"/>
      <c r="SSI304"/>
      <c r="SSJ304"/>
      <c r="SSK304"/>
      <c r="SSL304"/>
      <c r="SSM304"/>
      <c r="SSN304"/>
      <c r="SSO304"/>
      <c r="SSP304"/>
      <c r="SSQ304"/>
      <c r="SSR304"/>
      <c r="SSS304"/>
      <c r="SST304"/>
      <c r="SSU304"/>
      <c r="SSV304"/>
      <c r="SSW304"/>
      <c r="SSX304"/>
      <c r="SSY304"/>
      <c r="SSZ304"/>
      <c r="STA304"/>
      <c r="STB304"/>
      <c r="STC304"/>
      <c r="STD304"/>
      <c r="STE304"/>
      <c r="STF304"/>
      <c r="STG304"/>
      <c r="STH304"/>
      <c r="STI304"/>
      <c r="STJ304"/>
      <c r="STK304"/>
      <c r="STL304"/>
      <c r="STM304"/>
      <c r="STN304"/>
      <c r="STO304"/>
      <c r="STP304"/>
      <c r="STQ304"/>
      <c r="STR304"/>
      <c r="STS304"/>
      <c r="STT304"/>
      <c r="STU304"/>
      <c r="STV304"/>
      <c r="STW304"/>
      <c r="STX304"/>
      <c r="STY304"/>
      <c r="STZ304"/>
      <c r="SUA304"/>
      <c r="SUB304"/>
      <c r="SUC304"/>
      <c r="SUD304"/>
      <c r="SUE304"/>
      <c r="SUF304"/>
      <c r="SUG304"/>
      <c r="SUH304"/>
      <c r="SUI304"/>
      <c r="SUJ304"/>
      <c r="SUK304"/>
      <c r="SUL304"/>
      <c r="SUM304"/>
      <c r="SUN304"/>
      <c r="SUO304"/>
      <c r="SUP304"/>
      <c r="SUQ304"/>
      <c r="SUR304"/>
      <c r="SUS304"/>
      <c r="SUT304"/>
      <c r="SUU304"/>
      <c r="SUV304"/>
      <c r="SUW304"/>
      <c r="SUX304"/>
      <c r="SUY304"/>
      <c r="SUZ304"/>
      <c r="SVA304"/>
      <c r="SVB304"/>
      <c r="SVC304"/>
      <c r="SVD304"/>
      <c r="SVE304"/>
      <c r="SVF304"/>
      <c r="SVG304"/>
      <c r="SVH304"/>
      <c r="SVI304"/>
      <c r="SVJ304"/>
      <c r="SVK304"/>
      <c r="SVL304"/>
      <c r="SVM304"/>
      <c r="SVN304"/>
      <c r="SVO304"/>
      <c r="SVP304"/>
      <c r="SVQ304"/>
      <c r="SVR304"/>
      <c r="SVS304"/>
      <c r="SVT304"/>
      <c r="SVU304"/>
      <c r="SVV304"/>
      <c r="SVW304"/>
      <c r="SVX304"/>
      <c r="SVY304"/>
      <c r="SVZ304"/>
      <c r="SWA304"/>
      <c r="SWB304"/>
      <c r="SWC304"/>
      <c r="SWD304"/>
      <c r="SWE304"/>
      <c r="SWF304"/>
      <c r="SWG304"/>
      <c r="SWH304"/>
      <c r="SWI304"/>
      <c r="SWJ304"/>
      <c r="SWK304"/>
      <c r="SWL304"/>
      <c r="SWM304"/>
      <c r="SWN304"/>
      <c r="SWO304"/>
      <c r="SWP304"/>
      <c r="SWQ304"/>
      <c r="SWR304"/>
      <c r="SWS304"/>
      <c r="SWT304"/>
      <c r="SWU304"/>
      <c r="SWV304"/>
      <c r="SWW304"/>
      <c r="SWX304"/>
      <c r="SWY304"/>
      <c r="SWZ304"/>
      <c r="SXA304"/>
      <c r="SXB304"/>
      <c r="SXC304"/>
      <c r="SXD304"/>
      <c r="SXE304"/>
      <c r="SXF304"/>
      <c r="SXG304"/>
      <c r="SXH304"/>
      <c r="SXI304"/>
      <c r="SXJ304"/>
      <c r="SXK304"/>
      <c r="SXL304"/>
      <c r="SXM304"/>
      <c r="SXN304"/>
      <c r="SXO304"/>
      <c r="SXP304"/>
      <c r="SXQ304"/>
      <c r="SXR304"/>
      <c r="SXS304"/>
      <c r="SXT304"/>
      <c r="SXU304"/>
      <c r="SXV304"/>
      <c r="SXW304"/>
      <c r="SXX304"/>
      <c r="SXY304"/>
      <c r="SXZ304"/>
      <c r="SYA304"/>
      <c r="SYB304"/>
      <c r="SYC304"/>
      <c r="SYD304"/>
      <c r="SYE304"/>
      <c r="SYF304"/>
      <c r="SYG304"/>
      <c r="SYH304"/>
      <c r="SYI304"/>
      <c r="SYJ304"/>
      <c r="SYK304"/>
      <c r="SYL304"/>
      <c r="SYM304"/>
      <c r="SYN304"/>
      <c r="SYO304"/>
      <c r="SYP304"/>
      <c r="SYQ304"/>
      <c r="SYR304"/>
      <c r="SYS304"/>
      <c r="SYT304"/>
      <c r="SYU304"/>
      <c r="SYV304"/>
      <c r="SYW304"/>
      <c r="SYX304"/>
      <c r="SYY304"/>
      <c r="SYZ304"/>
      <c r="SZA304"/>
      <c r="SZB304"/>
      <c r="SZC304"/>
      <c r="SZD304"/>
      <c r="SZE304"/>
      <c r="SZF304"/>
      <c r="SZG304"/>
      <c r="SZH304"/>
      <c r="SZI304"/>
      <c r="SZJ304"/>
      <c r="SZK304"/>
      <c r="SZL304"/>
      <c r="SZM304"/>
      <c r="SZN304"/>
      <c r="SZO304"/>
      <c r="SZP304"/>
      <c r="SZQ304"/>
      <c r="SZR304"/>
      <c r="SZS304"/>
      <c r="SZT304"/>
      <c r="SZU304"/>
      <c r="SZV304"/>
      <c r="SZW304"/>
      <c r="SZX304"/>
      <c r="SZY304"/>
      <c r="SZZ304"/>
      <c r="TAA304"/>
      <c r="TAB304"/>
      <c r="TAC304"/>
      <c r="TAD304"/>
      <c r="TAE304"/>
      <c r="TAF304"/>
      <c r="TAG304"/>
      <c r="TAH304"/>
      <c r="TAI304"/>
      <c r="TAJ304"/>
      <c r="TAK304"/>
      <c r="TAL304"/>
      <c r="TAM304"/>
      <c r="TAN304"/>
      <c r="TAO304"/>
      <c r="TAP304"/>
      <c r="TAQ304"/>
      <c r="TAR304"/>
      <c r="TAS304"/>
      <c r="TAT304"/>
      <c r="TAU304"/>
      <c r="TAV304"/>
      <c r="TAW304"/>
      <c r="TAX304"/>
      <c r="TAY304"/>
      <c r="TAZ304"/>
      <c r="TBA304"/>
      <c r="TBB304"/>
      <c r="TBC304"/>
      <c r="TBD304"/>
      <c r="TBE304"/>
      <c r="TBF304"/>
      <c r="TBG304"/>
      <c r="TBH304"/>
      <c r="TBI304"/>
      <c r="TBJ304"/>
      <c r="TBK304"/>
      <c r="TBL304"/>
      <c r="TBM304"/>
      <c r="TBN304"/>
      <c r="TBO304"/>
      <c r="TBP304"/>
      <c r="TBQ304"/>
      <c r="TBR304"/>
      <c r="TBS304"/>
      <c r="TBT304"/>
      <c r="TBU304"/>
      <c r="TBV304"/>
      <c r="TBW304"/>
      <c r="TBX304"/>
      <c r="TBY304"/>
      <c r="TBZ304"/>
      <c r="TCA304"/>
      <c r="TCB304"/>
      <c r="TCC304"/>
      <c r="TCD304"/>
      <c r="TCE304"/>
      <c r="TCF304"/>
      <c r="TCG304"/>
      <c r="TCH304"/>
      <c r="TCI304"/>
      <c r="TCJ304"/>
      <c r="TCK304"/>
      <c r="TCL304"/>
      <c r="TCM304"/>
      <c r="TCN304"/>
      <c r="TCO304"/>
      <c r="TCP304"/>
      <c r="TCQ304"/>
      <c r="TCR304"/>
      <c r="TCS304"/>
      <c r="TCT304"/>
      <c r="TCU304"/>
      <c r="TCV304"/>
      <c r="TCW304"/>
      <c r="TCX304"/>
      <c r="TCY304"/>
      <c r="TCZ304"/>
      <c r="TDA304"/>
      <c r="TDB304"/>
      <c r="TDC304"/>
      <c r="TDD304"/>
      <c r="TDE304"/>
      <c r="TDF304"/>
      <c r="TDG304"/>
      <c r="TDH304"/>
      <c r="TDI304"/>
      <c r="TDJ304"/>
      <c r="TDK304"/>
      <c r="TDL304"/>
      <c r="TDM304"/>
      <c r="TDN304"/>
      <c r="TDO304"/>
      <c r="TDP304"/>
      <c r="TDQ304"/>
      <c r="TDR304"/>
      <c r="TDS304"/>
      <c r="TDT304"/>
      <c r="TDU304"/>
      <c r="TDV304"/>
      <c r="TDW304"/>
      <c r="TDX304"/>
      <c r="TDY304"/>
      <c r="TDZ304"/>
      <c r="TEA304"/>
      <c r="TEB304"/>
      <c r="TEC304"/>
      <c r="TED304"/>
      <c r="TEE304"/>
      <c r="TEF304"/>
      <c r="TEG304"/>
      <c r="TEH304"/>
      <c r="TEI304"/>
      <c r="TEJ304"/>
      <c r="TEK304"/>
      <c r="TEL304"/>
      <c r="TEM304"/>
      <c r="TEN304"/>
      <c r="TEO304"/>
      <c r="TEP304"/>
      <c r="TEQ304"/>
      <c r="TER304"/>
      <c r="TES304"/>
      <c r="TET304"/>
      <c r="TEU304"/>
      <c r="TEV304"/>
      <c r="TEW304"/>
      <c r="TEX304"/>
      <c r="TEY304"/>
      <c r="TEZ304"/>
      <c r="TFA304"/>
      <c r="TFB304"/>
      <c r="TFC304"/>
      <c r="TFD304"/>
      <c r="TFE304"/>
      <c r="TFF304"/>
      <c r="TFG304"/>
      <c r="TFH304"/>
      <c r="TFI304"/>
      <c r="TFJ304"/>
      <c r="TFK304"/>
      <c r="TFL304"/>
      <c r="TFM304"/>
      <c r="TFN304"/>
      <c r="TFO304"/>
      <c r="TFP304"/>
      <c r="TFQ304"/>
      <c r="TFR304"/>
      <c r="TFS304"/>
      <c r="TFT304"/>
      <c r="TFU304"/>
      <c r="TFV304"/>
      <c r="TFW304"/>
      <c r="TFX304"/>
      <c r="TFY304"/>
      <c r="TFZ304"/>
      <c r="TGA304"/>
      <c r="TGB304"/>
      <c r="TGC304"/>
      <c r="TGD304"/>
      <c r="TGE304"/>
      <c r="TGF304"/>
      <c r="TGG304"/>
      <c r="TGH304"/>
      <c r="TGI304"/>
      <c r="TGJ304"/>
      <c r="TGK304"/>
      <c r="TGL304"/>
      <c r="TGM304"/>
      <c r="TGN304"/>
      <c r="TGO304"/>
      <c r="TGP304"/>
      <c r="TGQ304"/>
      <c r="TGR304"/>
      <c r="TGS304"/>
      <c r="TGT304"/>
      <c r="TGU304"/>
      <c r="TGV304"/>
      <c r="TGW304"/>
      <c r="TGX304"/>
      <c r="TGY304"/>
      <c r="TGZ304"/>
      <c r="THA304"/>
      <c r="THB304"/>
      <c r="THC304"/>
      <c r="THD304"/>
      <c r="THE304"/>
      <c r="THF304"/>
      <c r="THG304"/>
      <c r="THH304"/>
      <c r="THI304"/>
      <c r="THJ304"/>
      <c r="THK304"/>
      <c r="THL304"/>
      <c r="THM304"/>
      <c r="THN304"/>
      <c r="THO304"/>
      <c r="THP304"/>
      <c r="THQ304"/>
      <c r="THR304"/>
      <c r="THS304"/>
      <c r="THT304"/>
      <c r="THU304"/>
      <c r="THV304"/>
      <c r="THW304"/>
      <c r="THX304"/>
      <c r="THY304"/>
      <c r="THZ304"/>
      <c r="TIA304"/>
      <c r="TIB304"/>
      <c r="TIC304"/>
      <c r="TID304"/>
      <c r="TIE304"/>
      <c r="TIF304"/>
      <c r="TIG304"/>
      <c r="TIH304"/>
      <c r="TII304"/>
      <c r="TIJ304"/>
      <c r="TIK304"/>
      <c r="TIL304"/>
      <c r="TIM304"/>
      <c r="TIN304"/>
      <c r="TIO304"/>
      <c r="TIP304"/>
      <c r="TIQ304"/>
      <c r="TIR304"/>
      <c r="TIS304"/>
      <c r="TIT304"/>
      <c r="TIU304"/>
      <c r="TIV304"/>
      <c r="TIW304"/>
      <c r="TIX304"/>
      <c r="TIY304"/>
      <c r="TIZ304"/>
      <c r="TJA304"/>
      <c r="TJB304"/>
      <c r="TJC304"/>
      <c r="TJD304"/>
      <c r="TJE304"/>
      <c r="TJF304"/>
      <c r="TJG304"/>
      <c r="TJH304"/>
      <c r="TJI304"/>
      <c r="TJJ304"/>
      <c r="TJK304"/>
      <c r="TJL304"/>
      <c r="TJM304"/>
      <c r="TJN304"/>
      <c r="TJO304"/>
      <c r="TJP304"/>
      <c r="TJQ304"/>
      <c r="TJR304"/>
      <c r="TJS304"/>
      <c r="TJT304"/>
      <c r="TJU304"/>
      <c r="TJV304"/>
      <c r="TJW304"/>
      <c r="TJX304"/>
      <c r="TJY304"/>
      <c r="TJZ304"/>
      <c r="TKA304"/>
      <c r="TKB304"/>
      <c r="TKC304"/>
      <c r="TKD304"/>
      <c r="TKE304"/>
      <c r="TKF304"/>
      <c r="TKG304"/>
      <c r="TKH304"/>
      <c r="TKI304"/>
      <c r="TKJ304"/>
      <c r="TKK304"/>
      <c r="TKL304"/>
      <c r="TKM304"/>
      <c r="TKN304"/>
      <c r="TKO304"/>
      <c r="TKP304"/>
      <c r="TKQ304"/>
      <c r="TKR304"/>
      <c r="TKS304"/>
      <c r="TKT304"/>
      <c r="TKU304"/>
      <c r="TKV304"/>
      <c r="TKW304"/>
      <c r="TKX304"/>
      <c r="TKY304"/>
      <c r="TKZ304"/>
      <c r="TLA304"/>
      <c r="TLB304"/>
      <c r="TLC304"/>
      <c r="TLD304"/>
      <c r="TLE304"/>
      <c r="TLF304"/>
      <c r="TLG304"/>
      <c r="TLH304"/>
      <c r="TLI304"/>
      <c r="TLJ304"/>
      <c r="TLK304"/>
      <c r="TLL304"/>
      <c r="TLM304"/>
      <c r="TLN304"/>
      <c r="TLO304"/>
      <c r="TLP304"/>
      <c r="TLQ304"/>
      <c r="TLR304"/>
      <c r="TLS304"/>
      <c r="TLT304"/>
      <c r="TLU304"/>
      <c r="TLV304"/>
      <c r="TLW304"/>
      <c r="TLX304"/>
      <c r="TLY304"/>
      <c r="TLZ304"/>
      <c r="TMA304"/>
      <c r="TMB304"/>
      <c r="TMC304"/>
      <c r="TMD304"/>
      <c r="TME304"/>
      <c r="TMF304"/>
      <c r="TMG304"/>
      <c r="TMH304"/>
      <c r="TMI304"/>
      <c r="TMJ304"/>
      <c r="TMK304"/>
      <c r="TML304"/>
      <c r="TMM304"/>
      <c r="TMN304"/>
      <c r="TMO304"/>
      <c r="TMP304"/>
      <c r="TMQ304"/>
      <c r="TMR304"/>
      <c r="TMS304"/>
      <c r="TMT304"/>
      <c r="TMU304"/>
      <c r="TMV304"/>
      <c r="TMW304"/>
      <c r="TMX304"/>
      <c r="TMY304"/>
      <c r="TMZ304"/>
      <c r="TNA304"/>
      <c r="TNB304"/>
      <c r="TNC304"/>
      <c r="TND304"/>
      <c r="TNE304"/>
      <c r="TNF304"/>
      <c r="TNG304"/>
      <c r="TNH304"/>
      <c r="TNI304"/>
      <c r="TNJ304"/>
      <c r="TNK304"/>
      <c r="TNL304"/>
      <c r="TNM304"/>
      <c r="TNN304"/>
      <c r="TNO304"/>
      <c r="TNP304"/>
      <c r="TNQ304"/>
      <c r="TNR304"/>
      <c r="TNS304"/>
      <c r="TNT304"/>
      <c r="TNU304"/>
      <c r="TNV304"/>
      <c r="TNW304"/>
      <c r="TNX304"/>
      <c r="TNY304"/>
      <c r="TNZ304"/>
      <c r="TOA304"/>
      <c r="TOB304"/>
      <c r="TOC304"/>
      <c r="TOD304"/>
      <c r="TOE304"/>
      <c r="TOF304"/>
      <c r="TOG304"/>
      <c r="TOH304"/>
      <c r="TOI304"/>
      <c r="TOJ304"/>
      <c r="TOK304"/>
      <c r="TOL304"/>
      <c r="TOM304"/>
      <c r="TON304"/>
      <c r="TOO304"/>
      <c r="TOP304"/>
      <c r="TOQ304"/>
      <c r="TOR304"/>
      <c r="TOS304"/>
      <c r="TOT304"/>
      <c r="TOU304"/>
      <c r="TOV304"/>
      <c r="TOW304"/>
      <c r="TOX304"/>
      <c r="TOY304"/>
      <c r="TOZ304"/>
      <c r="TPA304"/>
      <c r="TPB304"/>
      <c r="TPC304"/>
      <c r="TPD304"/>
      <c r="TPE304"/>
      <c r="TPF304"/>
      <c r="TPG304"/>
      <c r="TPH304"/>
      <c r="TPI304"/>
      <c r="TPJ304"/>
      <c r="TPK304"/>
      <c r="TPL304"/>
      <c r="TPM304"/>
      <c r="TPN304"/>
      <c r="TPO304"/>
      <c r="TPP304"/>
      <c r="TPQ304"/>
      <c r="TPR304"/>
      <c r="TPS304"/>
      <c r="TPT304"/>
      <c r="TPU304"/>
      <c r="TPV304"/>
      <c r="TPW304"/>
      <c r="TPX304"/>
      <c r="TPY304"/>
      <c r="TPZ304"/>
      <c r="TQA304"/>
      <c r="TQB304"/>
      <c r="TQC304"/>
      <c r="TQD304"/>
      <c r="TQE304"/>
      <c r="TQF304"/>
      <c r="TQG304"/>
      <c r="TQH304"/>
      <c r="TQI304"/>
      <c r="TQJ304"/>
      <c r="TQK304"/>
      <c r="TQL304"/>
      <c r="TQM304"/>
      <c r="TQN304"/>
      <c r="TQO304"/>
      <c r="TQP304"/>
      <c r="TQQ304"/>
      <c r="TQR304"/>
      <c r="TQS304"/>
      <c r="TQT304"/>
      <c r="TQU304"/>
      <c r="TQV304"/>
      <c r="TQW304"/>
      <c r="TQX304"/>
      <c r="TQY304"/>
      <c r="TQZ304"/>
      <c r="TRA304"/>
      <c r="TRB304"/>
      <c r="TRC304"/>
      <c r="TRD304"/>
      <c r="TRE304"/>
      <c r="TRF304"/>
      <c r="TRG304"/>
      <c r="TRH304"/>
      <c r="TRI304"/>
      <c r="TRJ304"/>
      <c r="TRK304"/>
      <c r="TRL304"/>
      <c r="TRM304"/>
      <c r="TRN304"/>
      <c r="TRO304"/>
      <c r="TRP304"/>
      <c r="TRQ304"/>
      <c r="TRR304"/>
      <c r="TRS304"/>
      <c r="TRT304"/>
      <c r="TRU304"/>
      <c r="TRV304"/>
      <c r="TRW304"/>
      <c r="TRX304"/>
      <c r="TRY304"/>
      <c r="TRZ304"/>
      <c r="TSA304"/>
      <c r="TSB304"/>
      <c r="TSC304"/>
      <c r="TSD304"/>
      <c r="TSE304"/>
      <c r="TSF304"/>
      <c r="TSG304"/>
      <c r="TSH304"/>
      <c r="TSI304"/>
      <c r="TSJ304"/>
      <c r="TSK304"/>
      <c r="TSL304"/>
      <c r="TSM304"/>
      <c r="TSN304"/>
      <c r="TSO304"/>
      <c r="TSP304"/>
      <c r="TSQ304"/>
      <c r="TSR304"/>
      <c r="TSS304"/>
      <c r="TST304"/>
      <c r="TSU304"/>
      <c r="TSV304"/>
      <c r="TSW304"/>
      <c r="TSX304"/>
      <c r="TSY304"/>
      <c r="TSZ304"/>
      <c r="TTA304"/>
      <c r="TTB304"/>
      <c r="TTC304"/>
      <c r="TTD304"/>
      <c r="TTE304"/>
      <c r="TTF304"/>
      <c r="TTG304"/>
      <c r="TTH304"/>
      <c r="TTI304"/>
      <c r="TTJ304"/>
      <c r="TTK304"/>
      <c r="TTL304"/>
      <c r="TTM304"/>
      <c r="TTN304"/>
      <c r="TTO304"/>
      <c r="TTP304"/>
      <c r="TTQ304"/>
      <c r="TTR304"/>
      <c r="TTS304"/>
      <c r="TTT304"/>
      <c r="TTU304"/>
      <c r="TTV304"/>
      <c r="TTW304"/>
      <c r="TTX304"/>
      <c r="TTY304"/>
      <c r="TTZ304"/>
      <c r="TUA304"/>
      <c r="TUB304"/>
      <c r="TUC304"/>
      <c r="TUD304"/>
      <c r="TUE304"/>
      <c r="TUF304"/>
      <c r="TUG304"/>
      <c r="TUH304"/>
      <c r="TUI304"/>
      <c r="TUJ304"/>
      <c r="TUK304"/>
      <c r="TUL304"/>
      <c r="TUM304"/>
      <c r="TUN304"/>
      <c r="TUO304"/>
      <c r="TUP304"/>
      <c r="TUQ304"/>
      <c r="TUR304"/>
      <c r="TUS304"/>
      <c r="TUT304"/>
      <c r="TUU304"/>
      <c r="TUV304"/>
      <c r="TUW304"/>
      <c r="TUX304"/>
      <c r="TUY304"/>
      <c r="TUZ304"/>
      <c r="TVA304"/>
      <c r="TVB304"/>
      <c r="TVC304"/>
      <c r="TVD304"/>
      <c r="TVE304"/>
      <c r="TVF304"/>
      <c r="TVG304"/>
      <c r="TVH304"/>
      <c r="TVI304"/>
      <c r="TVJ304"/>
      <c r="TVK304"/>
      <c r="TVL304"/>
      <c r="TVM304"/>
      <c r="TVN304"/>
      <c r="TVO304"/>
      <c r="TVP304"/>
      <c r="TVQ304"/>
      <c r="TVR304"/>
      <c r="TVS304"/>
      <c r="TVT304"/>
      <c r="TVU304"/>
      <c r="TVV304"/>
      <c r="TVW304"/>
      <c r="TVX304"/>
      <c r="TVY304"/>
      <c r="TVZ304"/>
      <c r="TWA304"/>
      <c r="TWB304"/>
      <c r="TWC304"/>
      <c r="TWD304"/>
      <c r="TWE304"/>
      <c r="TWF304"/>
      <c r="TWG304"/>
      <c r="TWH304"/>
      <c r="TWI304"/>
      <c r="TWJ304"/>
      <c r="TWK304"/>
      <c r="TWL304"/>
      <c r="TWM304"/>
      <c r="TWN304"/>
      <c r="TWO304"/>
      <c r="TWP304"/>
      <c r="TWQ304"/>
      <c r="TWR304"/>
      <c r="TWS304"/>
      <c r="TWT304"/>
      <c r="TWU304"/>
      <c r="TWV304"/>
      <c r="TWW304"/>
      <c r="TWX304"/>
      <c r="TWY304"/>
      <c r="TWZ304"/>
      <c r="TXA304"/>
      <c r="TXB304"/>
      <c r="TXC304"/>
      <c r="TXD304"/>
      <c r="TXE304"/>
      <c r="TXF304"/>
      <c r="TXG304"/>
      <c r="TXH304"/>
      <c r="TXI304"/>
      <c r="TXJ304"/>
      <c r="TXK304"/>
      <c r="TXL304"/>
      <c r="TXM304"/>
      <c r="TXN304"/>
      <c r="TXO304"/>
      <c r="TXP304"/>
      <c r="TXQ304"/>
      <c r="TXR304"/>
      <c r="TXS304"/>
      <c r="TXT304"/>
      <c r="TXU304"/>
      <c r="TXV304"/>
      <c r="TXW304"/>
      <c r="TXX304"/>
      <c r="TXY304"/>
      <c r="TXZ304"/>
      <c r="TYA304"/>
      <c r="TYB304"/>
      <c r="TYC304"/>
      <c r="TYD304"/>
      <c r="TYE304"/>
      <c r="TYF304"/>
      <c r="TYG304"/>
      <c r="TYH304"/>
      <c r="TYI304"/>
      <c r="TYJ304"/>
      <c r="TYK304"/>
      <c r="TYL304"/>
      <c r="TYM304"/>
      <c r="TYN304"/>
      <c r="TYO304"/>
      <c r="TYP304"/>
      <c r="TYQ304"/>
      <c r="TYR304"/>
      <c r="TYS304"/>
      <c r="TYT304"/>
      <c r="TYU304"/>
      <c r="TYV304"/>
      <c r="TYW304"/>
      <c r="TYX304"/>
      <c r="TYY304"/>
      <c r="TYZ304"/>
      <c r="TZA304"/>
      <c r="TZB304"/>
      <c r="TZC304"/>
      <c r="TZD304"/>
      <c r="TZE304"/>
      <c r="TZF304"/>
      <c r="TZG304"/>
      <c r="TZH304"/>
      <c r="TZI304"/>
      <c r="TZJ304"/>
      <c r="TZK304"/>
      <c r="TZL304"/>
      <c r="TZM304"/>
      <c r="TZN304"/>
      <c r="TZO304"/>
      <c r="TZP304"/>
      <c r="TZQ304"/>
      <c r="TZR304"/>
      <c r="TZS304"/>
      <c r="TZT304"/>
      <c r="TZU304"/>
      <c r="TZV304"/>
      <c r="TZW304"/>
      <c r="TZX304"/>
      <c r="TZY304"/>
      <c r="TZZ304"/>
      <c r="UAA304"/>
      <c r="UAB304"/>
      <c r="UAC304"/>
      <c r="UAD304"/>
      <c r="UAE304"/>
      <c r="UAF304"/>
      <c r="UAG304"/>
      <c r="UAH304"/>
      <c r="UAI304"/>
      <c r="UAJ304"/>
      <c r="UAK304"/>
      <c r="UAL304"/>
      <c r="UAM304"/>
      <c r="UAN304"/>
      <c r="UAO304"/>
      <c r="UAP304"/>
      <c r="UAQ304"/>
      <c r="UAR304"/>
      <c r="UAS304"/>
      <c r="UAT304"/>
      <c r="UAU304"/>
      <c r="UAV304"/>
      <c r="UAW304"/>
      <c r="UAX304"/>
      <c r="UAY304"/>
      <c r="UAZ304"/>
      <c r="UBA304"/>
      <c r="UBB304"/>
      <c r="UBC304"/>
      <c r="UBD304"/>
      <c r="UBE304"/>
      <c r="UBF304"/>
      <c r="UBG304"/>
      <c r="UBH304"/>
      <c r="UBI304"/>
      <c r="UBJ304"/>
      <c r="UBK304"/>
      <c r="UBL304"/>
      <c r="UBM304"/>
      <c r="UBN304"/>
      <c r="UBO304"/>
      <c r="UBP304"/>
      <c r="UBQ304"/>
      <c r="UBR304"/>
      <c r="UBS304"/>
      <c r="UBT304"/>
      <c r="UBU304"/>
      <c r="UBV304"/>
      <c r="UBW304"/>
      <c r="UBX304"/>
      <c r="UBY304"/>
      <c r="UBZ304"/>
      <c r="UCA304"/>
      <c r="UCB304"/>
      <c r="UCC304"/>
      <c r="UCD304"/>
      <c r="UCE304"/>
      <c r="UCF304"/>
      <c r="UCG304"/>
      <c r="UCH304"/>
      <c r="UCI304"/>
      <c r="UCJ304"/>
      <c r="UCK304"/>
      <c r="UCL304"/>
      <c r="UCM304"/>
      <c r="UCN304"/>
      <c r="UCO304"/>
      <c r="UCP304"/>
      <c r="UCQ304"/>
      <c r="UCR304"/>
      <c r="UCS304"/>
      <c r="UCT304"/>
      <c r="UCU304"/>
      <c r="UCV304"/>
      <c r="UCW304"/>
      <c r="UCX304"/>
      <c r="UCY304"/>
      <c r="UCZ304"/>
      <c r="UDA304"/>
      <c r="UDB304"/>
      <c r="UDC304"/>
      <c r="UDD304"/>
      <c r="UDE304"/>
      <c r="UDF304"/>
      <c r="UDG304"/>
      <c r="UDH304"/>
      <c r="UDI304"/>
      <c r="UDJ304"/>
      <c r="UDK304"/>
      <c r="UDL304"/>
      <c r="UDM304"/>
      <c r="UDN304"/>
      <c r="UDO304"/>
      <c r="UDP304"/>
      <c r="UDQ304"/>
      <c r="UDR304"/>
      <c r="UDS304"/>
      <c r="UDT304"/>
      <c r="UDU304"/>
      <c r="UDV304"/>
      <c r="UDW304"/>
      <c r="UDX304"/>
      <c r="UDY304"/>
      <c r="UDZ304"/>
      <c r="UEA304"/>
      <c r="UEB304"/>
      <c r="UEC304"/>
      <c r="UED304"/>
      <c r="UEE304"/>
      <c r="UEF304"/>
      <c r="UEG304"/>
      <c r="UEH304"/>
      <c r="UEI304"/>
      <c r="UEJ304"/>
      <c r="UEK304"/>
      <c r="UEL304"/>
      <c r="UEM304"/>
      <c r="UEN304"/>
      <c r="UEO304"/>
      <c r="UEP304"/>
      <c r="UEQ304"/>
      <c r="UER304"/>
      <c r="UES304"/>
      <c r="UET304"/>
      <c r="UEU304"/>
      <c r="UEV304"/>
      <c r="UEW304"/>
      <c r="UEX304"/>
      <c r="UEY304"/>
      <c r="UEZ304"/>
      <c r="UFA304"/>
      <c r="UFB304"/>
      <c r="UFC304"/>
      <c r="UFD304"/>
      <c r="UFE304"/>
      <c r="UFF304"/>
      <c r="UFG304"/>
      <c r="UFH304"/>
      <c r="UFI304"/>
      <c r="UFJ304"/>
      <c r="UFK304"/>
      <c r="UFL304"/>
      <c r="UFM304"/>
      <c r="UFN304"/>
      <c r="UFO304"/>
      <c r="UFP304"/>
      <c r="UFQ304"/>
      <c r="UFR304"/>
      <c r="UFS304"/>
      <c r="UFT304"/>
      <c r="UFU304"/>
      <c r="UFV304"/>
      <c r="UFW304"/>
      <c r="UFX304"/>
      <c r="UFY304"/>
      <c r="UFZ304"/>
      <c r="UGA304"/>
      <c r="UGB304"/>
      <c r="UGC304"/>
      <c r="UGD304"/>
      <c r="UGE304"/>
      <c r="UGF304"/>
      <c r="UGG304"/>
      <c r="UGH304"/>
      <c r="UGI304"/>
      <c r="UGJ304"/>
      <c r="UGK304"/>
      <c r="UGL304"/>
      <c r="UGM304"/>
      <c r="UGN304"/>
      <c r="UGO304"/>
      <c r="UGP304"/>
      <c r="UGQ304"/>
      <c r="UGR304"/>
      <c r="UGS304"/>
      <c r="UGT304"/>
      <c r="UGU304"/>
      <c r="UGV304"/>
      <c r="UGW304"/>
      <c r="UGX304"/>
      <c r="UGY304"/>
      <c r="UGZ304"/>
      <c r="UHA304"/>
      <c r="UHB304"/>
      <c r="UHC304"/>
      <c r="UHD304"/>
      <c r="UHE304"/>
      <c r="UHF304"/>
      <c r="UHG304"/>
      <c r="UHH304"/>
      <c r="UHI304"/>
      <c r="UHJ304"/>
      <c r="UHK304"/>
      <c r="UHL304"/>
      <c r="UHM304"/>
      <c r="UHN304"/>
      <c r="UHO304"/>
      <c r="UHP304"/>
      <c r="UHQ304"/>
      <c r="UHR304"/>
      <c r="UHS304"/>
      <c r="UHT304"/>
      <c r="UHU304"/>
      <c r="UHV304"/>
      <c r="UHW304"/>
      <c r="UHX304"/>
      <c r="UHY304"/>
      <c r="UHZ304"/>
      <c r="UIA304"/>
      <c r="UIB304"/>
      <c r="UIC304"/>
      <c r="UID304"/>
      <c r="UIE304"/>
      <c r="UIF304"/>
      <c r="UIG304"/>
      <c r="UIH304"/>
      <c r="UII304"/>
      <c r="UIJ304"/>
      <c r="UIK304"/>
      <c r="UIL304"/>
      <c r="UIM304"/>
      <c r="UIN304"/>
      <c r="UIO304"/>
      <c r="UIP304"/>
      <c r="UIQ304"/>
      <c r="UIR304"/>
      <c r="UIS304"/>
      <c r="UIT304"/>
      <c r="UIU304"/>
      <c r="UIV304"/>
      <c r="UIW304"/>
      <c r="UIX304"/>
      <c r="UIY304"/>
      <c r="UIZ304"/>
      <c r="UJA304"/>
      <c r="UJB304"/>
      <c r="UJC304"/>
      <c r="UJD304"/>
      <c r="UJE304"/>
      <c r="UJF304"/>
      <c r="UJG304"/>
      <c r="UJH304"/>
      <c r="UJI304"/>
      <c r="UJJ304"/>
      <c r="UJK304"/>
      <c r="UJL304"/>
      <c r="UJM304"/>
      <c r="UJN304"/>
      <c r="UJO304"/>
      <c r="UJP304"/>
      <c r="UJQ304"/>
      <c r="UJR304"/>
      <c r="UJS304"/>
      <c r="UJT304"/>
      <c r="UJU304"/>
      <c r="UJV304"/>
      <c r="UJW304"/>
      <c r="UJX304"/>
      <c r="UJY304"/>
      <c r="UJZ304"/>
      <c r="UKA304"/>
      <c r="UKB304"/>
      <c r="UKC304"/>
      <c r="UKD304"/>
      <c r="UKE304"/>
      <c r="UKF304"/>
      <c r="UKG304"/>
      <c r="UKH304"/>
      <c r="UKI304"/>
      <c r="UKJ304"/>
      <c r="UKK304"/>
      <c r="UKL304"/>
      <c r="UKM304"/>
      <c r="UKN304"/>
      <c r="UKO304"/>
      <c r="UKP304"/>
      <c r="UKQ304"/>
      <c r="UKR304"/>
      <c r="UKS304"/>
      <c r="UKT304"/>
      <c r="UKU304"/>
      <c r="UKV304"/>
      <c r="UKW304"/>
      <c r="UKX304"/>
      <c r="UKY304"/>
      <c r="UKZ304"/>
      <c r="ULA304"/>
      <c r="ULB304"/>
      <c r="ULC304"/>
      <c r="ULD304"/>
      <c r="ULE304"/>
      <c r="ULF304"/>
      <c r="ULG304"/>
      <c r="ULH304"/>
      <c r="ULI304"/>
      <c r="ULJ304"/>
      <c r="ULK304"/>
      <c r="ULL304"/>
      <c r="ULM304"/>
      <c r="ULN304"/>
      <c r="ULO304"/>
      <c r="ULP304"/>
      <c r="ULQ304"/>
      <c r="ULR304"/>
      <c r="ULS304"/>
      <c r="ULT304"/>
      <c r="ULU304"/>
      <c r="ULV304"/>
      <c r="ULW304"/>
      <c r="ULX304"/>
      <c r="ULY304"/>
      <c r="ULZ304"/>
      <c r="UMA304"/>
      <c r="UMB304"/>
      <c r="UMC304"/>
      <c r="UMD304"/>
      <c r="UME304"/>
      <c r="UMF304"/>
      <c r="UMG304"/>
      <c r="UMH304"/>
      <c r="UMI304"/>
      <c r="UMJ304"/>
      <c r="UMK304"/>
      <c r="UML304"/>
      <c r="UMM304"/>
      <c r="UMN304"/>
      <c r="UMO304"/>
      <c r="UMP304"/>
      <c r="UMQ304"/>
      <c r="UMR304"/>
      <c r="UMS304"/>
      <c r="UMT304"/>
      <c r="UMU304"/>
      <c r="UMV304"/>
      <c r="UMW304"/>
      <c r="UMX304"/>
      <c r="UMY304"/>
      <c r="UMZ304"/>
      <c r="UNA304"/>
      <c r="UNB304"/>
      <c r="UNC304"/>
      <c r="UND304"/>
      <c r="UNE304"/>
      <c r="UNF304"/>
      <c r="UNG304"/>
      <c r="UNH304"/>
      <c r="UNI304"/>
      <c r="UNJ304"/>
      <c r="UNK304"/>
      <c r="UNL304"/>
      <c r="UNM304"/>
      <c r="UNN304"/>
      <c r="UNO304"/>
      <c r="UNP304"/>
      <c r="UNQ304"/>
      <c r="UNR304"/>
      <c r="UNS304"/>
      <c r="UNT304"/>
      <c r="UNU304"/>
      <c r="UNV304"/>
      <c r="UNW304"/>
      <c r="UNX304"/>
      <c r="UNY304"/>
      <c r="UNZ304"/>
      <c r="UOA304"/>
      <c r="UOB304"/>
      <c r="UOC304"/>
      <c r="UOD304"/>
      <c r="UOE304"/>
      <c r="UOF304"/>
      <c r="UOG304"/>
      <c r="UOH304"/>
      <c r="UOI304"/>
      <c r="UOJ304"/>
      <c r="UOK304"/>
      <c r="UOL304"/>
      <c r="UOM304"/>
      <c r="UON304"/>
      <c r="UOO304"/>
      <c r="UOP304"/>
      <c r="UOQ304"/>
      <c r="UOR304"/>
      <c r="UOS304"/>
      <c r="UOT304"/>
      <c r="UOU304"/>
      <c r="UOV304"/>
      <c r="UOW304"/>
      <c r="UOX304"/>
      <c r="UOY304"/>
      <c r="UOZ304"/>
      <c r="UPA304"/>
      <c r="UPB304"/>
      <c r="UPC304"/>
      <c r="UPD304"/>
      <c r="UPE304"/>
      <c r="UPF304"/>
      <c r="UPG304"/>
      <c r="UPH304"/>
      <c r="UPI304"/>
      <c r="UPJ304"/>
      <c r="UPK304"/>
      <c r="UPL304"/>
      <c r="UPM304"/>
      <c r="UPN304"/>
      <c r="UPO304"/>
      <c r="UPP304"/>
      <c r="UPQ304"/>
      <c r="UPR304"/>
      <c r="UPS304"/>
      <c r="UPT304"/>
      <c r="UPU304"/>
      <c r="UPV304"/>
      <c r="UPW304"/>
      <c r="UPX304"/>
      <c r="UPY304"/>
      <c r="UPZ304"/>
      <c r="UQA304"/>
      <c r="UQB304"/>
      <c r="UQC304"/>
      <c r="UQD304"/>
      <c r="UQE304"/>
      <c r="UQF304"/>
      <c r="UQG304"/>
      <c r="UQH304"/>
      <c r="UQI304"/>
      <c r="UQJ304"/>
      <c r="UQK304"/>
      <c r="UQL304"/>
      <c r="UQM304"/>
      <c r="UQN304"/>
      <c r="UQO304"/>
      <c r="UQP304"/>
      <c r="UQQ304"/>
      <c r="UQR304"/>
      <c r="UQS304"/>
      <c r="UQT304"/>
      <c r="UQU304"/>
      <c r="UQV304"/>
      <c r="UQW304"/>
      <c r="UQX304"/>
      <c r="UQY304"/>
      <c r="UQZ304"/>
      <c r="URA304"/>
      <c r="URB304"/>
      <c r="URC304"/>
      <c r="URD304"/>
      <c r="URE304"/>
      <c r="URF304"/>
      <c r="URG304"/>
      <c r="URH304"/>
      <c r="URI304"/>
      <c r="URJ304"/>
      <c r="URK304"/>
      <c r="URL304"/>
      <c r="URM304"/>
      <c r="URN304"/>
      <c r="URO304"/>
      <c r="URP304"/>
      <c r="URQ304"/>
      <c r="URR304"/>
      <c r="URS304"/>
      <c r="URT304"/>
      <c r="URU304"/>
      <c r="URV304"/>
      <c r="URW304"/>
      <c r="URX304"/>
      <c r="URY304"/>
      <c r="URZ304"/>
      <c r="USA304"/>
      <c r="USB304"/>
      <c r="USC304"/>
      <c r="USD304"/>
      <c r="USE304"/>
      <c r="USF304"/>
      <c r="USG304"/>
      <c r="USH304"/>
      <c r="USI304"/>
      <c r="USJ304"/>
      <c r="USK304"/>
      <c r="USL304"/>
      <c r="USM304"/>
      <c r="USN304"/>
      <c r="USO304"/>
      <c r="USP304"/>
      <c r="USQ304"/>
      <c r="USR304"/>
      <c r="USS304"/>
      <c r="UST304"/>
      <c r="USU304"/>
      <c r="USV304"/>
      <c r="USW304"/>
      <c r="USX304"/>
      <c r="USY304"/>
      <c r="USZ304"/>
      <c r="UTA304"/>
      <c r="UTB304"/>
      <c r="UTC304"/>
      <c r="UTD304"/>
      <c r="UTE304"/>
      <c r="UTF304"/>
      <c r="UTG304"/>
      <c r="UTH304"/>
      <c r="UTI304"/>
      <c r="UTJ304"/>
      <c r="UTK304"/>
      <c r="UTL304"/>
      <c r="UTM304"/>
      <c r="UTN304"/>
      <c r="UTO304"/>
      <c r="UTP304"/>
      <c r="UTQ304"/>
      <c r="UTR304"/>
      <c r="UTS304"/>
      <c r="UTT304"/>
      <c r="UTU304"/>
      <c r="UTV304"/>
      <c r="UTW304"/>
      <c r="UTX304"/>
      <c r="UTY304"/>
      <c r="UTZ304"/>
      <c r="UUA304"/>
      <c r="UUB304"/>
      <c r="UUC304"/>
      <c r="UUD304"/>
      <c r="UUE304"/>
      <c r="UUF304"/>
      <c r="UUG304"/>
      <c r="UUH304"/>
      <c r="UUI304"/>
      <c r="UUJ304"/>
      <c r="UUK304"/>
      <c r="UUL304"/>
      <c r="UUM304"/>
      <c r="UUN304"/>
      <c r="UUO304"/>
      <c r="UUP304"/>
      <c r="UUQ304"/>
      <c r="UUR304"/>
      <c r="UUS304"/>
      <c r="UUT304"/>
      <c r="UUU304"/>
      <c r="UUV304"/>
      <c r="UUW304"/>
      <c r="UUX304"/>
      <c r="UUY304"/>
      <c r="UUZ304"/>
      <c r="UVA304"/>
      <c r="UVB304"/>
      <c r="UVC304"/>
      <c r="UVD304"/>
      <c r="UVE304"/>
      <c r="UVF304"/>
      <c r="UVG304"/>
      <c r="UVH304"/>
      <c r="UVI304"/>
      <c r="UVJ304"/>
      <c r="UVK304"/>
      <c r="UVL304"/>
      <c r="UVM304"/>
      <c r="UVN304"/>
      <c r="UVO304"/>
      <c r="UVP304"/>
      <c r="UVQ304"/>
      <c r="UVR304"/>
      <c r="UVS304"/>
      <c r="UVT304"/>
      <c r="UVU304"/>
      <c r="UVV304"/>
      <c r="UVW304"/>
      <c r="UVX304"/>
      <c r="UVY304"/>
      <c r="UVZ304"/>
      <c r="UWA304"/>
      <c r="UWB304"/>
      <c r="UWC304"/>
      <c r="UWD304"/>
      <c r="UWE304"/>
      <c r="UWF304"/>
      <c r="UWG304"/>
      <c r="UWH304"/>
      <c r="UWI304"/>
      <c r="UWJ304"/>
      <c r="UWK304"/>
      <c r="UWL304"/>
      <c r="UWM304"/>
      <c r="UWN304"/>
      <c r="UWO304"/>
      <c r="UWP304"/>
      <c r="UWQ304"/>
      <c r="UWR304"/>
      <c r="UWS304"/>
      <c r="UWT304"/>
      <c r="UWU304"/>
      <c r="UWV304"/>
      <c r="UWW304"/>
      <c r="UWX304"/>
      <c r="UWY304"/>
      <c r="UWZ304"/>
      <c r="UXA304"/>
      <c r="UXB304"/>
      <c r="UXC304"/>
      <c r="UXD304"/>
      <c r="UXE304"/>
      <c r="UXF304"/>
      <c r="UXG304"/>
      <c r="UXH304"/>
      <c r="UXI304"/>
      <c r="UXJ304"/>
      <c r="UXK304"/>
      <c r="UXL304"/>
      <c r="UXM304"/>
      <c r="UXN304"/>
      <c r="UXO304"/>
      <c r="UXP304"/>
      <c r="UXQ304"/>
      <c r="UXR304"/>
      <c r="UXS304"/>
      <c r="UXT304"/>
      <c r="UXU304"/>
      <c r="UXV304"/>
      <c r="UXW304"/>
      <c r="UXX304"/>
      <c r="UXY304"/>
      <c r="UXZ304"/>
      <c r="UYA304"/>
      <c r="UYB304"/>
      <c r="UYC304"/>
      <c r="UYD304"/>
      <c r="UYE304"/>
      <c r="UYF304"/>
      <c r="UYG304"/>
      <c r="UYH304"/>
      <c r="UYI304"/>
      <c r="UYJ304"/>
      <c r="UYK304"/>
      <c r="UYL304"/>
      <c r="UYM304"/>
      <c r="UYN304"/>
      <c r="UYO304"/>
      <c r="UYP304"/>
      <c r="UYQ304"/>
      <c r="UYR304"/>
      <c r="UYS304"/>
      <c r="UYT304"/>
      <c r="UYU304"/>
      <c r="UYV304"/>
      <c r="UYW304"/>
      <c r="UYX304"/>
      <c r="UYY304"/>
      <c r="UYZ304"/>
      <c r="UZA304"/>
      <c r="UZB304"/>
      <c r="UZC304"/>
      <c r="UZD304"/>
      <c r="UZE304"/>
      <c r="UZF304"/>
      <c r="UZG304"/>
      <c r="UZH304"/>
      <c r="UZI304"/>
      <c r="UZJ304"/>
      <c r="UZK304"/>
      <c r="UZL304"/>
      <c r="UZM304"/>
      <c r="UZN304"/>
      <c r="UZO304"/>
      <c r="UZP304"/>
      <c r="UZQ304"/>
      <c r="UZR304"/>
      <c r="UZS304"/>
      <c r="UZT304"/>
      <c r="UZU304"/>
      <c r="UZV304"/>
      <c r="UZW304"/>
      <c r="UZX304"/>
      <c r="UZY304"/>
      <c r="UZZ304"/>
      <c r="VAA304"/>
      <c r="VAB304"/>
      <c r="VAC304"/>
      <c r="VAD304"/>
      <c r="VAE304"/>
      <c r="VAF304"/>
      <c r="VAG304"/>
      <c r="VAH304"/>
      <c r="VAI304"/>
      <c r="VAJ304"/>
      <c r="VAK304"/>
      <c r="VAL304"/>
      <c r="VAM304"/>
      <c r="VAN304"/>
      <c r="VAO304"/>
      <c r="VAP304"/>
      <c r="VAQ304"/>
      <c r="VAR304"/>
      <c r="VAS304"/>
      <c r="VAT304"/>
      <c r="VAU304"/>
      <c r="VAV304"/>
      <c r="VAW304"/>
      <c r="VAX304"/>
      <c r="VAY304"/>
      <c r="VAZ304"/>
      <c r="VBA304"/>
      <c r="VBB304"/>
      <c r="VBC304"/>
      <c r="VBD304"/>
      <c r="VBE304"/>
      <c r="VBF304"/>
      <c r="VBG304"/>
      <c r="VBH304"/>
      <c r="VBI304"/>
      <c r="VBJ304"/>
      <c r="VBK304"/>
      <c r="VBL304"/>
      <c r="VBM304"/>
      <c r="VBN304"/>
      <c r="VBO304"/>
      <c r="VBP304"/>
      <c r="VBQ304"/>
      <c r="VBR304"/>
      <c r="VBS304"/>
      <c r="VBT304"/>
      <c r="VBU304"/>
      <c r="VBV304"/>
      <c r="VBW304"/>
      <c r="VBX304"/>
      <c r="VBY304"/>
      <c r="VBZ304"/>
      <c r="VCA304"/>
      <c r="VCB304"/>
      <c r="VCC304"/>
      <c r="VCD304"/>
      <c r="VCE304"/>
      <c r="VCF304"/>
      <c r="VCG304"/>
      <c r="VCH304"/>
      <c r="VCI304"/>
      <c r="VCJ304"/>
      <c r="VCK304"/>
      <c r="VCL304"/>
      <c r="VCM304"/>
      <c r="VCN304"/>
      <c r="VCO304"/>
      <c r="VCP304"/>
      <c r="VCQ304"/>
      <c r="VCR304"/>
      <c r="VCS304"/>
      <c r="VCT304"/>
      <c r="VCU304"/>
      <c r="VCV304"/>
      <c r="VCW304"/>
      <c r="VCX304"/>
      <c r="VCY304"/>
      <c r="VCZ304"/>
      <c r="VDA304"/>
      <c r="VDB304"/>
      <c r="VDC304"/>
      <c r="VDD304"/>
      <c r="VDE304"/>
      <c r="VDF304"/>
      <c r="VDG304"/>
      <c r="VDH304"/>
      <c r="VDI304"/>
      <c r="VDJ304"/>
      <c r="VDK304"/>
      <c r="VDL304"/>
      <c r="VDM304"/>
      <c r="VDN304"/>
      <c r="VDO304"/>
      <c r="VDP304"/>
      <c r="VDQ304"/>
      <c r="VDR304"/>
      <c r="VDS304"/>
      <c r="VDT304"/>
      <c r="VDU304"/>
      <c r="VDV304"/>
      <c r="VDW304"/>
      <c r="VDX304"/>
      <c r="VDY304"/>
      <c r="VDZ304"/>
      <c r="VEA304"/>
      <c r="VEB304"/>
      <c r="VEC304"/>
      <c r="VED304"/>
      <c r="VEE304"/>
      <c r="VEF304"/>
      <c r="VEG304"/>
      <c r="VEH304"/>
      <c r="VEI304"/>
      <c r="VEJ304"/>
      <c r="VEK304"/>
      <c r="VEL304"/>
      <c r="VEM304"/>
      <c r="VEN304"/>
      <c r="VEO304"/>
      <c r="VEP304"/>
      <c r="VEQ304"/>
      <c r="VER304"/>
      <c r="VES304"/>
      <c r="VET304"/>
      <c r="VEU304"/>
      <c r="VEV304"/>
      <c r="VEW304"/>
      <c r="VEX304"/>
      <c r="VEY304"/>
      <c r="VEZ304"/>
      <c r="VFA304"/>
      <c r="VFB304"/>
      <c r="VFC304"/>
      <c r="VFD304"/>
      <c r="VFE304"/>
      <c r="VFF304"/>
      <c r="VFG304"/>
      <c r="VFH304"/>
      <c r="VFI304"/>
      <c r="VFJ304"/>
      <c r="VFK304"/>
      <c r="VFL304"/>
      <c r="VFM304"/>
      <c r="VFN304"/>
      <c r="VFO304"/>
      <c r="VFP304"/>
      <c r="VFQ304"/>
      <c r="VFR304"/>
      <c r="VFS304"/>
      <c r="VFT304"/>
      <c r="VFU304"/>
      <c r="VFV304"/>
      <c r="VFW304"/>
      <c r="VFX304"/>
      <c r="VFY304"/>
      <c r="VFZ304"/>
      <c r="VGA304"/>
      <c r="VGB304"/>
      <c r="VGC304"/>
      <c r="VGD304"/>
      <c r="VGE304"/>
      <c r="VGF304"/>
      <c r="VGG304"/>
      <c r="VGH304"/>
      <c r="VGI304"/>
      <c r="VGJ304"/>
      <c r="VGK304"/>
      <c r="VGL304"/>
      <c r="VGM304"/>
      <c r="VGN304"/>
      <c r="VGO304"/>
      <c r="VGP304"/>
      <c r="VGQ304"/>
      <c r="VGR304"/>
      <c r="VGS304"/>
      <c r="VGT304"/>
      <c r="VGU304"/>
      <c r="VGV304"/>
      <c r="VGW304"/>
      <c r="VGX304"/>
      <c r="VGY304"/>
      <c r="VGZ304"/>
      <c r="VHA304"/>
      <c r="VHB304"/>
      <c r="VHC304"/>
      <c r="VHD304"/>
      <c r="VHE304"/>
      <c r="VHF304"/>
      <c r="VHG304"/>
      <c r="VHH304"/>
      <c r="VHI304"/>
      <c r="VHJ304"/>
      <c r="VHK304"/>
      <c r="VHL304"/>
      <c r="VHM304"/>
      <c r="VHN304"/>
      <c r="VHO304"/>
      <c r="VHP304"/>
      <c r="VHQ304"/>
      <c r="VHR304"/>
      <c r="VHS304"/>
      <c r="VHT304"/>
      <c r="VHU304"/>
      <c r="VHV304"/>
      <c r="VHW304"/>
      <c r="VHX304"/>
      <c r="VHY304"/>
      <c r="VHZ304"/>
      <c r="VIA304"/>
      <c r="VIB304"/>
      <c r="VIC304"/>
      <c r="VID304"/>
      <c r="VIE304"/>
      <c r="VIF304"/>
      <c r="VIG304"/>
      <c r="VIH304"/>
      <c r="VII304"/>
      <c r="VIJ304"/>
      <c r="VIK304"/>
      <c r="VIL304"/>
      <c r="VIM304"/>
      <c r="VIN304"/>
      <c r="VIO304"/>
      <c r="VIP304"/>
      <c r="VIQ304"/>
      <c r="VIR304"/>
      <c r="VIS304"/>
      <c r="VIT304"/>
      <c r="VIU304"/>
      <c r="VIV304"/>
      <c r="VIW304"/>
      <c r="VIX304"/>
      <c r="VIY304"/>
      <c r="VIZ304"/>
      <c r="VJA304"/>
      <c r="VJB304"/>
      <c r="VJC304"/>
      <c r="VJD304"/>
      <c r="VJE304"/>
      <c r="VJF304"/>
      <c r="VJG304"/>
      <c r="VJH304"/>
      <c r="VJI304"/>
      <c r="VJJ304"/>
      <c r="VJK304"/>
      <c r="VJL304"/>
      <c r="VJM304"/>
      <c r="VJN304"/>
      <c r="VJO304"/>
      <c r="VJP304"/>
      <c r="VJQ304"/>
      <c r="VJR304"/>
      <c r="VJS304"/>
      <c r="VJT304"/>
      <c r="VJU304"/>
      <c r="VJV304"/>
      <c r="VJW304"/>
      <c r="VJX304"/>
      <c r="VJY304"/>
      <c r="VJZ304"/>
      <c r="VKA304"/>
      <c r="VKB304"/>
      <c r="VKC304"/>
      <c r="VKD304"/>
      <c r="VKE304"/>
      <c r="VKF304"/>
      <c r="VKG304"/>
      <c r="VKH304"/>
      <c r="VKI304"/>
      <c r="VKJ304"/>
      <c r="VKK304"/>
      <c r="VKL304"/>
      <c r="VKM304"/>
      <c r="VKN304"/>
      <c r="VKO304"/>
      <c r="VKP304"/>
      <c r="VKQ304"/>
      <c r="VKR304"/>
      <c r="VKS304"/>
      <c r="VKT304"/>
      <c r="VKU304"/>
      <c r="VKV304"/>
      <c r="VKW304"/>
      <c r="VKX304"/>
      <c r="VKY304"/>
      <c r="VKZ304"/>
      <c r="VLA304"/>
      <c r="VLB304"/>
      <c r="VLC304"/>
      <c r="VLD304"/>
      <c r="VLE304"/>
      <c r="VLF304"/>
      <c r="VLG304"/>
      <c r="VLH304"/>
      <c r="VLI304"/>
      <c r="VLJ304"/>
      <c r="VLK304"/>
      <c r="VLL304"/>
      <c r="VLM304"/>
      <c r="VLN304"/>
      <c r="VLO304"/>
      <c r="VLP304"/>
      <c r="VLQ304"/>
      <c r="VLR304"/>
      <c r="VLS304"/>
      <c r="VLT304"/>
      <c r="VLU304"/>
      <c r="VLV304"/>
      <c r="VLW304"/>
      <c r="VLX304"/>
      <c r="VLY304"/>
      <c r="VLZ304"/>
      <c r="VMA304"/>
      <c r="VMB304"/>
      <c r="VMC304"/>
      <c r="VMD304"/>
      <c r="VME304"/>
      <c r="VMF304"/>
      <c r="VMG304"/>
      <c r="VMH304"/>
      <c r="VMI304"/>
      <c r="VMJ304"/>
      <c r="VMK304"/>
      <c r="VML304"/>
      <c r="VMM304"/>
      <c r="VMN304"/>
      <c r="VMO304"/>
      <c r="VMP304"/>
      <c r="VMQ304"/>
      <c r="VMR304"/>
      <c r="VMS304"/>
      <c r="VMT304"/>
      <c r="VMU304"/>
      <c r="VMV304"/>
      <c r="VMW304"/>
      <c r="VMX304"/>
      <c r="VMY304"/>
      <c r="VMZ304"/>
      <c r="VNA304"/>
      <c r="VNB304"/>
      <c r="VNC304"/>
      <c r="VND304"/>
      <c r="VNE304"/>
      <c r="VNF304"/>
      <c r="VNG304"/>
      <c r="VNH304"/>
      <c r="VNI304"/>
      <c r="VNJ304"/>
      <c r="VNK304"/>
      <c r="VNL304"/>
      <c r="VNM304"/>
      <c r="VNN304"/>
      <c r="VNO304"/>
      <c r="VNP304"/>
      <c r="VNQ304"/>
      <c r="VNR304"/>
      <c r="VNS304"/>
      <c r="VNT304"/>
      <c r="VNU304"/>
      <c r="VNV304"/>
      <c r="VNW304"/>
      <c r="VNX304"/>
      <c r="VNY304"/>
      <c r="VNZ304"/>
      <c r="VOA304"/>
      <c r="VOB304"/>
      <c r="VOC304"/>
      <c r="VOD304"/>
      <c r="VOE304"/>
      <c r="VOF304"/>
      <c r="VOG304"/>
      <c r="VOH304"/>
      <c r="VOI304"/>
      <c r="VOJ304"/>
      <c r="VOK304"/>
      <c r="VOL304"/>
      <c r="VOM304"/>
      <c r="VON304"/>
      <c r="VOO304"/>
      <c r="VOP304"/>
      <c r="VOQ304"/>
      <c r="VOR304"/>
      <c r="VOS304"/>
      <c r="VOT304"/>
      <c r="VOU304"/>
      <c r="VOV304"/>
      <c r="VOW304"/>
      <c r="VOX304"/>
      <c r="VOY304"/>
      <c r="VOZ304"/>
      <c r="VPA304"/>
      <c r="VPB304"/>
      <c r="VPC304"/>
      <c r="VPD304"/>
      <c r="VPE304"/>
      <c r="VPF304"/>
      <c r="VPG304"/>
      <c r="VPH304"/>
      <c r="VPI304"/>
      <c r="VPJ304"/>
      <c r="VPK304"/>
      <c r="VPL304"/>
      <c r="VPM304"/>
      <c r="VPN304"/>
      <c r="VPO304"/>
      <c r="VPP304"/>
      <c r="VPQ304"/>
      <c r="VPR304"/>
      <c r="VPS304"/>
      <c r="VPT304"/>
      <c r="VPU304"/>
      <c r="VPV304"/>
      <c r="VPW304"/>
      <c r="VPX304"/>
      <c r="VPY304"/>
      <c r="VPZ304"/>
      <c r="VQA304"/>
      <c r="VQB304"/>
      <c r="VQC304"/>
      <c r="VQD304"/>
      <c r="VQE304"/>
      <c r="VQF304"/>
      <c r="VQG304"/>
      <c r="VQH304"/>
      <c r="VQI304"/>
      <c r="VQJ304"/>
      <c r="VQK304"/>
      <c r="VQL304"/>
      <c r="VQM304"/>
      <c r="VQN304"/>
      <c r="VQO304"/>
      <c r="VQP304"/>
      <c r="VQQ304"/>
      <c r="VQR304"/>
      <c r="VQS304"/>
      <c r="VQT304"/>
      <c r="VQU304"/>
      <c r="VQV304"/>
      <c r="VQW304"/>
      <c r="VQX304"/>
      <c r="VQY304"/>
      <c r="VQZ304"/>
      <c r="VRA304"/>
      <c r="VRB304"/>
      <c r="VRC304"/>
      <c r="VRD304"/>
      <c r="VRE304"/>
      <c r="VRF304"/>
      <c r="VRG304"/>
      <c r="VRH304"/>
      <c r="VRI304"/>
      <c r="VRJ304"/>
      <c r="VRK304"/>
      <c r="VRL304"/>
      <c r="VRM304"/>
      <c r="VRN304"/>
      <c r="VRO304"/>
      <c r="VRP304"/>
      <c r="VRQ304"/>
      <c r="VRR304"/>
      <c r="VRS304"/>
      <c r="VRT304"/>
      <c r="VRU304"/>
      <c r="VRV304"/>
      <c r="VRW304"/>
      <c r="VRX304"/>
      <c r="VRY304"/>
      <c r="VRZ304"/>
      <c r="VSA304"/>
      <c r="VSB304"/>
      <c r="VSC304"/>
      <c r="VSD304"/>
      <c r="VSE304"/>
      <c r="VSF304"/>
      <c r="VSG304"/>
      <c r="VSH304"/>
      <c r="VSI304"/>
      <c r="VSJ304"/>
      <c r="VSK304"/>
      <c r="VSL304"/>
      <c r="VSM304"/>
      <c r="VSN304"/>
      <c r="VSO304"/>
      <c r="VSP304"/>
      <c r="VSQ304"/>
      <c r="VSR304"/>
      <c r="VSS304"/>
      <c r="VST304"/>
      <c r="VSU304"/>
      <c r="VSV304"/>
      <c r="VSW304"/>
      <c r="VSX304"/>
      <c r="VSY304"/>
      <c r="VSZ304"/>
      <c r="VTA304"/>
      <c r="VTB304"/>
      <c r="VTC304"/>
      <c r="VTD304"/>
      <c r="VTE304"/>
      <c r="VTF304"/>
      <c r="VTG304"/>
      <c r="VTH304"/>
      <c r="VTI304"/>
      <c r="VTJ304"/>
      <c r="VTK304"/>
      <c r="VTL304"/>
      <c r="VTM304"/>
      <c r="VTN304"/>
      <c r="VTO304"/>
      <c r="VTP304"/>
      <c r="VTQ304"/>
      <c r="VTR304"/>
      <c r="VTS304"/>
      <c r="VTT304"/>
      <c r="VTU304"/>
      <c r="VTV304"/>
      <c r="VTW304"/>
      <c r="VTX304"/>
      <c r="VTY304"/>
      <c r="VTZ304"/>
      <c r="VUA304"/>
      <c r="VUB304"/>
      <c r="VUC304"/>
      <c r="VUD304"/>
      <c r="VUE304"/>
      <c r="VUF304"/>
      <c r="VUG304"/>
      <c r="VUH304"/>
      <c r="VUI304"/>
      <c r="VUJ304"/>
      <c r="VUK304"/>
      <c r="VUL304"/>
      <c r="VUM304"/>
      <c r="VUN304"/>
      <c r="VUO304"/>
      <c r="VUP304"/>
      <c r="VUQ304"/>
      <c r="VUR304"/>
      <c r="VUS304"/>
      <c r="VUT304"/>
      <c r="VUU304"/>
      <c r="VUV304"/>
      <c r="VUW304"/>
      <c r="VUX304"/>
      <c r="VUY304"/>
      <c r="VUZ304"/>
      <c r="VVA304"/>
      <c r="VVB304"/>
      <c r="VVC304"/>
      <c r="VVD304"/>
      <c r="VVE304"/>
      <c r="VVF304"/>
      <c r="VVG304"/>
      <c r="VVH304"/>
      <c r="VVI304"/>
      <c r="VVJ304"/>
      <c r="VVK304"/>
      <c r="VVL304"/>
      <c r="VVM304"/>
      <c r="VVN304"/>
      <c r="VVO304"/>
      <c r="VVP304"/>
      <c r="VVQ304"/>
      <c r="VVR304"/>
      <c r="VVS304"/>
      <c r="VVT304"/>
      <c r="VVU304"/>
      <c r="VVV304"/>
      <c r="VVW304"/>
      <c r="VVX304"/>
      <c r="VVY304"/>
      <c r="VVZ304"/>
      <c r="VWA304"/>
      <c r="VWB304"/>
      <c r="VWC304"/>
      <c r="VWD304"/>
      <c r="VWE304"/>
      <c r="VWF304"/>
      <c r="VWG304"/>
      <c r="VWH304"/>
      <c r="VWI304"/>
      <c r="VWJ304"/>
      <c r="VWK304"/>
      <c r="VWL304"/>
      <c r="VWM304"/>
      <c r="VWN304"/>
      <c r="VWO304"/>
      <c r="VWP304"/>
      <c r="VWQ304"/>
      <c r="VWR304"/>
      <c r="VWS304"/>
      <c r="VWT304"/>
      <c r="VWU304"/>
      <c r="VWV304"/>
      <c r="VWW304"/>
      <c r="VWX304"/>
      <c r="VWY304"/>
      <c r="VWZ304"/>
      <c r="VXA304"/>
      <c r="VXB304"/>
      <c r="VXC304"/>
      <c r="VXD304"/>
      <c r="VXE304"/>
      <c r="VXF304"/>
      <c r="VXG304"/>
      <c r="VXH304"/>
      <c r="VXI304"/>
      <c r="VXJ304"/>
      <c r="VXK304"/>
      <c r="VXL304"/>
      <c r="VXM304"/>
      <c r="VXN304"/>
      <c r="VXO304"/>
      <c r="VXP304"/>
      <c r="VXQ304"/>
      <c r="VXR304"/>
      <c r="VXS304"/>
      <c r="VXT304"/>
      <c r="VXU304"/>
      <c r="VXV304"/>
      <c r="VXW304"/>
      <c r="VXX304"/>
      <c r="VXY304"/>
      <c r="VXZ304"/>
      <c r="VYA304"/>
      <c r="VYB304"/>
      <c r="VYC304"/>
      <c r="VYD304"/>
      <c r="VYE304"/>
      <c r="VYF304"/>
      <c r="VYG304"/>
      <c r="VYH304"/>
      <c r="VYI304"/>
      <c r="VYJ304"/>
      <c r="VYK304"/>
      <c r="VYL304"/>
      <c r="VYM304"/>
      <c r="VYN304"/>
      <c r="VYO304"/>
      <c r="VYP304"/>
      <c r="VYQ304"/>
      <c r="VYR304"/>
      <c r="VYS304"/>
      <c r="VYT304"/>
      <c r="VYU304"/>
      <c r="VYV304"/>
      <c r="VYW304"/>
      <c r="VYX304"/>
      <c r="VYY304"/>
      <c r="VYZ304"/>
      <c r="VZA304"/>
      <c r="VZB304"/>
      <c r="VZC304"/>
      <c r="VZD304"/>
      <c r="VZE304"/>
      <c r="VZF304"/>
      <c r="VZG304"/>
      <c r="VZH304"/>
      <c r="VZI304"/>
      <c r="VZJ304"/>
      <c r="VZK304"/>
      <c r="VZL304"/>
      <c r="VZM304"/>
      <c r="VZN304"/>
      <c r="VZO304"/>
      <c r="VZP304"/>
      <c r="VZQ304"/>
      <c r="VZR304"/>
      <c r="VZS304"/>
      <c r="VZT304"/>
      <c r="VZU304"/>
      <c r="VZV304"/>
      <c r="VZW304"/>
      <c r="VZX304"/>
      <c r="VZY304"/>
      <c r="VZZ304"/>
      <c r="WAA304"/>
      <c r="WAB304"/>
      <c r="WAC304"/>
      <c r="WAD304"/>
      <c r="WAE304"/>
      <c r="WAF304"/>
      <c r="WAG304"/>
      <c r="WAH304"/>
      <c r="WAI304"/>
      <c r="WAJ304"/>
      <c r="WAK304"/>
      <c r="WAL304"/>
      <c r="WAM304"/>
      <c r="WAN304"/>
      <c r="WAO304"/>
      <c r="WAP304"/>
      <c r="WAQ304"/>
      <c r="WAR304"/>
      <c r="WAS304"/>
      <c r="WAT304"/>
      <c r="WAU304"/>
      <c r="WAV304"/>
      <c r="WAW304"/>
      <c r="WAX304"/>
      <c r="WAY304"/>
      <c r="WAZ304"/>
      <c r="WBA304"/>
      <c r="WBB304"/>
      <c r="WBC304"/>
      <c r="WBD304"/>
      <c r="WBE304"/>
      <c r="WBF304"/>
      <c r="WBG304"/>
      <c r="WBH304"/>
      <c r="WBI304"/>
      <c r="WBJ304"/>
      <c r="WBK304"/>
      <c r="WBL304"/>
      <c r="WBM304"/>
      <c r="WBN304"/>
      <c r="WBO304"/>
      <c r="WBP304"/>
      <c r="WBQ304"/>
      <c r="WBR304"/>
      <c r="WBS304"/>
      <c r="WBT304"/>
      <c r="WBU304"/>
      <c r="WBV304"/>
      <c r="WBW304"/>
      <c r="WBX304"/>
      <c r="WBY304"/>
      <c r="WBZ304"/>
      <c r="WCA304"/>
      <c r="WCB304"/>
      <c r="WCC304"/>
      <c r="WCD304"/>
      <c r="WCE304"/>
      <c r="WCF304"/>
      <c r="WCG304"/>
      <c r="WCH304"/>
      <c r="WCI304"/>
      <c r="WCJ304"/>
      <c r="WCK304"/>
      <c r="WCL304"/>
      <c r="WCM304"/>
      <c r="WCN304"/>
      <c r="WCO304"/>
      <c r="WCP304"/>
      <c r="WCQ304"/>
      <c r="WCR304"/>
      <c r="WCS304"/>
      <c r="WCT304"/>
      <c r="WCU304"/>
      <c r="WCV304"/>
      <c r="WCW304"/>
      <c r="WCX304"/>
      <c r="WCY304"/>
      <c r="WCZ304"/>
      <c r="WDA304"/>
      <c r="WDB304"/>
      <c r="WDC304"/>
      <c r="WDD304"/>
      <c r="WDE304"/>
      <c r="WDF304"/>
      <c r="WDG304"/>
      <c r="WDH304"/>
      <c r="WDI304"/>
      <c r="WDJ304"/>
      <c r="WDK304"/>
      <c r="WDL304"/>
      <c r="WDM304"/>
      <c r="WDN304"/>
      <c r="WDO304"/>
      <c r="WDP304"/>
      <c r="WDQ304"/>
      <c r="WDR304"/>
      <c r="WDS304"/>
      <c r="WDT304"/>
      <c r="WDU304"/>
      <c r="WDV304"/>
      <c r="WDW304"/>
      <c r="WDX304"/>
      <c r="WDY304"/>
      <c r="WDZ304"/>
      <c r="WEA304"/>
      <c r="WEB304"/>
      <c r="WEC304"/>
      <c r="WED304"/>
      <c r="WEE304"/>
      <c r="WEF304"/>
      <c r="WEG304"/>
      <c r="WEH304"/>
      <c r="WEI304"/>
      <c r="WEJ304"/>
      <c r="WEK304"/>
      <c r="WEL304"/>
      <c r="WEM304"/>
      <c r="WEN304"/>
      <c r="WEO304"/>
      <c r="WEP304"/>
      <c r="WEQ304"/>
      <c r="WER304"/>
      <c r="WES304"/>
      <c r="WET304"/>
      <c r="WEU304"/>
      <c r="WEV304"/>
      <c r="WEW304"/>
      <c r="WEX304"/>
      <c r="WEY304"/>
      <c r="WEZ304"/>
      <c r="WFA304"/>
      <c r="WFB304"/>
      <c r="WFC304"/>
      <c r="WFD304"/>
      <c r="WFE304"/>
      <c r="WFF304"/>
      <c r="WFG304"/>
      <c r="WFH304"/>
      <c r="WFI304"/>
      <c r="WFJ304"/>
      <c r="WFK304"/>
      <c r="WFL304"/>
      <c r="WFM304"/>
      <c r="WFN304"/>
      <c r="WFO304"/>
      <c r="WFP304"/>
      <c r="WFQ304"/>
      <c r="WFR304"/>
      <c r="WFS304"/>
      <c r="WFT304"/>
      <c r="WFU304"/>
      <c r="WFV304"/>
      <c r="WFW304"/>
      <c r="WFX304"/>
      <c r="WFY304"/>
      <c r="WFZ304"/>
      <c r="WGA304"/>
      <c r="WGB304"/>
      <c r="WGC304"/>
      <c r="WGD304"/>
      <c r="WGE304"/>
      <c r="WGF304"/>
      <c r="WGG304"/>
      <c r="WGH304"/>
      <c r="WGI304"/>
      <c r="WGJ304"/>
      <c r="WGK304"/>
      <c r="WGL304"/>
      <c r="WGM304"/>
      <c r="WGN304"/>
      <c r="WGO304"/>
      <c r="WGP304"/>
      <c r="WGQ304"/>
      <c r="WGR304"/>
      <c r="WGS304"/>
      <c r="WGT304"/>
      <c r="WGU304"/>
      <c r="WGV304"/>
      <c r="WGW304"/>
      <c r="WGX304"/>
      <c r="WGY304"/>
      <c r="WGZ304"/>
      <c r="WHA304"/>
      <c r="WHB304"/>
      <c r="WHC304"/>
      <c r="WHD304"/>
      <c r="WHE304"/>
      <c r="WHF304"/>
      <c r="WHG304"/>
      <c r="WHH304"/>
      <c r="WHI304"/>
      <c r="WHJ304"/>
      <c r="WHK304"/>
      <c r="WHL304"/>
      <c r="WHM304"/>
      <c r="WHN304"/>
      <c r="WHO304"/>
      <c r="WHP304"/>
      <c r="WHQ304"/>
      <c r="WHR304"/>
      <c r="WHS304"/>
      <c r="WHT304"/>
      <c r="WHU304"/>
      <c r="WHV304"/>
      <c r="WHW304"/>
      <c r="WHX304"/>
      <c r="WHY304"/>
      <c r="WHZ304"/>
      <c r="WIA304"/>
      <c r="WIB304"/>
      <c r="WIC304"/>
      <c r="WID304"/>
      <c r="WIE304"/>
      <c r="WIF304"/>
      <c r="WIG304"/>
      <c r="WIH304"/>
      <c r="WII304"/>
      <c r="WIJ304"/>
      <c r="WIK304"/>
      <c r="WIL304"/>
      <c r="WIM304"/>
      <c r="WIN304"/>
      <c r="WIO304"/>
      <c r="WIP304"/>
      <c r="WIQ304"/>
      <c r="WIR304"/>
      <c r="WIS304"/>
      <c r="WIT304"/>
      <c r="WIU304"/>
      <c r="WIV304"/>
      <c r="WIW304"/>
      <c r="WIX304"/>
      <c r="WIY304"/>
      <c r="WIZ304"/>
      <c r="WJA304"/>
      <c r="WJB304"/>
      <c r="WJC304"/>
      <c r="WJD304"/>
      <c r="WJE304"/>
      <c r="WJF304"/>
      <c r="WJG304"/>
      <c r="WJH304"/>
      <c r="WJI304"/>
      <c r="WJJ304"/>
      <c r="WJK304"/>
      <c r="WJL304"/>
      <c r="WJM304"/>
      <c r="WJN304"/>
      <c r="WJO304"/>
      <c r="WJP304"/>
      <c r="WJQ304"/>
      <c r="WJR304"/>
      <c r="WJS304"/>
      <c r="WJT304"/>
      <c r="WJU304"/>
      <c r="WJV304"/>
      <c r="WJW304"/>
      <c r="WJX304"/>
      <c r="WJY304"/>
      <c r="WJZ304"/>
      <c r="WKA304"/>
      <c r="WKB304"/>
      <c r="WKC304"/>
      <c r="WKD304"/>
      <c r="WKE304"/>
      <c r="WKF304"/>
      <c r="WKG304"/>
      <c r="WKH304"/>
      <c r="WKI304"/>
      <c r="WKJ304"/>
      <c r="WKK304"/>
      <c r="WKL304"/>
      <c r="WKM304"/>
      <c r="WKN304"/>
      <c r="WKO304"/>
      <c r="WKP304"/>
      <c r="WKQ304"/>
      <c r="WKR304"/>
      <c r="WKS304"/>
      <c r="WKT304"/>
      <c r="WKU304"/>
      <c r="WKV304"/>
      <c r="WKW304"/>
      <c r="WKX304"/>
      <c r="WKY304"/>
      <c r="WKZ304"/>
      <c r="WLA304"/>
      <c r="WLB304"/>
      <c r="WLC304"/>
      <c r="WLD304"/>
      <c r="WLE304"/>
      <c r="WLF304"/>
      <c r="WLG304"/>
      <c r="WLH304"/>
      <c r="WLI304"/>
      <c r="WLJ304"/>
      <c r="WLK304"/>
      <c r="WLL304"/>
      <c r="WLM304"/>
      <c r="WLN304"/>
      <c r="WLO304"/>
      <c r="WLP304"/>
      <c r="WLQ304"/>
      <c r="WLR304"/>
      <c r="WLS304"/>
      <c r="WLT304"/>
      <c r="WLU304"/>
      <c r="WLV304"/>
      <c r="WLW304"/>
      <c r="WLX304"/>
      <c r="WLY304"/>
      <c r="WLZ304"/>
      <c r="WMA304"/>
      <c r="WMB304"/>
      <c r="WMC304"/>
      <c r="WMD304"/>
      <c r="WME304"/>
      <c r="WMF304"/>
      <c r="WMG304"/>
      <c r="WMH304"/>
      <c r="WMI304"/>
      <c r="WMJ304"/>
      <c r="WMK304"/>
      <c r="WML304"/>
      <c r="WMM304"/>
      <c r="WMN304"/>
      <c r="WMO304"/>
      <c r="WMP304"/>
      <c r="WMQ304"/>
      <c r="WMR304"/>
      <c r="WMS304"/>
      <c r="WMT304"/>
      <c r="WMU304"/>
      <c r="WMV304"/>
      <c r="WMW304"/>
      <c r="WMX304"/>
      <c r="WMY304"/>
      <c r="WMZ304"/>
      <c r="WNA304"/>
      <c r="WNB304"/>
      <c r="WNC304"/>
      <c r="WND304"/>
      <c r="WNE304"/>
      <c r="WNF304"/>
      <c r="WNG304"/>
      <c r="WNH304"/>
      <c r="WNI304"/>
      <c r="WNJ304"/>
      <c r="WNK304"/>
      <c r="WNL304"/>
      <c r="WNM304"/>
      <c r="WNN304"/>
      <c r="WNO304"/>
      <c r="WNP304"/>
      <c r="WNQ304"/>
      <c r="WNR304"/>
      <c r="WNS304"/>
      <c r="WNT304"/>
      <c r="WNU304"/>
      <c r="WNV304"/>
      <c r="WNW304"/>
      <c r="WNX304"/>
      <c r="WNY304"/>
      <c r="WNZ304"/>
      <c r="WOA304"/>
      <c r="WOB304"/>
      <c r="WOC304"/>
      <c r="WOD304"/>
      <c r="WOE304"/>
      <c r="WOF304"/>
      <c r="WOG304"/>
      <c r="WOH304"/>
      <c r="WOI304"/>
      <c r="WOJ304"/>
      <c r="WOK304"/>
      <c r="WOL304"/>
      <c r="WOM304"/>
      <c r="WON304"/>
      <c r="WOO304"/>
      <c r="WOP304"/>
      <c r="WOQ304"/>
      <c r="WOR304"/>
      <c r="WOS304"/>
      <c r="WOT304"/>
      <c r="WOU304"/>
      <c r="WOV304"/>
      <c r="WOW304"/>
      <c r="WOX304"/>
      <c r="WOY304"/>
      <c r="WOZ304"/>
      <c r="WPA304"/>
      <c r="WPB304"/>
      <c r="WPC304"/>
      <c r="WPD304"/>
      <c r="WPE304"/>
      <c r="WPF304"/>
      <c r="WPG304"/>
      <c r="WPH304"/>
      <c r="WPI304"/>
      <c r="WPJ304"/>
      <c r="WPK304"/>
      <c r="WPL304"/>
      <c r="WPM304"/>
      <c r="WPN304"/>
      <c r="WPO304"/>
      <c r="WPP304"/>
      <c r="WPQ304"/>
      <c r="WPR304"/>
      <c r="WPS304"/>
      <c r="WPT304"/>
      <c r="WPU304"/>
      <c r="WPV304"/>
      <c r="WPW304"/>
      <c r="WPX304"/>
      <c r="WPY304"/>
      <c r="WPZ304"/>
      <c r="WQA304"/>
      <c r="WQB304"/>
      <c r="WQC304"/>
      <c r="WQD304"/>
      <c r="WQE304"/>
      <c r="WQF304"/>
      <c r="WQG304"/>
      <c r="WQH304"/>
      <c r="WQI304"/>
      <c r="WQJ304"/>
      <c r="WQK304"/>
      <c r="WQL304"/>
      <c r="WQM304"/>
      <c r="WQN304"/>
      <c r="WQO304"/>
      <c r="WQP304"/>
      <c r="WQQ304"/>
      <c r="WQR304"/>
      <c r="WQS304"/>
      <c r="WQT304"/>
      <c r="WQU304"/>
      <c r="WQV304"/>
      <c r="WQW304"/>
      <c r="WQX304"/>
      <c r="WQY304"/>
      <c r="WQZ304"/>
      <c r="WRA304"/>
      <c r="WRB304"/>
      <c r="WRC304"/>
      <c r="WRD304"/>
      <c r="WRE304"/>
      <c r="WRF304"/>
      <c r="WRG304"/>
      <c r="WRH304"/>
      <c r="WRI304"/>
      <c r="WRJ304"/>
      <c r="WRK304"/>
      <c r="WRL304"/>
      <c r="WRM304"/>
      <c r="WRN304"/>
      <c r="WRO304"/>
      <c r="WRP304"/>
      <c r="WRQ304"/>
      <c r="WRR304"/>
      <c r="WRS304"/>
      <c r="WRT304"/>
      <c r="WRU304"/>
      <c r="WRV304"/>
      <c r="WRW304"/>
      <c r="WRX304"/>
      <c r="WRY304"/>
      <c r="WRZ304"/>
      <c r="WSA304"/>
      <c r="WSB304"/>
      <c r="WSC304"/>
      <c r="WSD304"/>
      <c r="WSE304"/>
      <c r="WSF304"/>
      <c r="WSG304"/>
      <c r="WSH304"/>
      <c r="WSI304"/>
      <c r="WSJ304"/>
      <c r="WSK304"/>
      <c r="WSL304"/>
      <c r="WSM304"/>
      <c r="WSN304"/>
      <c r="WSO304"/>
      <c r="WSP304"/>
      <c r="WSQ304"/>
      <c r="WSR304"/>
      <c r="WSS304"/>
      <c r="WST304"/>
      <c r="WSU304"/>
      <c r="WSV304"/>
      <c r="WSW304"/>
      <c r="WSX304"/>
      <c r="WSY304"/>
      <c r="WSZ304"/>
      <c r="WTA304"/>
      <c r="WTB304"/>
      <c r="WTC304"/>
      <c r="WTD304"/>
      <c r="WTE304"/>
      <c r="WTF304"/>
      <c r="WTG304"/>
      <c r="WTH304"/>
      <c r="WTI304"/>
      <c r="WTJ304"/>
      <c r="WTK304"/>
      <c r="WTL304"/>
      <c r="WTM304"/>
      <c r="WTN304"/>
      <c r="WTO304"/>
      <c r="WTP304"/>
      <c r="WTQ304"/>
      <c r="WTR304"/>
      <c r="WTS304"/>
      <c r="WTT304"/>
      <c r="WTU304"/>
      <c r="WTV304"/>
      <c r="WTW304"/>
      <c r="WTX304"/>
      <c r="WTY304"/>
      <c r="WTZ304"/>
      <c r="WUA304"/>
      <c r="WUB304"/>
      <c r="WUC304"/>
      <c r="WUD304"/>
      <c r="WUE304"/>
      <c r="WUF304"/>
      <c r="WUG304"/>
      <c r="WUH304"/>
      <c r="WUI304"/>
      <c r="WUJ304"/>
      <c r="WUK304"/>
      <c r="WUL304"/>
      <c r="WUM304"/>
      <c r="WUN304"/>
      <c r="WUO304"/>
      <c r="WUP304"/>
      <c r="WUQ304"/>
      <c r="WUR304"/>
      <c r="WUS304"/>
      <c r="WUT304"/>
      <c r="WUU304"/>
      <c r="WUV304"/>
      <c r="WUW304"/>
      <c r="WUX304"/>
      <c r="WUY304"/>
      <c r="WUZ304"/>
      <c r="WVA304"/>
      <c r="WVB304"/>
      <c r="WVC304"/>
      <c r="WVD304"/>
      <c r="WVE304"/>
      <c r="WVF304"/>
      <c r="WVG304"/>
      <c r="WVH304"/>
      <c r="WVI304"/>
      <c r="WVJ304"/>
      <c r="WVK304"/>
      <c r="WVL304"/>
      <c r="WVM304"/>
      <c r="WVN304"/>
      <c r="WVO304"/>
      <c r="WVP304"/>
      <c r="WVQ304"/>
      <c r="WVR304"/>
      <c r="WVS304"/>
      <c r="WVT304"/>
      <c r="WVU304"/>
      <c r="WVV304"/>
      <c r="WVW304"/>
      <c r="WVX304"/>
      <c r="WVY304"/>
      <c r="WVZ304"/>
      <c r="WWA304"/>
      <c r="WWB304"/>
      <c r="WWC304"/>
      <c r="WWD304"/>
      <c r="WWE304"/>
      <c r="WWF304"/>
      <c r="WWG304"/>
      <c r="WWH304"/>
      <c r="WWI304"/>
      <c r="WWJ304"/>
      <c r="WWK304"/>
      <c r="WWL304"/>
      <c r="WWM304"/>
      <c r="WWN304"/>
      <c r="WWO304"/>
      <c r="WWP304"/>
      <c r="WWQ304"/>
      <c r="WWR304"/>
      <c r="WWS304"/>
      <c r="WWT304"/>
      <c r="WWU304"/>
      <c r="WWV304"/>
      <c r="WWW304"/>
      <c r="WWX304"/>
      <c r="WWY304"/>
      <c r="WWZ304"/>
      <c r="WXA304"/>
      <c r="WXB304"/>
      <c r="WXC304"/>
      <c r="WXD304"/>
      <c r="WXE304"/>
      <c r="WXF304"/>
      <c r="WXG304"/>
      <c r="WXH304"/>
      <c r="WXI304"/>
      <c r="WXJ304"/>
      <c r="WXK304"/>
      <c r="WXL304"/>
      <c r="WXM304"/>
      <c r="WXN304"/>
      <c r="WXO304"/>
      <c r="WXP304"/>
      <c r="WXQ304"/>
      <c r="WXR304"/>
      <c r="WXS304"/>
      <c r="WXT304"/>
      <c r="WXU304"/>
      <c r="WXV304"/>
      <c r="WXW304"/>
      <c r="WXX304"/>
      <c r="WXY304"/>
      <c r="WXZ304"/>
      <c r="WYA304"/>
      <c r="WYB304"/>
      <c r="WYC304"/>
      <c r="WYD304"/>
      <c r="WYE304"/>
      <c r="WYF304"/>
      <c r="WYG304"/>
      <c r="WYH304"/>
      <c r="WYI304"/>
      <c r="WYJ304"/>
      <c r="WYK304"/>
      <c r="WYL304"/>
      <c r="WYM304"/>
      <c r="WYN304"/>
      <c r="WYO304"/>
      <c r="WYP304"/>
      <c r="WYQ304"/>
      <c r="WYR304"/>
      <c r="WYS304"/>
      <c r="WYT304"/>
      <c r="WYU304"/>
      <c r="WYV304"/>
      <c r="WYW304"/>
      <c r="WYX304"/>
      <c r="WYY304"/>
      <c r="WYZ304"/>
      <c r="WZA304"/>
      <c r="WZB304"/>
      <c r="WZC304"/>
      <c r="WZD304"/>
      <c r="WZE304"/>
      <c r="WZF304"/>
      <c r="WZG304"/>
      <c r="WZH304"/>
      <c r="WZI304"/>
      <c r="WZJ304"/>
      <c r="WZK304"/>
      <c r="WZL304"/>
      <c r="WZM304"/>
      <c r="WZN304"/>
      <c r="WZO304"/>
      <c r="WZP304"/>
      <c r="WZQ304"/>
      <c r="WZR304"/>
      <c r="WZS304"/>
      <c r="WZT304"/>
      <c r="WZU304"/>
      <c r="WZV304"/>
      <c r="WZW304"/>
      <c r="WZX304"/>
      <c r="WZY304"/>
      <c r="WZZ304"/>
      <c r="XAA304"/>
      <c r="XAB304"/>
      <c r="XAC304"/>
      <c r="XAD304"/>
      <c r="XAE304"/>
      <c r="XAF304"/>
      <c r="XAG304"/>
      <c r="XAH304"/>
      <c r="XAI304"/>
      <c r="XAJ304"/>
      <c r="XAK304"/>
      <c r="XAL304"/>
      <c r="XAM304"/>
      <c r="XAN304"/>
      <c r="XAO304"/>
      <c r="XAP304"/>
      <c r="XAQ304"/>
      <c r="XAR304"/>
      <c r="XAS304"/>
      <c r="XAT304"/>
      <c r="XAU304"/>
      <c r="XAV304"/>
      <c r="XAW304"/>
      <c r="XAX304"/>
      <c r="XAY304"/>
      <c r="XAZ304"/>
      <c r="XBA304"/>
      <c r="XBB304"/>
      <c r="XBC304"/>
      <c r="XBD304"/>
      <c r="XBE304"/>
      <c r="XBF304"/>
      <c r="XBG304"/>
      <c r="XBH304"/>
      <c r="XBI304"/>
      <c r="XBJ304"/>
      <c r="XBK304"/>
      <c r="XBL304"/>
      <c r="XBM304"/>
      <c r="XBN304"/>
      <c r="XBO304"/>
      <c r="XBP304"/>
      <c r="XBQ304"/>
      <c r="XBR304"/>
      <c r="XBS304"/>
      <c r="XBT304"/>
      <c r="XBU304"/>
      <c r="XBV304"/>
      <c r="XBW304"/>
      <c r="XBX304"/>
      <c r="XBY304"/>
      <c r="XBZ304"/>
      <c r="XCA304"/>
      <c r="XCB304"/>
      <c r="XCC304"/>
      <c r="XCD304"/>
      <c r="XCE304"/>
      <c r="XCF304"/>
      <c r="XCG304"/>
      <c r="XCH304"/>
      <c r="XCI304"/>
      <c r="XCJ304"/>
      <c r="XCK304"/>
      <c r="XCL304"/>
      <c r="XCM304"/>
      <c r="XCN304"/>
      <c r="XCO304"/>
      <c r="XCP304"/>
      <c r="XCQ304"/>
      <c r="XCR304"/>
      <c r="XCS304"/>
      <c r="XCT304"/>
      <c r="XCU304"/>
      <c r="XCV304"/>
      <c r="XCW304"/>
      <c r="XCX304"/>
      <c r="XCY304"/>
      <c r="XCZ304"/>
      <c r="XDA304"/>
      <c r="XDB304"/>
      <c r="XDC304"/>
      <c r="XDD304"/>
      <c r="XDE304"/>
      <c r="XDF304"/>
      <c r="XDG304"/>
      <c r="XDH304"/>
      <c r="XDI304"/>
      <c r="XDJ304"/>
      <c r="XDK304"/>
      <c r="XDL304"/>
      <c r="XDM304"/>
      <c r="XDN304"/>
      <c r="XDO304"/>
      <c r="XDP304"/>
      <c r="XDQ304"/>
      <c r="XDR304"/>
      <c r="XDS304"/>
      <c r="XDT304"/>
      <c r="XDU304"/>
      <c r="XDV304"/>
      <c r="XDW304"/>
      <c r="XDX304"/>
      <c r="XDY304"/>
      <c r="XDZ304"/>
      <c r="XEA304"/>
      <c r="XEB304"/>
      <c r="XEC304"/>
      <c r="XED304"/>
      <c r="XEE304"/>
      <c r="XEF304"/>
      <c r="XEG304"/>
      <c r="XEH304"/>
      <c r="XEI304"/>
      <c r="XEJ304"/>
      <c r="XEK304"/>
      <c r="XEL304"/>
      <c r="XEM304"/>
      <c r="XEN304"/>
      <c r="XEO304"/>
      <c r="XEP304"/>
      <c r="XEQ304"/>
      <c r="XER304"/>
      <c r="XES304"/>
      <c r="XET304"/>
      <c r="XEU304"/>
      <c r="XEV304"/>
      <c r="XEW304"/>
      <c r="XEX304"/>
      <c r="XEY304"/>
      <c r="XEZ304"/>
      <c r="XFA304"/>
      <c r="XFB304"/>
      <c r="XFC304"/>
      <c r="XFD304"/>
    </row>
    <row r="305" s="31" customFormat="1" spans="1:1638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 s="28"/>
      <c r="AN305" s="30"/>
      <c r="AO305" s="170"/>
      <c r="AP305"/>
      <c r="AQ305"/>
      <c r="AR305" s="32"/>
      <c r="AS305" s="28"/>
      <c r="AT305" s="28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  <c r="AMK305"/>
      <c r="AML305"/>
      <c r="AMM305"/>
      <c r="AMN305"/>
      <c r="AMO305"/>
      <c r="AMP305"/>
      <c r="AMQ305"/>
      <c r="AMR305"/>
      <c r="AMS305"/>
      <c r="AMT305"/>
      <c r="AMU305"/>
      <c r="AMV305"/>
      <c r="AMW305"/>
      <c r="AMX305"/>
      <c r="AMY305"/>
      <c r="AMZ305"/>
      <c r="ANA305"/>
      <c r="ANB305"/>
      <c r="ANC305"/>
      <c r="AND305"/>
      <c r="ANE305"/>
      <c r="ANF305"/>
      <c r="ANG305"/>
      <c r="ANH305"/>
      <c r="ANI305"/>
      <c r="ANJ305"/>
      <c r="ANK305"/>
      <c r="ANL305"/>
      <c r="ANM305"/>
      <c r="ANN305"/>
      <c r="ANO305"/>
      <c r="ANP305"/>
      <c r="ANQ305"/>
      <c r="ANR305"/>
      <c r="ANS305"/>
      <c r="ANT305"/>
      <c r="ANU305"/>
      <c r="ANV305"/>
      <c r="ANW305"/>
      <c r="ANX305"/>
      <c r="ANY305"/>
      <c r="ANZ305"/>
      <c r="AOA305"/>
      <c r="AOB305"/>
      <c r="AOC305"/>
      <c r="AOD305"/>
      <c r="AOE305"/>
      <c r="AOF305"/>
      <c r="AOG305"/>
      <c r="AOH305"/>
      <c r="AOI305"/>
      <c r="AOJ305"/>
      <c r="AOK305"/>
      <c r="AOL305"/>
      <c r="AOM305"/>
      <c r="AON305"/>
      <c r="AOO305"/>
      <c r="AOP305"/>
      <c r="AOQ305"/>
      <c r="AOR305"/>
      <c r="AOS305"/>
      <c r="AOT305"/>
      <c r="AOU305"/>
      <c r="AOV305"/>
      <c r="AOW305"/>
      <c r="AOX305"/>
      <c r="AOY305"/>
      <c r="AOZ305"/>
      <c r="APA305"/>
      <c r="APB305"/>
      <c r="APC305"/>
      <c r="APD305"/>
      <c r="APE305"/>
      <c r="APF305"/>
      <c r="APG305"/>
      <c r="APH305"/>
      <c r="API305"/>
      <c r="APJ305"/>
      <c r="APK305"/>
      <c r="APL305"/>
      <c r="APM305"/>
      <c r="APN305"/>
      <c r="APO305"/>
      <c r="APP305"/>
      <c r="APQ305"/>
      <c r="APR305"/>
      <c r="APS305"/>
      <c r="APT305"/>
      <c r="APU305"/>
      <c r="APV305"/>
      <c r="APW305"/>
      <c r="APX305"/>
      <c r="APY305"/>
      <c r="APZ305"/>
      <c r="AQA305"/>
      <c r="AQB305"/>
      <c r="AQC305"/>
      <c r="AQD305"/>
      <c r="AQE305"/>
      <c r="AQF305"/>
      <c r="AQG305"/>
      <c r="AQH305"/>
      <c r="AQI305"/>
      <c r="AQJ305"/>
      <c r="AQK305"/>
      <c r="AQL305"/>
      <c r="AQM305"/>
      <c r="AQN305"/>
      <c r="AQO305"/>
      <c r="AQP305"/>
      <c r="AQQ305"/>
      <c r="AQR305"/>
      <c r="AQS305"/>
      <c r="AQT305"/>
      <c r="AQU305"/>
      <c r="AQV305"/>
      <c r="AQW305"/>
      <c r="AQX305"/>
      <c r="AQY305"/>
      <c r="AQZ305"/>
      <c r="ARA305"/>
      <c r="ARB305"/>
      <c r="ARC305"/>
      <c r="ARD305"/>
      <c r="ARE305"/>
      <c r="ARF305"/>
      <c r="ARG305"/>
      <c r="ARH305"/>
      <c r="ARI305"/>
      <c r="ARJ305"/>
      <c r="ARK305"/>
      <c r="ARL305"/>
      <c r="ARM305"/>
      <c r="ARN305"/>
      <c r="ARO305"/>
      <c r="ARP305"/>
      <c r="ARQ305"/>
      <c r="ARR305"/>
      <c r="ARS305"/>
      <c r="ART305"/>
      <c r="ARU305"/>
      <c r="ARV305"/>
      <c r="ARW305"/>
      <c r="ARX305"/>
      <c r="ARY305"/>
      <c r="ARZ305"/>
      <c r="ASA305"/>
      <c r="ASB305"/>
      <c r="ASC305"/>
      <c r="ASD305"/>
      <c r="ASE305"/>
      <c r="ASF305"/>
      <c r="ASG305"/>
      <c r="ASH305"/>
      <c r="ASI305"/>
      <c r="ASJ305"/>
      <c r="ASK305"/>
      <c r="ASL305"/>
      <c r="ASM305"/>
      <c r="ASN305"/>
      <c r="ASO305"/>
      <c r="ASP305"/>
      <c r="ASQ305"/>
      <c r="ASR305"/>
      <c r="ASS305"/>
      <c r="AST305"/>
      <c r="ASU305"/>
      <c r="ASV305"/>
      <c r="ASW305"/>
      <c r="ASX305"/>
      <c r="ASY305"/>
      <c r="ASZ305"/>
      <c r="ATA305"/>
      <c r="ATB305"/>
      <c r="ATC305"/>
      <c r="ATD305"/>
      <c r="ATE305"/>
      <c r="ATF305"/>
      <c r="ATG305"/>
      <c r="ATH305"/>
      <c r="ATI305"/>
      <c r="ATJ305"/>
      <c r="ATK305"/>
      <c r="ATL305"/>
      <c r="ATM305"/>
      <c r="ATN305"/>
      <c r="ATO305"/>
      <c r="ATP305"/>
      <c r="ATQ305"/>
      <c r="ATR305"/>
      <c r="ATS305"/>
      <c r="ATT305"/>
      <c r="ATU305"/>
      <c r="ATV305"/>
      <c r="ATW305"/>
      <c r="ATX305"/>
      <c r="ATY305"/>
      <c r="ATZ305"/>
      <c r="AUA305"/>
      <c r="AUB305"/>
      <c r="AUC305"/>
      <c r="AUD305"/>
      <c r="AUE305"/>
      <c r="AUF305"/>
      <c r="AUG305"/>
      <c r="AUH305"/>
      <c r="AUI305"/>
      <c r="AUJ305"/>
      <c r="AUK305"/>
      <c r="AUL305"/>
      <c r="AUM305"/>
      <c r="AUN305"/>
      <c r="AUO305"/>
      <c r="AUP305"/>
      <c r="AUQ305"/>
      <c r="AUR305"/>
      <c r="AUS305"/>
      <c r="AUT305"/>
      <c r="AUU305"/>
      <c r="AUV305"/>
      <c r="AUW305"/>
      <c r="AUX305"/>
      <c r="AUY305"/>
      <c r="AUZ305"/>
      <c r="AVA305"/>
      <c r="AVB305"/>
      <c r="AVC305"/>
      <c r="AVD305"/>
      <c r="AVE305"/>
      <c r="AVF305"/>
      <c r="AVG305"/>
      <c r="AVH305"/>
      <c r="AVI305"/>
      <c r="AVJ305"/>
      <c r="AVK305"/>
      <c r="AVL305"/>
      <c r="AVM305"/>
      <c r="AVN305"/>
      <c r="AVO305"/>
      <c r="AVP305"/>
      <c r="AVQ305"/>
      <c r="AVR305"/>
      <c r="AVS305"/>
      <c r="AVT305"/>
      <c r="AVU305"/>
      <c r="AVV305"/>
      <c r="AVW305"/>
      <c r="AVX305"/>
      <c r="AVY305"/>
      <c r="AVZ305"/>
      <c r="AWA305"/>
      <c r="AWB305"/>
      <c r="AWC305"/>
      <c r="AWD305"/>
      <c r="AWE305"/>
      <c r="AWF305"/>
      <c r="AWG305"/>
      <c r="AWH305"/>
      <c r="AWI305"/>
      <c r="AWJ305"/>
      <c r="AWK305"/>
      <c r="AWL305"/>
      <c r="AWM305"/>
      <c r="AWN305"/>
      <c r="AWO305"/>
      <c r="AWP305"/>
      <c r="AWQ305"/>
      <c r="AWR305"/>
      <c r="AWS305"/>
      <c r="AWT305"/>
      <c r="AWU305"/>
      <c r="AWV305"/>
      <c r="AWW305"/>
      <c r="AWX305"/>
      <c r="AWY305"/>
      <c r="AWZ305"/>
      <c r="AXA305"/>
      <c r="AXB305"/>
      <c r="AXC305"/>
      <c r="AXD305"/>
      <c r="AXE305"/>
      <c r="AXF305"/>
      <c r="AXG305"/>
      <c r="AXH305"/>
      <c r="AXI305"/>
      <c r="AXJ305"/>
      <c r="AXK305"/>
      <c r="AXL305"/>
      <c r="AXM305"/>
      <c r="AXN305"/>
      <c r="AXO305"/>
      <c r="AXP305"/>
      <c r="AXQ305"/>
      <c r="AXR305"/>
      <c r="AXS305"/>
      <c r="AXT305"/>
      <c r="AXU305"/>
      <c r="AXV305"/>
      <c r="AXW305"/>
      <c r="AXX305"/>
      <c r="AXY305"/>
      <c r="AXZ305"/>
      <c r="AYA305"/>
      <c r="AYB305"/>
      <c r="AYC305"/>
      <c r="AYD305"/>
      <c r="AYE305"/>
      <c r="AYF305"/>
      <c r="AYG305"/>
      <c r="AYH305"/>
      <c r="AYI305"/>
      <c r="AYJ305"/>
      <c r="AYK305"/>
      <c r="AYL305"/>
      <c r="AYM305"/>
      <c r="AYN305"/>
      <c r="AYO305"/>
      <c r="AYP305"/>
      <c r="AYQ305"/>
      <c r="AYR305"/>
      <c r="AYS305"/>
      <c r="AYT305"/>
      <c r="AYU305"/>
      <c r="AYV305"/>
      <c r="AYW305"/>
      <c r="AYX305"/>
      <c r="AYY305"/>
      <c r="AYZ305"/>
      <c r="AZA305"/>
      <c r="AZB305"/>
      <c r="AZC305"/>
      <c r="AZD305"/>
      <c r="AZE305"/>
      <c r="AZF305"/>
      <c r="AZG305"/>
      <c r="AZH305"/>
      <c r="AZI305"/>
      <c r="AZJ305"/>
      <c r="AZK305"/>
      <c r="AZL305"/>
      <c r="AZM305"/>
      <c r="AZN305"/>
      <c r="AZO305"/>
      <c r="AZP305"/>
      <c r="AZQ305"/>
      <c r="AZR305"/>
      <c r="AZS305"/>
      <c r="AZT305"/>
      <c r="AZU305"/>
      <c r="AZV305"/>
      <c r="AZW305"/>
      <c r="AZX305"/>
      <c r="AZY305"/>
      <c r="AZZ305"/>
      <c r="BAA305"/>
      <c r="BAB305"/>
      <c r="BAC305"/>
      <c r="BAD305"/>
      <c r="BAE305"/>
      <c r="BAF305"/>
      <c r="BAG305"/>
      <c r="BAH305"/>
      <c r="BAI305"/>
      <c r="BAJ305"/>
      <c r="BAK305"/>
      <c r="BAL305"/>
      <c r="BAM305"/>
      <c r="BAN305"/>
      <c r="BAO305"/>
      <c r="BAP305"/>
      <c r="BAQ305"/>
      <c r="BAR305"/>
      <c r="BAS305"/>
      <c r="BAT305"/>
      <c r="BAU305"/>
      <c r="BAV305"/>
      <c r="BAW305"/>
      <c r="BAX305"/>
      <c r="BAY305"/>
      <c r="BAZ305"/>
      <c r="BBA305"/>
      <c r="BBB305"/>
      <c r="BBC305"/>
      <c r="BBD305"/>
      <c r="BBE305"/>
      <c r="BBF305"/>
      <c r="BBG305"/>
      <c r="BBH305"/>
      <c r="BBI305"/>
      <c r="BBJ305"/>
      <c r="BBK305"/>
      <c r="BBL305"/>
      <c r="BBM305"/>
      <c r="BBN305"/>
      <c r="BBO305"/>
      <c r="BBP305"/>
      <c r="BBQ305"/>
      <c r="BBR305"/>
      <c r="BBS305"/>
      <c r="BBT305"/>
      <c r="BBU305"/>
      <c r="BBV305"/>
      <c r="BBW305"/>
      <c r="BBX305"/>
      <c r="BBY305"/>
      <c r="BBZ305"/>
      <c r="BCA305"/>
      <c r="BCB305"/>
      <c r="BCC305"/>
      <c r="BCD305"/>
      <c r="BCE305"/>
      <c r="BCF305"/>
      <c r="BCG305"/>
      <c r="BCH305"/>
      <c r="BCI305"/>
      <c r="BCJ305"/>
      <c r="BCK305"/>
      <c r="BCL305"/>
      <c r="BCM305"/>
      <c r="BCN305"/>
      <c r="BCO305"/>
      <c r="BCP305"/>
      <c r="BCQ305"/>
      <c r="BCR305"/>
      <c r="BCS305"/>
      <c r="BCT305"/>
      <c r="BCU305"/>
      <c r="BCV305"/>
      <c r="BCW305"/>
      <c r="BCX305"/>
      <c r="BCY305"/>
      <c r="BCZ305"/>
      <c r="BDA305"/>
      <c r="BDB305"/>
      <c r="BDC305"/>
      <c r="BDD305"/>
      <c r="BDE305"/>
      <c r="BDF305"/>
      <c r="BDG305"/>
      <c r="BDH305"/>
      <c r="BDI305"/>
      <c r="BDJ305"/>
      <c r="BDK305"/>
      <c r="BDL305"/>
      <c r="BDM305"/>
      <c r="BDN305"/>
      <c r="BDO305"/>
      <c r="BDP305"/>
      <c r="BDQ305"/>
      <c r="BDR305"/>
      <c r="BDS305"/>
      <c r="BDT305"/>
      <c r="BDU305"/>
      <c r="BDV305"/>
      <c r="BDW305"/>
      <c r="BDX305"/>
      <c r="BDY305"/>
      <c r="BDZ305"/>
      <c r="BEA305"/>
      <c r="BEB305"/>
      <c r="BEC305"/>
      <c r="BED305"/>
      <c r="BEE305"/>
      <c r="BEF305"/>
      <c r="BEG305"/>
      <c r="BEH305"/>
      <c r="BEI305"/>
      <c r="BEJ305"/>
      <c r="BEK305"/>
      <c r="BEL305"/>
      <c r="BEM305"/>
      <c r="BEN305"/>
      <c r="BEO305"/>
      <c r="BEP305"/>
      <c r="BEQ305"/>
      <c r="BER305"/>
      <c r="BES305"/>
      <c r="BET305"/>
      <c r="BEU305"/>
      <c r="BEV305"/>
      <c r="BEW305"/>
      <c r="BEX305"/>
      <c r="BEY305"/>
      <c r="BEZ305"/>
      <c r="BFA305"/>
      <c r="BFB305"/>
      <c r="BFC305"/>
      <c r="BFD305"/>
      <c r="BFE305"/>
      <c r="BFF305"/>
      <c r="BFG305"/>
      <c r="BFH305"/>
      <c r="BFI305"/>
      <c r="BFJ305"/>
      <c r="BFK305"/>
      <c r="BFL305"/>
      <c r="BFM305"/>
      <c r="BFN305"/>
      <c r="BFO305"/>
      <c r="BFP305"/>
      <c r="BFQ305"/>
      <c r="BFR305"/>
      <c r="BFS305"/>
      <c r="BFT305"/>
      <c r="BFU305"/>
      <c r="BFV305"/>
      <c r="BFW305"/>
      <c r="BFX305"/>
      <c r="BFY305"/>
      <c r="BFZ305"/>
      <c r="BGA305"/>
      <c r="BGB305"/>
      <c r="BGC305"/>
      <c r="BGD305"/>
      <c r="BGE305"/>
      <c r="BGF305"/>
      <c r="BGG305"/>
      <c r="BGH305"/>
      <c r="BGI305"/>
      <c r="BGJ305"/>
      <c r="BGK305"/>
      <c r="BGL305"/>
      <c r="BGM305"/>
      <c r="BGN305"/>
      <c r="BGO305"/>
      <c r="BGP305"/>
      <c r="BGQ305"/>
      <c r="BGR305"/>
      <c r="BGS305"/>
      <c r="BGT305"/>
      <c r="BGU305"/>
      <c r="BGV305"/>
      <c r="BGW305"/>
      <c r="BGX305"/>
      <c r="BGY305"/>
      <c r="BGZ305"/>
      <c r="BHA305"/>
      <c r="BHB305"/>
      <c r="BHC305"/>
      <c r="BHD305"/>
      <c r="BHE305"/>
      <c r="BHF305"/>
      <c r="BHG305"/>
      <c r="BHH305"/>
      <c r="BHI305"/>
      <c r="BHJ305"/>
      <c r="BHK305"/>
      <c r="BHL305"/>
      <c r="BHM305"/>
      <c r="BHN305"/>
      <c r="BHO305"/>
      <c r="BHP305"/>
      <c r="BHQ305"/>
      <c r="BHR305"/>
      <c r="BHS305"/>
      <c r="BHT305"/>
      <c r="BHU305"/>
      <c r="BHV305"/>
      <c r="BHW305"/>
      <c r="BHX305"/>
      <c r="BHY305"/>
      <c r="BHZ305"/>
      <c r="BIA305"/>
      <c r="BIB305"/>
      <c r="BIC305"/>
      <c r="BID305"/>
      <c r="BIE305"/>
      <c r="BIF305"/>
      <c r="BIG305"/>
      <c r="BIH305"/>
      <c r="BII305"/>
      <c r="BIJ305"/>
      <c r="BIK305"/>
      <c r="BIL305"/>
      <c r="BIM305"/>
      <c r="BIN305"/>
      <c r="BIO305"/>
      <c r="BIP305"/>
      <c r="BIQ305"/>
      <c r="BIR305"/>
      <c r="BIS305"/>
      <c r="BIT305"/>
      <c r="BIU305"/>
      <c r="BIV305"/>
      <c r="BIW305"/>
      <c r="BIX305"/>
      <c r="BIY305"/>
      <c r="BIZ305"/>
      <c r="BJA305"/>
      <c r="BJB305"/>
      <c r="BJC305"/>
      <c r="BJD305"/>
      <c r="BJE305"/>
      <c r="BJF305"/>
      <c r="BJG305"/>
      <c r="BJH305"/>
      <c r="BJI305"/>
      <c r="BJJ305"/>
      <c r="BJK305"/>
      <c r="BJL305"/>
      <c r="BJM305"/>
      <c r="BJN305"/>
      <c r="BJO305"/>
      <c r="BJP305"/>
      <c r="BJQ305"/>
      <c r="BJR305"/>
      <c r="BJS305"/>
      <c r="BJT305"/>
      <c r="BJU305"/>
      <c r="BJV305"/>
      <c r="BJW305"/>
      <c r="BJX305"/>
      <c r="BJY305"/>
      <c r="BJZ305"/>
      <c r="BKA305"/>
      <c r="BKB305"/>
      <c r="BKC305"/>
      <c r="BKD305"/>
      <c r="BKE305"/>
      <c r="BKF305"/>
      <c r="BKG305"/>
      <c r="BKH305"/>
      <c r="BKI305"/>
      <c r="BKJ305"/>
      <c r="BKK305"/>
      <c r="BKL305"/>
      <c r="BKM305"/>
      <c r="BKN305"/>
      <c r="BKO305"/>
      <c r="BKP305"/>
      <c r="BKQ305"/>
      <c r="BKR305"/>
      <c r="BKS305"/>
      <c r="BKT305"/>
      <c r="BKU305"/>
      <c r="BKV305"/>
      <c r="BKW305"/>
      <c r="BKX305"/>
      <c r="BKY305"/>
      <c r="BKZ305"/>
      <c r="BLA305"/>
      <c r="BLB305"/>
      <c r="BLC305"/>
      <c r="BLD305"/>
      <c r="BLE305"/>
      <c r="BLF305"/>
      <c r="BLG305"/>
      <c r="BLH305"/>
      <c r="BLI305"/>
      <c r="BLJ305"/>
      <c r="BLK305"/>
      <c r="BLL305"/>
      <c r="BLM305"/>
      <c r="BLN305"/>
      <c r="BLO305"/>
      <c r="BLP305"/>
      <c r="BLQ305"/>
      <c r="BLR305"/>
      <c r="BLS305"/>
      <c r="BLT305"/>
      <c r="BLU305"/>
      <c r="BLV305"/>
      <c r="BLW305"/>
      <c r="BLX305"/>
      <c r="BLY305"/>
      <c r="BLZ305"/>
      <c r="BMA305"/>
      <c r="BMB305"/>
      <c r="BMC305"/>
      <c r="BMD305"/>
      <c r="BME305"/>
      <c r="BMF305"/>
      <c r="BMG305"/>
      <c r="BMH305"/>
      <c r="BMI305"/>
      <c r="BMJ305"/>
      <c r="BMK305"/>
      <c r="BML305"/>
      <c r="BMM305"/>
      <c r="BMN305"/>
      <c r="BMO305"/>
      <c r="BMP305"/>
      <c r="BMQ305"/>
      <c r="BMR305"/>
      <c r="BMS305"/>
      <c r="BMT305"/>
      <c r="BMU305"/>
      <c r="BMV305"/>
      <c r="BMW305"/>
      <c r="BMX305"/>
      <c r="BMY305"/>
      <c r="BMZ305"/>
      <c r="BNA305"/>
      <c r="BNB305"/>
      <c r="BNC305"/>
      <c r="BND305"/>
      <c r="BNE305"/>
      <c r="BNF305"/>
      <c r="BNG305"/>
      <c r="BNH305"/>
      <c r="BNI305"/>
      <c r="BNJ305"/>
      <c r="BNK305"/>
      <c r="BNL305"/>
      <c r="BNM305"/>
      <c r="BNN305"/>
      <c r="BNO305"/>
      <c r="BNP305"/>
      <c r="BNQ305"/>
      <c r="BNR305"/>
      <c r="BNS305"/>
      <c r="BNT305"/>
      <c r="BNU305"/>
      <c r="BNV305"/>
      <c r="BNW305"/>
      <c r="BNX305"/>
      <c r="BNY305"/>
      <c r="BNZ305"/>
      <c r="BOA305"/>
      <c r="BOB305"/>
      <c r="BOC305"/>
      <c r="BOD305"/>
      <c r="BOE305"/>
      <c r="BOF305"/>
      <c r="BOG305"/>
      <c r="BOH305"/>
      <c r="BOI305"/>
      <c r="BOJ305"/>
      <c r="BOK305"/>
      <c r="BOL305"/>
      <c r="BOM305"/>
      <c r="BON305"/>
      <c r="BOO305"/>
      <c r="BOP305"/>
      <c r="BOQ305"/>
      <c r="BOR305"/>
      <c r="BOS305"/>
      <c r="BOT305"/>
      <c r="BOU305"/>
      <c r="BOV305"/>
      <c r="BOW305"/>
      <c r="BOX305"/>
      <c r="BOY305"/>
      <c r="BOZ305"/>
      <c r="BPA305"/>
      <c r="BPB305"/>
      <c r="BPC305"/>
      <c r="BPD305"/>
      <c r="BPE305"/>
      <c r="BPF305"/>
      <c r="BPG305"/>
      <c r="BPH305"/>
      <c r="BPI305"/>
      <c r="BPJ305"/>
      <c r="BPK305"/>
      <c r="BPL305"/>
      <c r="BPM305"/>
      <c r="BPN305"/>
      <c r="BPO305"/>
      <c r="BPP305"/>
      <c r="BPQ305"/>
      <c r="BPR305"/>
      <c r="BPS305"/>
      <c r="BPT305"/>
      <c r="BPU305"/>
      <c r="BPV305"/>
      <c r="BPW305"/>
      <c r="BPX305"/>
      <c r="BPY305"/>
      <c r="BPZ305"/>
      <c r="BQA305"/>
      <c r="BQB305"/>
      <c r="BQC305"/>
      <c r="BQD305"/>
      <c r="BQE305"/>
      <c r="BQF305"/>
      <c r="BQG305"/>
      <c r="BQH305"/>
      <c r="BQI305"/>
      <c r="BQJ305"/>
      <c r="BQK305"/>
      <c r="BQL305"/>
      <c r="BQM305"/>
      <c r="BQN305"/>
      <c r="BQO305"/>
      <c r="BQP305"/>
      <c r="BQQ305"/>
      <c r="BQR305"/>
      <c r="BQS305"/>
      <c r="BQT305"/>
      <c r="BQU305"/>
      <c r="BQV305"/>
      <c r="BQW305"/>
      <c r="BQX305"/>
      <c r="BQY305"/>
      <c r="BQZ305"/>
      <c r="BRA305"/>
      <c r="BRB305"/>
      <c r="BRC305"/>
      <c r="BRD305"/>
      <c r="BRE305"/>
      <c r="BRF305"/>
      <c r="BRG305"/>
      <c r="BRH305"/>
      <c r="BRI305"/>
      <c r="BRJ305"/>
      <c r="BRK305"/>
      <c r="BRL305"/>
      <c r="BRM305"/>
      <c r="BRN305"/>
      <c r="BRO305"/>
      <c r="BRP305"/>
      <c r="BRQ305"/>
      <c r="BRR305"/>
      <c r="BRS305"/>
      <c r="BRT305"/>
      <c r="BRU305"/>
      <c r="BRV305"/>
      <c r="BRW305"/>
      <c r="BRX305"/>
      <c r="BRY305"/>
      <c r="BRZ305"/>
      <c r="BSA305"/>
      <c r="BSB305"/>
      <c r="BSC305"/>
      <c r="BSD305"/>
      <c r="BSE305"/>
      <c r="BSF305"/>
      <c r="BSG305"/>
      <c r="BSH305"/>
      <c r="BSI305"/>
      <c r="BSJ305"/>
      <c r="BSK305"/>
      <c r="BSL305"/>
      <c r="BSM305"/>
      <c r="BSN305"/>
      <c r="BSO305"/>
      <c r="BSP305"/>
      <c r="BSQ305"/>
      <c r="BSR305"/>
      <c r="BSS305"/>
      <c r="BST305"/>
      <c r="BSU305"/>
      <c r="BSV305"/>
      <c r="BSW305"/>
      <c r="BSX305"/>
      <c r="BSY305"/>
      <c r="BSZ305"/>
      <c r="BTA305"/>
      <c r="BTB305"/>
      <c r="BTC305"/>
      <c r="BTD305"/>
      <c r="BTE305"/>
      <c r="BTF305"/>
      <c r="BTG305"/>
      <c r="BTH305"/>
      <c r="BTI305"/>
      <c r="BTJ305"/>
      <c r="BTK305"/>
      <c r="BTL305"/>
      <c r="BTM305"/>
      <c r="BTN305"/>
      <c r="BTO305"/>
      <c r="BTP305"/>
      <c r="BTQ305"/>
      <c r="BTR305"/>
      <c r="BTS305"/>
      <c r="BTT305"/>
      <c r="BTU305"/>
      <c r="BTV305"/>
      <c r="BTW305"/>
      <c r="BTX305"/>
      <c r="BTY305"/>
      <c r="BTZ305"/>
      <c r="BUA305"/>
      <c r="BUB305"/>
      <c r="BUC305"/>
      <c r="BUD305"/>
      <c r="BUE305"/>
      <c r="BUF305"/>
      <c r="BUG305"/>
      <c r="BUH305"/>
      <c r="BUI305"/>
      <c r="BUJ305"/>
      <c r="BUK305"/>
      <c r="BUL305"/>
      <c r="BUM305"/>
      <c r="BUN305"/>
      <c r="BUO305"/>
      <c r="BUP305"/>
      <c r="BUQ305"/>
      <c r="BUR305"/>
      <c r="BUS305"/>
      <c r="BUT305"/>
      <c r="BUU305"/>
      <c r="BUV305"/>
      <c r="BUW305"/>
      <c r="BUX305"/>
      <c r="BUY305"/>
      <c r="BUZ305"/>
      <c r="BVA305"/>
      <c r="BVB305"/>
      <c r="BVC305"/>
      <c r="BVD305"/>
      <c r="BVE305"/>
      <c r="BVF305"/>
      <c r="BVG305"/>
      <c r="BVH305"/>
      <c r="BVI305"/>
      <c r="BVJ305"/>
      <c r="BVK305"/>
      <c r="BVL305"/>
      <c r="BVM305"/>
      <c r="BVN305"/>
      <c r="BVO305"/>
      <c r="BVP305"/>
      <c r="BVQ305"/>
      <c r="BVR305"/>
      <c r="BVS305"/>
      <c r="BVT305"/>
      <c r="BVU305"/>
      <c r="BVV305"/>
      <c r="BVW305"/>
      <c r="BVX305"/>
      <c r="BVY305"/>
      <c r="BVZ305"/>
      <c r="BWA305"/>
      <c r="BWB305"/>
      <c r="BWC305"/>
      <c r="BWD305"/>
      <c r="BWE305"/>
      <c r="BWF305"/>
      <c r="BWG305"/>
      <c r="BWH305"/>
      <c r="BWI305"/>
      <c r="BWJ305"/>
      <c r="BWK305"/>
      <c r="BWL305"/>
      <c r="BWM305"/>
      <c r="BWN305"/>
      <c r="BWO305"/>
      <c r="BWP305"/>
      <c r="BWQ305"/>
      <c r="BWR305"/>
      <c r="BWS305"/>
      <c r="BWT305"/>
      <c r="BWU305"/>
      <c r="BWV305"/>
      <c r="BWW305"/>
      <c r="BWX305"/>
      <c r="BWY305"/>
      <c r="BWZ305"/>
      <c r="BXA305"/>
      <c r="BXB305"/>
      <c r="BXC305"/>
      <c r="BXD305"/>
      <c r="BXE305"/>
      <c r="BXF305"/>
      <c r="BXG305"/>
      <c r="BXH305"/>
      <c r="BXI305"/>
      <c r="BXJ305"/>
      <c r="BXK305"/>
      <c r="BXL305"/>
      <c r="BXM305"/>
      <c r="BXN305"/>
      <c r="BXO305"/>
      <c r="BXP305"/>
      <c r="BXQ305"/>
      <c r="BXR305"/>
      <c r="BXS305"/>
      <c r="BXT305"/>
      <c r="BXU305"/>
      <c r="BXV305"/>
      <c r="BXW305"/>
      <c r="BXX305"/>
      <c r="BXY305"/>
      <c r="BXZ305"/>
      <c r="BYA305"/>
      <c r="BYB305"/>
      <c r="BYC305"/>
      <c r="BYD305"/>
      <c r="BYE305"/>
      <c r="BYF305"/>
      <c r="BYG305"/>
      <c r="BYH305"/>
      <c r="BYI305"/>
      <c r="BYJ305"/>
      <c r="BYK305"/>
      <c r="BYL305"/>
      <c r="BYM305"/>
      <c r="BYN305"/>
      <c r="BYO305"/>
      <c r="BYP305"/>
      <c r="BYQ305"/>
      <c r="BYR305"/>
      <c r="BYS305"/>
      <c r="BYT305"/>
      <c r="BYU305"/>
      <c r="BYV305"/>
      <c r="BYW305"/>
      <c r="BYX305"/>
      <c r="BYY305"/>
      <c r="BYZ305"/>
      <c r="BZA305"/>
      <c r="BZB305"/>
      <c r="BZC305"/>
      <c r="BZD305"/>
      <c r="BZE305"/>
      <c r="BZF305"/>
      <c r="BZG305"/>
      <c r="BZH305"/>
      <c r="BZI305"/>
      <c r="BZJ305"/>
      <c r="BZK305"/>
      <c r="BZL305"/>
      <c r="BZM305"/>
      <c r="BZN305"/>
      <c r="BZO305"/>
      <c r="BZP305"/>
      <c r="BZQ305"/>
      <c r="BZR305"/>
      <c r="BZS305"/>
      <c r="BZT305"/>
      <c r="BZU305"/>
      <c r="BZV305"/>
      <c r="BZW305"/>
      <c r="BZX305"/>
      <c r="BZY305"/>
      <c r="BZZ305"/>
      <c r="CAA305"/>
      <c r="CAB305"/>
      <c r="CAC305"/>
      <c r="CAD305"/>
      <c r="CAE305"/>
      <c r="CAF305"/>
      <c r="CAG305"/>
      <c r="CAH305"/>
      <c r="CAI305"/>
      <c r="CAJ305"/>
      <c r="CAK305"/>
      <c r="CAL305"/>
      <c r="CAM305"/>
      <c r="CAN305"/>
      <c r="CAO305"/>
      <c r="CAP305"/>
      <c r="CAQ305"/>
      <c r="CAR305"/>
      <c r="CAS305"/>
      <c r="CAT305"/>
      <c r="CAU305"/>
      <c r="CAV305"/>
      <c r="CAW305"/>
      <c r="CAX305"/>
      <c r="CAY305"/>
      <c r="CAZ305"/>
      <c r="CBA305"/>
      <c r="CBB305"/>
      <c r="CBC305"/>
      <c r="CBD305"/>
      <c r="CBE305"/>
      <c r="CBF305"/>
      <c r="CBG305"/>
      <c r="CBH305"/>
      <c r="CBI305"/>
      <c r="CBJ305"/>
      <c r="CBK305"/>
      <c r="CBL305"/>
      <c r="CBM305"/>
      <c r="CBN305"/>
      <c r="CBO305"/>
      <c r="CBP305"/>
      <c r="CBQ305"/>
      <c r="CBR305"/>
      <c r="CBS305"/>
      <c r="CBT305"/>
      <c r="CBU305"/>
      <c r="CBV305"/>
      <c r="CBW305"/>
      <c r="CBX305"/>
      <c r="CBY305"/>
      <c r="CBZ305"/>
      <c r="CCA305"/>
      <c r="CCB305"/>
      <c r="CCC305"/>
      <c r="CCD305"/>
      <c r="CCE305"/>
      <c r="CCF305"/>
      <c r="CCG305"/>
      <c r="CCH305"/>
      <c r="CCI305"/>
      <c r="CCJ305"/>
      <c r="CCK305"/>
      <c r="CCL305"/>
      <c r="CCM305"/>
      <c r="CCN305"/>
      <c r="CCO305"/>
      <c r="CCP305"/>
      <c r="CCQ305"/>
      <c r="CCR305"/>
      <c r="CCS305"/>
      <c r="CCT305"/>
      <c r="CCU305"/>
      <c r="CCV305"/>
      <c r="CCW305"/>
      <c r="CCX305"/>
      <c r="CCY305"/>
      <c r="CCZ305"/>
      <c r="CDA305"/>
      <c r="CDB305"/>
      <c r="CDC305"/>
      <c r="CDD305"/>
      <c r="CDE305"/>
      <c r="CDF305"/>
      <c r="CDG305"/>
      <c r="CDH305"/>
      <c r="CDI305"/>
      <c r="CDJ305"/>
      <c r="CDK305"/>
      <c r="CDL305"/>
      <c r="CDM305"/>
      <c r="CDN305"/>
      <c r="CDO305"/>
      <c r="CDP305"/>
      <c r="CDQ305"/>
      <c r="CDR305"/>
      <c r="CDS305"/>
      <c r="CDT305"/>
      <c r="CDU305"/>
      <c r="CDV305"/>
      <c r="CDW305"/>
      <c r="CDX305"/>
      <c r="CDY305"/>
      <c r="CDZ305"/>
      <c r="CEA305"/>
      <c r="CEB305"/>
      <c r="CEC305"/>
      <c r="CED305"/>
      <c r="CEE305"/>
      <c r="CEF305"/>
      <c r="CEG305"/>
      <c r="CEH305"/>
      <c r="CEI305"/>
      <c r="CEJ305"/>
      <c r="CEK305"/>
      <c r="CEL305"/>
      <c r="CEM305"/>
      <c r="CEN305"/>
      <c r="CEO305"/>
      <c r="CEP305"/>
      <c r="CEQ305"/>
      <c r="CER305"/>
      <c r="CES305"/>
      <c r="CET305"/>
      <c r="CEU305"/>
      <c r="CEV305"/>
      <c r="CEW305"/>
      <c r="CEX305"/>
      <c r="CEY305"/>
      <c r="CEZ305"/>
      <c r="CFA305"/>
      <c r="CFB305"/>
      <c r="CFC305"/>
      <c r="CFD305"/>
      <c r="CFE305"/>
      <c r="CFF305"/>
      <c r="CFG305"/>
      <c r="CFH305"/>
      <c r="CFI305"/>
      <c r="CFJ305"/>
      <c r="CFK305"/>
      <c r="CFL305"/>
      <c r="CFM305"/>
      <c r="CFN305"/>
      <c r="CFO305"/>
      <c r="CFP305"/>
      <c r="CFQ305"/>
      <c r="CFR305"/>
      <c r="CFS305"/>
      <c r="CFT305"/>
      <c r="CFU305"/>
      <c r="CFV305"/>
      <c r="CFW305"/>
      <c r="CFX305"/>
      <c r="CFY305"/>
      <c r="CFZ305"/>
      <c r="CGA305"/>
      <c r="CGB305"/>
      <c r="CGC305"/>
      <c r="CGD305"/>
      <c r="CGE305"/>
      <c r="CGF305"/>
      <c r="CGG305"/>
      <c r="CGH305"/>
      <c r="CGI305"/>
      <c r="CGJ305"/>
      <c r="CGK305"/>
      <c r="CGL305"/>
      <c r="CGM305"/>
      <c r="CGN305"/>
      <c r="CGO305"/>
      <c r="CGP305"/>
      <c r="CGQ305"/>
      <c r="CGR305"/>
      <c r="CGS305"/>
      <c r="CGT305"/>
      <c r="CGU305"/>
      <c r="CGV305"/>
      <c r="CGW305"/>
      <c r="CGX305"/>
      <c r="CGY305"/>
      <c r="CGZ305"/>
      <c r="CHA305"/>
      <c r="CHB305"/>
      <c r="CHC305"/>
      <c r="CHD305"/>
      <c r="CHE305"/>
      <c r="CHF305"/>
      <c r="CHG305"/>
      <c r="CHH305"/>
      <c r="CHI305"/>
      <c r="CHJ305"/>
      <c r="CHK305"/>
      <c r="CHL305"/>
      <c r="CHM305"/>
      <c r="CHN305"/>
      <c r="CHO305"/>
      <c r="CHP305"/>
      <c r="CHQ305"/>
      <c r="CHR305"/>
      <c r="CHS305"/>
      <c r="CHT305"/>
      <c r="CHU305"/>
      <c r="CHV305"/>
      <c r="CHW305"/>
      <c r="CHX305"/>
      <c r="CHY305"/>
      <c r="CHZ305"/>
      <c r="CIA305"/>
      <c r="CIB305"/>
      <c r="CIC305"/>
      <c r="CID305"/>
      <c r="CIE305"/>
      <c r="CIF305"/>
      <c r="CIG305"/>
      <c r="CIH305"/>
      <c r="CII305"/>
      <c r="CIJ305"/>
      <c r="CIK305"/>
      <c r="CIL305"/>
      <c r="CIM305"/>
      <c r="CIN305"/>
      <c r="CIO305"/>
      <c r="CIP305"/>
      <c r="CIQ305"/>
      <c r="CIR305"/>
      <c r="CIS305"/>
      <c r="CIT305"/>
      <c r="CIU305"/>
      <c r="CIV305"/>
      <c r="CIW305"/>
      <c r="CIX305"/>
      <c r="CIY305"/>
      <c r="CIZ305"/>
      <c r="CJA305"/>
      <c r="CJB305"/>
      <c r="CJC305"/>
      <c r="CJD305"/>
      <c r="CJE305"/>
      <c r="CJF305"/>
      <c r="CJG305"/>
      <c r="CJH305"/>
      <c r="CJI305"/>
      <c r="CJJ305"/>
      <c r="CJK305"/>
      <c r="CJL305"/>
      <c r="CJM305"/>
      <c r="CJN305"/>
      <c r="CJO305"/>
      <c r="CJP305"/>
      <c r="CJQ305"/>
      <c r="CJR305"/>
      <c r="CJS305"/>
      <c r="CJT305"/>
      <c r="CJU305"/>
      <c r="CJV305"/>
      <c r="CJW305"/>
      <c r="CJX305"/>
      <c r="CJY305"/>
      <c r="CJZ305"/>
      <c r="CKA305"/>
      <c r="CKB305"/>
      <c r="CKC305"/>
      <c r="CKD305"/>
      <c r="CKE305"/>
      <c r="CKF305"/>
      <c r="CKG305"/>
      <c r="CKH305"/>
      <c r="CKI305"/>
      <c r="CKJ305"/>
      <c r="CKK305"/>
      <c r="CKL305"/>
      <c r="CKM305"/>
      <c r="CKN305"/>
      <c r="CKO305"/>
      <c r="CKP305"/>
      <c r="CKQ305"/>
      <c r="CKR305"/>
      <c r="CKS305"/>
      <c r="CKT305"/>
      <c r="CKU305"/>
      <c r="CKV305"/>
      <c r="CKW305"/>
      <c r="CKX305"/>
      <c r="CKY305"/>
      <c r="CKZ305"/>
      <c r="CLA305"/>
      <c r="CLB305"/>
      <c r="CLC305"/>
      <c r="CLD305"/>
      <c r="CLE305"/>
      <c r="CLF305"/>
      <c r="CLG305"/>
      <c r="CLH305"/>
      <c r="CLI305"/>
      <c r="CLJ305"/>
      <c r="CLK305"/>
      <c r="CLL305"/>
      <c r="CLM305"/>
      <c r="CLN305"/>
      <c r="CLO305"/>
      <c r="CLP305"/>
      <c r="CLQ305"/>
      <c r="CLR305"/>
      <c r="CLS305"/>
      <c r="CLT305"/>
      <c r="CLU305"/>
      <c r="CLV305"/>
      <c r="CLW305"/>
      <c r="CLX305"/>
      <c r="CLY305"/>
      <c r="CLZ305"/>
      <c r="CMA305"/>
      <c r="CMB305"/>
      <c r="CMC305"/>
      <c r="CMD305"/>
      <c r="CME305"/>
      <c r="CMF305"/>
      <c r="CMG305"/>
      <c r="CMH305"/>
      <c r="CMI305"/>
      <c r="CMJ305"/>
      <c r="CMK305"/>
      <c r="CML305"/>
      <c r="CMM305"/>
      <c r="CMN305"/>
      <c r="CMO305"/>
      <c r="CMP305"/>
      <c r="CMQ305"/>
      <c r="CMR305"/>
      <c r="CMS305"/>
      <c r="CMT305"/>
      <c r="CMU305"/>
      <c r="CMV305"/>
      <c r="CMW305"/>
      <c r="CMX305"/>
      <c r="CMY305"/>
      <c r="CMZ305"/>
      <c r="CNA305"/>
      <c r="CNB305"/>
      <c r="CNC305"/>
      <c r="CND305"/>
      <c r="CNE305"/>
      <c r="CNF305"/>
      <c r="CNG305"/>
      <c r="CNH305"/>
      <c r="CNI305"/>
      <c r="CNJ305"/>
      <c r="CNK305"/>
      <c r="CNL305"/>
      <c r="CNM305"/>
      <c r="CNN305"/>
      <c r="CNO305"/>
      <c r="CNP305"/>
      <c r="CNQ305"/>
      <c r="CNR305"/>
      <c r="CNS305"/>
      <c r="CNT305"/>
      <c r="CNU305"/>
      <c r="CNV305"/>
      <c r="CNW305"/>
      <c r="CNX305"/>
      <c r="CNY305"/>
      <c r="CNZ305"/>
      <c r="COA305"/>
      <c r="COB305"/>
      <c r="COC305"/>
      <c r="COD305"/>
      <c r="COE305"/>
      <c r="COF305"/>
      <c r="COG305"/>
      <c r="COH305"/>
      <c r="COI305"/>
      <c r="COJ305"/>
      <c r="COK305"/>
      <c r="COL305"/>
      <c r="COM305"/>
      <c r="CON305"/>
      <c r="COO305"/>
      <c r="COP305"/>
      <c r="COQ305"/>
      <c r="COR305"/>
      <c r="COS305"/>
      <c r="COT305"/>
      <c r="COU305"/>
      <c r="COV305"/>
      <c r="COW305"/>
      <c r="COX305"/>
      <c r="COY305"/>
      <c r="COZ305"/>
      <c r="CPA305"/>
      <c r="CPB305"/>
      <c r="CPC305"/>
      <c r="CPD305"/>
      <c r="CPE305"/>
      <c r="CPF305"/>
      <c r="CPG305"/>
      <c r="CPH305"/>
      <c r="CPI305"/>
      <c r="CPJ305"/>
      <c r="CPK305"/>
      <c r="CPL305"/>
      <c r="CPM305"/>
      <c r="CPN305"/>
      <c r="CPO305"/>
      <c r="CPP305"/>
      <c r="CPQ305"/>
      <c r="CPR305"/>
      <c r="CPS305"/>
      <c r="CPT305"/>
      <c r="CPU305"/>
      <c r="CPV305"/>
      <c r="CPW305"/>
      <c r="CPX305"/>
      <c r="CPY305"/>
      <c r="CPZ305"/>
      <c r="CQA305"/>
      <c r="CQB305"/>
      <c r="CQC305"/>
      <c r="CQD305"/>
      <c r="CQE305"/>
      <c r="CQF305"/>
      <c r="CQG305"/>
      <c r="CQH305"/>
      <c r="CQI305"/>
      <c r="CQJ305"/>
      <c r="CQK305"/>
      <c r="CQL305"/>
      <c r="CQM305"/>
      <c r="CQN305"/>
      <c r="CQO305"/>
      <c r="CQP305"/>
      <c r="CQQ305"/>
      <c r="CQR305"/>
      <c r="CQS305"/>
      <c r="CQT305"/>
      <c r="CQU305"/>
      <c r="CQV305"/>
      <c r="CQW305"/>
      <c r="CQX305"/>
      <c r="CQY305"/>
      <c r="CQZ305"/>
      <c r="CRA305"/>
      <c r="CRB305"/>
      <c r="CRC305"/>
      <c r="CRD305"/>
      <c r="CRE305"/>
      <c r="CRF305"/>
      <c r="CRG305"/>
      <c r="CRH305"/>
      <c r="CRI305"/>
      <c r="CRJ305"/>
      <c r="CRK305"/>
      <c r="CRL305"/>
      <c r="CRM305"/>
      <c r="CRN305"/>
      <c r="CRO305"/>
      <c r="CRP305"/>
      <c r="CRQ305"/>
      <c r="CRR305"/>
      <c r="CRS305"/>
      <c r="CRT305"/>
      <c r="CRU305"/>
      <c r="CRV305"/>
      <c r="CRW305"/>
      <c r="CRX305"/>
      <c r="CRY305"/>
      <c r="CRZ305"/>
      <c r="CSA305"/>
      <c r="CSB305"/>
      <c r="CSC305"/>
      <c r="CSD305"/>
      <c r="CSE305"/>
      <c r="CSF305"/>
      <c r="CSG305"/>
      <c r="CSH305"/>
      <c r="CSI305"/>
      <c r="CSJ305"/>
      <c r="CSK305"/>
      <c r="CSL305"/>
      <c r="CSM305"/>
      <c r="CSN305"/>
      <c r="CSO305"/>
      <c r="CSP305"/>
      <c r="CSQ305"/>
      <c r="CSR305"/>
      <c r="CSS305"/>
      <c r="CST305"/>
      <c r="CSU305"/>
      <c r="CSV305"/>
      <c r="CSW305"/>
      <c r="CSX305"/>
      <c r="CSY305"/>
      <c r="CSZ305"/>
      <c r="CTA305"/>
      <c r="CTB305"/>
      <c r="CTC305"/>
      <c r="CTD305"/>
      <c r="CTE305"/>
      <c r="CTF305"/>
      <c r="CTG305"/>
      <c r="CTH305"/>
      <c r="CTI305"/>
      <c r="CTJ305"/>
      <c r="CTK305"/>
      <c r="CTL305"/>
      <c r="CTM305"/>
      <c r="CTN305"/>
      <c r="CTO305"/>
      <c r="CTP305"/>
      <c r="CTQ305"/>
      <c r="CTR305"/>
      <c r="CTS305"/>
      <c r="CTT305"/>
      <c r="CTU305"/>
      <c r="CTV305"/>
      <c r="CTW305"/>
      <c r="CTX305"/>
      <c r="CTY305"/>
      <c r="CTZ305"/>
      <c r="CUA305"/>
      <c r="CUB305"/>
      <c r="CUC305"/>
      <c r="CUD305"/>
      <c r="CUE305"/>
      <c r="CUF305"/>
      <c r="CUG305"/>
      <c r="CUH305"/>
      <c r="CUI305"/>
      <c r="CUJ305"/>
      <c r="CUK305"/>
      <c r="CUL305"/>
      <c r="CUM305"/>
      <c r="CUN305"/>
      <c r="CUO305"/>
      <c r="CUP305"/>
      <c r="CUQ305"/>
      <c r="CUR305"/>
      <c r="CUS305"/>
      <c r="CUT305"/>
      <c r="CUU305"/>
      <c r="CUV305"/>
      <c r="CUW305"/>
      <c r="CUX305"/>
      <c r="CUY305"/>
      <c r="CUZ305"/>
      <c r="CVA305"/>
      <c r="CVB305"/>
      <c r="CVC305"/>
      <c r="CVD305"/>
      <c r="CVE305"/>
      <c r="CVF305"/>
      <c r="CVG305"/>
      <c r="CVH305"/>
      <c r="CVI305"/>
      <c r="CVJ305"/>
      <c r="CVK305"/>
      <c r="CVL305"/>
      <c r="CVM305"/>
      <c r="CVN305"/>
      <c r="CVO305"/>
      <c r="CVP305"/>
      <c r="CVQ305"/>
      <c r="CVR305"/>
      <c r="CVS305"/>
      <c r="CVT305"/>
      <c r="CVU305"/>
      <c r="CVV305"/>
      <c r="CVW305"/>
      <c r="CVX305"/>
      <c r="CVY305"/>
      <c r="CVZ305"/>
      <c r="CWA305"/>
      <c r="CWB305"/>
      <c r="CWC305"/>
      <c r="CWD305"/>
      <c r="CWE305"/>
      <c r="CWF305"/>
      <c r="CWG305"/>
      <c r="CWH305"/>
      <c r="CWI305"/>
      <c r="CWJ305"/>
      <c r="CWK305"/>
      <c r="CWL305"/>
      <c r="CWM305"/>
      <c r="CWN305"/>
      <c r="CWO305"/>
      <c r="CWP305"/>
      <c r="CWQ305"/>
      <c r="CWR305"/>
      <c r="CWS305"/>
      <c r="CWT305"/>
      <c r="CWU305"/>
      <c r="CWV305"/>
      <c r="CWW305"/>
      <c r="CWX305"/>
      <c r="CWY305"/>
      <c r="CWZ305"/>
      <c r="CXA305"/>
      <c r="CXB305"/>
      <c r="CXC305"/>
      <c r="CXD305"/>
      <c r="CXE305"/>
      <c r="CXF305"/>
      <c r="CXG305"/>
      <c r="CXH305"/>
      <c r="CXI305"/>
      <c r="CXJ305"/>
      <c r="CXK305"/>
      <c r="CXL305"/>
      <c r="CXM305"/>
      <c r="CXN305"/>
      <c r="CXO305"/>
      <c r="CXP305"/>
      <c r="CXQ305"/>
      <c r="CXR305"/>
      <c r="CXS305"/>
      <c r="CXT305"/>
      <c r="CXU305"/>
      <c r="CXV305"/>
      <c r="CXW305"/>
      <c r="CXX305"/>
      <c r="CXY305"/>
      <c r="CXZ305"/>
      <c r="CYA305"/>
      <c r="CYB305"/>
      <c r="CYC305"/>
      <c r="CYD305"/>
      <c r="CYE305"/>
      <c r="CYF305"/>
      <c r="CYG305"/>
      <c r="CYH305"/>
      <c r="CYI305"/>
      <c r="CYJ305"/>
      <c r="CYK305"/>
      <c r="CYL305"/>
      <c r="CYM305"/>
      <c r="CYN305"/>
      <c r="CYO305"/>
      <c r="CYP305"/>
      <c r="CYQ305"/>
      <c r="CYR305"/>
      <c r="CYS305"/>
      <c r="CYT305"/>
      <c r="CYU305"/>
      <c r="CYV305"/>
      <c r="CYW305"/>
      <c r="CYX305"/>
      <c r="CYY305"/>
      <c r="CYZ305"/>
      <c r="CZA305"/>
      <c r="CZB305"/>
      <c r="CZC305"/>
      <c r="CZD305"/>
      <c r="CZE305"/>
      <c r="CZF305"/>
      <c r="CZG305"/>
      <c r="CZH305"/>
      <c r="CZI305"/>
      <c r="CZJ305"/>
      <c r="CZK305"/>
      <c r="CZL305"/>
      <c r="CZM305"/>
      <c r="CZN305"/>
      <c r="CZO305"/>
      <c r="CZP305"/>
      <c r="CZQ305"/>
      <c r="CZR305"/>
      <c r="CZS305"/>
      <c r="CZT305"/>
      <c r="CZU305"/>
      <c r="CZV305"/>
      <c r="CZW305"/>
      <c r="CZX305"/>
      <c r="CZY305"/>
      <c r="CZZ305"/>
      <c r="DAA305"/>
      <c r="DAB305"/>
      <c r="DAC305"/>
      <c r="DAD305"/>
      <c r="DAE305"/>
      <c r="DAF305"/>
      <c r="DAG305"/>
      <c r="DAH305"/>
      <c r="DAI305"/>
      <c r="DAJ305"/>
      <c r="DAK305"/>
      <c r="DAL305"/>
      <c r="DAM305"/>
      <c r="DAN305"/>
      <c r="DAO305"/>
      <c r="DAP305"/>
      <c r="DAQ305"/>
      <c r="DAR305"/>
      <c r="DAS305"/>
      <c r="DAT305"/>
      <c r="DAU305"/>
      <c r="DAV305"/>
      <c r="DAW305"/>
      <c r="DAX305"/>
      <c r="DAY305"/>
      <c r="DAZ305"/>
      <c r="DBA305"/>
      <c r="DBB305"/>
      <c r="DBC305"/>
      <c r="DBD305"/>
      <c r="DBE305"/>
      <c r="DBF305"/>
      <c r="DBG305"/>
      <c r="DBH305"/>
      <c r="DBI305"/>
      <c r="DBJ305"/>
      <c r="DBK305"/>
      <c r="DBL305"/>
      <c r="DBM305"/>
      <c r="DBN305"/>
      <c r="DBO305"/>
      <c r="DBP305"/>
      <c r="DBQ305"/>
      <c r="DBR305"/>
      <c r="DBS305"/>
      <c r="DBT305"/>
      <c r="DBU305"/>
      <c r="DBV305"/>
      <c r="DBW305"/>
      <c r="DBX305"/>
      <c r="DBY305"/>
      <c r="DBZ305"/>
      <c r="DCA305"/>
      <c r="DCB305"/>
      <c r="DCC305"/>
      <c r="DCD305"/>
      <c r="DCE305"/>
      <c r="DCF305"/>
      <c r="DCG305"/>
      <c r="DCH305"/>
      <c r="DCI305"/>
      <c r="DCJ305"/>
      <c r="DCK305"/>
      <c r="DCL305"/>
      <c r="DCM305"/>
      <c r="DCN305"/>
      <c r="DCO305"/>
      <c r="DCP305"/>
      <c r="DCQ305"/>
      <c r="DCR305"/>
      <c r="DCS305"/>
      <c r="DCT305"/>
      <c r="DCU305"/>
      <c r="DCV305"/>
      <c r="DCW305"/>
      <c r="DCX305"/>
      <c r="DCY305"/>
      <c r="DCZ305"/>
      <c r="DDA305"/>
      <c r="DDB305"/>
      <c r="DDC305"/>
      <c r="DDD305"/>
      <c r="DDE305"/>
      <c r="DDF305"/>
      <c r="DDG305"/>
      <c r="DDH305"/>
      <c r="DDI305"/>
      <c r="DDJ305"/>
      <c r="DDK305"/>
      <c r="DDL305"/>
      <c r="DDM305"/>
      <c r="DDN305"/>
      <c r="DDO305"/>
      <c r="DDP305"/>
      <c r="DDQ305"/>
      <c r="DDR305"/>
      <c r="DDS305"/>
      <c r="DDT305"/>
      <c r="DDU305"/>
      <c r="DDV305"/>
      <c r="DDW305"/>
      <c r="DDX305"/>
      <c r="DDY305"/>
      <c r="DDZ305"/>
      <c r="DEA305"/>
      <c r="DEB305"/>
      <c r="DEC305"/>
      <c r="DED305"/>
      <c r="DEE305"/>
      <c r="DEF305"/>
      <c r="DEG305"/>
      <c r="DEH305"/>
      <c r="DEI305"/>
      <c r="DEJ305"/>
      <c r="DEK305"/>
      <c r="DEL305"/>
      <c r="DEM305"/>
      <c r="DEN305"/>
      <c r="DEO305"/>
      <c r="DEP305"/>
      <c r="DEQ305"/>
      <c r="DER305"/>
      <c r="DES305"/>
      <c r="DET305"/>
      <c r="DEU305"/>
      <c r="DEV305"/>
      <c r="DEW305"/>
      <c r="DEX305"/>
      <c r="DEY305"/>
      <c r="DEZ305"/>
      <c r="DFA305"/>
      <c r="DFB305"/>
      <c r="DFC305"/>
      <c r="DFD305"/>
      <c r="DFE305"/>
      <c r="DFF305"/>
      <c r="DFG305"/>
      <c r="DFH305"/>
      <c r="DFI305"/>
      <c r="DFJ305"/>
      <c r="DFK305"/>
      <c r="DFL305"/>
      <c r="DFM305"/>
      <c r="DFN305"/>
      <c r="DFO305"/>
      <c r="DFP305"/>
      <c r="DFQ305"/>
      <c r="DFR305"/>
      <c r="DFS305"/>
      <c r="DFT305"/>
      <c r="DFU305"/>
      <c r="DFV305"/>
      <c r="DFW305"/>
      <c r="DFX305"/>
      <c r="DFY305"/>
      <c r="DFZ305"/>
      <c r="DGA305"/>
      <c r="DGB305"/>
      <c r="DGC305"/>
      <c r="DGD305"/>
      <c r="DGE305"/>
      <c r="DGF305"/>
      <c r="DGG305"/>
      <c r="DGH305"/>
      <c r="DGI305"/>
      <c r="DGJ305"/>
      <c r="DGK305"/>
      <c r="DGL305"/>
      <c r="DGM305"/>
      <c r="DGN305"/>
      <c r="DGO305"/>
      <c r="DGP305"/>
      <c r="DGQ305"/>
      <c r="DGR305"/>
      <c r="DGS305"/>
      <c r="DGT305"/>
      <c r="DGU305"/>
      <c r="DGV305"/>
      <c r="DGW305"/>
      <c r="DGX305"/>
      <c r="DGY305"/>
      <c r="DGZ305"/>
      <c r="DHA305"/>
      <c r="DHB305"/>
      <c r="DHC305"/>
      <c r="DHD305"/>
      <c r="DHE305"/>
      <c r="DHF305"/>
      <c r="DHG305"/>
      <c r="DHH305"/>
      <c r="DHI305"/>
      <c r="DHJ305"/>
      <c r="DHK305"/>
      <c r="DHL305"/>
      <c r="DHM305"/>
      <c r="DHN305"/>
      <c r="DHO305"/>
      <c r="DHP305"/>
      <c r="DHQ305"/>
      <c r="DHR305"/>
      <c r="DHS305"/>
      <c r="DHT305"/>
      <c r="DHU305"/>
      <c r="DHV305"/>
      <c r="DHW305"/>
      <c r="DHX305"/>
      <c r="DHY305"/>
      <c r="DHZ305"/>
      <c r="DIA305"/>
      <c r="DIB305"/>
      <c r="DIC305"/>
      <c r="DID305"/>
      <c r="DIE305"/>
      <c r="DIF305"/>
      <c r="DIG305"/>
      <c r="DIH305"/>
      <c r="DII305"/>
      <c r="DIJ305"/>
      <c r="DIK305"/>
      <c r="DIL305"/>
      <c r="DIM305"/>
      <c r="DIN305"/>
      <c r="DIO305"/>
      <c r="DIP305"/>
      <c r="DIQ305"/>
      <c r="DIR305"/>
      <c r="DIS305"/>
      <c r="DIT305"/>
      <c r="DIU305"/>
      <c r="DIV305"/>
      <c r="DIW305"/>
      <c r="DIX305"/>
      <c r="DIY305"/>
      <c r="DIZ305"/>
      <c r="DJA305"/>
      <c r="DJB305"/>
      <c r="DJC305"/>
      <c r="DJD305"/>
      <c r="DJE305"/>
      <c r="DJF305"/>
      <c r="DJG305"/>
      <c r="DJH305"/>
      <c r="DJI305"/>
      <c r="DJJ305"/>
      <c r="DJK305"/>
      <c r="DJL305"/>
      <c r="DJM305"/>
      <c r="DJN305"/>
      <c r="DJO305"/>
      <c r="DJP305"/>
      <c r="DJQ305"/>
      <c r="DJR305"/>
      <c r="DJS305"/>
      <c r="DJT305"/>
      <c r="DJU305"/>
      <c r="DJV305"/>
      <c r="DJW305"/>
      <c r="DJX305"/>
      <c r="DJY305"/>
      <c r="DJZ305"/>
      <c r="DKA305"/>
      <c r="DKB305"/>
      <c r="DKC305"/>
      <c r="DKD305"/>
      <c r="DKE305"/>
      <c r="DKF305"/>
      <c r="DKG305"/>
      <c r="DKH305"/>
      <c r="DKI305"/>
      <c r="DKJ305"/>
      <c r="DKK305"/>
      <c r="DKL305"/>
      <c r="DKM305"/>
      <c r="DKN305"/>
      <c r="DKO305"/>
      <c r="DKP305"/>
      <c r="DKQ305"/>
      <c r="DKR305"/>
      <c r="DKS305"/>
      <c r="DKT305"/>
      <c r="DKU305"/>
      <c r="DKV305"/>
      <c r="DKW305"/>
      <c r="DKX305"/>
      <c r="DKY305"/>
      <c r="DKZ305"/>
      <c r="DLA305"/>
      <c r="DLB305"/>
      <c r="DLC305"/>
      <c r="DLD305"/>
      <c r="DLE305"/>
      <c r="DLF305"/>
      <c r="DLG305"/>
      <c r="DLH305"/>
      <c r="DLI305"/>
      <c r="DLJ305"/>
      <c r="DLK305"/>
      <c r="DLL305"/>
      <c r="DLM305"/>
      <c r="DLN305"/>
      <c r="DLO305"/>
      <c r="DLP305"/>
      <c r="DLQ305"/>
      <c r="DLR305"/>
      <c r="DLS305"/>
      <c r="DLT305"/>
      <c r="DLU305"/>
      <c r="DLV305"/>
      <c r="DLW305"/>
      <c r="DLX305"/>
      <c r="DLY305"/>
      <c r="DLZ305"/>
      <c r="DMA305"/>
      <c r="DMB305"/>
      <c r="DMC305"/>
      <c r="DMD305"/>
      <c r="DME305"/>
      <c r="DMF305"/>
      <c r="DMG305"/>
      <c r="DMH305"/>
      <c r="DMI305"/>
      <c r="DMJ305"/>
      <c r="DMK305"/>
      <c r="DML305"/>
      <c r="DMM305"/>
      <c r="DMN305"/>
      <c r="DMO305"/>
      <c r="DMP305"/>
      <c r="DMQ305"/>
      <c r="DMR305"/>
      <c r="DMS305"/>
      <c r="DMT305"/>
      <c r="DMU305"/>
      <c r="DMV305"/>
      <c r="DMW305"/>
      <c r="DMX305"/>
      <c r="DMY305"/>
      <c r="DMZ305"/>
      <c r="DNA305"/>
      <c r="DNB305"/>
      <c r="DNC305"/>
      <c r="DND305"/>
      <c r="DNE305"/>
      <c r="DNF305"/>
      <c r="DNG305"/>
      <c r="DNH305"/>
      <c r="DNI305"/>
      <c r="DNJ305"/>
      <c r="DNK305"/>
      <c r="DNL305"/>
      <c r="DNM305"/>
      <c r="DNN305"/>
      <c r="DNO305"/>
      <c r="DNP305"/>
      <c r="DNQ305"/>
      <c r="DNR305"/>
      <c r="DNS305"/>
      <c r="DNT305"/>
      <c r="DNU305"/>
      <c r="DNV305"/>
      <c r="DNW305"/>
      <c r="DNX305"/>
      <c r="DNY305"/>
      <c r="DNZ305"/>
      <c r="DOA305"/>
      <c r="DOB305"/>
      <c r="DOC305"/>
      <c r="DOD305"/>
      <c r="DOE305"/>
      <c r="DOF305"/>
      <c r="DOG305"/>
      <c r="DOH305"/>
      <c r="DOI305"/>
      <c r="DOJ305"/>
      <c r="DOK305"/>
      <c r="DOL305"/>
      <c r="DOM305"/>
      <c r="DON305"/>
      <c r="DOO305"/>
      <c r="DOP305"/>
      <c r="DOQ305"/>
      <c r="DOR305"/>
      <c r="DOS305"/>
      <c r="DOT305"/>
      <c r="DOU305"/>
      <c r="DOV305"/>
      <c r="DOW305"/>
      <c r="DOX305"/>
      <c r="DOY305"/>
      <c r="DOZ305"/>
      <c r="DPA305"/>
      <c r="DPB305"/>
      <c r="DPC305"/>
      <c r="DPD305"/>
      <c r="DPE305"/>
      <c r="DPF305"/>
      <c r="DPG305"/>
      <c r="DPH305"/>
      <c r="DPI305"/>
      <c r="DPJ305"/>
      <c r="DPK305"/>
      <c r="DPL305"/>
      <c r="DPM305"/>
      <c r="DPN305"/>
      <c r="DPO305"/>
      <c r="DPP305"/>
      <c r="DPQ305"/>
      <c r="DPR305"/>
      <c r="DPS305"/>
      <c r="DPT305"/>
      <c r="DPU305"/>
      <c r="DPV305"/>
      <c r="DPW305"/>
      <c r="DPX305"/>
      <c r="DPY305"/>
      <c r="DPZ305"/>
      <c r="DQA305"/>
      <c r="DQB305"/>
      <c r="DQC305"/>
      <c r="DQD305"/>
      <c r="DQE305"/>
      <c r="DQF305"/>
      <c r="DQG305"/>
      <c r="DQH305"/>
      <c r="DQI305"/>
      <c r="DQJ305"/>
      <c r="DQK305"/>
      <c r="DQL305"/>
      <c r="DQM305"/>
      <c r="DQN305"/>
      <c r="DQO305"/>
      <c r="DQP305"/>
      <c r="DQQ305"/>
      <c r="DQR305"/>
      <c r="DQS305"/>
      <c r="DQT305"/>
      <c r="DQU305"/>
      <c r="DQV305"/>
      <c r="DQW305"/>
      <c r="DQX305"/>
      <c r="DQY305"/>
      <c r="DQZ305"/>
      <c r="DRA305"/>
      <c r="DRB305"/>
      <c r="DRC305"/>
      <c r="DRD305"/>
      <c r="DRE305"/>
      <c r="DRF305"/>
      <c r="DRG305"/>
      <c r="DRH305"/>
      <c r="DRI305"/>
      <c r="DRJ305"/>
      <c r="DRK305"/>
      <c r="DRL305"/>
      <c r="DRM305"/>
      <c r="DRN305"/>
      <c r="DRO305"/>
      <c r="DRP305"/>
      <c r="DRQ305"/>
      <c r="DRR305"/>
      <c r="DRS305"/>
      <c r="DRT305"/>
      <c r="DRU305"/>
      <c r="DRV305"/>
      <c r="DRW305"/>
      <c r="DRX305"/>
      <c r="DRY305"/>
      <c r="DRZ305"/>
      <c r="DSA305"/>
      <c r="DSB305"/>
      <c r="DSC305"/>
      <c r="DSD305"/>
      <c r="DSE305"/>
      <c r="DSF305"/>
      <c r="DSG305"/>
      <c r="DSH305"/>
      <c r="DSI305"/>
      <c r="DSJ305"/>
      <c r="DSK305"/>
      <c r="DSL305"/>
      <c r="DSM305"/>
      <c r="DSN305"/>
      <c r="DSO305"/>
      <c r="DSP305"/>
      <c r="DSQ305"/>
      <c r="DSR305"/>
      <c r="DSS305"/>
      <c r="DST305"/>
      <c r="DSU305"/>
      <c r="DSV305"/>
      <c r="DSW305"/>
      <c r="DSX305"/>
      <c r="DSY305"/>
      <c r="DSZ305"/>
      <c r="DTA305"/>
      <c r="DTB305"/>
      <c r="DTC305"/>
      <c r="DTD305"/>
      <c r="DTE305"/>
      <c r="DTF305"/>
      <c r="DTG305"/>
      <c r="DTH305"/>
      <c r="DTI305"/>
      <c r="DTJ305"/>
      <c r="DTK305"/>
      <c r="DTL305"/>
      <c r="DTM305"/>
      <c r="DTN305"/>
      <c r="DTO305"/>
      <c r="DTP305"/>
      <c r="DTQ305"/>
      <c r="DTR305"/>
      <c r="DTS305"/>
      <c r="DTT305"/>
      <c r="DTU305"/>
      <c r="DTV305"/>
      <c r="DTW305"/>
      <c r="DTX305"/>
      <c r="DTY305"/>
      <c r="DTZ305"/>
      <c r="DUA305"/>
      <c r="DUB305"/>
      <c r="DUC305"/>
      <c r="DUD305"/>
      <c r="DUE305"/>
      <c r="DUF305"/>
      <c r="DUG305"/>
      <c r="DUH305"/>
      <c r="DUI305"/>
      <c r="DUJ305"/>
      <c r="DUK305"/>
      <c r="DUL305"/>
      <c r="DUM305"/>
      <c r="DUN305"/>
      <c r="DUO305"/>
      <c r="DUP305"/>
      <c r="DUQ305"/>
      <c r="DUR305"/>
      <c r="DUS305"/>
      <c r="DUT305"/>
      <c r="DUU305"/>
      <c r="DUV305"/>
      <c r="DUW305"/>
      <c r="DUX305"/>
      <c r="DUY305"/>
      <c r="DUZ305"/>
      <c r="DVA305"/>
      <c r="DVB305"/>
      <c r="DVC305"/>
      <c r="DVD305"/>
      <c r="DVE305"/>
      <c r="DVF305"/>
      <c r="DVG305"/>
      <c r="DVH305"/>
      <c r="DVI305"/>
      <c r="DVJ305"/>
      <c r="DVK305"/>
      <c r="DVL305"/>
      <c r="DVM305"/>
      <c r="DVN305"/>
      <c r="DVO305"/>
      <c r="DVP305"/>
      <c r="DVQ305"/>
      <c r="DVR305"/>
      <c r="DVS305"/>
      <c r="DVT305"/>
      <c r="DVU305"/>
      <c r="DVV305"/>
      <c r="DVW305"/>
      <c r="DVX305"/>
      <c r="DVY305"/>
      <c r="DVZ305"/>
      <c r="DWA305"/>
      <c r="DWB305"/>
      <c r="DWC305"/>
      <c r="DWD305"/>
      <c r="DWE305"/>
      <c r="DWF305"/>
      <c r="DWG305"/>
      <c r="DWH305"/>
      <c r="DWI305"/>
      <c r="DWJ305"/>
      <c r="DWK305"/>
      <c r="DWL305"/>
      <c r="DWM305"/>
      <c r="DWN305"/>
      <c r="DWO305"/>
      <c r="DWP305"/>
      <c r="DWQ305"/>
      <c r="DWR305"/>
      <c r="DWS305"/>
      <c r="DWT305"/>
      <c r="DWU305"/>
      <c r="DWV305"/>
      <c r="DWW305"/>
      <c r="DWX305"/>
      <c r="DWY305"/>
      <c r="DWZ305"/>
      <c r="DXA305"/>
      <c r="DXB305"/>
      <c r="DXC305"/>
      <c r="DXD305"/>
      <c r="DXE305"/>
      <c r="DXF305"/>
      <c r="DXG305"/>
      <c r="DXH305"/>
      <c r="DXI305"/>
      <c r="DXJ305"/>
      <c r="DXK305"/>
      <c r="DXL305"/>
      <c r="DXM305"/>
      <c r="DXN305"/>
      <c r="DXO305"/>
      <c r="DXP305"/>
      <c r="DXQ305"/>
      <c r="DXR305"/>
      <c r="DXS305"/>
      <c r="DXT305"/>
      <c r="DXU305"/>
      <c r="DXV305"/>
      <c r="DXW305"/>
      <c r="DXX305"/>
      <c r="DXY305"/>
      <c r="DXZ305"/>
      <c r="DYA305"/>
      <c r="DYB305"/>
      <c r="DYC305"/>
      <c r="DYD305"/>
      <c r="DYE305"/>
      <c r="DYF305"/>
      <c r="DYG305"/>
      <c r="DYH305"/>
      <c r="DYI305"/>
      <c r="DYJ305"/>
      <c r="DYK305"/>
      <c r="DYL305"/>
      <c r="DYM305"/>
      <c r="DYN305"/>
      <c r="DYO305"/>
      <c r="DYP305"/>
      <c r="DYQ305"/>
      <c r="DYR305"/>
      <c r="DYS305"/>
      <c r="DYT305"/>
      <c r="DYU305"/>
      <c r="DYV305"/>
      <c r="DYW305"/>
      <c r="DYX305"/>
      <c r="DYY305"/>
      <c r="DYZ305"/>
      <c r="DZA305"/>
      <c r="DZB305"/>
      <c r="DZC305"/>
      <c r="DZD305"/>
      <c r="DZE305"/>
      <c r="DZF305"/>
      <c r="DZG305"/>
      <c r="DZH305"/>
      <c r="DZI305"/>
      <c r="DZJ305"/>
      <c r="DZK305"/>
      <c r="DZL305"/>
      <c r="DZM305"/>
      <c r="DZN305"/>
      <c r="DZO305"/>
      <c r="DZP305"/>
      <c r="DZQ305"/>
      <c r="DZR305"/>
      <c r="DZS305"/>
      <c r="DZT305"/>
      <c r="DZU305"/>
      <c r="DZV305"/>
      <c r="DZW305"/>
      <c r="DZX305"/>
      <c r="DZY305"/>
      <c r="DZZ305"/>
      <c r="EAA305"/>
      <c r="EAB305"/>
      <c r="EAC305"/>
      <c r="EAD305"/>
      <c r="EAE305"/>
      <c r="EAF305"/>
      <c r="EAG305"/>
      <c r="EAH305"/>
      <c r="EAI305"/>
      <c r="EAJ305"/>
      <c r="EAK305"/>
      <c r="EAL305"/>
      <c r="EAM305"/>
      <c r="EAN305"/>
      <c r="EAO305"/>
      <c r="EAP305"/>
      <c r="EAQ305"/>
      <c r="EAR305"/>
      <c r="EAS305"/>
      <c r="EAT305"/>
      <c r="EAU305"/>
      <c r="EAV305"/>
      <c r="EAW305"/>
      <c r="EAX305"/>
      <c r="EAY305"/>
      <c r="EAZ305"/>
      <c r="EBA305"/>
      <c r="EBB305"/>
      <c r="EBC305"/>
      <c r="EBD305"/>
      <c r="EBE305"/>
      <c r="EBF305"/>
      <c r="EBG305"/>
      <c r="EBH305"/>
      <c r="EBI305"/>
      <c r="EBJ305"/>
      <c r="EBK305"/>
      <c r="EBL305"/>
      <c r="EBM305"/>
      <c r="EBN305"/>
      <c r="EBO305"/>
      <c r="EBP305"/>
      <c r="EBQ305"/>
      <c r="EBR305"/>
      <c r="EBS305"/>
      <c r="EBT305"/>
      <c r="EBU305"/>
      <c r="EBV305"/>
      <c r="EBW305"/>
      <c r="EBX305"/>
      <c r="EBY305"/>
      <c r="EBZ305"/>
      <c r="ECA305"/>
      <c r="ECB305"/>
      <c r="ECC305"/>
      <c r="ECD305"/>
      <c r="ECE305"/>
      <c r="ECF305"/>
      <c r="ECG305"/>
      <c r="ECH305"/>
      <c r="ECI305"/>
      <c r="ECJ305"/>
      <c r="ECK305"/>
      <c r="ECL305"/>
      <c r="ECM305"/>
      <c r="ECN305"/>
      <c r="ECO305"/>
      <c r="ECP305"/>
      <c r="ECQ305"/>
      <c r="ECR305"/>
      <c r="ECS305"/>
      <c r="ECT305"/>
      <c r="ECU305"/>
      <c r="ECV305"/>
      <c r="ECW305"/>
      <c r="ECX305"/>
      <c r="ECY305"/>
      <c r="ECZ305"/>
      <c r="EDA305"/>
      <c r="EDB305"/>
      <c r="EDC305"/>
      <c r="EDD305"/>
      <c r="EDE305"/>
      <c r="EDF305"/>
      <c r="EDG305"/>
      <c r="EDH305"/>
      <c r="EDI305"/>
      <c r="EDJ305"/>
      <c r="EDK305"/>
      <c r="EDL305"/>
      <c r="EDM305"/>
      <c r="EDN305"/>
      <c r="EDO305"/>
      <c r="EDP305"/>
      <c r="EDQ305"/>
      <c r="EDR305"/>
      <c r="EDS305"/>
      <c r="EDT305"/>
      <c r="EDU305"/>
      <c r="EDV305"/>
      <c r="EDW305"/>
      <c r="EDX305"/>
      <c r="EDY305"/>
      <c r="EDZ305"/>
      <c r="EEA305"/>
      <c r="EEB305"/>
      <c r="EEC305"/>
      <c r="EED305"/>
      <c r="EEE305"/>
      <c r="EEF305"/>
      <c r="EEG305"/>
      <c r="EEH305"/>
      <c r="EEI305"/>
      <c r="EEJ305"/>
      <c r="EEK305"/>
      <c r="EEL305"/>
      <c r="EEM305"/>
      <c r="EEN305"/>
      <c r="EEO305"/>
      <c r="EEP305"/>
      <c r="EEQ305"/>
      <c r="EER305"/>
      <c r="EES305"/>
      <c r="EET305"/>
      <c r="EEU305"/>
      <c r="EEV305"/>
      <c r="EEW305"/>
      <c r="EEX305"/>
      <c r="EEY305"/>
      <c r="EEZ305"/>
      <c r="EFA305"/>
      <c r="EFB305"/>
      <c r="EFC305"/>
      <c r="EFD305"/>
      <c r="EFE305"/>
      <c r="EFF305"/>
      <c r="EFG305"/>
      <c r="EFH305"/>
      <c r="EFI305"/>
      <c r="EFJ305"/>
      <c r="EFK305"/>
      <c r="EFL305"/>
      <c r="EFM305"/>
      <c r="EFN305"/>
      <c r="EFO305"/>
      <c r="EFP305"/>
      <c r="EFQ305"/>
      <c r="EFR305"/>
      <c r="EFS305"/>
      <c r="EFT305"/>
      <c r="EFU305"/>
      <c r="EFV305"/>
      <c r="EFW305"/>
      <c r="EFX305"/>
      <c r="EFY305"/>
      <c r="EFZ305"/>
      <c r="EGA305"/>
      <c r="EGB305"/>
      <c r="EGC305"/>
      <c r="EGD305"/>
      <c r="EGE305"/>
      <c r="EGF305"/>
      <c r="EGG305"/>
      <c r="EGH305"/>
      <c r="EGI305"/>
      <c r="EGJ305"/>
      <c r="EGK305"/>
      <c r="EGL305"/>
      <c r="EGM305"/>
      <c r="EGN305"/>
      <c r="EGO305"/>
      <c r="EGP305"/>
      <c r="EGQ305"/>
      <c r="EGR305"/>
      <c r="EGS305"/>
      <c r="EGT305"/>
      <c r="EGU305"/>
      <c r="EGV305"/>
      <c r="EGW305"/>
      <c r="EGX305"/>
      <c r="EGY305"/>
      <c r="EGZ305"/>
      <c r="EHA305"/>
      <c r="EHB305"/>
      <c r="EHC305"/>
      <c r="EHD305"/>
      <c r="EHE305"/>
      <c r="EHF305"/>
      <c r="EHG305"/>
      <c r="EHH305"/>
      <c r="EHI305"/>
      <c r="EHJ305"/>
      <c r="EHK305"/>
      <c r="EHL305"/>
      <c r="EHM305"/>
      <c r="EHN305"/>
      <c r="EHO305"/>
      <c r="EHP305"/>
      <c r="EHQ305"/>
      <c r="EHR305"/>
      <c r="EHS305"/>
      <c r="EHT305"/>
      <c r="EHU305"/>
      <c r="EHV305"/>
      <c r="EHW305"/>
      <c r="EHX305"/>
      <c r="EHY305"/>
      <c r="EHZ305"/>
      <c r="EIA305"/>
      <c r="EIB305"/>
      <c r="EIC305"/>
      <c r="EID305"/>
      <c r="EIE305"/>
      <c r="EIF305"/>
      <c r="EIG305"/>
      <c r="EIH305"/>
      <c r="EII305"/>
      <c r="EIJ305"/>
      <c r="EIK305"/>
      <c r="EIL305"/>
      <c r="EIM305"/>
      <c r="EIN305"/>
      <c r="EIO305"/>
      <c r="EIP305"/>
      <c r="EIQ305"/>
      <c r="EIR305"/>
      <c r="EIS305"/>
      <c r="EIT305"/>
      <c r="EIU305"/>
      <c r="EIV305"/>
      <c r="EIW305"/>
      <c r="EIX305"/>
      <c r="EIY305"/>
      <c r="EIZ305"/>
      <c r="EJA305"/>
      <c r="EJB305"/>
      <c r="EJC305"/>
      <c r="EJD305"/>
      <c r="EJE305"/>
      <c r="EJF305"/>
      <c r="EJG305"/>
      <c r="EJH305"/>
      <c r="EJI305"/>
      <c r="EJJ305"/>
      <c r="EJK305"/>
      <c r="EJL305"/>
      <c r="EJM305"/>
      <c r="EJN305"/>
      <c r="EJO305"/>
      <c r="EJP305"/>
      <c r="EJQ305"/>
      <c r="EJR305"/>
      <c r="EJS305"/>
      <c r="EJT305"/>
      <c r="EJU305"/>
      <c r="EJV305"/>
      <c r="EJW305"/>
      <c r="EJX305"/>
      <c r="EJY305"/>
      <c r="EJZ305"/>
      <c r="EKA305"/>
      <c r="EKB305"/>
      <c r="EKC305"/>
      <c r="EKD305"/>
      <c r="EKE305"/>
      <c r="EKF305"/>
      <c r="EKG305"/>
      <c r="EKH305"/>
      <c r="EKI305"/>
      <c r="EKJ305"/>
      <c r="EKK305"/>
      <c r="EKL305"/>
      <c r="EKM305"/>
      <c r="EKN305"/>
      <c r="EKO305"/>
      <c r="EKP305"/>
      <c r="EKQ305"/>
      <c r="EKR305"/>
      <c r="EKS305"/>
      <c r="EKT305"/>
      <c r="EKU305"/>
      <c r="EKV305"/>
      <c r="EKW305"/>
      <c r="EKX305"/>
      <c r="EKY305"/>
      <c r="EKZ305"/>
      <c r="ELA305"/>
      <c r="ELB305"/>
      <c r="ELC305"/>
      <c r="ELD305"/>
      <c r="ELE305"/>
      <c r="ELF305"/>
      <c r="ELG305"/>
      <c r="ELH305"/>
      <c r="ELI305"/>
      <c r="ELJ305"/>
      <c r="ELK305"/>
      <c r="ELL305"/>
      <c r="ELM305"/>
      <c r="ELN305"/>
      <c r="ELO305"/>
      <c r="ELP305"/>
      <c r="ELQ305"/>
      <c r="ELR305"/>
      <c r="ELS305"/>
      <c r="ELT305"/>
      <c r="ELU305"/>
      <c r="ELV305"/>
      <c r="ELW305"/>
      <c r="ELX305"/>
      <c r="ELY305"/>
      <c r="ELZ305"/>
      <c r="EMA305"/>
      <c r="EMB305"/>
      <c r="EMC305"/>
      <c r="EMD305"/>
      <c r="EME305"/>
      <c r="EMF305"/>
      <c r="EMG305"/>
      <c r="EMH305"/>
      <c r="EMI305"/>
      <c r="EMJ305"/>
      <c r="EMK305"/>
      <c r="EML305"/>
      <c r="EMM305"/>
      <c r="EMN305"/>
      <c r="EMO305"/>
      <c r="EMP305"/>
      <c r="EMQ305"/>
      <c r="EMR305"/>
      <c r="EMS305"/>
      <c r="EMT305"/>
      <c r="EMU305"/>
      <c r="EMV305"/>
      <c r="EMW305"/>
      <c r="EMX305"/>
      <c r="EMY305"/>
      <c r="EMZ305"/>
      <c r="ENA305"/>
      <c r="ENB305"/>
      <c r="ENC305"/>
      <c r="END305"/>
      <c r="ENE305"/>
      <c r="ENF305"/>
      <c r="ENG305"/>
      <c r="ENH305"/>
      <c r="ENI305"/>
      <c r="ENJ305"/>
      <c r="ENK305"/>
      <c r="ENL305"/>
      <c r="ENM305"/>
      <c r="ENN305"/>
      <c r="ENO305"/>
      <c r="ENP305"/>
      <c r="ENQ305"/>
      <c r="ENR305"/>
      <c r="ENS305"/>
      <c r="ENT305"/>
      <c r="ENU305"/>
      <c r="ENV305"/>
      <c r="ENW305"/>
      <c r="ENX305"/>
      <c r="ENY305"/>
      <c r="ENZ305"/>
      <c r="EOA305"/>
      <c r="EOB305"/>
      <c r="EOC305"/>
      <c r="EOD305"/>
      <c r="EOE305"/>
      <c r="EOF305"/>
      <c r="EOG305"/>
      <c r="EOH305"/>
      <c r="EOI305"/>
      <c r="EOJ305"/>
      <c r="EOK305"/>
      <c r="EOL305"/>
      <c r="EOM305"/>
      <c r="EON305"/>
      <c r="EOO305"/>
      <c r="EOP305"/>
      <c r="EOQ305"/>
      <c r="EOR305"/>
      <c r="EOS305"/>
      <c r="EOT305"/>
      <c r="EOU305"/>
      <c r="EOV305"/>
      <c r="EOW305"/>
      <c r="EOX305"/>
      <c r="EOY305"/>
      <c r="EOZ305"/>
      <c r="EPA305"/>
      <c r="EPB305"/>
      <c r="EPC305"/>
      <c r="EPD305"/>
      <c r="EPE305"/>
      <c r="EPF305"/>
      <c r="EPG305"/>
      <c r="EPH305"/>
      <c r="EPI305"/>
      <c r="EPJ305"/>
      <c r="EPK305"/>
      <c r="EPL305"/>
      <c r="EPM305"/>
      <c r="EPN305"/>
      <c r="EPO305"/>
      <c r="EPP305"/>
      <c r="EPQ305"/>
      <c r="EPR305"/>
      <c r="EPS305"/>
      <c r="EPT305"/>
      <c r="EPU305"/>
      <c r="EPV305"/>
      <c r="EPW305"/>
      <c r="EPX305"/>
      <c r="EPY305"/>
      <c r="EPZ305"/>
      <c r="EQA305"/>
      <c r="EQB305"/>
      <c r="EQC305"/>
      <c r="EQD305"/>
      <c r="EQE305"/>
      <c r="EQF305"/>
      <c r="EQG305"/>
      <c r="EQH305"/>
      <c r="EQI305"/>
      <c r="EQJ305"/>
      <c r="EQK305"/>
      <c r="EQL305"/>
      <c r="EQM305"/>
      <c r="EQN305"/>
      <c r="EQO305"/>
      <c r="EQP305"/>
      <c r="EQQ305"/>
      <c r="EQR305"/>
      <c r="EQS305"/>
      <c r="EQT305"/>
      <c r="EQU305"/>
      <c r="EQV305"/>
      <c r="EQW305"/>
      <c r="EQX305"/>
      <c r="EQY305"/>
      <c r="EQZ305"/>
      <c r="ERA305"/>
      <c r="ERB305"/>
      <c r="ERC305"/>
      <c r="ERD305"/>
      <c r="ERE305"/>
      <c r="ERF305"/>
      <c r="ERG305"/>
      <c r="ERH305"/>
      <c r="ERI305"/>
      <c r="ERJ305"/>
      <c r="ERK305"/>
      <c r="ERL305"/>
      <c r="ERM305"/>
      <c r="ERN305"/>
      <c r="ERO305"/>
      <c r="ERP305"/>
      <c r="ERQ305"/>
      <c r="ERR305"/>
      <c r="ERS305"/>
      <c r="ERT305"/>
      <c r="ERU305"/>
      <c r="ERV305"/>
      <c r="ERW305"/>
      <c r="ERX305"/>
      <c r="ERY305"/>
      <c r="ERZ305"/>
      <c r="ESA305"/>
      <c r="ESB305"/>
      <c r="ESC305"/>
      <c r="ESD305"/>
      <c r="ESE305"/>
      <c r="ESF305"/>
      <c r="ESG305"/>
      <c r="ESH305"/>
      <c r="ESI305"/>
      <c r="ESJ305"/>
      <c r="ESK305"/>
      <c r="ESL305"/>
      <c r="ESM305"/>
      <c r="ESN305"/>
      <c r="ESO305"/>
      <c r="ESP305"/>
      <c r="ESQ305"/>
      <c r="ESR305"/>
      <c r="ESS305"/>
      <c r="EST305"/>
      <c r="ESU305"/>
      <c r="ESV305"/>
      <c r="ESW305"/>
      <c r="ESX305"/>
      <c r="ESY305"/>
      <c r="ESZ305"/>
      <c r="ETA305"/>
      <c r="ETB305"/>
      <c r="ETC305"/>
      <c r="ETD305"/>
      <c r="ETE305"/>
      <c r="ETF305"/>
      <c r="ETG305"/>
      <c r="ETH305"/>
      <c r="ETI305"/>
      <c r="ETJ305"/>
      <c r="ETK305"/>
      <c r="ETL305"/>
      <c r="ETM305"/>
      <c r="ETN305"/>
      <c r="ETO305"/>
      <c r="ETP305"/>
      <c r="ETQ305"/>
      <c r="ETR305"/>
      <c r="ETS305"/>
      <c r="ETT305"/>
      <c r="ETU305"/>
      <c r="ETV305"/>
      <c r="ETW305"/>
      <c r="ETX305"/>
      <c r="ETY305"/>
      <c r="ETZ305"/>
      <c r="EUA305"/>
      <c r="EUB305"/>
      <c r="EUC305"/>
      <c r="EUD305"/>
      <c r="EUE305"/>
      <c r="EUF305"/>
      <c r="EUG305"/>
      <c r="EUH305"/>
      <c r="EUI305"/>
      <c r="EUJ305"/>
      <c r="EUK305"/>
      <c r="EUL305"/>
      <c r="EUM305"/>
      <c r="EUN305"/>
      <c r="EUO305"/>
      <c r="EUP305"/>
      <c r="EUQ305"/>
      <c r="EUR305"/>
      <c r="EUS305"/>
      <c r="EUT305"/>
      <c r="EUU305"/>
      <c r="EUV305"/>
      <c r="EUW305"/>
      <c r="EUX305"/>
      <c r="EUY305"/>
      <c r="EUZ305"/>
      <c r="EVA305"/>
      <c r="EVB305"/>
      <c r="EVC305"/>
      <c r="EVD305"/>
      <c r="EVE305"/>
      <c r="EVF305"/>
      <c r="EVG305"/>
      <c r="EVH305"/>
      <c r="EVI305"/>
      <c r="EVJ305"/>
      <c r="EVK305"/>
      <c r="EVL305"/>
      <c r="EVM305"/>
      <c r="EVN305"/>
      <c r="EVO305"/>
      <c r="EVP305"/>
      <c r="EVQ305"/>
      <c r="EVR305"/>
      <c r="EVS305"/>
      <c r="EVT305"/>
      <c r="EVU305"/>
      <c r="EVV305"/>
      <c r="EVW305"/>
      <c r="EVX305"/>
      <c r="EVY305"/>
      <c r="EVZ305"/>
      <c r="EWA305"/>
      <c r="EWB305"/>
      <c r="EWC305"/>
      <c r="EWD305"/>
      <c r="EWE305"/>
      <c r="EWF305"/>
      <c r="EWG305"/>
      <c r="EWH305"/>
      <c r="EWI305"/>
      <c r="EWJ305"/>
      <c r="EWK305"/>
      <c r="EWL305"/>
      <c r="EWM305"/>
      <c r="EWN305"/>
      <c r="EWO305"/>
      <c r="EWP305"/>
      <c r="EWQ305"/>
      <c r="EWR305"/>
      <c r="EWS305"/>
      <c r="EWT305"/>
      <c r="EWU305"/>
      <c r="EWV305"/>
      <c r="EWW305"/>
      <c r="EWX305"/>
      <c r="EWY305"/>
      <c r="EWZ305"/>
      <c r="EXA305"/>
      <c r="EXB305"/>
      <c r="EXC305"/>
      <c r="EXD305"/>
      <c r="EXE305"/>
      <c r="EXF305"/>
      <c r="EXG305"/>
      <c r="EXH305"/>
      <c r="EXI305"/>
      <c r="EXJ305"/>
      <c r="EXK305"/>
      <c r="EXL305"/>
      <c r="EXM305"/>
      <c r="EXN305"/>
      <c r="EXO305"/>
      <c r="EXP305"/>
      <c r="EXQ305"/>
      <c r="EXR305"/>
      <c r="EXS305"/>
      <c r="EXT305"/>
      <c r="EXU305"/>
      <c r="EXV305"/>
      <c r="EXW305"/>
      <c r="EXX305"/>
      <c r="EXY305"/>
      <c r="EXZ305"/>
      <c r="EYA305"/>
      <c r="EYB305"/>
      <c r="EYC305"/>
      <c r="EYD305"/>
      <c r="EYE305"/>
      <c r="EYF305"/>
      <c r="EYG305"/>
      <c r="EYH305"/>
      <c r="EYI305"/>
      <c r="EYJ305"/>
      <c r="EYK305"/>
      <c r="EYL305"/>
      <c r="EYM305"/>
      <c r="EYN305"/>
      <c r="EYO305"/>
      <c r="EYP305"/>
      <c r="EYQ305"/>
      <c r="EYR305"/>
      <c r="EYS305"/>
      <c r="EYT305"/>
      <c r="EYU305"/>
      <c r="EYV305"/>
      <c r="EYW305"/>
      <c r="EYX305"/>
      <c r="EYY305"/>
      <c r="EYZ305"/>
      <c r="EZA305"/>
      <c r="EZB305"/>
      <c r="EZC305"/>
      <c r="EZD305"/>
      <c r="EZE305"/>
      <c r="EZF305"/>
      <c r="EZG305"/>
      <c r="EZH305"/>
      <c r="EZI305"/>
      <c r="EZJ305"/>
      <c r="EZK305"/>
      <c r="EZL305"/>
      <c r="EZM305"/>
      <c r="EZN305"/>
      <c r="EZO305"/>
      <c r="EZP305"/>
      <c r="EZQ305"/>
      <c r="EZR305"/>
      <c r="EZS305"/>
      <c r="EZT305"/>
      <c r="EZU305"/>
      <c r="EZV305"/>
      <c r="EZW305"/>
      <c r="EZX305"/>
      <c r="EZY305"/>
      <c r="EZZ305"/>
      <c r="FAA305"/>
      <c r="FAB305"/>
      <c r="FAC305"/>
      <c r="FAD305"/>
      <c r="FAE305"/>
      <c r="FAF305"/>
      <c r="FAG305"/>
      <c r="FAH305"/>
      <c r="FAI305"/>
      <c r="FAJ305"/>
      <c r="FAK305"/>
      <c r="FAL305"/>
      <c r="FAM305"/>
      <c r="FAN305"/>
      <c r="FAO305"/>
      <c r="FAP305"/>
      <c r="FAQ305"/>
      <c r="FAR305"/>
      <c r="FAS305"/>
      <c r="FAT305"/>
      <c r="FAU305"/>
      <c r="FAV305"/>
      <c r="FAW305"/>
      <c r="FAX305"/>
      <c r="FAY305"/>
      <c r="FAZ305"/>
      <c r="FBA305"/>
      <c r="FBB305"/>
      <c r="FBC305"/>
      <c r="FBD305"/>
      <c r="FBE305"/>
      <c r="FBF305"/>
      <c r="FBG305"/>
      <c r="FBH305"/>
      <c r="FBI305"/>
      <c r="FBJ305"/>
      <c r="FBK305"/>
      <c r="FBL305"/>
      <c r="FBM305"/>
      <c r="FBN305"/>
      <c r="FBO305"/>
      <c r="FBP305"/>
      <c r="FBQ305"/>
      <c r="FBR305"/>
      <c r="FBS305"/>
      <c r="FBT305"/>
      <c r="FBU305"/>
      <c r="FBV305"/>
      <c r="FBW305"/>
      <c r="FBX305"/>
      <c r="FBY305"/>
      <c r="FBZ305"/>
      <c r="FCA305"/>
      <c r="FCB305"/>
      <c r="FCC305"/>
      <c r="FCD305"/>
      <c r="FCE305"/>
      <c r="FCF305"/>
      <c r="FCG305"/>
      <c r="FCH305"/>
      <c r="FCI305"/>
      <c r="FCJ305"/>
      <c r="FCK305"/>
      <c r="FCL305"/>
      <c r="FCM305"/>
      <c r="FCN305"/>
      <c r="FCO305"/>
      <c r="FCP305"/>
      <c r="FCQ305"/>
      <c r="FCR305"/>
      <c r="FCS305"/>
      <c r="FCT305"/>
      <c r="FCU305"/>
      <c r="FCV305"/>
      <c r="FCW305"/>
      <c r="FCX305"/>
      <c r="FCY305"/>
      <c r="FCZ305"/>
      <c r="FDA305"/>
      <c r="FDB305"/>
      <c r="FDC305"/>
      <c r="FDD305"/>
      <c r="FDE305"/>
      <c r="FDF305"/>
      <c r="FDG305"/>
      <c r="FDH305"/>
      <c r="FDI305"/>
      <c r="FDJ305"/>
      <c r="FDK305"/>
      <c r="FDL305"/>
      <c r="FDM305"/>
      <c r="FDN305"/>
      <c r="FDO305"/>
      <c r="FDP305"/>
      <c r="FDQ305"/>
      <c r="FDR305"/>
      <c r="FDS305"/>
      <c r="FDT305"/>
      <c r="FDU305"/>
      <c r="FDV305"/>
      <c r="FDW305"/>
      <c r="FDX305"/>
      <c r="FDY305"/>
      <c r="FDZ305"/>
      <c r="FEA305"/>
      <c r="FEB305"/>
      <c r="FEC305"/>
      <c r="FED305"/>
      <c r="FEE305"/>
      <c r="FEF305"/>
      <c r="FEG305"/>
      <c r="FEH305"/>
      <c r="FEI305"/>
      <c r="FEJ305"/>
      <c r="FEK305"/>
      <c r="FEL305"/>
      <c r="FEM305"/>
      <c r="FEN305"/>
      <c r="FEO305"/>
      <c r="FEP305"/>
      <c r="FEQ305"/>
      <c r="FER305"/>
      <c r="FES305"/>
      <c r="FET305"/>
      <c r="FEU305"/>
      <c r="FEV305"/>
      <c r="FEW305"/>
      <c r="FEX305"/>
      <c r="FEY305"/>
      <c r="FEZ305"/>
      <c r="FFA305"/>
      <c r="FFB305"/>
      <c r="FFC305"/>
      <c r="FFD305"/>
      <c r="FFE305"/>
      <c r="FFF305"/>
      <c r="FFG305"/>
      <c r="FFH305"/>
      <c r="FFI305"/>
      <c r="FFJ305"/>
      <c r="FFK305"/>
      <c r="FFL305"/>
      <c r="FFM305"/>
      <c r="FFN305"/>
      <c r="FFO305"/>
      <c r="FFP305"/>
      <c r="FFQ305"/>
      <c r="FFR305"/>
      <c r="FFS305"/>
      <c r="FFT305"/>
      <c r="FFU305"/>
      <c r="FFV305"/>
      <c r="FFW305"/>
      <c r="FFX305"/>
      <c r="FFY305"/>
      <c r="FFZ305"/>
      <c r="FGA305"/>
      <c r="FGB305"/>
      <c r="FGC305"/>
      <c r="FGD305"/>
      <c r="FGE305"/>
      <c r="FGF305"/>
      <c r="FGG305"/>
      <c r="FGH305"/>
      <c r="FGI305"/>
      <c r="FGJ305"/>
      <c r="FGK305"/>
      <c r="FGL305"/>
      <c r="FGM305"/>
      <c r="FGN305"/>
      <c r="FGO305"/>
      <c r="FGP305"/>
      <c r="FGQ305"/>
      <c r="FGR305"/>
      <c r="FGS305"/>
      <c r="FGT305"/>
      <c r="FGU305"/>
      <c r="FGV305"/>
      <c r="FGW305"/>
      <c r="FGX305"/>
      <c r="FGY305"/>
      <c r="FGZ305"/>
      <c r="FHA305"/>
      <c r="FHB305"/>
      <c r="FHC305"/>
      <c r="FHD305"/>
      <c r="FHE305"/>
      <c r="FHF305"/>
      <c r="FHG305"/>
      <c r="FHH305"/>
      <c r="FHI305"/>
      <c r="FHJ305"/>
      <c r="FHK305"/>
      <c r="FHL305"/>
      <c r="FHM305"/>
      <c r="FHN305"/>
      <c r="FHO305"/>
      <c r="FHP305"/>
      <c r="FHQ305"/>
      <c r="FHR305"/>
      <c r="FHS305"/>
      <c r="FHT305"/>
      <c r="FHU305"/>
      <c r="FHV305"/>
      <c r="FHW305"/>
      <c r="FHX305"/>
      <c r="FHY305"/>
      <c r="FHZ305"/>
      <c r="FIA305"/>
      <c r="FIB305"/>
      <c r="FIC305"/>
      <c r="FID305"/>
      <c r="FIE305"/>
      <c r="FIF305"/>
      <c r="FIG305"/>
      <c r="FIH305"/>
      <c r="FII305"/>
      <c r="FIJ305"/>
      <c r="FIK305"/>
      <c r="FIL305"/>
      <c r="FIM305"/>
      <c r="FIN305"/>
      <c r="FIO305"/>
      <c r="FIP305"/>
      <c r="FIQ305"/>
      <c r="FIR305"/>
      <c r="FIS305"/>
      <c r="FIT305"/>
      <c r="FIU305"/>
      <c r="FIV305"/>
      <c r="FIW305"/>
      <c r="FIX305"/>
      <c r="FIY305"/>
      <c r="FIZ305"/>
      <c r="FJA305"/>
      <c r="FJB305"/>
      <c r="FJC305"/>
      <c r="FJD305"/>
      <c r="FJE305"/>
      <c r="FJF305"/>
      <c r="FJG305"/>
      <c r="FJH305"/>
      <c r="FJI305"/>
      <c r="FJJ305"/>
      <c r="FJK305"/>
      <c r="FJL305"/>
      <c r="FJM305"/>
      <c r="FJN305"/>
      <c r="FJO305"/>
      <c r="FJP305"/>
      <c r="FJQ305"/>
      <c r="FJR305"/>
      <c r="FJS305"/>
      <c r="FJT305"/>
      <c r="FJU305"/>
      <c r="FJV305"/>
      <c r="FJW305"/>
      <c r="FJX305"/>
      <c r="FJY305"/>
      <c r="FJZ305"/>
      <c r="FKA305"/>
      <c r="FKB305"/>
      <c r="FKC305"/>
      <c r="FKD305"/>
      <c r="FKE305"/>
      <c r="FKF305"/>
      <c r="FKG305"/>
      <c r="FKH305"/>
      <c r="FKI305"/>
      <c r="FKJ305"/>
      <c r="FKK305"/>
      <c r="FKL305"/>
      <c r="FKM305"/>
      <c r="FKN305"/>
      <c r="FKO305"/>
      <c r="FKP305"/>
      <c r="FKQ305"/>
      <c r="FKR305"/>
      <c r="FKS305"/>
      <c r="FKT305"/>
      <c r="FKU305"/>
      <c r="FKV305"/>
      <c r="FKW305"/>
      <c r="FKX305"/>
      <c r="FKY305"/>
      <c r="FKZ305"/>
      <c r="FLA305"/>
      <c r="FLB305"/>
      <c r="FLC305"/>
      <c r="FLD305"/>
      <c r="FLE305"/>
      <c r="FLF305"/>
      <c r="FLG305"/>
      <c r="FLH305"/>
      <c r="FLI305"/>
      <c r="FLJ305"/>
      <c r="FLK305"/>
      <c r="FLL305"/>
      <c r="FLM305"/>
      <c r="FLN305"/>
      <c r="FLO305"/>
      <c r="FLP305"/>
      <c r="FLQ305"/>
      <c r="FLR305"/>
      <c r="FLS305"/>
      <c r="FLT305"/>
      <c r="FLU305"/>
      <c r="FLV305"/>
      <c r="FLW305"/>
      <c r="FLX305"/>
      <c r="FLY305"/>
      <c r="FLZ305"/>
      <c r="FMA305"/>
      <c r="FMB305"/>
      <c r="FMC305"/>
      <c r="FMD305"/>
      <c r="FME305"/>
      <c r="FMF305"/>
      <c r="FMG305"/>
      <c r="FMH305"/>
      <c r="FMI305"/>
      <c r="FMJ305"/>
      <c r="FMK305"/>
      <c r="FML305"/>
      <c r="FMM305"/>
      <c r="FMN305"/>
      <c r="FMO305"/>
      <c r="FMP305"/>
      <c r="FMQ305"/>
      <c r="FMR305"/>
      <c r="FMS305"/>
      <c r="FMT305"/>
      <c r="FMU305"/>
      <c r="FMV305"/>
      <c r="FMW305"/>
      <c r="FMX305"/>
      <c r="FMY305"/>
      <c r="FMZ305"/>
      <c r="FNA305"/>
      <c r="FNB305"/>
      <c r="FNC305"/>
      <c r="FND305"/>
      <c r="FNE305"/>
      <c r="FNF305"/>
      <c r="FNG305"/>
      <c r="FNH305"/>
      <c r="FNI305"/>
      <c r="FNJ305"/>
      <c r="FNK305"/>
      <c r="FNL305"/>
      <c r="FNM305"/>
      <c r="FNN305"/>
      <c r="FNO305"/>
      <c r="FNP305"/>
      <c r="FNQ305"/>
      <c r="FNR305"/>
      <c r="FNS305"/>
      <c r="FNT305"/>
      <c r="FNU305"/>
      <c r="FNV305"/>
      <c r="FNW305"/>
      <c r="FNX305"/>
      <c r="FNY305"/>
      <c r="FNZ305"/>
      <c r="FOA305"/>
      <c r="FOB305"/>
      <c r="FOC305"/>
      <c r="FOD305"/>
      <c r="FOE305"/>
      <c r="FOF305"/>
      <c r="FOG305"/>
      <c r="FOH305"/>
      <c r="FOI305"/>
      <c r="FOJ305"/>
      <c r="FOK305"/>
      <c r="FOL305"/>
      <c r="FOM305"/>
      <c r="FON305"/>
      <c r="FOO305"/>
      <c r="FOP305"/>
      <c r="FOQ305"/>
      <c r="FOR305"/>
      <c r="FOS305"/>
      <c r="FOT305"/>
      <c r="FOU305"/>
      <c r="FOV305"/>
      <c r="FOW305"/>
      <c r="FOX305"/>
      <c r="FOY305"/>
      <c r="FOZ305"/>
      <c r="FPA305"/>
      <c r="FPB305"/>
      <c r="FPC305"/>
      <c r="FPD305"/>
      <c r="FPE305"/>
      <c r="FPF305"/>
      <c r="FPG305"/>
      <c r="FPH305"/>
      <c r="FPI305"/>
      <c r="FPJ305"/>
      <c r="FPK305"/>
      <c r="FPL305"/>
      <c r="FPM305"/>
      <c r="FPN305"/>
      <c r="FPO305"/>
      <c r="FPP305"/>
      <c r="FPQ305"/>
      <c r="FPR305"/>
      <c r="FPS305"/>
      <c r="FPT305"/>
      <c r="FPU305"/>
      <c r="FPV305"/>
      <c r="FPW305"/>
      <c r="FPX305"/>
      <c r="FPY305"/>
      <c r="FPZ305"/>
      <c r="FQA305"/>
      <c r="FQB305"/>
      <c r="FQC305"/>
      <c r="FQD305"/>
      <c r="FQE305"/>
      <c r="FQF305"/>
      <c r="FQG305"/>
      <c r="FQH305"/>
      <c r="FQI305"/>
      <c r="FQJ305"/>
      <c r="FQK305"/>
      <c r="FQL305"/>
      <c r="FQM305"/>
      <c r="FQN305"/>
      <c r="FQO305"/>
      <c r="FQP305"/>
      <c r="FQQ305"/>
      <c r="FQR305"/>
      <c r="FQS305"/>
      <c r="FQT305"/>
      <c r="FQU305"/>
      <c r="FQV305"/>
      <c r="FQW305"/>
      <c r="FQX305"/>
      <c r="FQY305"/>
      <c r="FQZ305"/>
      <c r="FRA305"/>
      <c r="FRB305"/>
      <c r="FRC305"/>
      <c r="FRD305"/>
      <c r="FRE305"/>
      <c r="FRF305"/>
      <c r="FRG305"/>
      <c r="FRH305"/>
      <c r="FRI305"/>
      <c r="FRJ305"/>
      <c r="FRK305"/>
      <c r="FRL305"/>
      <c r="FRM305"/>
      <c r="FRN305"/>
      <c r="FRO305"/>
      <c r="FRP305"/>
      <c r="FRQ305"/>
      <c r="FRR305"/>
      <c r="FRS305"/>
      <c r="FRT305"/>
      <c r="FRU305"/>
      <c r="FRV305"/>
      <c r="FRW305"/>
      <c r="FRX305"/>
      <c r="FRY305"/>
      <c r="FRZ305"/>
      <c r="FSA305"/>
      <c r="FSB305"/>
      <c r="FSC305"/>
      <c r="FSD305"/>
      <c r="FSE305"/>
      <c r="FSF305"/>
      <c r="FSG305"/>
      <c r="FSH305"/>
      <c r="FSI305"/>
      <c r="FSJ305"/>
      <c r="FSK305"/>
      <c r="FSL305"/>
      <c r="FSM305"/>
      <c r="FSN305"/>
      <c r="FSO305"/>
      <c r="FSP305"/>
      <c r="FSQ305"/>
      <c r="FSR305"/>
      <c r="FSS305"/>
      <c r="FST305"/>
      <c r="FSU305"/>
      <c r="FSV305"/>
      <c r="FSW305"/>
      <c r="FSX305"/>
      <c r="FSY305"/>
      <c r="FSZ305"/>
      <c r="FTA305"/>
      <c r="FTB305"/>
      <c r="FTC305"/>
      <c r="FTD305"/>
      <c r="FTE305"/>
      <c r="FTF305"/>
      <c r="FTG305"/>
      <c r="FTH305"/>
      <c r="FTI305"/>
      <c r="FTJ305"/>
      <c r="FTK305"/>
      <c r="FTL305"/>
      <c r="FTM305"/>
      <c r="FTN305"/>
      <c r="FTO305"/>
      <c r="FTP305"/>
      <c r="FTQ305"/>
      <c r="FTR305"/>
      <c r="FTS305"/>
      <c r="FTT305"/>
      <c r="FTU305"/>
      <c r="FTV305"/>
      <c r="FTW305"/>
      <c r="FTX305"/>
      <c r="FTY305"/>
      <c r="FTZ305"/>
      <c r="FUA305"/>
      <c r="FUB305"/>
      <c r="FUC305"/>
      <c r="FUD305"/>
      <c r="FUE305"/>
      <c r="FUF305"/>
      <c r="FUG305"/>
      <c r="FUH305"/>
      <c r="FUI305"/>
      <c r="FUJ305"/>
      <c r="FUK305"/>
      <c r="FUL305"/>
      <c r="FUM305"/>
      <c r="FUN305"/>
      <c r="FUO305"/>
      <c r="FUP305"/>
      <c r="FUQ305"/>
      <c r="FUR305"/>
      <c r="FUS305"/>
      <c r="FUT305"/>
      <c r="FUU305"/>
      <c r="FUV305"/>
      <c r="FUW305"/>
      <c r="FUX305"/>
      <c r="FUY305"/>
      <c r="FUZ305"/>
      <c r="FVA305"/>
      <c r="FVB305"/>
      <c r="FVC305"/>
      <c r="FVD305"/>
      <c r="FVE305"/>
      <c r="FVF305"/>
      <c r="FVG305"/>
      <c r="FVH305"/>
      <c r="FVI305"/>
      <c r="FVJ305"/>
      <c r="FVK305"/>
      <c r="FVL305"/>
      <c r="FVM305"/>
      <c r="FVN305"/>
      <c r="FVO305"/>
      <c r="FVP305"/>
      <c r="FVQ305"/>
      <c r="FVR305"/>
      <c r="FVS305"/>
      <c r="FVT305"/>
      <c r="FVU305"/>
      <c r="FVV305"/>
      <c r="FVW305"/>
      <c r="FVX305"/>
      <c r="FVY305"/>
      <c r="FVZ305"/>
      <c r="FWA305"/>
      <c r="FWB305"/>
      <c r="FWC305"/>
      <c r="FWD305"/>
      <c r="FWE305"/>
      <c r="FWF305"/>
      <c r="FWG305"/>
      <c r="FWH305"/>
      <c r="FWI305"/>
      <c r="FWJ305"/>
      <c r="FWK305"/>
      <c r="FWL305"/>
      <c r="FWM305"/>
      <c r="FWN305"/>
      <c r="FWO305"/>
      <c r="FWP305"/>
      <c r="FWQ305"/>
      <c r="FWR305"/>
      <c r="FWS305"/>
      <c r="FWT305"/>
      <c r="FWU305"/>
      <c r="FWV305"/>
      <c r="FWW305"/>
      <c r="FWX305"/>
      <c r="FWY305"/>
      <c r="FWZ305"/>
      <c r="FXA305"/>
      <c r="FXB305"/>
      <c r="FXC305"/>
      <c r="FXD305"/>
      <c r="FXE305"/>
      <c r="FXF305"/>
      <c r="FXG305"/>
      <c r="FXH305"/>
      <c r="FXI305"/>
      <c r="FXJ305"/>
      <c r="FXK305"/>
      <c r="FXL305"/>
      <c r="FXM305"/>
      <c r="FXN305"/>
      <c r="FXO305"/>
      <c r="FXP305"/>
      <c r="FXQ305"/>
      <c r="FXR305"/>
      <c r="FXS305"/>
      <c r="FXT305"/>
      <c r="FXU305"/>
      <c r="FXV305"/>
      <c r="FXW305"/>
      <c r="FXX305"/>
      <c r="FXY305"/>
      <c r="FXZ305"/>
      <c r="FYA305"/>
      <c r="FYB305"/>
      <c r="FYC305"/>
      <c r="FYD305"/>
      <c r="FYE305"/>
      <c r="FYF305"/>
      <c r="FYG305"/>
      <c r="FYH305"/>
      <c r="FYI305"/>
      <c r="FYJ305"/>
      <c r="FYK305"/>
      <c r="FYL305"/>
      <c r="FYM305"/>
      <c r="FYN305"/>
      <c r="FYO305"/>
      <c r="FYP305"/>
      <c r="FYQ305"/>
      <c r="FYR305"/>
      <c r="FYS305"/>
      <c r="FYT305"/>
      <c r="FYU305"/>
      <c r="FYV305"/>
      <c r="FYW305"/>
      <c r="FYX305"/>
      <c r="FYY305"/>
      <c r="FYZ305"/>
      <c r="FZA305"/>
      <c r="FZB305"/>
      <c r="FZC305"/>
      <c r="FZD305"/>
      <c r="FZE305"/>
      <c r="FZF305"/>
      <c r="FZG305"/>
      <c r="FZH305"/>
      <c r="FZI305"/>
      <c r="FZJ305"/>
      <c r="FZK305"/>
      <c r="FZL305"/>
      <c r="FZM305"/>
      <c r="FZN305"/>
      <c r="FZO305"/>
      <c r="FZP305"/>
      <c r="FZQ305"/>
      <c r="FZR305"/>
      <c r="FZS305"/>
      <c r="FZT305"/>
      <c r="FZU305"/>
      <c r="FZV305"/>
      <c r="FZW305"/>
      <c r="FZX305"/>
      <c r="FZY305"/>
      <c r="FZZ305"/>
      <c r="GAA305"/>
      <c r="GAB305"/>
      <c r="GAC305"/>
      <c r="GAD305"/>
      <c r="GAE305"/>
      <c r="GAF305"/>
      <c r="GAG305"/>
      <c r="GAH305"/>
      <c r="GAI305"/>
      <c r="GAJ305"/>
      <c r="GAK305"/>
      <c r="GAL305"/>
      <c r="GAM305"/>
      <c r="GAN305"/>
      <c r="GAO305"/>
      <c r="GAP305"/>
      <c r="GAQ305"/>
      <c r="GAR305"/>
      <c r="GAS305"/>
      <c r="GAT305"/>
      <c r="GAU305"/>
      <c r="GAV305"/>
      <c r="GAW305"/>
      <c r="GAX305"/>
      <c r="GAY305"/>
      <c r="GAZ305"/>
      <c r="GBA305"/>
      <c r="GBB305"/>
      <c r="GBC305"/>
      <c r="GBD305"/>
      <c r="GBE305"/>
      <c r="GBF305"/>
      <c r="GBG305"/>
      <c r="GBH305"/>
      <c r="GBI305"/>
      <c r="GBJ305"/>
      <c r="GBK305"/>
      <c r="GBL305"/>
      <c r="GBM305"/>
      <c r="GBN305"/>
      <c r="GBO305"/>
      <c r="GBP305"/>
      <c r="GBQ305"/>
      <c r="GBR305"/>
      <c r="GBS305"/>
      <c r="GBT305"/>
      <c r="GBU305"/>
      <c r="GBV305"/>
      <c r="GBW305"/>
      <c r="GBX305"/>
      <c r="GBY305"/>
      <c r="GBZ305"/>
      <c r="GCA305"/>
      <c r="GCB305"/>
      <c r="GCC305"/>
      <c r="GCD305"/>
      <c r="GCE305"/>
      <c r="GCF305"/>
      <c r="GCG305"/>
      <c r="GCH305"/>
      <c r="GCI305"/>
      <c r="GCJ305"/>
      <c r="GCK305"/>
      <c r="GCL305"/>
      <c r="GCM305"/>
      <c r="GCN305"/>
      <c r="GCO305"/>
      <c r="GCP305"/>
      <c r="GCQ305"/>
      <c r="GCR305"/>
      <c r="GCS305"/>
      <c r="GCT305"/>
      <c r="GCU305"/>
      <c r="GCV305"/>
      <c r="GCW305"/>
      <c r="GCX305"/>
      <c r="GCY305"/>
      <c r="GCZ305"/>
      <c r="GDA305"/>
      <c r="GDB305"/>
      <c r="GDC305"/>
      <c r="GDD305"/>
      <c r="GDE305"/>
      <c r="GDF305"/>
      <c r="GDG305"/>
      <c r="GDH305"/>
      <c r="GDI305"/>
      <c r="GDJ305"/>
      <c r="GDK305"/>
      <c r="GDL305"/>
      <c r="GDM305"/>
      <c r="GDN305"/>
      <c r="GDO305"/>
      <c r="GDP305"/>
      <c r="GDQ305"/>
      <c r="GDR305"/>
      <c r="GDS305"/>
      <c r="GDT305"/>
      <c r="GDU305"/>
      <c r="GDV305"/>
      <c r="GDW305"/>
      <c r="GDX305"/>
      <c r="GDY305"/>
      <c r="GDZ305"/>
      <c r="GEA305"/>
      <c r="GEB305"/>
      <c r="GEC305"/>
      <c r="GED305"/>
      <c r="GEE305"/>
      <c r="GEF305"/>
      <c r="GEG305"/>
      <c r="GEH305"/>
      <c r="GEI305"/>
      <c r="GEJ305"/>
      <c r="GEK305"/>
      <c r="GEL305"/>
      <c r="GEM305"/>
      <c r="GEN305"/>
      <c r="GEO305"/>
      <c r="GEP305"/>
      <c r="GEQ305"/>
      <c r="GER305"/>
      <c r="GES305"/>
      <c r="GET305"/>
      <c r="GEU305"/>
      <c r="GEV305"/>
      <c r="GEW305"/>
      <c r="GEX305"/>
      <c r="GEY305"/>
      <c r="GEZ305"/>
      <c r="GFA305"/>
      <c r="GFB305"/>
      <c r="GFC305"/>
      <c r="GFD305"/>
      <c r="GFE305"/>
      <c r="GFF305"/>
      <c r="GFG305"/>
      <c r="GFH305"/>
      <c r="GFI305"/>
      <c r="GFJ305"/>
      <c r="GFK305"/>
      <c r="GFL305"/>
      <c r="GFM305"/>
      <c r="GFN305"/>
      <c r="GFO305"/>
      <c r="GFP305"/>
      <c r="GFQ305"/>
      <c r="GFR305"/>
      <c r="GFS305"/>
      <c r="GFT305"/>
      <c r="GFU305"/>
      <c r="GFV305"/>
      <c r="GFW305"/>
      <c r="GFX305"/>
      <c r="GFY305"/>
      <c r="GFZ305"/>
      <c r="GGA305"/>
      <c r="GGB305"/>
      <c r="GGC305"/>
      <c r="GGD305"/>
      <c r="GGE305"/>
      <c r="GGF305"/>
      <c r="GGG305"/>
      <c r="GGH305"/>
      <c r="GGI305"/>
      <c r="GGJ305"/>
      <c r="GGK305"/>
      <c r="GGL305"/>
      <c r="GGM305"/>
      <c r="GGN305"/>
      <c r="GGO305"/>
      <c r="GGP305"/>
      <c r="GGQ305"/>
      <c r="GGR305"/>
      <c r="GGS305"/>
      <c r="GGT305"/>
      <c r="GGU305"/>
      <c r="GGV305"/>
      <c r="GGW305"/>
      <c r="GGX305"/>
      <c r="GGY305"/>
      <c r="GGZ305"/>
      <c r="GHA305"/>
      <c r="GHB305"/>
      <c r="GHC305"/>
      <c r="GHD305"/>
      <c r="GHE305"/>
      <c r="GHF305"/>
      <c r="GHG305"/>
      <c r="GHH305"/>
      <c r="GHI305"/>
      <c r="GHJ305"/>
      <c r="GHK305"/>
      <c r="GHL305"/>
      <c r="GHM305"/>
      <c r="GHN305"/>
      <c r="GHO305"/>
      <c r="GHP305"/>
      <c r="GHQ305"/>
      <c r="GHR305"/>
      <c r="GHS305"/>
      <c r="GHT305"/>
      <c r="GHU305"/>
      <c r="GHV305"/>
      <c r="GHW305"/>
      <c r="GHX305"/>
      <c r="GHY305"/>
      <c r="GHZ305"/>
      <c r="GIA305"/>
      <c r="GIB305"/>
      <c r="GIC305"/>
      <c r="GID305"/>
      <c r="GIE305"/>
      <c r="GIF305"/>
      <c r="GIG305"/>
      <c r="GIH305"/>
      <c r="GII305"/>
      <c r="GIJ305"/>
      <c r="GIK305"/>
      <c r="GIL305"/>
      <c r="GIM305"/>
      <c r="GIN305"/>
      <c r="GIO305"/>
      <c r="GIP305"/>
      <c r="GIQ305"/>
      <c r="GIR305"/>
      <c r="GIS305"/>
      <c r="GIT305"/>
      <c r="GIU305"/>
      <c r="GIV305"/>
      <c r="GIW305"/>
      <c r="GIX305"/>
      <c r="GIY305"/>
      <c r="GIZ305"/>
      <c r="GJA305"/>
      <c r="GJB305"/>
      <c r="GJC305"/>
      <c r="GJD305"/>
      <c r="GJE305"/>
      <c r="GJF305"/>
      <c r="GJG305"/>
      <c r="GJH305"/>
      <c r="GJI305"/>
      <c r="GJJ305"/>
      <c r="GJK305"/>
      <c r="GJL305"/>
      <c r="GJM305"/>
      <c r="GJN305"/>
      <c r="GJO305"/>
      <c r="GJP305"/>
      <c r="GJQ305"/>
      <c r="GJR305"/>
      <c r="GJS305"/>
      <c r="GJT305"/>
      <c r="GJU305"/>
      <c r="GJV305"/>
      <c r="GJW305"/>
      <c r="GJX305"/>
      <c r="GJY305"/>
      <c r="GJZ305"/>
      <c r="GKA305"/>
      <c r="GKB305"/>
      <c r="GKC305"/>
      <c r="GKD305"/>
      <c r="GKE305"/>
      <c r="GKF305"/>
      <c r="GKG305"/>
      <c r="GKH305"/>
      <c r="GKI305"/>
      <c r="GKJ305"/>
      <c r="GKK305"/>
      <c r="GKL305"/>
      <c r="GKM305"/>
      <c r="GKN305"/>
      <c r="GKO305"/>
      <c r="GKP305"/>
      <c r="GKQ305"/>
      <c r="GKR305"/>
      <c r="GKS305"/>
      <c r="GKT305"/>
      <c r="GKU305"/>
      <c r="GKV305"/>
      <c r="GKW305"/>
      <c r="GKX305"/>
      <c r="GKY305"/>
      <c r="GKZ305"/>
      <c r="GLA305"/>
      <c r="GLB305"/>
      <c r="GLC305"/>
      <c r="GLD305"/>
      <c r="GLE305"/>
      <c r="GLF305"/>
      <c r="GLG305"/>
      <c r="GLH305"/>
      <c r="GLI305"/>
      <c r="GLJ305"/>
      <c r="GLK305"/>
      <c r="GLL305"/>
      <c r="GLM305"/>
      <c r="GLN305"/>
      <c r="GLO305"/>
      <c r="GLP305"/>
      <c r="GLQ305"/>
      <c r="GLR305"/>
      <c r="GLS305"/>
      <c r="GLT305"/>
      <c r="GLU305"/>
      <c r="GLV305"/>
      <c r="GLW305"/>
      <c r="GLX305"/>
      <c r="GLY305"/>
      <c r="GLZ305"/>
      <c r="GMA305"/>
      <c r="GMB305"/>
      <c r="GMC305"/>
      <c r="GMD305"/>
      <c r="GME305"/>
      <c r="GMF305"/>
      <c r="GMG305"/>
      <c r="GMH305"/>
      <c r="GMI305"/>
      <c r="GMJ305"/>
      <c r="GMK305"/>
      <c r="GML305"/>
      <c r="GMM305"/>
      <c r="GMN305"/>
      <c r="GMO305"/>
      <c r="GMP305"/>
      <c r="GMQ305"/>
      <c r="GMR305"/>
      <c r="GMS305"/>
      <c r="GMT305"/>
      <c r="GMU305"/>
      <c r="GMV305"/>
      <c r="GMW305"/>
      <c r="GMX305"/>
      <c r="GMY305"/>
      <c r="GMZ305"/>
      <c r="GNA305"/>
      <c r="GNB305"/>
      <c r="GNC305"/>
      <c r="GND305"/>
      <c r="GNE305"/>
      <c r="GNF305"/>
      <c r="GNG305"/>
      <c r="GNH305"/>
      <c r="GNI305"/>
      <c r="GNJ305"/>
      <c r="GNK305"/>
      <c r="GNL305"/>
      <c r="GNM305"/>
      <c r="GNN305"/>
      <c r="GNO305"/>
      <c r="GNP305"/>
      <c r="GNQ305"/>
      <c r="GNR305"/>
      <c r="GNS305"/>
      <c r="GNT305"/>
      <c r="GNU305"/>
      <c r="GNV305"/>
      <c r="GNW305"/>
      <c r="GNX305"/>
      <c r="GNY305"/>
      <c r="GNZ305"/>
      <c r="GOA305"/>
      <c r="GOB305"/>
      <c r="GOC305"/>
      <c r="GOD305"/>
      <c r="GOE305"/>
      <c r="GOF305"/>
      <c r="GOG305"/>
      <c r="GOH305"/>
      <c r="GOI305"/>
      <c r="GOJ305"/>
      <c r="GOK305"/>
      <c r="GOL305"/>
      <c r="GOM305"/>
      <c r="GON305"/>
      <c r="GOO305"/>
      <c r="GOP305"/>
      <c r="GOQ305"/>
      <c r="GOR305"/>
      <c r="GOS305"/>
      <c r="GOT305"/>
      <c r="GOU305"/>
      <c r="GOV305"/>
      <c r="GOW305"/>
      <c r="GOX305"/>
      <c r="GOY305"/>
      <c r="GOZ305"/>
      <c r="GPA305"/>
      <c r="GPB305"/>
      <c r="GPC305"/>
      <c r="GPD305"/>
      <c r="GPE305"/>
      <c r="GPF305"/>
      <c r="GPG305"/>
      <c r="GPH305"/>
      <c r="GPI305"/>
      <c r="GPJ305"/>
      <c r="GPK305"/>
      <c r="GPL305"/>
      <c r="GPM305"/>
      <c r="GPN305"/>
      <c r="GPO305"/>
      <c r="GPP305"/>
      <c r="GPQ305"/>
      <c r="GPR305"/>
      <c r="GPS305"/>
      <c r="GPT305"/>
      <c r="GPU305"/>
      <c r="GPV305"/>
      <c r="GPW305"/>
      <c r="GPX305"/>
      <c r="GPY305"/>
      <c r="GPZ305"/>
      <c r="GQA305"/>
      <c r="GQB305"/>
      <c r="GQC305"/>
      <c r="GQD305"/>
      <c r="GQE305"/>
      <c r="GQF305"/>
      <c r="GQG305"/>
      <c r="GQH305"/>
      <c r="GQI305"/>
      <c r="GQJ305"/>
      <c r="GQK305"/>
      <c r="GQL305"/>
      <c r="GQM305"/>
      <c r="GQN305"/>
      <c r="GQO305"/>
      <c r="GQP305"/>
      <c r="GQQ305"/>
      <c r="GQR305"/>
      <c r="GQS305"/>
      <c r="GQT305"/>
      <c r="GQU305"/>
      <c r="GQV305"/>
      <c r="GQW305"/>
      <c r="GQX305"/>
      <c r="GQY305"/>
      <c r="GQZ305"/>
      <c r="GRA305"/>
      <c r="GRB305"/>
      <c r="GRC305"/>
      <c r="GRD305"/>
      <c r="GRE305"/>
      <c r="GRF305"/>
      <c r="GRG305"/>
      <c r="GRH305"/>
      <c r="GRI305"/>
      <c r="GRJ305"/>
      <c r="GRK305"/>
      <c r="GRL305"/>
      <c r="GRM305"/>
      <c r="GRN305"/>
      <c r="GRO305"/>
      <c r="GRP305"/>
      <c r="GRQ305"/>
      <c r="GRR305"/>
      <c r="GRS305"/>
      <c r="GRT305"/>
      <c r="GRU305"/>
      <c r="GRV305"/>
      <c r="GRW305"/>
      <c r="GRX305"/>
      <c r="GRY305"/>
      <c r="GRZ305"/>
      <c r="GSA305"/>
      <c r="GSB305"/>
      <c r="GSC305"/>
      <c r="GSD305"/>
      <c r="GSE305"/>
      <c r="GSF305"/>
      <c r="GSG305"/>
      <c r="GSH305"/>
      <c r="GSI305"/>
      <c r="GSJ305"/>
      <c r="GSK305"/>
      <c r="GSL305"/>
      <c r="GSM305"/>
      <c r="GSN305"/>
      <c r="GSO305"/>
      <c r="GSP305"/>
      <c r="GSQ305"/>
      <c r="GSR305"/>
      <c r="GSS305"/>
      <c r="GST305"/>
      <c r="GSU305"/>
      <c r="GSV305"/>
      <c r="GSW305"/>
      <c r="GSX305"/>
      <c r="GSY305"/>
      <c r="GSZ305"/>
      <c r="GTA305"/>
      <c r="GTB305"/>
      <c r="GTC305"/>
      <c r="GTD305"/>
      <c r="GTE305"/>
      <c r="GTF305"/>
      <c r="GTG305"/>
      <c r="GTH305"/>
      <c r="GTI305"/>
      <c r="GTJ305"/>
      <c r="GTK305"/>
      <c r="GTL305"/>
      <c r="GTM305"/>
      <c r="GTN305"/>
      <c r="GTO305"/>
      <c r="GTP305"/>
      <c r="GTQ305"/>
      <c r="GTR305"/>
      <c r="GTS305"/>
      <c r="GTT305"/>
      <c r="GTU305"/>
      <c r="GTV305"/>
      <c r="GTW305"/>
      <c r="GTX305"/>
      <c r="GTY305"/>
      <c r="GTZ305"/>
      <c r="GUA305"/>
      <c r="GUB305"/>
      <c r="GUC305"/>
      <c r="GUD305"/>
      <c r="GUE305"/>
      <c r="GUF305"/>
      <c r="GUG305"/>
      <c r="GUH305"/>
      <c r="GUI305"/>
      <c r="GUJ305"/>
      <c r="GUK305"/>
      <c r="GUL305"/>
      <c r="GUM305"/>
      <c r="GUN305"/>
      <c r="GUO305"/>
      <c r="GUP305"/>
      <c r="GUQ305"/>
      <c r="GUR305"/>
      <c r="GUS305"/>
      <c r="GUT305"/>
      <c r="GUU305"/>
      <c r="GUV305"/>
      <c r="GUW305"/>
      <c r="GUX305"/>
      <c r="GUY305"/>
      <c r="GUZ305"/>
      <c r="GVA305"/>
      <c r="GVB305"/>
      <c r="GVC305"/>
      <c r="GVD305"/>
      <c r="GVE305"/>
      <c r="GVF305"/>
      <c r="GVG305"/>
      <c r="GVH305"/>
      <c r="GVI305"/>
      <c r="GVJ305"/>
      <c r="GVK305"/>
      <c r="GVL305"/>
      <c r="GVM305"/>
      <c r="GVN305"/>
      <c r="GVO305"/>
      <c r="GVP305"/>
      <c r="GVQ305"/>
      <c r="GVR305"/>
      <c r="GVS305"/>
      <c r="GVT305"/>
      <c r="GVU305"/>
      <c r="GVV305"/>
      <c r="GVW305"/>
      <c r="GVX305"/>
      <c r="GVY305"/>
      <c r="GVZ305"/>
      <c r="GWA305"/>
      <c r="GWB305"/>
      <c r="GWC305"/>
      <c r="GWD305"/>
      <c r="GWE305"/>
      <c r="GWF305"/>
      <c r="GWG305"/>
      <c r="GWH305"/>
      <c r="GWI305"/>
      <c r="GWJ305"/>
      <c r="GWK305"/>
      <c r="GWL305"/>
      <c r="GWM305"/>
      <c r="GWN305"/>
      <c r="GWO305"/>
      <c r="GWP305"/>
      <c r="GWQ305"/>
      <c r="GWR305"/>
      <c r="GWS305"/>
      <c r="GWT305"/>
      <c r="GWU305"/>
      <c r="GWV305"/>
      <c r="GWW305"/>
      <c r="GWX305"/>
      <c r="GWY305"/>
      <c r="GWZ305"/>
      <c r="GXA305"/>
      <c r="GXB305"/>
      <c r="GXC305"/>
      <c r="GXD305"/>
      <c r="GXE305"/>
      <c r="GXF305"/>
      <c r="GXG305"/>
      <c r="GXH305"/>
      <c r="GXI305"/>
      <c r="GXJ305"/>
      <c r="GXK305"/>
      <c r="GXL305"/>
      <c r="GXM305"/>
      <c r="GXN305"/>
      <c r="GXO305"/>
      <c r="GXP305"/>
      <c r="GXQ305"/>
      <c r="GXR305"/>
      <c r="GXS305"/>
      <c r="GXT305"/>
      <c r="GXU305"/>
      <c r="GXV305"/>
      <c r="GXW305"/>
      <c r="GXX305"/>
      <c r="GXY305"/>
      <c r="GXZ305"/>
      <c r="GYA305"/>
      <c r="GYB305"/>
      <c r="GYC305"/>
      <c r="GYD305"/>
      <c r="GYE305"/>
      <c r="GYF305"/>
      <c r="GYG305"/>
      <c r="GYH305"/>
      <c r="GYI305"/>
      <c r="GYJ305"/>
      <c r="GYK305"/>
      <c r="GYL305"/>
      <c r="GYM305"/>
      <c r="GYN305"/>
      <c r="GYO305"/>
      <c r="GYP305"/>
      <c r="GYQ305"/>
      <c r="GYR305"/>
      <c r="GYS305"/>
      <c r="GYT305"/>
      <c r="GYU305"/>
      <c r="GYV305"/>
      <c r="GYW305"/>
      <c r="GYX305"/>
      <c r="GYY305"/>
      <c r="GYZ305"/>
      <c r="GZA305"/>
      <c r="GZB305"/>
      <c r="GZC305"/>
      <c r="GZD305"/>
      <c r="GZE305"/>
      <c r="GZF305"/>
      <c r="GZG305"/>
      <c r="GZH305"/>
      <c r="GZI305"/>
      <c r="GZJ305"/>
      <c r="GZK305"/>
      <c r="GZL305"/>
      <c r="GZM305"/>
      <c r="GZN305"/>
      <c r="GZO305"/>
      <c r="GZP305"/>
      <c r="GZQ305"/>
      <c r="GZR305"/>
      <c r="GZS305"/>
      <c r="GZT305"/>
      <c r="GZU305"/>
      <c r="GZV305"/>
      <c r="GZW305"/>
      <c r="GZX305"/>
      <c r="GZY305"/>
      <c r="GZZ305"/>
      <c r="HAA305"/>
      <c r="HAB305"/>
      <c r="HAC305"/>
      <c r="HAD305"/>
      <c r="HAE305"/>
      <c r="HAF305"/>
      <c r="HAG305"/>
      <c r="HAH305"/>
      <c r="HAI305"/>
      <c r="HAJ305"/>
      <c r="HAK305"/>
      <c r="HAL305"/>
      <c r="HAM305"/>
      <c r="HAN305"/>
      <c r="HAO305"/>
      <c r="HAP305"/>
      <c r="HAQ305"/>
      <c r="HAR305"/>
      <c r="HAS305"/>
      <c r="HAT305"/>
      <c r="HAU305"/>
      <c r="HAV305"/>
      <c r="HAW305"/>
      <c r="HAX305"/>
      <c r="HAY305"/>
      <c r="HAZ305"/>
      <c r="HBA305"/>
      <c r="HBB305"/>
      <c r="HBC305"/>
      <c r="HBD305"/>
      <c r="HBE305"/>
      <c r="HBF305"/>
      <c r="HBG305"/>
      <c r="HBH305"/>
      <c r="HBI305"/>
      <c r="HBJ305"/>
      <c r="HBK305"/>
      <c r="HBL305"/>
      <c r="HBM305"/>
      <c r="HBN305"/>
      <c r="HBO305"/>
      <c r="HBP305"/>
      <c r="HBQ305"/>
      <c r="HBR305"/>
      <c r="HBS305"/>
      <c r="HBT305"/>
      <c r="HBU305"/>
      <c r="HBV305"/>
      <c r="HBW305"/>
      <c r="HBX305"/>
      <c r="HBY305"/>
      <c r="HBZ305"/>
      <c r="HCA305"/>
      <c r="HCB305"/>
      <c r="HCC305"/>
      <c r="HCD305"/>
      <c r="HCE305"/>
      <c r="HCF305"/>
      <c r="HCG305"/>
      <c r="HCH305"/>
      <c r="HCI305"/>
      <c r="HCJ305"/>
      <c r="HCK305"/>
      <c r="HCL305"/>
      <c r="HCM305"/>
      <c r="HCN305"/>
      <c r="HCO305"/>
      <c r="HCP305"/>
      <c r="HCQ305"/>
      <c r="HCR305"/>
      <c r="HCS305"/>
      <c r="HCT305"/>
      <c r="HCU305"/>
      <c r="HCV305"/>
      <c r="HCW305"/>
      <c r="HCX305"/>
      <c r="HCY305"/>
      <c r="HCZ305"/>
      <c r="HDA305"/>
      <c r="HDB305"/>
      <c r="HDC305"/>
      <c r="HDD305"/>
      <c r="HDE305"/>
      <c r="HDF305"/>
      <c r="HDG305"/>
      <c r="HDH305"/>
      <c r="HDI305"/>
      <c r="HDJ305"/>
      <c r="HDK305"/>
      <c r="HDL305"/>
      <c r="HDM305"/>
      <c r="HDN305"/>
      <c r="HDO305"/>
      <c r="HDP305"/>
      <c r="HDQ305"/>
      <c r="HDR305"/>
      <c r="HDS305"/>
      <c r="HDT305"/>
      <c r="HDU305"/>
      <c r="HDV305"/>
      <c r="HDW305"/>
      <c r="HDX305"/>
      <c r="HDY305"/>
      <c r="HDZ305"/>
      <c r="HEA305"/>
      <c r="HEB305"/>
      <c r="HEC305"/>
      <c r="HED305"/>
      <c r="HEE305"/>
      <c r="HEF305"/>
      <c r="HEG305"/>
      <c r="HEH305"/>
      <c r="HEI305"/>
      <c r="HEJ305"/>
      <c r="HEK305"/>
      <c r="HEL305"/>
      <c r="HEM305"/>
      <c r="HEN305"/>
      <c r="HEO305"/>
      <c r="HEP305"/>
      <c r="HEQ305"/>
      <c r="HER305"/>
      <c r="HES305"/>
      <c r="HET305"/>
      <c r="HEU305"/>
      <c r="HEV305"/>
      <c r="HEW305"/>
      <c r="HEX305"/>
      <c r="HEY305"/>
      <c r="HEZ305"/>
      <c r="HFA305"/>
      <c r="HFB305"/>
      <c r="HFC305"/>
      <c r="HFD305"/>
      <c r="HFE305"/>
      <c r="HFF305"/>
      <c r="HFG305"/>
      <c r="HFH305"/>
      <c r="HFI305"/>
      <c r="HFJ305"/>
      <c r="HFK305"/>
      <c r="HFL305"/>
      <c r="HFM305"/>
      <c r="HFN305"/>
      <c r="HFO305"/>
      <c r="HFP305"/>
      <c r="HFQ305"/>
      <c r="HFR305"/>
      <c r="HFS305"/>
      <c r="HFT305"/>
      <c r="HFU305"/>
      <c r="HFV305"/>
      <c r="HFW305"/>
      <c r="HFX305"/>
      <c r="HFY305"/>
      <c r="HFZ305"/>
      <c r="HGA305"/>
      <c r="HGB305"/>
      <c r="HGC305"/>
      <c r="HGD305"/>
      <c r="HGE305"/>
      <c r="HGF305"/>
      <c r="HGG305"/>
      <c r="HGH305"/>
      <c r="HGI305"/>
      <c r="HGJ305"/>
      <c r="HGK305"/>
      <c r="HGL305"/>
      <c r="HGM305"/>
      <c r="HGN305"/>
      <c r="HGO305"/>
      <c r="HGP305"/>
      <c r="HGQ305"/>
      <c r="HGR305"/>
      <c r="HGS305"/>
      <c r="HGT305"/>
      <c r="HGU305"/>
      <c r="HGV305"/>
      <c r="HGW305"/>
      <c r="HGX305"/>
      <c r="HGY305"/>
      <c r="HGZ305"/>
      <c r="HHA305"/>
      <c r="HHB305"/>
      <c r="HHC305"/>
      <c r="HHD305"/>
      <c r="HHE305"/>
      <c r="HHF305"/>
      <c r="HHG305"/>
      <c r="HHH305"/>
      <c r="HHI305"/>
      <c r="HHJ305"/>
      <c r="HHK305"/>
      <c r="HHL305"/>
      <c r="HHM305"/>
      <c r="HHN305"/>
      <c r="HHO305"/>
      <c r="HHP305"/>
      <c r="HHQ305"/>
      <c r="HHR305"/>
      <c r="HHS305"/>
      <c r="HHT305"/>
      <c r="HHU305"/>
      <c r="HHV305"/>
      <c r="HHW305"/>
      <c r="HHX305"/>
      <c r="HHY305"/>
      <c r="HHZ305"/>
      <c r="HIA305"/>
      <c r="HIB305"/>
      <c r="HIC305"/>
      <c r="HID305"/>
      <c r="HIE305"/>
      <c r="HIF305"/>
      <c r="HIG305"/>
      <c r="HIH305"/>
      <c r="HII305"/>
      <c r="HIJ305"/>
      <c r="HIK305"/>
      <c r="HIL305"/>
      <c r="HIM305"/>
      <c r="HIN305"/>
      <c r="HIO305"/>
      <c r="HIP305"/>
      <c r="HIQ305"/>
      <c r="HIR305"/>
      <c r="HIS305"/>
      <c r="HIT305"/>
      <c r="HIU305"/>
      <c r="HIV305"/>
      <c r="HIW305"/>
      <c r="HIX305"/>
      <c r="HIY305"/>
      <c r="HIZ305"/>
      <c r="HJA305"/>
      <c r="HJB305"/>
      <c r="HJC305"/>
      <c r="HJD305"/>
      <c r="HJE305"/>
      <c r="HJF305"/>
      <c r="HJG305"/>
      <c r="HJH305"/>
      <c r="HJI305"/>
      <c r="HJJ305"/>
      <c r="HJK305"/>
      <c r="HJL305"/>
      <c r="HJM305"/>
      <c r="HJN305"/>
      <c r="HJO305"/>
      <c r="HJP305"/>
      <c r="HJQ305"/>
      <c r="HJR305"/>
      <c r="HJS305"/>
      <c r="HJT305"/>
      <c r="HJU305"/>
      <c r="HJV305"/>
      <c r="HJW305"/>
      <c r="HJX305"/>
      <c r="HJY305"/>
      <c r="HJZ305"/>
      <c r="HKA305"/>
      <c r="HKB305"/>
      <c r="HKC305"/>
      <c r="HKD305"/>
      <c r="HKE305"/>
      <c r="HKF305"/>
      <c r="HKG305"/>
      <c r="HKH305"/>
      <c r="HKI305"/>
      <c r="HKJ305"/>
      <c r="HKK305"/>
      <c r="HKL305"/>
      <c r="HKM305"/>
      <c r="HKN305"/>
      <c r="HKO305"/>
      <c r="HKP305"/>
      <c r="HKQ305"/>
      <c r="HKR305"/>
      <c r="HKS305"/>
      <c r="HKT305"/>
      <c r="HKU305"/>
      <c r="HKV305"/>
      <c r="HKW305"/>
      <c r="HKX305"/>
      <c r="HKY305"/>
      <c r="HKZ305"/>
      <c r="HLA305"/>
      <c r="HLB305"/>
      <c r="HLC305"/>
      <c r="HLD305"/>
      <c r="HLE305"/>
      <c r="HLF305"/>
      <c r="HLG305"/>
      <c r="HLH305"/>
      <c r="HLI305"/>
      <c r="HLJ305"/>
      <c r="HLK305"/>
      <c r="HLL305"/>
      <c r="HLM305"/>
      <c r="HLN305"/>
      <c r="HLO305"/>
      <c r="HLP305"/>
      <c r="HLQ305"/>
      <c r="HLR305"/>
      <c r="HLS305"/>
      <c r="HLT305"/>
      <c r="HLU305"/>
      <c r="HLV305"/>
      <c r="HLW305"/>
      <c r="HLX305"/>
      <c r="HLY305"/>
      <c r="HLZ305"/>
      <c r="HMA305"/>
      <c r="HMB305"/>
      <c r="HMC305"/>
      <c r="HMD305"/>
      <c r="HME305"/>
      <c r="HMF305"/>
      <c r="HMG305"/>
      <c r="HMH305"/>
      <c r="HMI305"/>
      <c r="HMJ305"/>
      <c r="HMK305"/>
      <c r="HML305"/>
      <c r="HMM305"/>
      <c r="HMN305"/>
      <c r="HMO305"/>
      <c r="HMP305"/>
      <c r="HMQ305"/>
      <c r="HMR305"/>
      <c r="HMS305"/>
      <c r="HMT305"/>
      <c r="HMU305"/>
      <c r="HMV305"/>
      <c r="HMW305"/>
      <c r="HMX305"/>
      <c r="HMY305"/>
      <c r="HMZ305"/>
      <c r="HNA305"/>
      <c r="HNB305"/>
      <c r="HNC305"/>
      <c r="HND305"/>
      <c r="HNE305"/>
      <c r="HNF305"/>
      <c r="HNG305"/>
      <c r="HNH305"/>
      <c r="HNI305"/>
      <c r="HNJ305"/>
      <c r="HNK305"/>
      <c r="HNL305"/>
      <c r="HNM305"/>
      <c r="HNN305"/>
      <c r="HNO305"/>
      <c r="HNP305"/>
      <c r="HNQ305"/>
      <c r="HNR305"/>
      <c r="HNS305"/>
      <c r="HNT305"/>
      <c r="HNU305"/>
      <c r="HNV305"/>
      <c r="HNW305"/>
      <c r="HNX305"/>
      <c r="HNY305"/>
      <c r="HNZ305"/>
      <c r="HOA305"/>
      <c r="HOB305"/>
      <c r="HOC305"/>
      <c r="HOD305"/>
      <c r="HOE305"/>
      <c r="HOF305"/>
      <c r="HOG305"/>
      <c r="HOH305"/>
      <c r="HOI305"/>
      <c r="HOJ305"/>
      <c r="HOK305"/>
      <c r="HOL305"/>
      <c r="HOM305"/>
      <c r="HON305"/>
      <c r="HOO305"/>
      <c r="HOP305"/>
      <c r="HOQ305"/>
      <c r="HOR305"/>
      <c r="HOS305"/>
      <c r="HOT305"/>
      <c r="HOU305"/>
      <c r="HOV305"/>
      <c r="HOW305"/>
      <c r="HOX305"/>
      <c r="HOY305"/>
      <c r="HOZ305"/>
      <c r="HPA305"/>
      <c r="HPB305"/>
      <c r="HPC305"/>
      <c r="HPD305"/>
      <c r="HPE305"/>
      <c r="HPF305"/>
      <c r="HPG305"/>
      <c r="HPH305"/>
      <c r="HPI305"/>
      <c r="HPJ305"/>
      <c r="HPK305"/>
      <c r="HPL305"/>
      <c r="HPM305"/>
      <c r="HPN305"/>
      <c r="HPO305"/>
      <c r="HPP305"/>
      <c r="HPQ305"/>
      <c r="HPR305"/>
      <c r="HPS305"/>
      <c r="HPT305"/>
      <c r="HPU305"/>
      <c r="HPV305"/>
      <c r="HPW305"/>
      <c r="HPX305"/>
      <c r="HPY305"/>
      <c r="HPZ305"/>
      <c r="HQA305"/>
      <c r="HQB305"/>
      <c r="HQC305"/>
      <c r="HQD305"/>
      <c r="HQE305"/>
      <c r="HQF305"/>
      <c r="HQG305"/>
      <c r="HQH305"/>
      <c r="HQI305"/>
      <c r="HQJ305"/>
      <c r="HQK305"/>
      <c r="HQL305"/>
      <c r="HQM305"/>
      <c r="HQN305"/>
      <c r="HQO305"/>
      <c r="HQP305"/>
      <c r="HQQ305"/>
      <c r="HQR305"/>
      <c r="HQS305"/>
      <c r="HQT305"/>
      <c r="HQU305"/>
      <c r="HQV305"/>
      <c r="HQW305"/>
      <c r="HQX305"/>
      <c r="HQY305"/>
      <c r="HQZ305"/>
      <c r="HRA305"/>
      <c r="HRB305"/>
      <c r="HRC305"/>
      <c r="HRD305"/>
      <c r="HRE305"/>
      <c r="HRF305"/>
      <c r="HRG305"/>
      <c r="HRH305"/>
      <c r="HRI305"/>
      <c r="HRJ305"/>
      <c r="HRK305"/>
      <c r="HRL305"/>
      <c r="HRM305"/>
      <c r="HRN305"/>
      <c r="HRO305"/>
      <c r="HRP305"/>
      <c r="HRQ305"/>
      <c r="HRR305"/>
      <c r="HRS305"/>
      <c r="HRT305"/>
      <c r="HRU305"/>
      <c r="HRV305"/>
      <c r="HRW305"/>
      <c r="HRX305"/>
      <c r="HRY305"/>
      <c r="HRZ305"/>
      <c r="HSA305"/>
      <c r="HSB305"/>
      <c r="HSC305"/>
      <c r="HSD305"/>
      <c r="HSE305"/>
      <c r="HSF305"/>
      <c r="HSG305"/>
      <c r="HSH305"/>
      <c r="HSI305"/>
      <c r="HSJ305"/>
      <c r="HSK305"/>
      <c r="HSL305"/>
      <c r="HSM305"/>
      <c r="HSN305"/>
      <c r="HSO305"/>
      <c r="HSP305"/>
      <c r="HSQ305"/>
      <c r="HSR305"/>
      <c r="HSS305"/>
      <c r="HST305"/>
      <c r="HSU305"/>
      <c r="HSV305"/>
      <c r="HSW305"/>
      <c r="HSX305"/>
      <c r="HSY305"/>
      <c r="HSZ305"/>
      <c r="HTA305"/>
      <c r="HTB305"/>
      <c r="HTC305"/>
      <c r="HTD305"/>
      <c r="HTE305"/>
      <c r="HTF305"/>
      <c r="HTG305"/>
      <c r="HTH305"/>
      <c r="HTI305"/>
      <c r="HTJ305"/>
      <c r="HTK305"/>
      <c r="HTL305"/>
      <c r="HTM305"/>
      <c r="HTN305"/>
      <c r="HTO305"/>
      <c r="HTP305"/>
      <c r="HTQ305"/>
      <c r="HTR305"/>
      <c r="HTS305"/>
      <c r="HTT305"/>
      <c r="HTU305"/>
      <c r="HTV305"/>
      <c r="HTW305"/>
      <c r="HTX305"/>
      <c r="HTY305"/>
      <c r="HTZ305"/>
      <c r="HUA305"/>
      <c r="HUB305"/>
      <c r="HUC305"/>
      <c r="HUD305"/>
      <c r="HUE305"/>
      <c r="HUF305"/>
      <c r="HUG305"/>
      <c r="HUH305"/>
      <c r="HUI305"/>
      <c r="HUJ305"/>
      <c r="HUK305"/>
      <c r="HUL305"/>
      <c r="HUM305"/>
      <c r="HUN305"/>
      <c r="HUO305"/>
      <c r="HUP305"/>
      <c r="HUQ305"/>
      <c r="HUR305"/>
      <c r="HUS305"/>
      <c r="HUT305"/>
      <c r="HUU305"/>
      <c r="HUV305"/>
      <c r="HUW305"/>
      <c r="HUX305"/>
      <c r="HUY305"/>
      <c r="HUZ305"/>
      <c r="HVA305"/>
      <c r="HVB305"/>
      <c r="HVC305"/>
      <c r="HVD305"/>
      <c r="HVE305"/>
      <c r="HVF305"/>
      <c r="HVG305"/>
      <c r="HVH305"/>
      <c r="HVI305"/>
      <c r="HVJ305"/>
      <c r="HVK305"/>
      <c r="HVL305"/>
      <c r="HVM305"/>
      <c r="HVN305"/>
      <c r="HVO305"/>
      <c r="HVP305"/>
      <c r="HVQ305"/>
      <c r="HVR305"/>
      <c r="HVS305"/>
      <c r="HVT305"/>
      <c r="HVU305"/>
      <c r="HVV305"/>
      <c r="HVW305"/>
      <c r="HVX305"/>
      <c r="HVY305"/>
      <c r="HVZ305"/>
      <c r="HWA305"/>
      <c r="HWB305"/>
      <c r="HWC305"/>
      <c r="HWD305"/>
      <c r="HWE305"/>
      <c r="HWF305"/>
      <c r="HWG305"/>
      <c r="HWH305"/>
      <c r="HWI305"/>
      <c r="HWJ305"/>
      <c r="HWK305"/>
      <c r="HWL305"/>
      <c r="HWM305"/>
      <c r="HWN305"/>
      <c r="HWO305"/>
      <c r="HWP305"/>
      <c r="HWQ305"/>
      <c r="HWR305"/>
      <c r="HWS305"/>
      <c r="HWT305"/>
      <c r="HWU305"/>
      <c r="HWV305"/>
      <c r="HWW305"/>
      <c r="HWX305"/>
      <c r="HWY305"/>
      <c r="HWZ305"/>
      <c r="HXA305"/>
      <c r="HXB305"/>
      <c r="HXC305"/>
      <c r="HXD305"/>
      <c r="HXE305"/>
      <c r="HXF305"/>
      <c r="HXG305"/>
      <c r="HXH305"/>
      <c r="HXI305"/>
      <c r="HXJ305"/>
      <c r="HXK305"/>
      <c r="HXL305"/>
      <c r="HXM305"/>
      <c r="HXN305"/>
      <c r="HXO305"/>
      <c r="HXP305"/>
      <c r="HXQ305"/>
      <c r="HXR305"/>
      <c r="HXS305"/>
      <c r="HXT305"/>
      <c r="HXU305"/>
      <c r="HXV305"/>
      <c r="HXW305"/>
      <c r="HXX305"/>
      <c r="HXY305"/>
      <c r="HXZ305"/>
      <c r="HYA305"/>
      <c r="HYB305"/>
      <c r="HYC305"/>
      <c r="HYD305"/>
      <c r="HYE305"/>
      <c r="HYF305"/>
      <c r="HYG305"/>
      <c r="HYH305"/>
      <c r="HYI305"/>
      <c r="HYJ305"/>
      <c r="HYK305"/>
      <c r="HYL305"/>
      <c r="HYM305"/>
      <c r="HYN305"/>
      <c r="HYO305"/>
      <c r="HYP305"/>
      <c r="HYQ305"/>
      <c r="HYR305"/>
      <c r="HYS305"/>
      <c r="HYT305"/>
      <c r="HYU305"/>
      <c r="HYV305"/>
      <c r="HYW305"/>
      <c r="HYX305"/>
      <c r="HYY305"/>
      <c r="HYZ305"/>
      <c r="HZA305"/>
      <c r="HZB305"/>
      <c r="HZC305"/>
      <c r="HZD305"/>
      <c r="HZE305"/>
      <c r="HZF305"/>
      <c r="HZG305"/>
      <c r="HZH305"/>
      <c r="HZI305"/>
      <c r="HZJ305"/>
      <c r="HZK305"/>
      <c r="HZL305"/>
      <c r="HZM305"/>
      <c r="HZN305"/>
      <c r="HZO305"/>
      <c r="HZP305"/>
      <c r="HZQ305"/>
      <c r="HZR305"/>
      <c r="HZS305"/>
      <c r="HZT305"/>
      <c r="HZU305"/>
      <c r="HZV305"/>
      <c r="HZW305"/>
      <c r="HZX305"/>
      <c r="HZY305"/>
      <c r="HZZ305"/>
      <c r="IAA305"/>
      <c r="IAB305"/>
      <c r="IAC305"/>
      <c r="IAD305"/>
      <c r="IAE305"/>
      <c r="IAF305"/>
      <c r="IAG305"/>
      <c r="IAH305"/>
      <c r="IAI305"/>
      <c r="IAJ305"/>
      <c r="IAK305"/>
      <c r="IAL305"/>
      <c r="IAM305"/>
      <c r="IAN305"/>
      <c r="IAO305"/>
      <c r="IAP305"/>
      <c r="IAQ305"/>
      <c r="IAR305"/>
      <c r="IAS305"/>
      <c r="IAT305"/>
      <c r="IAU305"/>
      <c r="IAV305"/>
      <c r="IAW305"/>
      <c r="IAX305"/>
      <c r="IAY305"/>
      <c r="IAZ305"/>
      <c r="IBA305"/>
      <c r="IBB305"/>
      <c r="IBC305"/>
      <c r="IBD305"/>
      <c r="IBE305"/>
      <c r="IBF305"/>
      <c r="IBG305"/>
      <c r="IBH305"/>
      <c r="IBI305"/>
      <c r="IBJ305"/>
      <c r="IBK305"/>
      <c r="IBL305"/>
      <c r="IBM305"/>
      <c r="IBN305"/>
      <c r="IBO305"/>
      <c r="IBP305"/>
      <c r="IBQ305"/>
      <c r="IBR305"/>
      <c r="IBS305"/>
      <c r="IBT305"/>
      <c r="IBU305"/>
      <c r="IBV305"/>
      <c r="IBW305"/>
      <c r="IBX305"/>
      <c r="IBY305"/>
      <c r="IBZ305"/>
      <c r="ICA305"/>
      <c r="ICB305"/>
      <c r="ICC305"/>
      <c r="ICD305"/>
      <c r="ICE305"/>
      <c r="ICF305"/>
      <c r="ICG305"/>
      <c r="ICH305"/>
      <c r="ICI305"/>
      <c r="ICJ305"/>
      <c r="ICK305"/>
      <c r="ICL305"/>
      <c r="ICM305"/>
      <c r="ICN305"/>
      <c r="ICO305"/>
      <c r="ICP305"/>
      <c r="ICQ305"/>
      <c r="ICR305"/>
      <c r="ICS305"/>
      <c r="ICT305"/>
      <c r="ICU305"/>
      <c r="ICV305"/>
      <c r="ICW305"/>
      <c r="ICX305"/>
      <c r="ICY305"/>
      <c r="ICZ305"/>
      <c r="IDA305"/>
      <c r="IDB305"/>
      <c r="IDC305"/>
      <c r="IDD305"/>
      <c r="IDE305"/>
      <c r="IDF305"/>
      <c r="IDG305"/>
      <c r="IDH305"/>
      <c r="IDI305"/>
      <c r="IDJ305"/>
      <c r="IDK305"/>
      <c r="IDL305"/>
      <c r="IDM305"/>
      <c r="IDN305"/>
      <c r="IDO305"/>
      <c r="IDP305"/>
      <c r="IDQ305"/>
      <c r="IDR305"/>
      <c r="IDS305"/>
      <c r="IDT305"/>
      <c r="IDU305"/>
      <c r="IDV305"/>
      <c r="IDW305"/>
      <c r="IDX305"/>
      <c r="IDY305"/>
      <c r="IDZ305"/>
      <c r="IEA305"/>
      <c r="IEB305"/>
      <c r="IEC305"/>
      <c r="IED305"/>
      <c r="IEE305"/>
      <c r="IEF305"/>
      <c r="IEG305"/>
      <c r="IEH305"/>
      <c r="IEI305"/>
      <c r="IEJ305"/>
      <c r="IEK305"/>
      <c r="IEL305"/>
      <c r="IEM305"/>
      <c r="IEN305"/>
      <c r="IEO305"/>
      <c r="IEP305"/>
      <c r="IEQ305"/>
      <c r="IER305"/>
      <c r="IES305"/>
      <c r="IET305"/>
      <c r="IEU305"/>
      <c r="IEV305"/>
      <c r="IEW305"/>
      <c r="IEX305"/>
      <c r="IEY305"/>
      <c r="IEZ305"/>
      <c r="IFA305"/>
      <c r="IFB305"/>
      <c r="IFC305"/>
      <c r="IFD305"/>
      <c r="IFE305"/>
      <c r="IFF305"/>
      <c r="IFG305"/>
      <c r="IFH305"/>
      <c r="IFI305"/>
      <c r="IFJ305"/>
      <c r="IFK305"/>
      <c r="IFL305"/>
      <c r="IFM305"/>
      <c r="IFN305"/>
      <c r="IFO305"/>
      <c r="IFP305"/>
      <c r="IFQ305"/>
      <c r="IFR305"/>
      <c r="IFS305"/>
      <c r="IFT305"/>
      <c r="IFU305"/>
      <c r="IFV305"/>
      <c r="IFW305"/>
      <c r="IFX305"/>
      <c r="IFY305"/>
      <c r="IFZ305"/>
      <c r="IGA305"/>
      <c r="IGB305"/>
      <c r="IGC305"/>
      <c r="IGD305"/>
      <c r="IGE305"/>
      <c r="IGF305"/>
      <c r="IGG305"/>
      <c r="IGH305"/>
      <c r="IGI305"/>
      <c r="IGJ305"/>
      <c r="IGK305"/>
      <c r="IGL305"/>
      <c r="IGM305"/>
      <c r="IGN305"/>
      <c r="IGO305"/>
      <c r="IGP305"/>
      <c r="IGQ305"/>
      <c r="IGR305"/>
      <c r="IGS305"/>
      <c r="IGT305"/>
      <c r="IGU305"/>
      <c r="IGV305"/>
      <c r="IGW305"/>
      <c r="IGX305"/>
      <c r="IGY305"/>
      <c r="IGZ305"/>
      <c r="IHA305"/>
      <c r="IHB305"/>
      <c r="IHC305"/>
      <c r="IHD305"/>
      <c r="IHE305"/>
      <c r="IHF305"/>
      <c r="IHG305"/>
      <c r="IHH305"/>
      <c r="IHI305"/>
      <c r="IHJ305"/>
      <c r="IHK305"/>
      <c r="IHL305"/>
      <c r="IHM305"/>
      <c r="IHN305"/>
      <c r="IHO305"/>
      <c r="IHP305"/>
      <c r="IHQ305"/>
      <c r="IHR305"/>
      <c r="IHS305"/>
      <c r="IHT305"/>
      <c r="IHU305"/>
      <c r="IHV305"/>
      <c r="IHW305"/>
      <c r="IHX305"/>
      <c r="IHY305"/>
      <c r="IHZ305"/>
      <c r="IIA305"/>
      <c r="IIB305"/>
      <c r="IIC305"/>
      <c r="IID305"/>
      <c r="IIE305"/>
      <c r="IIF305"/>
      <c r="IIG305"/>
      <c r="IIH305"/>
      <c r="III305"/>
      <c r="IIJ305"/>
      <c r="IIK305"/>
      <c r="IIL305"/>
      <c r="IIM305"/>
      <c r="IIN305"/>
      <c r="IIO305"/>
      <c r="IIP305"/>
      <c r="IIQ305"/>
      <c r="IIR305"/>
      <c r="IIS305"/>
      <c r="IIT305"/>
      <c r="IIU305"/>
      <c r="IIV305"/>
      <c r="IIW305"/>
      <c r="IIX305"/>
      <c r="IIY305"/>
      <c r="IIZ305"/>
      <c r="IJA305"/>
      <c r="IJB305"/>
      <c r="IJC305"/>
      <c r="IJD305"/>
      <c r="IJE305"/>
      <c r="IJF305"/>
      <c r="IJG305"/>
      <c r="IJH305"/>
      <c r="IJI305"/>
      <c r="IJJ305"/>
      <c r="IJK305"/>
      <c r="IJL305"/>
      <c r="IJM305"/>
      <c r="IJN305"/>
      <c r="IJO305"/>
      <c r="IJP305"/>
      <c r="IJQ305"/>
      <c r="IJR305"/>
      <c r="IJS305"/>
      <c r="IJT305"/>
      <c r="IJU305"/>
      <c r="IJV305"/>
      <c r="IJW305"/>
      <c r="IJX305"/>
      <c r="IJY305"/>
      <c r="IJZ305"/>
      <c r="IKA305"/>
      <c r="IKB305"/>
      <c r="IKC305"/>
      <c r="IKD305"/>
      <c r="IKE305"/>
      <c r="IKF305"/>
      <c r="IKG305"/>
      <c r="IKH305"/>
      <c r="IKI305"/>
      <c r="IKJ305"/>
      <c r="IKK305"/>
      <c r="IKL305"/>
      <c r="IKM305"/>
      <c r="IKN305"/>
      <c r="IKO305"/>
      <c r="IKP305"/>
      <c r="IKQ305"/>
      <c r="IKR305"/>
      <c r="IKS305"/>
      <c r="IKT305"/>
      <c r="IKU305"/>
      <c r="IKV305"/>
      <c r="IKW305"/>
      <c r="IKX305"/>
      <c r="IKY305"/>
      <c r="IKZ305"/>
      <c r="ILA305"/>
      <c r="ILB305"/>
      <c r="ILC305"/>
      <c r="ILD305"/>
      <c r="ILE305"/>
      <c r="ILF305"/>
      <c r="ILG305"/>
      <c r="ILH305"/>
      <c r="ILI305"/>
      <c r="ILJ305"/>
      <c r="ILK305"/>
      <c r="ILL305"/>
      <c r="ILM305"/>
      <c r="ILN305"/>
      <c r="ILO305"/>
      <c r="ILP305"/>
      <c r="ILQ305"/>
      <c r="ILR305"/>
      <c r="ILS305"/>
      <c r="ILT305"/>
      <c r="ILU305"/>
      <c r="ILV305"/>
      <c r="ILW305"/>
      <c r="ILX305"/>
      <c r="ILY305"/>
      <c r="ILZ305"/>
      <c r="IMA305"/>
      <c r="IMB305"/>
      <c r="IMC305"/>
      <c r="IMD305"/>
      <c r="IME305"/>
      <c r="IMF305"/>
      <c r="IMG305"/>
      <c r="IMH305"/>
      <c r="IMI305"/>
      <c r="IMJ305"/>
      <c r="IMK305"/>
      <c r="IML305"/>
      <c r="IMM305"/>
      <c r="IMN305"/>
      <c r="IMO305"/>
      <c r="IMP305"/>
      <c r="IMQ305"/>
      <c r="IMR305"/>
      <c r="IMS305"/>
      <c r="IMT305"/>
      <c r="IMU305"/>
      <c r="IMV305"/>
      <c r="IMW305"/>
      <c r="IMX305"/>
      <c r="IMY305"/>
      <c r="IMZ305"/>
      <c r="INA305"/>
      <c r="INB305"/>
      <c r="INC305"/>
      <c r="IND305"/>
      <c r="INE305"/>
      <c r="INF305"/>
      <c r="ING305"/>
      <c r="INH305"/>
      <c r="INI305"/>
      <c r="INJ305"/>
      <c r="INK305"/>
      <c r="INL305"/>
      <c r="INM305"/>
      <c r="INN305"/>
      <c r="INO305"/>
      <c r="INP305"/>
      <c r="INQ305"/>
      <c r="INR305"/>
      <c r="INS305"/>
      <c r="INT305"/>
      <c r="INU305"/>
      <c r="INV305"/>
      <c r="INW305"/>
      <c r="INX305"/>
      <c r="INY305"/>
      <c r="INZ305"/>
      <c r="IOA305"/>
      <c r="IOB305"/>
      <c r="IOC305"/>
      <c r="IOD305"/>
      <c r="IOE305"/>
      <c r="IOF305"/>
      <c r="IOG305"/>
      <c r="IOH305"/>
      <c r="IOI305"/>
      <c r="IOJ305"/>
      <c r="IOK305"/>
      <c r="IOL305"/>
      <c r="IOM305"/>
      <c r="ION305"/>
      <c r="IOO305"/>
      <c r="IOP305"/>
      <c r="IOQ305"/>
      <c r="IOR305"/>
      <c r="IOS305"/>
      <c r="IOT305"/>
      <c r="IOU305"/>
      <c r="IOV305"/>
      <c r="IOW305"/>
      <c r="IOX305"/>
      <c r="IOY305"/>
      <c r="IOZ305"/>
      <c r="IPA305"/>
      <c r="IPB305"/>
      <c r="IPC305"/>
      <c r="IPD305"/>
      <c r="IPE305"/>
      <c r="IPF305"/>
      <c r="IPG305"/>
      <c r="IPH305"/>
      <c r="IPI305"/>
      <c r="IPJ305"/>
      <c r="IPK305"/>
      <c r="IPL305"/>
      <c r="IPM305"/>
      <c r="IPN305"/>
      <c r="IPO305"/>
      <c r="IPP305"/>
      <c r="IPQ305"/>
      <c r="IPR305"/>
      <c r="IPS305"/>
      <c r="IPT305"/>
      <c r="IPU305"/>
      <c r="IPV305"/>
      <c r="IPW305"/>
      <c r="IPX305"/>
      <c r="IPY305"/>
      <c r="IPZ305"/>
      <c r="IQA305"/>
      <c r="IQB305"/>
      <c r="IQC305"/>
      <c r="IQD305"/>
      <c r="IQE305"/>
      <c r="IQF305"/>
      <c r="IQG305"/>
      <c r="IQH305"/>
      <c r="IQI305"/>
      <c r="IQJ305"/>
      <c r="IQK305"/>
      <c r="IQL305"/>
      <c r="IQM305"/>
      <c r="IQN305"/>
      <c r="IQO305"/>
      <c r="IQP305"/>
      <c r="IQQ305"/>
      <c r="IQR305"/>
      <c r="IQS305"/>
      <c r="IQT305"/>
      <c r="IQU305"/>
      <c r="IQV305"/>
      <c r="IQW305"/>
      <c r="IQX305"/>
      <c r="IQY305"/>
      <c r="IQZ305"/>
      <c r="IRA305"/>
      <c r="IRB305"/>
      <c r="IRC305"/>
      <c r="IRD305"/>
      <c r="IRE305"/>
      <c r="IRF305"/>
      <c r="IRG305"/>
      <c r="IRH305"/>
      <c r="IRI305"/>
      <c r="IRJ305"/>
      <c r="IRK305"/>
      <c r="IRL305"/>
      <c r="IRM305"/>
      <c r="IRN305"/>
      <c r="IRO305"/>
      <c r="IRP305"/>
      <c r="IRQ305"/>
      <c r="IRR305"/>
      <c r="IRS305"/>
      <c r="IRT305"/>
      <c r="IRU305"/>
      <c r="IRV305"/>
      <c r="IRW305"/>
      <c r="IRX305"/>
      <c r="IRY305"/>
      <c r="IRZ305"/>
      <c r="ISA305"/>
      <c r="ISB305"/>
      <c r="ISC305"/>
      <c r="ISD305"/>
      <c r="ISE305"/>
      <c r="ISF305"/>
      <c r="ISG305"/>
      <c r="ISH305"/>
      <c r="ISI305"/>
      <c r="ISJ305"/>
      <c r="ISK305"/>
      <c r="ISL305"/>
      <c r="ISM305"/>
      <c r="ISN305"/>
      <c r="ISO305"/>
      <c r="ISP305"/>
      <c r="ISQ305"/>
      <c r="ISR305"/>
      <c r="ISS305"/>
      <c r="IST305"/>
      <c r="ISU305"/>
      <c r="ISV305"/>
      <c r="ISW305"/>
      <c r="ISX305"/>
      <c r="ISY305"/>
      <c r="ISZ305"/>
      <c r="ITA305"/>
      <c r="ITB305"/>
      <c r="ITC305"/>
      <c r="ITD305"/>
      <c r="ITE305"/>
      <c r="ITF305"/>
      <c r="ITG305"/>
      <c r="ITH305"/>
      <c r="ITI305"/>
      <c r="ITJ305"/>
      <c r="ITK305"/>
      <c r="ITL305"/>
      <c r="ITM305"/>
      <c r="ITN305"/>
      <c r="ITO305"/>
      <c r="ITP305"/>
      <c r="ITQ305"/>
      <c r="ITR305"/>
      <c r="ITS305"/>
      <c r="ITT305"/>
      <c r="ITU305"/>
      <c r="ITV305"/>
      <c r="ITW305"/>
      <c r="ITX305"/>
      <c r="ITY305"/>
      <c r="ITZ305"/>
      <c r="IUA305"/>
      <c r="IUB305"/>
      <c r="IUC305"/>
      <c r="IUD305"/>
      <c r="IUE305"/>
      <c r="IUF305"/>
      <c r="IUG305"/>
      <c r="IUH305"/>
      <c r="IUI305"/>
      <c r="IUJ305"/>
      <c r="IUK305"/>
      <c r="IUL305"/>
      <c r="IUM305"/>
      <c r="IUN305"/>
      <c r="IUO305"/>
      <c r="IUP305"/>
      <c r="IUQ305"/>
      <c r="IUR305"/>
      <c r="IUS305"/>
      <c r="IUT305"/>
      <c r="IUU305"/>
      <c r="IUV305"/>
      <c r="IUW305"/>
      <c r="IUX305"/>
      <c r="IUY305"/>
      <c r="IUZ305"/>
      <c r="IVA305"/>
      <c r="IVB305"/>
      <c r="IVC305"/>
      <c r="IVD305"/>
      <c r="IVE305"/>
      <c r="IVF305"/>
      <c r="IVG305"/>
      <c r="IVH305"/>
      <c r="IVI305"/>
      <c r="IVJ305"/>
      <c r="IVK305"/>
      <c r="IVL305"/>
      <c r="IVM305"/>
      <c r="IVN305"/>
      <c r="IVO305"/>
      <c r="IVP305"/>
      <c r="IVQ305"/>
      <c r="IVR305"/>
      <c r="IVS305"/>
      <c r="IVT305"/>
      <c r="IVU305"/>
      <c r="IVV305"/>
      <c r="IVW305"/>
      <c r="IVX305"/>
      <c r="IVY305"/>
      <c r="IVZ305"/>
      <c r="IWA305"/>
      <c r="IWB305"/>
      <c r="IWC305"/>
      <c r="IWD305"/>
      <c r="IWE305"/>
      <c r="IWF305"/>
      <c r="IWG305"/>
      <c r="IWH305"/>
      <c r="IWI305"/>
      <c r="IWJ305"/>
      <c r="IWK305"/>
      <c r="IWL305"/>
      <c r="IWM305"/>
      <c r="IWN305"/>
      <c r="IWO305"/>
      <c r="IWP305"/>
      <c r="IWQ305"/>
      <c r="IWR305"/>
      <c r="IWS305"/>
      <c r="IWT305"/>
      <c r="IWU305"/>
      <c r="IWV305"/>
      <c r="IWW305"/>
      <c r="IWX305"/>
      <c r="IWY305"/>
      <c r="IWZ305"/>
      <c r="IXA305"/>
      <c r="IXB305"/>
      <c r="IXC305"/>
      <c r="IXD305"/>
      <c r="IXE305"/>
      <c r="IXF305"/>
      <c r="IXG305"/>
      <c r="IXH305"/>
      <c r="IXI305"/>
      <c r="IXJ305"/>
      <c r="IXK305"/>
      <c r="IXL305"/>
      <c r="IXM305"/>
      <c r="IXN305"/>
      <c r="IXO305"/>
      <c r="IXP305"/>
      <c r="IXQ305"/>
      <c r="IXR305"/>
      <c r="IXS305"/>
      <c r="IXT305"/>
      <c r="IXU305"/>
      <c r="IXV305"/>
      <c r="IXW305"/>
      <c r="IXX305"/>
      <c r="IXY305"/>
      <c r="IXZ305"/>
      <c r="IYA305"/>
      <c r="IYB305"/>
      <c r="IYC305"/>
      <c r="IYD305"/>
      <c r="IYE305"/>
      <c r="IYF305"/>
      <c r="IYG305"/>
      <c r="IYH305"/>
      <c r="IYI305"/>
      <c r="IYJ305"/>
      <c r="IYK305"/>
      <c r="IYL305"/>
      <c r="IYM305"/>
      <c r="IYN305"/>
      <c r="IYO305"/>
      <c r="IYP305"/>
      <c r="IYQ305"/>
      <c r="IYR305"/>
      <c r="IYS305"/>
      <c r="IYT305"/>
      <c r="IYU305"/>
      <c r="IYV305"/>
      <c r="IYW305"/>
      <c r="IYX305"/>
      <c r="IYY305"/>
      <c r="IYZ305"/>
      <c r="IZA305"/>
      <c r="IZB305"/>
      <c r="IZC305"/>
      <c r="IZD305"/>
      <c r="IZE305"/>
      <c r="IZF305"/>
      <c r="IZG305"/>
      <c r="IZH305"/>
      <c r="IZI305"/>
      <c r="IZJ305"/>
      <c r="IZK305"/>
      <c r="IZL305"/>
      <c r="IZM305"/>
      <c r="IZN305"/>
      <c r="IZO305"/>
      <c r="IZP305"/>
      <c r="IZQ305"/>
      <c r="IZR305"/>
      <c r="IZS305"/>
      <c r="IZT305"/>
      <c r="IZU305"/>
      <c r="IZV305"/>
      <c r="IZW305"/>
      <c r="IZX305"/>
      <c r="IZY305"/>
      <c r="IZZ305"/>
      <c r="JAA305"/>
      <c r="JAB305"/>
      <c r="JAC305"/>
      <c r="JAD305"/>
      <c r="JAE305"/>
      <c r="JAF305"/>
      <c r="JAG305"/>
      <c r="JAH305"/>
      <c r="JAI305"/>
      <c r="JAJ305"/>
      <c r="JAK305"/>
      <c r="JAL305"/>
      <c r="JAM305"/>
      <c r="JAN305"/>
      <c r="JAO305"/>
      <c r="JAP305"/>
      <c r="JAQ305"/>
      <c r="JAR305"/>
      <c r="JAS305"/>
      <c r="JAT305"/>
      <c r="JAU305"/>
      <c r="JAV305"/>
      <c r="JAW305"/>
      <c r="JAX305"/>
      <c r="JAY305"/>
      <c r="JAZ305"/>
      <c r="JBA305"/>
      <c r="JBB305"/>
      <c r="JBC305"/>
      <c r="JBD305"/>
      <c r="JBE305"/>
      <c r="JBF305"/>
      <c r="JBG305"/>
      <c r="JBH305"/>
      <c r="JBI305"/>
      <c r="JBJ305"/>
      <c r="JBK305"/>
      <c r="JBL305"/>
      <c r="JBM305"/>
      <c r="JBN305"/>
      <c r="JBO305"/>
      <c r="JBP305"/>
      <c r="JBQ305"/>
      <c r="JBR305"/>
      <c r="JBS305"/>
      <c r="JBT305"/>
      <c r="JBU305"/>
      <c r="JBV305"/>
      <c r="JBW305"/>
      <c r="JBX305"/>
      <c r="JBY305"/>
      <c r="JBZ305"/>
      <c r="JCA305"/>
      <c r="JCB305"/>
      <c r="JCC305"/>
      <c r="JCD305"/>
      <c r="JCE305"/>
      <c r="JCF305"/>
      <c r="JCG305"/>
      <c r="JCH305"/>
      <c r="JCI305"/>
      <c r="JCJ305"/>
      <c r="JCK305"/>
      <c r="JCL305"/>
      <c r="JCM305"/>
      <c r="JCN305"/>
      <c r="JCO305"/>
      <c r="JCP305"/>
      <c r="JCQ305"/>
      <c r="JCR305"/>
      <c r="JCS305"/>
      <c r="JCT305"/>
      <c r="JCU305"/>
      <c r="JCV305"/>
      <c r="JCW305"/>
      <c r="JCX305"/>
      <c r="JCY305"/>
      <c r="JCZ305"/>
      <c r="JDA305"/>
      <c r="JDB305"/>
      <c r="JDC305"/>
      <c r="JDD305"/>
      <c r="JDE305"/>
      <c r="JDF305"/>
      <c r="JDG305"/>
      <c r="JDH305"/>
      <c r="JDI305"/>
      <c r="JDJ305"/>
      <c r="JDK305"/>
      <c r="JDL305"/>
      <c r="JDM305"/>
      <c r="JDN305"/>
      <c r="JDO305"/>
      <c r="JDP305"/>
      <c r="JDQ305"/>
      <c r="JDR305"/>
      <c r="JDS305"/>
      <c r="JDT305"/>
      <c r="JDU305"/>
      <c r="JDV305"/>
      <c r="JDW305"/>
      <c r="JDX305"/>
      <c r="JDY305"/>
      <c r="JDZ305"/>
      <c r="JEA305"/>
      <c r="JEB305"/>
      <c r="JEC305"/>
      <c r="JED305"/>
      <c r="JEE305"/>
      <c r="JEF305"/>
      <c r="JEG305"/>
      <c r="JEH305"/>
      <c r="JEI305"/>
      <c r="JEJ305"/>
      <c r="JEK305"/>
      <c r="JEL305"/>
      <c r="JEM305"/>
      <c r="JEN305"/>
      <c r="JEO305"/>
      <c r="JEP305"/>
      <c r="JEQ305"/>
      <c r="JER305"/>
      <c r="JES305"/>
      <c r="JET305"/>
      <c r="JEU305"/>
      <c r="JEV305"/>
      <c r="JEW305"/>
      <c r="JEX305"/>
      <c r="JEY305"/>
      <c r="JEZ305"/>
      <c r="JFA305"/>
      <c r="JFB305"/>
      <c r="JFC305"/>
      <c r="JFD305"/>
      <c r="JFE305"/>
      <c r="JFF305"/>
      <c r="JFG305"/>
      <c r="JFH305"/>
      <c r="JFI305"/>
      <c r="JFJ305"/>
      <c r="JFK305"/>
      <c r="JFL305"/>
      <c r="JFM305"/>
      <c r="JFN305"/>
      <c r="JFO305"/>
      <c r="JFP305"/>
      <c r="JFQ305"/>
      <c r="JFR305"/>
      <c r="JFS305"/>
      <c r="JFT305"/>
      <c r="JFU305"/>
      <c r="JFV305"/>
      <c r="JFW305"/>
      <c r="JFX305"/>
      <c r="JFY305"/>
      <c r="JFZ305"/>
      <c r="JGA305"/>
      <c r="JGB305"/>
      <c r="JGC305"/>
      <c r="JGD305"/>
      <c r="JGE305"/>
      <c r="JGF305"/>
      <c r="JGG305"/>
      <c r="JGH305"/>
      <c r="JGI305"/>
      <c r="JGJ305"/>
      <c r="JGK305"/>
      <c r="JGL305"/>
      <c r="JGM305"/>
      <c r="JGN305"/>
      <c r="JGO305"/>
      <c r="JGP305"/>
      <c r="JGQ305"/>
      <c r="JGR305"/>
      <c r="JGS305"/>
      <c r="JGT305"/>
      <c r="JGU305"/>
      <c r="JGV305"/>
      <c r="JGW305"/>
      <c r="JGX305"/>
      <c r="JGY305"/>
      <c r="JGZ305"/>
      <c r="JHA305"/>
      <c r="JHB305"/>
      <c r="JHC305"/>
      <c r="JHD305"/>
      <c r="JHE305"/>
      <c r="JHF305"/>
      <c r="JHG305"/>
      <c r="JHH305"/>
      <c r="JHI305"/>
      <c r="JHJ305"/>
      <c r="JHK305"/>
      <c r="JHL305"/>
      <c r="JHM305"/>
      <c r="JHN305"/>
      <c r="JHO305"/>
      <c r="JHP305"/>
      <c r="JHQ305"/>
      <c r="JHR305"/>
      <c r="JHS305"/>
      <c r="JHT305"/>
      <c r="JHU305"/>
      <c r="JHV305"/>
      <c r="JHW305"/>
      <c r="JHX305"/>
      <c r="JHY305"/>
      <c r="JHZ305"/>
      <c r="JIA305"/>
      <c r="JIB305"/>
      <c r="JIC305"/>
      <c r="JID305"/>
      <c r="JIE305"/>
      <c r="JIF305"/>
      <c r="JIG305"/>
      <c r="JIH305"/>
      <c r="JII305"/>
      <c r="JIJ305"/>
      <c r="JIK305"/>
      <c r="JIL305"/>
      <c r="JIM305"/>
      <c r="JIN305"/>
      <c r="JIO305"/>
      <c r="JIP305"/>
      <c r="JIQ305"/>
      <c r="JIR305"/>
      <c r="JIS305"/>
      <c r="JIT305"/>
      <c r="JIU305"/>
      <c r="JIV305"/>
      <c r="JIW305"/>
      <c r="JIX305"/>
      <c r="JIY305"/>
      <c r="JIZ305"/>
      <c r="JJA305"/>
      <c r="JJB305"/>
      <c r="JJC305"/>
      <c r="JJD305"/>
      <c r="JJE305"/>
      <c r="JJF305"/>
      <c r="JJG305"/>
      <c r="JJH305"/>
      <c r="JJI305"/>
      <c r="JJJ305"/>
      <c r="JJK305"/>
      <c r="JJL305"/>
      <c r="JJM305"/>
      <c r="JJN305"/>
      <c r="JJO305"/>
      <c r="JJP305"/>
      <c r="JJQ305"/>
      <c r="JJR305"/>
      <c r="JJS305"/>
      <c r="JJT305"/>
      <c r="JJU305"/>
      <c r="JJV305"/>
      <c r="JJW305"/>
      <c r="JJX305"/>
      <c r="JJY305"/>
      <c r="JJZ305"/>
      <c r="JKA305"/>
      <c r="JKB305"/>
      <c r="JKC305"/>
      <c r="JKD305"/>
      <c r="JKE305"/>
      <c r="JKF305"/>
      <c r="JKG305"/>
      <c r="JKH305"/>
      <c r="JKI305"/>
      <c r="JKJ305"/>
      <c r="JKK305"/>
      <c r="JKL305"/>
      <c r="JKM305"/>
      <c r="JKN305"/>
      <c r="JKO305"/>
      <c r="JKP305"/>
      <c r="JKQ305"/>
      <c r="JKR305"/>
      <c r="JKS305"/>
      <c r="JKT305"/>
      <c r="JKU305"/>
      <c r="JKV305"/>
      <c r="JKW305"/>
      <c r="JKX305"/>
      <c r="JKY305"/>
      <c r="JKZ305"/>
      <c r="JLA305"/>
      <c r="JLB305"/>
      <c r="JLC305"/>
      <c r="JLD305"/>
      <c r="JLE305"/>
      <c r="JLF305"/>
      <c r="JLG305"/>
      <c r="JLH305"/>
      <c r="JLI305"/>
      <c r="JLJ305"/>
      <c r="JLK305"/>
      <c r="JLL305"/>
      <c r="JLM305"/>
      <c r="JLN305"/>
      <c r="JLO305"/>
      <c r="JLP305"/>
      <c r="JLQ305"/>
      <c r="JLR305"/>
      <c r="JLS305"/>
      <c r="JLT305"/>
      <c r="JLU305"/>
      <c r="JLV305"/>
      <c r="JLW305"/>
      <c r="JLX305"/>
      <c r="JLY305"/>
      <c r="JLZ305"/>
      <c r="JMA305"/>
      <c r="JMB305"/>
      <c r="JMC305"/>
      <c r="JMD305"/>
      <c r="JME305"/>
      <c r="JMF305"/>
      <c r="JMG305"/>
      <c r="JMH305"/>
      <c r="JMI305"/>
      <c r="JMJ305"/>
      <c r="JMK305"/>
      <c r="JML305"/>
      <c r="JMM305"/>
      <c r="JMN305"/>
      <c r="JMO305"/>
      <c r="JMP305"/>
      <c r="JMQ305"/>
      <c r="JMR305"/>
      <c r="JMS305"/>
      <c r="JMT305"/>
      <c r="JMU305"/>
      <c r="JMV305"/>
      <c r="JMW305"/>
      <c r="JMX305"/>
      <c r="JMY305"/>
      <c r="JMZ305"/>
      <c r="JNA305"/>
      <c r="JNB305"/>
      <c r="JNC305"/>
      <c r="JND305"/>
      <c r="JNE305"/>
      <c r="JNF305"/>
      <c r="JNG305"/>
      <c r="JNH305"/>
      <c r="JNI305"/>
      <c r="JNJ305"/>
      <c r="JNK305"/>
      <c r="JNL305"/>
      <c r="JNM305"/>
      <c r="JNN305"/>
      <c r="JNO305"/>
      <c r="JNP305"/>
      <c r="JNQ305"/>
      <c r="JNR305"/>
      <c r="JNS305"/>
      <c r="JNT305"/>
      <c r="JNU305"/>
      <c r="JNV305"/>
      <c r="JNW305"/>
      <c r="JNX305"/>
      <c r="JNY305"/>
      <c r="JNZ305"/>
      <c r="JOA305"/>
      <c r="JOB305"/>
      <c r="JOC305"/>
      <c r="JOD305"/>
      <c r="JOE305"/>
      <c r="JOF305"/>
      <c r="JOG305"/>
      <c r="JOH305"/>
      <c r="JOI305"/>
      <c r="JOJ305"/>
      <c r="JOK305"/>
      <c r="JOL305"/>
      <c r="JOM305"/>
      <c r="JON305"/>
      <c r="JOO305"/>
      <c r="JOP305"/>
      <c r="JOQ305"/>
      <c r="JOR305"/>
      <c r="JOS305"/>
      <c r="JOT305"/>
      <c r="JOU305"/>
      <c r="JOV305"/>
      <c r="JOW305"/>
      <c r="JOX305"/>
      <c r="JOY305"/>
      <c r="JOZ305"/>
      <c r="JPA305"/>
      <c r="JPB305"/>
      <c r="JPC305"/>
      <c r="JPD305"/>
      <c r="JPE305"/>
      <c r="JPF305"/>
      <c r="JPG305"/>
      <c r="JPH305"/>
      <c r="JPI305"/>
      <c r="JPJ305"/>
      <c r="JPK305"/>
      <c r="JPL305"/>
      <c r="JPM305"/>
      <c r="JPN305"/>
      <c r="JPO305"/>
      <c r="JPP305"/>
      <c r="JPQ305"/>
      <c r="JPR305"/>
      <c r="JPS305"/>
      <c r="JPT305"/>
      <c r="JPU305"/>
      <c r="JPV305"/>
      <c r="JPW305"/>
      <c r="JPX305"/>
      <c r="JPY305"/>
      <c r="JPZ305"/>
      <c r="JQA305"/>
      <c r="JQB305"/>
      <c r="JQC305"/>
      <c r="JQD305"/>
      <c r="JQE305"/>
      <c r="JQF305"/>
      <c r="JQG305"/>
      <c r="JQH305"/>
      <c r="JQI305"/>
      <c r="JQJ305"/>
      <c r="JQK305"/>
      <c r="JQL305"/>
      <c r="JQM305"/>
      <c r="JQN305"/>
      <c r="JQO305"/>
      <c r="JQP305"/>
      <c r="JQQ305"/>
      <c r="JQR305"/>
      <c r="JQS305"/>
      <c r="JQT305"/>
      <c r="JQU305"/>
      <c r="JQV305"/>
      <c r="JQW305"/>
      <c r="JQX305"/>
      <c r="JQY305"/>
      <c r="JQZ305"/>
      <c r="JRA305"/>
      <c r="JRB305"/>
      <c r="JRC305"/>
      <c r="JRD305"/>
      <c r="JRE305"/>
      <c r="JRF305"/>
      <c r="JRG305"/>
      <c r="JRH305"/>
      <c r="JRI305"/>
      <c r="JRJ305"/>
      <c r="JRK305"/>
      <c r="JRL305"/>
      <c r="JRM305"/>
      <c r="JRN305"/>
      <c r="JRO305"/>
      <c r="JRP305"/>
      <c r="JRQ305"/>
      <c r="JRR305"/>
      <c r="JRS305"/>
      <c r="JRT305"/>
      <c r="JRU305"/>
      <c r="JRV305"/>
      <c r="JRW305"/>
      <c r="JRX305"/>
      <c r="JRY305"/>
      <c r="JRZ305"/>
      <c r="JSA305"/>
      <c r="JSB305"/>
      <c r="JSC305"/>
      <c r="JSD305"/>
      <c r="JSE305"/>
      <c r="JSF305"/>
      <c r="JSG305"/>
      <c r="JSH305"/>
      <c r="JSI305"/>
      <c r="JSJ305"/>
      <c r="JSK305"/>
      <c r="JSL305"/>
      <c r="JSM305"/>
      <c r="JSN305"/>
      <c r="JSO305"/>
      <c r="JSP305"/>
      <c r="JSQ305"/>
      <c r="JSR305"/>
      <c r="JSS305"/>
      <c r="JST305"/>
      <c r="JSU305"/>
      <c r="JSV305"/>
      <c r="JSW305"/>
      <c r="JSX305"/>
      <c r="JSY305"/>
      <c r="JSZ305"/>
      <c r="JTA305"/>
      <c r="JTB305"/>
      <c r="JTC305"/>
      <c r="JTD305"/>
      <c r="JTE305"/>
      <c r="JTF305"/>
      <c r="JTG305"/>
      <c r="JTH305"/>
      <c r="JTI305"/>
      <c r="JTJ305"/>
      <c r="JTK305"/>
      <c r="JTL305"/>
      <c r="JTM305"/>
      <c r="JTN305"/>
      <c r="JTO305"/>
      <c r="JTP305"/>
      <c r="JTQ305"/>
      <c r="JTR305"/>
      <c r="JTS305"/>
      <c r="JTT305"/>
      <c r="JTU305"/>
      <c r="JTV305"/>
      <c r="JTW305"/>
      <c r="JTX305"/>
      <c r="JTY305"/>
      <c r="JTZ305"/>
      <c r="JUA305"/>
      <c r="JUB305"/>
      <c r="JUC305"/>
      <c r="JUD305"/>
      <c r="JUE305"/>
      <c r="JUF305"/>
      <c r="JUG305"/>
      <c r="JUH305"/>
      <c r="JUI305"/>
      <c r="JUJ305"/>
      <c r="JUK305"/>
      <c r="JUL305"/>
      <c r="JUM305"/>
      <c r="JUN305"/>
      <c r="JUO305"/>
      <c r="JUP305"/>
      <c r="JUQ305"/>
      <c r="JUR305"/>
      <c r="JUS305"/>
      <c r="JUT305"/>
      <c r="JUU305"/>
      <c r="JUV305"/>
      <c r="JUW305"/>
      <c r="JUX305"/>
      <c r="JUY305"/>
      <c r="JUZ305"/>
      <c r="JVA305"/>
      <c r="JVB305"/>
      <c r="JVC305"/>
      <c r="JVD305"/>
      <c r="JVE305"/>
      <c r="JVF305"/>
      <c r="JVG305"/>
      <c r="JVH305"/>
      <c r="JVI305"/>
      <c r="JVJ305"/>
      <c r="JVK305"/>
      <c r="JVL305"/>
      <c r="JVM305"/>
      <c r="JVN305"/>
      <c r="JVO305"/>
      <c r="JVP305"/>
      <c r="JVQ305"/>
      <c r="JVR305"/>
      <c r="JVS305"/>
      <c r="JVT305"/>
      <c r="JVU305"/>
      <c r="JVV305"/>
      <c r="JVW305"/>
      <c r="JVX305"/>
      <c r="JVY305"/>
      <c r="JVZ305"/>
      <c r="JWA305"/>
      <c r="JWB305"/>
      <c r="JWC305"/>
      <c r="JWD305"/>
      <c r="JWE305"/>
      <c r="JWF305"/>
      <c r="JWG305"/>
      <c r="JWH305"/>
      <c r="JWI305"/>
      <c r="JWJ305"/>
      <c r="JWK305"/>
      <c r="JWL305"/>
      <c r="JWM305"/>
      <c r="JWN305"/>
      <c r="JWO305"/>
      <c r="JWP305"/>
      <c r="JWQ305"/>
      <c r="JWR305"/>
      <c r="JWS305"/>
      <c r="JWT305"/>
      <c r="JWU305"/>
      <c r="JWV305"/>
      <c r="JWW305"/>
      <c r="JWX305"/>
      <c r="JWY305"/>
      <c r="JWZ305"/>
      <c r="JXA305"/>
      <c r="JXB305"/>
      <c r="JXC305"/>
      <c r="JXD305"/>
      <c r="JXE305"/>
      <c r="JXF305"/>
      <c r="JXG305"/>
      <c r="JXH305"/>
      <c r="JXI305"/>
      <c r="JXJ305"/>
      <c r="JXK305"/>
      <c r="JXL305"/>
      <c r="JXM305"/>
      <c r="JXN305"/>
      <c r="JXO305"/>
      <c r="JXP305"/>
      <c r="JXQ305"/>
      <c r="JXR305"/>
      <c r="JXS305"/>
      <c r="JXT305"/>
      <c r="JXU305"/>
      <c r="JXV305"/>
      <c r="JXW305"/>
      <c r="JXX305"/>
      <c r="JXY305"/>
      <c r="JXZ305"/>
      <c r="JYA305"/>
      <c r="JYB305"/>
      <c r="JYC305"/>
      <c r="JYD305"/>
      <c r="JYE305"/>
      <c r="JYF305"/>
      <c r="JYG305"/>
      <c r="JYH305"/>
      <c r="JYI305"/>
      <c r="JYJ305"/>
      <c r="JYK305"/>
      <c r="JYL305"/>
      <c r="JYM305"/>
      <c r="JYN305"/>
      <c r="JYO305"/>
      <c r="JYP305"/>
      <c r="JYQ305"/>
      <c r="JYR305"/>
      <c r="JYS305"/>
      <c r="JYT305"/>
      <c r="JYU305"/>
      <c r="JYV305"/>
      <c r="JYW305"/>
      <c r="JYX305"/>
      <c r="JYY305"/>
      <c r="JYZ305"/>
      <c r="JZA305"/>
      <c r="JZB305"/>
      <c r="JZC305"/>
      <c r="JZD305"/>
      <c r="JZE305"/>
      <c r="JZF305"/>
      <c r="JZG305"/>
      <c r="JZH305"/>
      <c r="JZI305"/>
      <c r="JZJ305"/>
      <c r="JZK305"/>
      <c r="JZL305"/>
      <c r="JZM305"/>
      <c r="JZN305"/>
      <c r="JZO305"/>
      <c r="JZP305"/>
      <c r="JZQ305"/>
      <c r="JZR305"/>
      <c r="JZS305"/>
      <c r="JZT305"/>
      <c r="JZU305"/>
      <c r="JZV305"/>
      <c r="JZW305"/>
      <c r="JZX305"/>
      <c r="JZY305"/>
      <c r="JZZ305"/>
      <c r="KAA305"/>
      <c r="KAB305"/>
      <c r="KAC305"/>
      <c r="KAD305"/>
      <c r="KAE305"/>
      <c r="KAF305"/>
      <c r="KAG305"/>
      <c r="KAH305"/>
      <c r="KAI305"/>
      <c r="KAJ305"/>
      <c r="KAK305"/>
      <c r="KAL305"/>
      <c r="KAM305"/>
      <c r="KAN305"/>
      <c r="KAO305"/>
      <c r="KAP305"/>
      <c r="KAQ305"/>
      <c r="KAR305"/>
      <c r="KAS305"/>
      <c r="KAT305"/>
      <c r="KAU305"/>
      <c r="KAV305"/>
      <c r="KAW305"/>
      <c r="KAX305"/>
      <c r="KAY305"/>
      <c r="KAZ305"/>
      <c r="KBA305"/>
      <c r="KBB305"/>
      <c r="KBC305"/>
      <c r="KBD305"/>
      <c r="KBE305"/>
      <c r="KBF305"/>
      <c r="KBG305"/>
      <c r="KBH305"/>
      <c r="KBI305"/>
      <c r="KBJ305"/>
      <c r="KBK305"/>
      <c r="KBL305"/>
      <c r="KBM305"/>
      <c r="KBN305"/>
      <c r="KBO305"/>
      <c r="KBP305"/>
      <c r="KBQ305"/>
      <c r="KBR305"/>
      <c r="KBS305"/>
      <c r="KBT305"/>
      <c r="KBU305"/>
      <c r="KBV305"/>
      <c r="KBW305"/>
      <c r="KBX305"/>
      <c r="KBY305"/>
      <c r="KBZ305"/>
      <c r="KCA305"/>
      <c r="KCB305"/>
      <c r="KCC305"/>
      <c r="KCD305"/>
      <c r="KCE305"/>
      <c r="KCF305"/>
      <c r="KCG305"/>
      <c r="KCH305"/>
      <c r="KCI305"/>
      <c r="KCJ305"/>
      <c r="KCK305"/>
      <c r="KCL305"/>
      <c r="KCM305"/>
      <c r="KCN305"/>
      <c r="KCO305"/>
      <c r="KCP305"/>
      <c r="KCQ305"/>
      <c r="KCR305"/>
      <c r="KCS305"/>
      <c r="KCT305"/>
      <c r="KCU305"/>
      <c r="KCV305"/>
      <c r="KCW305"/>
      <c r="KCX305"/>
      <c r="KCY305"/>
      <c r="KCZ305"/>
      <c r="KDA305"/>
      <c r="KDB305"/>
      <c r="KDC305"/>
      <c r="KDD305"/>
      <c r="KDE305"/>
      <c r="KDF305"/>
      <c r="KDG305"/>
      <c r="KDH305"/>
      <c r="KDI305"/>
      <c r="KDJ305"/>
      <c r="KDK305"/>
      <c r="KDL305"/>
      <c r="KDM305"/>
      <c r="KDN305"/>
      <c r="KDO305"/>
      <c r="KDP305"/>
      <c r="KDQ305"/>
      <c r="KDR305"/>
      <c r="KDS305"/>
      <c r="KDT305"/>
      <c r="KDU305"/>
      <c r="KDV305"/>
      <c r="KDW305"/>
      <c r="KDX305"/>
      <c r="KDY305"/>
      <c r="KDZ305"/>
      <c r="KEA305"/>
      <c r="KEB305"/>
      <c r="KEC305"/>
      <c r="KED305"/>
      <c r="KEE305"/>
      <c r="KEF305"/>
      <c r="KEG305"/>
      <c r="KEH305"/>
      <c r="KEI305"/>
      <c r="KEJ305"/>
      <c r="KEK305"/>
      <c r="KEL305"/>
      <c r="KEM305"/>
      <c r="KEN305"/>
      <c r="KEO305"/>
      <c r="KEP305"/>
      <c r="KEQ305"/>
      <c r="KER305"/>
      <c r="KES305"/>
      <c r="KET305"/>
      <c r="KEU305"/>
      <c r="KEV305"/>
      <c r="KEW305"/>
      <c r="KEX305"/>
      <c r="KEY305"/>
      <c r="KEZ305"/>
      <c r="KFA305"/>
      <c r="KFB305"/>
      <c r="KFC305"/>
      <c r="KFD305"/>
      <c r="KFE305"/>
      <c r="KFF305"/>
      <c r="KFG305"/>
      <c r="KFH305"/>
      <c r="KFI305"/>
      <c r="KFJ305"/>
      <c r="KFK305"/>
      <c r="KFL305"/>
      <c r="KFM305"/>
      <c r="KFN305"/>
      <c r="KFO305"/>
      <c r="KFP305"/>
      <c r="KFQ305"/>
      <c r="KFR305"/>
      <c r="KFS305"/>
      <c r="KFT305"/>
      <c r="KFU305"/>
      <c r="KFV305"/>
      <c r="KFW305"/>
      <c r="KFX305"/>
      <c r="KFY305"/>
      <c r="KFZ305"/>
      <c r="KGA305"/>
      <c r="KGB305"/>
      <c r="KGC305"/>
      <c r="KGD305"/>
      <c r="KGE305"/>
      <c r="KGF305"/>
      <c r="KGG305"/>
      <c r="KGH305"/>
      <c r="KGI305"/>
      <c r="KGJ305"/>
      <c r="KGK305"/>
      <c r="KGL305"/>
      <c r="KGM305"/>
      <c r="KGN305"/>
      <c r="KGO305"/>
      <c r="KGP305"/>
      <c r="KGQ305"/>
      <c r="KGR305"/>
      <c r="KGS305"/>
      <c r="KGT305"/>
      <c r="KGU305"/>
      <c r="KGV305"/>
      <c r="KGW305"/>
      <c r="KGX305"/>
      <c r="KGY305"/>
      <c r="KGZ305"/>
      <c r="KHA305"/>
      <c r="KHB305"/>
      <c r="KHC305"/>
      <c r="KHD305"/>
      <c r="KHE305"/>
      <c r="KHF305"/>
      <c r="KHG305"/>
      <c r="KHH305"/>
      <c r="KHI305"/>
      <c r="KHJ305"/>
      <c r="KHK305"/>
      <c r="KHL305"/>
      <c r="KHM305"/>
      <c r="KHN305"/>
      <c r="KHO305"/>
      <c r="KHP305"/>
      <c r="KHQ305"/>
      <c r="KHR305"/>
      <c r="KHS305"/>
      <c r="KHT305"/>
      <c r="KHU305"/>
      <c r="KHV305"/>
      <c r="KHW305"/>
      <c r="KHX305"/>
      <c r="KHY305"/>
      <c r="KHZ305"/>
      <c r="KIA305"/>
      <c r="KIB305"/>
      <c r="KIC305"/>
      <c r="KID305"/>
      <c r="KIE305"/>
      <c r="KIF305"/>
      <c r="KIG305"/>
      <c r="KIH305"/>
      <c r="KII305"/>
      <c r="KIJ305"/>
      <c r="KIK305"/>
      <c r="KIL305"/>
      <c r="KIM305"/>
      <c r="KIN305"/>
      <c r="KIO305"/>
      <c r="KIP305"/>
      <c r="KIQ305"/>
      <c r="KIR305"/>
      <c r="KIS305"/>
      <c r="KIT305"/>
      <c r="KIU305"/>
      <c r="KIV305"/>
      <c r="KIW305"/>
      <c r="KIX305"/>
      <c r="KIY305"/>
      <c r="KIZ305"/>
      <c r="KJA305"/>
      <c r="KJB305"/>
      <c r="KJC305"/>
      <c r="KJD305"/>
      <c r="KJE305"/>
      <c r="KJF305"/>
      <c r="KJG305"/>
      <c r="KJH305"/>
      <c r="KJI305"/>
      <c r="KJJ305"/>
      <c r="KJK305"/>
      <c r="KJL305"/>
      <c r="KJM305"/>
      <c r="KJN305"/>
      <c r="KJO305"/>
      <c r="KJP305"/>
      <c r="KJQ305"/>
      <c r="KJR305"/>
      <c r="KJS305"/>
      <c r="KJT305"/>
      <c r="KJU305"/>
      <c r="KJV305"/>
      <c r="KJW305"/>
      <c r="KJX305"/>
      <c r="KJY305"/>
      <c r="KJZ305"/>
      <c r="KKA305"/>
      <c r="KKB305"/>
      <c r="KKC305"/>
      <c r="KKD305"/>
      <c r="KKE305"/>
      <c r="KKF305"/>
      <c r="KKG305"/>
      <c r="KKH305"/>
      <c r="KKI305"/>
      <c r="KKJ305"/>
      <c r="KKK305"/>
      <c r="KKL305"/>
      <c r="KKM305"/>
      <c r="KKN305"/>
      <c r="KKO305"/>
      <c r="KKP305"/>
      <c r="KKQ305"/>
      <c r="KKR305"/>
      <c r="KKS305"/>
      <c r="KKT305"/>
      <c r="KKU305"/>
      <c r="KKV305"/>
      <c r="KKW305"/>
      <c r="KKX305"/>
      <c r="KKY305"/>
      <c r="KKZ305"/>
      <c r="KLA305"/>
      <c r="KLB305"/>
      <c r="KLC305"/>
      <c r="KLD305"/>
      <c r="KLE305"/>
      <c r="KLF305"/>
      <c r="KLG305"/>
      <c r="KLH305"/>
      <c r="KLI305"/>
      <c r="KLJ305"/>
      <c r="KLK305"/>
      <c r="KLL305"/>
      <c r="KLM305"/>
      <c r="KLN305"/>
      <c r="KLO305"/>
      <c r="KLP305"/>
      <c r="KLQ305"/>
      <c r="KLR305"/>
      <c r="KLS305"/>
      <c r="KLT305"/>
      <c r="KLU305"/>
      <c r="KLV305"/>
      <c r="KLW305"/>
      <c r="KLX305"/>
      <c r="KLY305"/>
      <c r="KLZ305"/>
      <c r="KMA305"/>
      <c r="KMB305"/>
      <c r="KMC305"/>
      <c r="KMD305"/>
      <c r="KME305"/>
      <c r="KMF305"/>
      <c r="KMG305"/>
      <c r="KMH305"/>
      <c r="KMI305"/>
      <c r="KMJ305"/>
      <c r="KMK305"/>
      <c r="KML305"/>
      <c r="KMM305"/>
      <c r="KMN305"/>
      <c r="KMO305"/>
      <c r="KMP305"/>
      <c r="KMQ305"/>
      <c r="KMR305"/>
      <c r="KMS305"/>
      <c r="KMT305"/>
      <c r="KMU305"/>
      <c r="KMV305"/>
      <c r="KMW305"/>
      <c r="KMX305"/>
      <c r="KMY305"/>
      <c r="KMZ305"/>
      <c r="KNA305"/>
      <c r="KNB305"/>
      <c r="KNC305"/>
      <c r="KND305"/>
      <c r="KNE305"/>
      <c r="KNF305"/>
      <c r="KNG305"/>
      <c r="KNH305"/>
      <c r="KNI305"/>
      <c r="KNJ305"/>
      <c r="KNK305"/>
      <c r="KNL305"/>
      <c r="KNM305"/>
      <c r="KNN305"/>
      <c r="KNO305"/>
      <c r="KNP305"/>
      <c r="KNQ305"/>
      <c r="KNR305"/>
      <c r="KNS305"/>
      <c r="KNT305"/>
      <c r="KNU305"/>
      <c r="KNV305"/>
      <c r="KNW305"/>
      <c r="KNX305"/>
      <c r="KNY305"/>
      <c r="KNZ305"/>
      <c r="KOA305"/>
      <c r="KOB305"/>
      <c r="KOC305"/>
      <c r="KOD305"/>
      <c r="KOE305"/>
      <c r="KOF305"/>
      <c r="KOG305"/>
      <c r="KOH305"/>
      <c r="KOI305"/>
      <c r="KOJ305"/>
      <c r="KOK305"/>
      <c r="KOL305"/>
      <c r="KOM305"/>
      <c r="KON305"/>
      <c r="KOO305"/>
      <c r="KOP305"/>
      <c r="KOQ305"/>
      <c r="KOR305"/>
      <c r="KOS305"/>
      <c r="KOT305"/>
      <c r="KOU305"/>
      <c r="KOV305"/>
      <c r="KOW305"/>
      <c r="KOX305"/>
      <c r="KOY305"/>
      <c r="KOZ305"/>
      <c r="KPA305"/>
      <c r="KPB305"/>
      <c r="KPC305"/>
      <c r="KPD305"/>
      <c r="KPE305"/>
      <c r="KPF305"/>
      <c r="KPG305"/>
      <c r="KPH305"/>
      <c r="KPI305"/>
      <c r="KPJ305"/>
      <c r="KPK305"/>
      <c r="KPL305"/>
      <c r="KPM305"/>
      <c r="KPN305"/>
      <c r="KPO305"/>
      <c r="KPP305"/>
      <c r="KPQ305"/>
      <c r="KPR305"/>
      <c r="KPS305"/>
      <c r="KPT305"/>
      <c r="KPU305"/>
      <c r="KPV305"/>
      <c r="KPW305"/>
      <c r="KPX305"/>
      <c r="KPY305"/>
      <c r="KPZ305"/>
      <c r="KQA305"/>
      <c r="KQB305"/>
      <c r="KQC305"/>
      <c r="KQD305"/>
      <c r="KQE305"/>
      <c r="KQF305"/>
      <c r="KQG305"/>
      <c r="KQH305"/>
      <c r="KQI305"/>
      <c r="KQJ305"/>
      <c r="KQK305"/>
      <c r="KQL305"/>
      <c r="KQM305"/>
      <c r="KQN305"/>
      <c r="KQO305"/>
      <c r="KQP305"/>
      <c r="KQQ305"/>
      <c r="KQR305"/>
      <c r="KQS305"/>
      <c r="KQT305"/>
      <c r="KQU305"/>
      <c r="KQV305"/>
      <c r="KQW305"/>
      <c r="KQX305"/>
      <c r="KQY305"/>
      <c r="KQZ305"/>
      <c r="KRA305"/>
      <c r="KRB305"/>
      <c r="KRC305"/>
      <c r="KRD305"/>
      <c r="KRE305"/>
      <c r="KRF305"/>
      <c r="KRG305"/>
      <c r="KRH305"/>
      <c r="KRI305"/>
      <c r="KRJ305"/>
      <c r="KRK305"/>
      <c r="KRL305"/>
      <c r="KRM305"/>
      <c r="KRN305"/>
      <c r="KRO305"/>
      <c r="KRP305"/>
      <c r="KRQ305"/>
      <c r="KRR305"/>
      <c r="KRS305"/>
      <c r="KRT305"/>
      <c r="KRU305"/>
      <c r="KRV305"/>
      <c r="KRW305"/>
      <c r="KRX305"/>
      <c r="KRY305"/>
      <c r="KRZ305"/>
      <c r="KSA305"/>
      <c r="KSB305"/>
      <c r="KSC305"/>
      <c r="KSD305"/>
      <c r="KSE305"/>
      <c r="KSF305"/>
      <c r="KSG305"/>
      <c r="KSH305"/>
      <c r="KSI305"/>
      <c r="KSJ305"/>
      <c r="KSK305"/>
      <c r="KSL305"/>
      <c r="KSM305"/>
      <c r="KSN305"/>
      <c r="KSO305"/>
      <c r="KSP305"/>
      <c r="KSQ305"/>
      <c r="KSR305"/>
      <c r="KSS305"/>
      <c r="KST305"/>
      <c r="KSU305"/>
      <c r="KSV305"/>
      <c r="KSW305"/>
      <c r="KSX305"/>
      <c r="KSY305"/>
      <c r="KSZ305"/>
      <c r="KTA305"/>
      <c r="KTB305"/>
      <c r="KTC305"/>
      <c r="KTD305"/>
      <c r="KTE305"/>
      <c r="KTF305"/>
      <c r="KTG305"/>
      <c r="KTH305"/>
      <c r="KTI305"/>
      <c r="KTJ305"/>
      <c r="KTK305"/>
      <c r="KTL305"/>
      <c r="KTM305"/>
      <c r="KTN305"/>
      <c r="KTO305"/>
      <c r="KTP305"/>
      <c r="KTQ305"/>
      <c r="KTR305"/>
      <c r="KTS305"/>
      <c r="KTT305"/>
      <c r="KTU305"/>
      <c r="KTV305"/>
      <c r="KTW305"/>
      <c r="KTX305"/>
      <c r="KTY305"/>
      <c r="KTZ305"/>
      <c r="KUA305"/>
      <c r="KUB305"/>
      <c r="KUC305"/>
      <c r="KUD305"/>
      <c r="KUE305"/>
      <c r="KUF305"/>
      <c r="KUG305"/>
      <c r="KUH305"/>
      <c r="KUI305"/>
      <c r="KUJ305"/>
      <c r="KUK305"/>
      <c r="KUL305"/>
      <c r="KUM305"/>
      <c r="KUN305"/>
      <c r="KUO305"/>
      <c r="KUP305"/>
      <c r="KUQ305"/>
      <c r="KUR305"/>
      <c r="KUS305"/>
      <c r="KUT305"/>
      <c r="KUU305"/>
      <c r="KUV305"/>
      <c r="KUW305"/>
      <c r="KUX305"/>
      <c r="KUY305"/>
      <c r="KUZ305"/>
      <c r="KVA305"/>
      <c r="KVB305"/>
      <c r="KVC305"/>
      <c r="KVD305"/>
      <c r="KVE305"/>
      <c r="KVF305"/>
      <c r="KVG305"/>
      <c r="KVH305"/>
      <c r="KVI305"/>
      <c r="KVJ305"/>
      <c r="KVK305"/>
      <c r="KVL305"/>
      <c r="KVM305"/>
      <c r="KVN305"/>
      <c r="KVO305"/>
      <c r="KVP305"/>
      <c r="KVQ305"/>
      <c r="KVR305"/>
      <c r="KVS305"/>
      <c r="KVT305"/>
      <c r="KVU305"/>
      <c r="KVV305"/>
      <c r="KVW305"/>
      <c r="KVX305"/>
      <c r="KVY305"/>
      <c r="KVZ305"/>
      <c r="KWA305"/>
      <c r="KWB305"/>
      <c r="KWC305"/>
      <c r="KWD305"/>
      <c r="KWE305"/>
      <c r="KWF305"/>
      <c r="KWG305"/>
      <c r="KWH305"/>
      <c r="KWI305"/>
      <c r="KWJ305"/>
      <c r="KWK305"/>
      <c r="KWL305"/>
      <c r="KWM305"/>
      <c r="KWN305"/>
      <c r="KWO305"/>
      <c r="KWP305"/>
      <c r="KWQ305"/>
      <c r="KWR305"/>
      <c r="KWS305"/>
      <c r="KWT305"/>
      <c r="KWU305"/>
      <c r="KWV305"/>
      <c r="KWW305"/>
      <c r="KWX305"/>
      <c r="KWY305"/>
      <c r="KWZ305"/>
      <c r="KXA305"/>
      <c r="KXB305"/>
      <c r="KXC305"/>
      <c r="KXD305"/>
      <c r="KXE305"/>
      <c r="KXF305"/>
      <c r="KXG305"/>
      <c r="KXH305"/>
      <c r="KXI305"/>
      <c r="KXJ305"/>
      <c r="KXK305"/>
      <c r="KXL305"/>
      <c r="KXM305"/>
      <c r="KXN305"/>
      <c r="KXO305"/>
      <c r="KXP305"/>
      <c r="KXQ305"/>
      <c r="KXR305"/>
      <c r="KXS305"/>
      <c r="KXT305"/>
      <c r="KXU305"/>
      <c r="KXV305"/>
      <c r="KXW305"/>
      <c r="KXX305"/>
      <c r="KXY305"/>
      <c r="KXZ305"/>
      <c r="KYA305"/>
      <c r="KYB305"/>
      <c r="KYC305"/>
      <c r="KYD305"/>
      <c r="KYE305"/>
      <c r="KYF305"/>
      <c r="KYG305"/>
      <c r="KYH305"/>
      <c r="KYI305"/>
      <c r="KYJ305"/>
      <c r="KYK305"/>
      <c r="KYL305"/>
      <c r="KYM305"/>
      <c r="KYN305"/>
      <c r="KYO305"/>
      <c r="KYP305"/>
      <c r="KYQ305"/>
      <c r="KYR305"/>
      <c r="KYS305"/>
      <c r="KYT305"/>
      <c r="KYU305"/>
      <c r="KYV305"/>
      <c r="KYW305"/>
      <c r="KYX305"/>
      <c r="KYY305"/>
      <c r="KYZ305"/>
      <c r="KZA305"/>
      <c r="KZB305"/>
      <c r="KZC305"/>
      <c r="KZD305"/>
      <c r="KZE305"/>
      <c r="KZF305"/>
      <c r="KZG305"/>
      <c r="KZH305"/>
      <c r="KZI305"/>
      <c r="KZJ305"/>
      <c r="KZK305"/>
      <c r="KZL305"/>
      <c r="KZM305"/>
      <c r="KZN305"/>
      <c r="KZO305"/>
      <c r="KZP305"/>
      <c r="KZQ305"/>
      <c r="KZR305"/>
      <c r="KZS305"/>
      <c r="KZT305"/>
      <c r="KZU305"/>
      <c r="KZV305"/>
      <c r="KZW305"/>
      <c r="KZX305"/>
      <c r="KZY305"/>
      <c r="KZZ305"/>
      <c r="LAA305"/>
      <c r="LAB305"/>
      <c r="LAC305"/>
      <c r="LAD305"/>
      <c r="LAE305"/>
      <c r="LAF305"/>
      <c r="LAG305"/>
      <c r="LAH305"/>
      <c r="LAI305"/>
      <c r="LAJ305"/>
      <c r="LAK305"/>
      <c r="LAL305"/>
      <c r="LAM305"/>
      <c r="LAN305"/>
      <c r="LAO305"/>
      <c r="LAP305"/>
      <c r="LAQ305"/>
      <c r="LAR305"/>
      <c r="LAS305"/>
      <c r="LAT305"/>
      <c r="LAU305"/>
      <c r="LAV305"/>
      <c r="LAW305"/>
      <c r="LAX305"/>
      <c r="LAY305"/>
      <c r="LAZ305"/>
      <c r="LBA305"/>
      <c r="LBB305"/>
      <c r="LBC305"/>
      <c r="LBD305"/>
      <c r="LBE305"/>
      <c r="LBF305"/>
      <c r="LBG305"/>
      <c r="LBH305"/>
      <c r="LBI305"/>
      <c r="LBJ305"/>
      <c r="LBK305"/>
      <c r="LBL305"/>
      <c r="LBM305"/>
      <c r="LBN305"/>
      <c r="LBO305"/>
      <c r="LBP305"/>
      <c r="LBQ305"/>
      <c r="LBR305"/>
      <c r="LBS305"/>
      <c r="LBT305"/>
      <c r="LBU305"/>
      <c r="LBV305"/>
      <c r="LBW305"/>
      <c r="LBX305"/>
      <c r="LBY305"/>
      <c r="LBZ305"/>
      <c r="LCA305"/>
      <c r="LCB305"/>
      <c r="LCC305"/>
      <c r="LCD305"/>
      <c r="LCE305"/>
      <c r="LCF305"/>
      <c r="LCG305"/>
      <c r="LCH305"/>
      <c r="LCI305"/>
      <c r="LCJ305"/>
      <c r="LCK305"/>
      <c r="LCL305"/>
      <c r="LCM305"/>
      <c r="LCN305"/>
      <c r="LCO305"/>
      <c r="LCP305"/>
      <c r="LCQ305"/>
      <c r="LCR305"/>
      <c r="LCS305"/>
      <c r="LCT305"/>
      <c r="LCU305"/>
      <c r="LCV305"/>
      <c r="LCW305"/>
      <c r="LCX305"/>
      <c r="LCY305"/>
      <c r="LCZ305"/>
      <c r="LDA305"/>
      <c r="LDB305"/>
      <c r="LDC305"/>
      <c r="LDD305"/>
      <c r="LDE305"/>
      <c r="LDF305"/>
      <c r="LDG305"/>
      <c r="LDH305"/>
      <c r="LDI305"/>
      <c r="LDJ305"/>
      <c r="LDK305"/>
      <c r="LDL305"/>
      <c r="LDM305"/>
      <c r="LDN305"/>
      <c r="LDO305"/>
      <c r="LDP305"/>
      <c r="LDQ305"/>
      <c r="LDR305"/>
      <c r="LDS305"/>
      <c r="LDT305"/>
      <c r="LDU305"/>
      <c r="LDV305"/>
      <c r="LDW305"/>
      <c r="LDX305"/>
      <c r="LDY305"/>
      <c r="LDZ305"/>
      <c r="LEA305"/>
      <c r="LEB305"/>
      <c r="LEC305"/>
      <c r="LED305"/>
      <c r="LEE305"/>
      <c r="LEF305"/>
      <c r="LEG305"/>
      <c r="LEH305"/>
      <c r="LEI305"/>
      <c r="LEJ305"/>
      <c r="LEK305"/>
      <c r="LEL305"/>
      <c r="LEM305"/>
      <c r="LEN305"/>
      <c r="LEO305"/>
      <c r="LEP305"/>
      <c r="LEQ305"/>
      <c r="LER305"/>
      <c r="LES305"/>
      <c r="LET305"/>
      <c r="LEU305"/>
      <c r="LEV305"/>
      <c r="LEW305"/>
      <c r="LEX305"/>
      <c r="LEY305"/>
      <c r="LEZ305"/>
      <c r="LFA305"/>
      <c r="LFB305"/>
      <c r="LFC305"/>
      <c r="LFD305"/>
      <c r="LFE305"/>
      <c r="LFF305"/>
      <c r="LFG305"/>
      <c r="LFH305"/>
      <c r="LFI305"/>
      <c r="LFJ305"/>
      <c r="LFK305"/>
      <c r="LFL305"/>
      <c r="LFM305"/>
      <c r="LFN305"/>
      <c r="LFO305"/>
      <c r="LFP305"/>
      <c r="LFQ305"/>
      <c r="LFR305"/>
      <c r="LFS305"/>
      <c r="LFT305"/>
      <c r="LFU305"/>
      <c r="LFV305"/>
      <c r="LFW305"/>
      <c r="LFX305"/>
      <c r="LFY305"/>
      <c r="LFZ305"/>
      <c r="LGA305"/>
      <c r="LGB305"/>
      <c r="LGC305"/>
      <c r="LGD305"/>
      <c r="LGE305"/>
      <c r="LGF305"/>
      <c r="LGG305"/>
      <c r="LGH305"/>
      <c r="LGI305"/>
      <c r="LGJ305"/>
      <c r="LGK305"/>
      <c r="LGL305"/>
      <c r="LGM305"/>
      <c r="LGN305"/>
      <c r="LGO305"/>
      <c r="LGP305"/>
      <c r="LGQ305"/>
      <c r="LGR305"/>
      <c r="LGS305"/>
      <c r="LGT305"/>
      <c r="LGU305"/>
      <c r="LGV305"/>
      <c r="LGW305"/>
      <c r="LGX305"/>
      <c r="LGY305"/>
      <c r="LGZ305"/>
      <c r="LHA305"/>
      <c r="LHB305"/>
      <c r="LHC305"/>
      <c r="LHD305"/>
      <c r="LHE305"/>
      <c r="LHF305"/>
      <c r="LHG305"/>
      <c r="LHH305"/>
      <c r="LHI305"/>
      <c r="LHJ305"/>
      <c r="LHK305"/>
      <c r="LHL305"/>
      <c r="LHM305"/>
      <c r="LHN305"/>
      <c r="LHO305"/>
      <c r="LHP305"/>
      <c r="LHQ305"/>
      <c r="LHR305"/>
      <c r="LHS305"/>
      <c r="LHT305"/>
      <c r="LHU305"/>
      <c r="LHV305"/>
      <c r="LHW305"/>
      <c r="LHX305"/>
      <c r="LHY305"/>
      <c r="LHZ305"/>
      <c r="LIA305"/>
      <c r="LIB305"/>
      <c r="LIC305"/>
      <c r="LID305"/>
      <c r="LIE305"/>
      <c r="LIF305"/>
      <c r="LIG305"/>
      <c r="LIH305"/>
      <c r="LII305"/>
      <c r="LIJ305"/>
      <c r="LIK305"/>
      <c r="LIL305"/>
      <c r="LIM305"/>
      <c r="LIN305"/>
      <c r="LIO305"/>
      <c r="LIP305"/>
      <c r="LIQ305"/>
      <c r="LIR305"/>
      <c r="LIS305"/>
      <c r="LIT305"/>
      <c r="LIU305"/>
      <c r="LIV305"/>
      <c r="LIW305"/>
      <c r="LIX305"/>
      <c r="LIY305"/>
      <c r="LIZ305"/>
      <c r="LJA305"/>
      <c r="LJB305"/>
      <c r="LJC305"/>
      <c r="LJD305"/>
      <c r="LJE305"/>
      <c r="LJF305"/>
      <c r="LJG305"/>
      <c r="LJH305"/>
      <c r="LJI305"/>
      <c r="LJJ305"/>
      <c r="LJK305"/>
      <c r="LJL305"/>
      <c r="LJM305"/>
      <c r="LJN305"/>
      <c r="LJO305"/>
      <c r="LJP305"/>
      <c r="LJQ305"/>
      <c r="LJR305"/>
      <c r="LJS305"/>
      <c r="LJT305"/>
      <c r="LJU305"/>
      <c r="LJV305"/>
      <c r="LJW305"/>
      <c r="LJX305"/>
      <c r="LJY305"/>
      <c r="LJZ305"/>
      <c r="LKA305"/>
      <c r="LKB305"/>
      <c r="LKC305"/>
      <c r="LKD305"/>
      <c r="LKE305"/>
      <c r="LKF305"/>
      <c r="LKG305"/>
      <c r="LKH305"/>
      <c r="LKI305"/>
      <c r="LKJ305"/>
      <c r="LKK305"/>
      <c r="LKL305"/>
      <c r="LKM305"/>
      <c r="LKN305"/>
      <c r="LKO305"/>
      <c r="LKP305"/>
      <c r="LKQ305"/>
      <c r="LKR305"/>
      <c r="LKS305"/>
      <c r="LKT305"/>
      <c r="LKU305"/>
      <c r="LKV305"/>
      <c r="LKW305"/>
      <c r="LKX305"/>
      <c r="LKY305"/>
      <c r="LKZ305"/>
      <c r="LLA305"/>
      <c r="LLB305"/>
      <c r="LLC305"/>
      <c r="LLD305"/>
      <c r="LLE305"/>
      <c r="LLF305"/>
      <c r="LLG305"/>
      <c r="LLH305"/>
      <c r="LLI305"/>
      <c r="LLJ305"/>
      <c r="LLK305"/>
      <c r="LLL305"/>
      <c r="LLM305"/>
      <c r="LLN305"/>
      <c r="LLO305"/>
      <c r="LLP305"/>
      <c r="LLQ305"/>
      <c r="LLR305"/>
      <c r="LLS305"/>
      <c r="LLT305"/>
      <c r="LLU305"/>
      <c r="LLV305"/>
      <c r="LLW305"/>
      <c r="LLX305"/>
      <c r="LLY305"/>
      <c r="LLZ305"/>
      <c r="LMA305"/>
      <c r="LMB305"/>
      <c r="LMC305"/>
      <c r="LMD305"/>
      <c r="LME305"/>
      <c r="LMF305"/>
      <c r="LMG305"/>
      <c r="LMH305"/>
      <c r="LMI305"/>
      <c r="LMJ305"/>
      <c r="LMK305"/>
      <c r="LML305"/>
      <c r="LMM305"/>
      <c r="LMN305"/>
      <c r="LMO305"/>
      <c r="LMP305"/>
      <c r="LMQ305"/>
      <c r="LMR305"/>
      <c r="LMS305"/>
      <c r="LMT305"/>
      <c r="LMU305"/>
      <c r="LMV305"/>
      <c r="LMW305"/>
      <c r="LMX305"/>
      <c r="LMY305"/>
      <c r="LMZ305"/>
      <c r="LNA305"/>
      <c r="LNB305"/>
      <c r="LNC305"/>
      <c r="LND305"/>
      <c r="LNE305"/>
      <c r="LNF305"/>
      <c r="LNG305"/>
      <c r="LNH305"/>
      <c r="LNI305"/>
      <c r="LNJ305"/>
      <c r="LNK305"/>
      <c r="LNL305"/>
      <c r="LNM305"/>
      <c r="LNN305"/>
      <c r="LNO305"/>
      <c r="LNP305"/>
      <c r="LNQ305"/>
      <c r="LNR305"/>
      <c r="LNS305"/>
      <c r="LNT305"/>
      <c r="LNU305"/>
      <c r="LNV305"/>
      <c r="LNW305"/>
      <c r="LNX305"/>
      <c r="LNY305"/>
      <c r="LNZ305"/>
      <c r="LOA305"/>
      <c r="LOB305"/>
      <c r="LOC305"/>
      <c r="LOD305"/>
      <c r="LOE305"/>
      <c r="LOF305"/>
      <c r="LOG305"/>
      <c r="LOH305"/>
      <c r="LOI305"/>
      <c r="LOJ305"/>
      <c r="LOK305"/>
      <c r="LOL305"/>
      <c r="LOM305"/>
      <c r="LON305"/>
      <c r="LOO305"/>
      <c r="LOP305"/>
      <c r="LOQ305"/>
      <c r="LOR305"/>
      <c r="LOS305"/>
      <c r="LOT305"/>
      <c r="LOU305"/>
      <c r="LOV305"/>
      <c r="LOW305"/>
      <c r="LOX305"/>
      <c r="LOY305"/>
      <c r="LOZ305"/>
      <c r="LPA305"/>
      <c r="LPB305"/>
      <c r="LPC305"/>
      <c r="LPD305"/>
      <c r="LPE305"/>
      <c r="LPF305"/>
      <c r="LPG305"/>
      <c r="LPH305"/>
      <c r="LPI305"/>
      <c r="LPJ305"/>
      <c r="LPK305"/>
      <c r="LPL305"/>
      <c r="LPM305"/>
      <c r="LPN305"/>
      <c r="LPO305"/>
      <c r="LPP305"/>
      <c r="LPQ305"/>
      <c r="LPR305"/>
      <c r="LPS305"/>
      <c r="LPT305"/>
      <c r="LPU305"/>
      <c r="LPV305"/>
      <c r="LPW305"/>
      <c r="LPX305"/>
      <c r="LPY305"/>
      <c r="LPZ305"/>
      <c r="LQA305"/>
      <c r="LQB305"/>
      <c r="LQC305"/>
      <c r="LQD305"/>
      <c r="LQE305"/>
      <c r="LQF305"/>
      <c r="LQG305"/>
      <c r="LQH305"/>
      <c r="LQI305"/>
      <c r="LQJ305"/>
      <c r="LQK305"/>
      <c r="LQL305"/>
      <c r="LQM305"/>
      <c r="LQN305"/>
      <c r="LQO305"/>
      <c r="LQP305"/>
      <c r="LQQ305"/>
      <c r="LQR305"/>
      <c r="LQS305"/>
      <c r="LQT305"/>
      <c r="LQU305"/>
      <c r="LQV305"/>
      <c r="LQW305"/>
      <c r="LQX305"/>
      <c r="LQY305"/>
      <c r="LQZ305"/>
      <c r="LRA305"/>
      <c r="LRB305"/>
      <c r="LRC305"/>
      <c r="LRD305"/>
      <c r="LRE305"/>
      <c r="LRF305"/>
      <c r="LRG305"/>
      <c r="LRH305"/>
      <c r="LRI305"/>
      <c r="LRJ305"/>
      <c r="LRK305"/>
      <c r="LRL305"/>
      <c r="LRM305"/>
      <c r="LRN305"/>
      <c r="LRO305"/>
      <c r="LRP305"/>
      <c r="LRQ305"/>
      <c r="LRR305"/>
      <c r="LRS305"/>
      <c r="LRT305"/>
      <c r="LRU305"/>
      <c r="LRV305"/>
      <c r="LRW305"/>
      <c r="LRX305"/>
      <c r="LRY305"/>
      <c r="LRZ305"/>
      <c r="LSA305"/>
      <c r="LSB305"/>
      <c r="LSC305"/>
      <c r="LSD305"/>
      <c r="LSE305"/>
      <c r="LSF305"/>
      <c r="LSG305"/>
      <c r="LSH305"/>
      <c r="LSI305"/>
      <c r="LSJ305"/>
      <c r="LSK305"/>
      <c r="LSL305"/>
      <c r="LSM305"/>
      <c r="LSN305"/>
      <c r="LSO305"/>
      <c r="LSP305"/>
      <c r="LSQ305"/>
      <c r="LSR305"/>
      <c r="LSS305"/>
      <c r="LST305"/>
      <c r="LSU305"/>
      <c r="LSV305"/>
      <c r="LSW305"/>
      <c r="LSX305"/>
      <c r="LSY305"/>
      <c r="LSZ305"/>
      <c r="LTA305"/>
      <c r="LTB305"/>
      <c r="LTC305"/>
      <c r="LTD305"/>
      <c r="LTE305"/>
      <c r="LTF305"/>
      <c r="LTG305"/>
      <c r="LTH305"/>
      <c r="LTI305"/>
      <c r="LTJ305"/>
      <c r="LTK305"/>
      <c r="LTL305"/>
      <c r="LTM305"/>
      <c r="LTN305"/>
      <c r="LTO305"/>
      <c r="LTP305"/>
      <c r="LTQ305"/>
      <c r="LTR305"/>
      <c r="LTS305"/>
      <c r="LTT305"/>
      <c r="LTU305"/>
      <c r="LTV305"/>
      <c r="LTW305"/>
      <c r="LTX305"/>
      <c r="LTY305"/>
      <c r="LTZ305"/>
      <c r="LUA305"/>
      <c r="LUB305"/>
      <c r="LUC305"/>
      <c r="LUD305"/>
      <c r="LUE305"/>
      <c r="LUF305"/>
      <c r="LUG305"/>
      <c r="LUH305"/>
      <c r="LUI305"/>
      <c r="LUJ305"/>
      <c r="LUK305"/>
      <c r="LUL305"/>
      <c r="LUM305"/>
      <c r="LUN305"/>
      <c r="LUO305"/>
      <c r="LUP305"/>
      <c r="LUQ305"/>
      <c r="LUR305"/>
      <c r="LUS305"/>
      <c r="LUT305"/>
      <c r="LUU305"/>
      <c r="LUV305"/>
      <c r="LUW305"/>
      <c r="LUX305"/>
      <c r="LUY305"/>
      <c r="LUZ305"/>
      <c r="LVA305"/>
      <c r="LVB305"/>
      <c r="LVC305"/>
      <c r="LVD305"/>
      <c r="LVE305"/>
      <c r="LVF305"/>
      <c r="LVG305"/>
      <c r="LVH305"/>
      <c r="LVI305"/>
      <c r="LVJ305"/>
      <c r="LVK305"/>
      <c r="LVL305"/>
      <c r="LVM305"/>
      <c r="LVN305"/>
      <c r="LVO305"/>
      <c r="LVP305"/>
      <c r="LVQ305"/>
      <c r="LVR305"/>
      <c r="LVS305"/>
      <c r="LVT305"/>
      <c r="LVU305"/>
      <c r="LVV305"/>
      <c r="LVW305"/>
      <c r="LVX305"/>
      <c r="LVY305"/>
      <c r="LVZ305"/>
      <c r="LWA305"/>
      <c r="LWB305"/>
      <c r="LWC305"/>
      <c r="LWD305"/>
      <c r="LWE305"/>
      <c r="LWF305"/>
      <c r="LWG305"/>
      <c r="LWH305"/>
      <c r="LWI305"/>
      <c r="LWJ305"/>
      <c r="LWK305"/>
      <c r="LWL305"/>
      <c r="LWM305"/>
      <c r="LWN305"/>
      <c r="LWO305"/>
      <c r="LWP305"/>
      <c r="LWQ305"/>
      <c r="LWR305"/>
      <c r="LWS305"/>
      <c r="LWT305"/>
      <c r="LWU305"/>
      <c r="LWV305"/>
      <c r="LWW305"/>
      <c r="LWX305"/>
      <c r="LWY305"/>
      <c r="LWZ305"/>
      <c r="LXA305"/>
      <c r="LXB305"/>
      <c r="LXC305"/>
      <c r="LXD305"/>
      <c r="LXE305"/>
      <c r="LXF305"/>
      <c r="LXG305"/>
      <c r="LXH305"/>
      <c r="LXI305"/>
      <c r="LXJ305"/>
      <c r="LXK305"/>
      <c r="LXL305"/>
      <c r="LXM305"/>
      <c r="LXN305"/>
      <c r="LXO305"/>
      <c r="LXP305"/>
      <c r="LXQ305"/>
      <c r="LXR305"/>
      <c r="LXS305"/>
      <c r="LXT305"/>
      <c r="LXU305"/>
      <c r="LXV305"/>
      <c r="LXW305"/>
      <c r="LXX305"/>
      <c r="LXY305"/>
      <c r="LXZ305"/>
      <c r="LYA305"/>
      <c r="LYB305"/>
      <c r="LYC305"/>
      <c r="LYD305"/>
      <c r="LYE305"/>
      <c r="LYF305"/>
      <c r="LYG305"/>
      <c r="LYH305"/>
      <c r="LYI305"/>
      <c r="LYJ305"/>
      <c r="LYK305"/>
      <c r="LYL305"/>
      <c r="LYM305"/>
      <c r="LYN305"/>
      <c r="LYO305"/>
      <c r="LYP305"/>
      <c r="LYQ305"/>
      <c r="LYR305"/>
      <c r="LYS305"/>
      <c r="LYT305"/>
      <c r="LYU305"/>
      <c r="LYV305"/>
      <c r="LYW305"/>
      <c r="LYX305"/>
      <c r="LYY305"/>
      <c r="LYZ305"/>
      <c r="LZA305"/>
      <c r="LZB305"/>
      <c r="LZC305"/>
      <c r="LZD305"/>
      <c r="LZE305"/>
      <c r="LZF305"/>
      <c r="LZG305"/>
      <c r="LZH305"/>
      <c r="LZI305"/>
      <c r="LZJ305"/>
      <c r="LZK305"/>
      <c r="LZL305"/>
      <c r="LZM305"/>
      <c r="LZN305"/>
      <c r="LZO305"/>
      <c r="LZP305"/>
      <c r="LZQ305"/>
      <c r="LZR305"/>
      <c r="LZS305"/>
      <c r="LZT305"/>
      <c r="LZU305"/>
      <c r="LZV305"/>
      <c r="LZW305"/>
      <c r="LZX305"/>
      <c r="LZY305"/>
      <c r="LZZ305"/>
      <c r="MAA305"/>
      <c r="MAB305"/>
      <c r="MAC305"/>
      <c r="MAD305"/>
      <c r="MAE305"/>
      <c r="MAF305"/>
      <c r="MAG305"/>
      <c r="MAH305"/>
      <c r="MAI305"/>
      <c r="MAJ305"/>
      <c r="MAK305"/>
      <c r="MAL305"/>
      <c r="MAM305"/>
      <c r="MAN305"/>
      <c r="MAO305"/>
      <c r="MAP305"/>
      <c r="MAQ305"/>
      <c r="MAR305"/>
      <c r="MAS305"/>
      <c r="MAT305"/>
      <c r="MAU305"/>
      <c r="MAV305"/>
      <c r="MAW305"/>
      <c r="MAX305"/>
      <c r="MAY305"/>
      <c r="MAZ305"/>
      <c r="MBA305"/>
      <c r="MBB305"/>
      <c r="MBC305"/>
      <c r="MBD305"/>
      <c r="MBE305"/>
      <c r="MBF305"/>
      <c r="MBG305"/>
      <c r="MBH305"/>
      <c r="MBI305"/>
      <c r="MBJ305"/>
      <c r="MBK305"/>
      <c r="MBL305"/>
      <c r="MBM305"/>
      <c r="MBN305"/>
      <c r="MBO305"/>
      <c r="MBP305"/>
      <c r="MBQ305"/>
      <c r="MBR305"/>
      <c r="MBS305"/>
      <c r="MBT305"/>
      <c r="MBU305"/>
      <c r="MBV305"/>
      <c r="MBW305"/>
      <c r="MBX305"/>
      <c r="MBY305"/>
      <c r="MBZ305"/>
      <c r="MCA305"/>
      <c r="MCB305"/>
      <c r="MCC305"/>
      <c r="MCD305"/>
      <c r="MCE305"/>
      <c r="MCF305"/>
      <c r="MCG305"/>
      <c r="MCH305"/>
      <c r="MCI305"/>
      <c r="MCJ305"/>
      <c r="MCK305"/>
      <c r="MCL305"/>
      <c r="MCM305"/>
      <c r="MCN305"/>
      <c r="MCO305"/>
      <c r="MCP305"/>
      <c r="MCQ305"/>
      <c r="MCR305"/>
      <c r="MCS305"/>
      <c r="MCT305"/>
      <c r="MCU305"/>
      <c r="MCV305"/>
      <c r="MCW305"/>
      <c r="MCX305"/>
      <c r="MCY305"/>
      <c r="MCZ305"/>
      <c r="MDA305"/>
      <c r="MDB305"/>
      <c r="MDC305"/>
      <c r="MDD305"/>
      <c r="MDE305"/>
      <c r="MDF305"/>
      <c r="MDG305"/>
      <c r="MDH305"/>
      <c r="MDI305"/>
      <c r="MDJ305"/>
      <c r="MDK305"/>
      <c r="MDL305"/>
      <c r="MDM305"/>
      <c r="MDN305"/>
      <c r="MDO305"/>
      <c r="MDP305"/>
      <c r="MDQ305"/>
      <c r="MDR305"/>
      <c r="MDS305"/>
      <c r="MDT305"/>
      <c r="MDU305"/>
      <c r="MDV305"/>
      <c r="MDW305"/>
      <c r="MDX305"/>
      <c r="MDY305"/>
      <c r="MDZ305"/>
      <c r="MEA305"/>
      <c r="MEB305"/>
      <c r="MEC305"/>
      <c r="MED305"/>
      <c r="MEE305"/>
      <c r="MEF305"/>
      <c r="MEG305"/>
      <c r="MEH305"/>
      <c r="MEI305"/>
      <c r="MEJ305"/>
      <c r="MEK305"/>
      <c r="MEL305"/>
      <c r="MEM305"/>
      <c r="MEN305"/>
      <c r="MEO305"/>
      <c r="MEP305"/>
      <c r="MEQ305"/>
      <c r="MER305"/>
      <c r="MES305"/>
      <c r="MET305"/>
      <c r="MEU305"/>
      <c r="MEV305"/>
      <c r="MEW305"/>
      <c r="MEX305"/>
      <c r="MEY305"/>
      <c r="MEZ305"/>
      <c r="MFA305"/>
      <c r="MFB305"/>
      <c r="MFC305"/>
      <c r="MFD305"/>
      <c r="MFE305"/>
      <c r="MFF305"/>
      <c r="MFG305"/>
      <c r="MFH305"/>
      <c r="MFI305"/>
      <c r="MFJ305"/>
      <c r="MFK305"/>
      <c r="MFL305"/>
      <c r="MFM305"/>
      <c r="MFN305"/>
      <c r="MFO305"/>
      <c r="MFP305"/>
      <c r="MFQ305"/>
      <c r="MFR305"/>
      <c r="MFS305"/>
      <c r="MFT305"/>
      <c r="MFU305"/>
      <c r="MFV305"/>
      <c r="MFW305"/>
      <c r="MFX305"/>
      <c r="MFY305"/>
      <c r="MFZ305"/>
      <c r="MGA305"/>
      <c r="MGB305"/>
      <c r="MGC305"/>
      <c r="MGD305"/>
      <c r="MGE305"/>
      <c r="MGF305"/>
      <c r="MGG305"/>
      <c r="MGH305"/>
      <c r="MGI305"/>
      <c r="MGJ305"/>
      <c r="MGK305"/>
      <c r="MGL305"/>
      <c r="MGM305"/>
      <c r="MGN305"/>
      <c r="MGO305"/>
      <c r="MGP305"/>
      <c r="MGQ305"/>
      <c r="MGR305"/>
      <c r="MGS305"/>
      <c r="MGT305"/>
      <c r="MGU305"/>
      <c r="MGV305"/>
      <c r="MGW305"/>
      <c r="MGX305"/>
      <c r="MGY305"/>
      <c r="MGZ305"/>
      <c r="MHA305"/>
      <c r="MHB305"/>
      <c r="MHC305"/>
      <c r="MHD305"/>
      <c r="MHE305"/>
      <c r="MHF305"/>
      <c r="MHG305"/>
      <c r="MHH305"/>
      <c r="MHI305"/>
      <c r="MHJ305"/>
      <c r="MHK305"/>
      <c r="MHL305"/>
      <c r="MHM305"/>
      <c r="MHN305"/>
      <c r="MHO305"/>
      <c r="MHP305"/>
      <c r="MHQ305"/>
      <c r="MHR305"/>
      <c r="MHS305"/>
      <c r="MHT305"/>
      <c r="MHU305"/>
      <c r="MHV305"/>
      <c r="MHW305"/>
      <c r="MHX305"/>
      <c r="MHY305"/>
      <c r="MHZ305"/>
      <c r="MIA305"/>
      <c r="MIB305"/>
      <c r="MIC305"/>
      <c r="MID305"/>
      <c r="MIE305"/>
      <c r="MIF305"/>
      <c r="MIG305"/>
      <c r="MIH305"/>
      <c r="MII305"/>
      <c r="MIJ305"/>
      <c r="MIK305"/>
      <c r="MIL305"/>
      <c r="MIM305"/>
      <c r="MIN305"/>
      <c r="MIO305"/>
      <c r="MIP305"/>
      <c r="MIQ305"/>
      <c r="MIR305"/>
      <c r="MIS305"/>
      <c r="MIT305"/>
      <c r="MIU305"/>
      <c r="MIV305"/>
      <c r="MIW305"/>
      <c r="MIX305"/>
      <c r="MIY305"/>
      <c r="MIZ305"/>
      <c r="MJA305"/>
      <c r="MJB305"/>
      <c r="MJC305"/>
      <c r="MJD305"/>
      <c r="MJE305"/>
      <c r="MJF305"/>
      <c r="MJG305"/>
      <c r="MJH305"/>
      <c r="MJI305"/>
      <c r="MJJ305"/>
      <c r="MJK305"/>
      <c r="MJL305"/>
      <c r="MJM305"/>
      <c r="MJN305"/>
      <c r="MJO305"/>
      <c r="MJP305"/>
      <c r="MJQ305"/>
      <c r="MJR305"/>
      <c r="MJS305"/>
      <c r="MJT305"/>
      <c r="MJU305"/>
      <c r="MJV305"/>
      <c r="MJW305"/>
      <c r="MJX305"/>
      <c r="MJY305"/>
      <c r="MJZ305"/>
      <c r="MKA305"/>
      <c r="MKB305"/>
      <c r="MKC305"/>
      <c r="MKD305"/>
      <c r="MKE305"/>
      <c r="MKF305"/>
      <c r="MKG305"/>
      <c r="MKH305"/>
      <c r="MKI305"/>
      <c r="MKJ305"/>
      <c r="MKK305"/>
      <c r="MKL305"/>
      <c r="MKM305"/>
      <c r="MKN305"/>
      <c r="MKO305"/>
      <c r="MKP305"/>
      <c r="MKQ305"/>
      <c r="MKR305"/>
      <c r="MKS305"/>
      <c r="MKT305"/>
      <c r="MKU305"/>
      <c r="MKV305"/>
      <c r="MKW305"/>
      <c r="MKX305"/>
      <c r="MKY305"/>
      <c r="MKZ305"/>
      <c r="MLA305"/>
      <c r="MLB305"/>
      <c r="MLC305"/>
      <c r="MLD305"/>
      <c r="MLE305"/>
      <c r="MLF305"/>
      <c r="MLG305"/>
      <c r="MLH305"/>
      <c r="MLI305"/>
      <c r="MLJ305"/>
      <c r="MLK305"/>
      <c r="MLL305"/>
      <c r="MLM305"/>
      <c r="MLN305"/>
      <c r="MLO305"/>
      <c r="MLP305"/>
      <c r="MLQ305"/>
      <c r="MLR305"/>
      <c r="MLS305"/>
      <c r="MLT305"/>
      <c r="MLU305"/>
      <c r="MLV305"/>
      <c r="MLW305"/>
      <c r="MLX305"/>
      <c r="MLY305"/>
      <c r="MLZ305"/>
      <c r="MMA305"/>
      <c r="MMB305"/>
      <c r="MMC305"/>
      <c r="MMD305"/>
      <c r="MME305"/>
      <c r="MMF305"/>
      <c r="MMG305"/>
      <c r="MMH305"/>
      <c r="MMI305"/>
      <c r="MMJ305"/>
      <c r="MMK305"/>
      <c r="MML305"/>
      <c r="MMM305"/>
      <c r="MMN305"/>
      <c r="MMO305"/>
      <c r="MMP305"/>
      <c r="MMQ305"/>
      <c r="MMR305"/>
      <c r="MMS305"/>
      <c r="MMT305"/>
      <c r="MMU305"/>
      <c r="MMV305"/>
      <c r="MMW305"/>
      <c r="MMX305"/>
      <c r="MMY305"/>
      <c r="MMZ305"/>
      <c r="MNA305"/>
      <c r="MNB305"/>
      <c r="MNC305"/>
      <c r="MND305"/>
      <c r="MNE305"/>
      <c r="MNF305"/>
      <c r="MNG305"/>
      <c r="MNH305"/>
      <c r="MNI305"/>
      <c r="MNJ305"/>
      <c r="MNK305"/>
      <c r="MNL305"/>
      <c r="MNM305"/>
      <c r="MNN305"/>
      <c r="MNO305"/>
      <c r="MNP305"/>
      <c r="MNQ305"/>
      <c r="MNR305"/>
      <c r="MNS305"/>
      <c r="MNT305"/>
      <c r="MNU305"/>
      <c r="MNV305"/>
      <c r="MNW305"/>
      <c r="MNX305"/>
      <c r="MNY305"/>
      <c r="MNZ305"/>
      <c r="MOA305"/>
      <c r="MOB305"/>
      <c r="MOC305"/>
      <c r="MOD305"/>
      <c r="MOE305"/>
      <c r="MOF305"/>
      <c r="MOG305"/>
      <c r="MOH305"/>
      <c r="MOI305"/>
      <c r="MOJ305"/>
      <c r="MOK305"/>
      <c r="MOL305"/>
      <c r="MOM305"/>
      <c r="MON305"/>
      <c r="MOO305"/>
      <c r="MOP305"/>
      <c r="MOQ305"/>
      <c r="MOR305"/>
      <c r="MOS305"/>
      <c r="MOT305"/>
      <c r="MOU305"/>
      <c r="MOV305"/>
      <c r="MOW305"/>
      <c r="MOX305"/>
      <c r="MOY305"/>
      <c r="MOZ305"/>
      <c r="MPA305"/>
      <c r="MPB305"/>
      <c r="MPC305"/>
      <c r="MPD305"/>
      <c r="MPE305"/>
      <c r="MPF305"/>
      <c r="MPG305"/>
      <c r="MPH305"/>
      <c r="MPI305"/>
      <c r="MPJ305"/>
      <c r="MPK305"/>
      <c r="MPL305"/>
      <c r="MPM305"/>
      <c r="MPN305"/>
      <c r="MPO305"/>
      <c r="MPP305"/>
      <c r="MPQ305"/>
      <c r="MPR305"/>
      <c r="MPS305"/>
      <c r="MPT305"/>
      <c r="MPU305"/>
      <c r="MPV305"/>
      <c r="MPW305"/>
      <c r="MPX305"/>
      <c r="MPY305"/>
      <c r="MPZ305"/>
      <c r="MQA305"/>
      <c r="MQB305"/>
      <c r="MQC305"/>
      <c r="MQD305"/>
      <c r="MQE305"/>
      <c r="MQF305"/>
      <c r="MQG305"/>
      <c r="MQH305"/>
      <c r="MQI305"/>
      <c r="MQJ305"/>
      <c r="MQK305"/>
      <c r="MQL305"/>
      <c r="MQM305"/>
      <c r="MQN305"/>
      <c r="MQO305"/>
      <c r="MQP305"/>
      <c r="MQQ305"/>
      <c r="MQR305"/>
      <c r="MQS305"/>
      <c r="MQT305"/>
      <c r="MQU305"/>
      <c r="MQV305"/>
      <c r="MQW305"/>
      <c r="MQX305"/>
      <c r="MQY305"/>
      <c r="MQZ305"/>
      <c r="MRA305"/>
      <c r="MRB305"/>
      <c r="MRC305"/>
      <c r="MRD305"/>
      <c r="MRE305"/>
      <c r="MRF305"/>
      <c r="MRG305"/>
      <c r="MRH305"/>
      <c r="MRI305"/>
      <c r="MRJ305"/>
      <c r="MRK305"/>
      <c r="MRL305"/>
      <c r="MRM305"/>
      <c r="MRN305"/>
      <c r="MRO305"/>
      <c r="MRP305"/>
      <c r="MRQ305"/>
      <c r="MRR305"/>
      <c r="MRS305"/>
      <c r="MRT305"/>
      <c r="MRU305"/>
      <c r="MRV305"/>
      <c r="MRW305"/>
      <c r="MRX305"/>
      <c r="MRY305"/>
      <c r="MRZ305"/>
      <c r="MSA305"/>
      <c r="MSB305"/>
      <c r="MSC305"/>
      <c r="MSD305"/>
      <c r="MSE305"/>
      <c r="MSF305"/>
      <c r="MSG305"/>
      <c r="MSH305"/>
      <c r="MSI305"/>
      <c r="MSJ305"/>
      <c r="MSK305"/>
      <c r="MSL305"/>
      <c r="MSM305"/>
      <c r="MSN305"/>
      <c r="MSO305"/>
      <c r="MSP305"/>
      <c r="MSQ305"/>
      <c r="MSR305"/>
      <c r="MSS305"/>
      <c r="MST305"/>
      <c r="MSU305"/>
      <c r="MSV305"/>
      <c r="MSW305"/>
      <c r="MSX305"/>
      <c r="MSY305"/>
      <c r="MSZ305"/>
      <c r="MTA305"/>
      <c r="MTB305"/>
      <c r="MTC305"/>
      <c r="MTD305"/>
      <c r="MTE305"/>
      <c r="MTF305"/>
      <c r="MTG305"/>
      <c r="MTH305"/>
      <c r="MTI305"/>
      <c r="MTJ305"/>
      <c r="MTK305"/>
      <c r="MTL305"/>
      <c r="MTM305"/>
      <c r="MTN305"/>
      <c r="MTO305"/>
      <c r="MTP305"/>
      <c r="MTQ305"/>
      <c r="MTR305"/>
      <c r="MTS305"/>
      <c r="MTT305"/>
      <c r="MTU305"/>
      <c r="MTV305"/>
      <c r="MTW305"/>
      <c r="MTX305"/>
      <c r="MTY305"/>
      <c r="MTZ305"/>
      <c r="MUA305"/>
      <c r="MUB305"/>
      <c r="MUC305"/>
      <c r="MUD305"/>
      <c r="MUE305"/>
      <c r="MUF305"/>
      <c r="MUG305"/>
      <c r="MUH305"/>
      <c r="MUI305"/>
      <c r="MUJ305"/>
      <c r="MUK305"/>
      <c r="MUL305"/>
      <c r="MUM305"/>
      <c r="MUN305"/>
      <c r="MUO305"/>
      <c r="MUP305"/>
      <c r="MUQ305"/>
      <c r="MUR305"/>
      <c r="MUS305"/>
      <c r="MUT305"/>
      <c r="MUU305"/>
      <c r="MUV305"/>
      <c r="MUW305"/>
      <c r="MUX305"/>
      <c r="MUY305"/>
      <c r="MUZ305"/>
      <c r="MVA305"/>
      <c r="MVB305"/>
      <c r="MVC305"/>
      <c r="MVD305"/>
      <c r="MVE305"/>
      <c r="MVF305"/>
      <c r="MVG305"/>
      <c r="MVH305"/>
      <c r="MVI305"/>
      <c r="MVJ305"/>
      <c r="MVK305"/>
      <c r="MVL305"/>
      <c r="MVM305"/>
      <c r="MVN305"/>
      <c r="MVO305"/>
      <c r="MVP305"/>
      <c r="MVQ305"/>
      <c r="MVR305"/>
      <c r="MVS305"/>
      <c r="MVT305"/>
      <c r="MVU305"/>
      <c r="MVV305"/>
      <c r="MVW305"/>
      <c r="MVX305"/>
      <c r="MVY305"/>
      <c r="MVZ305"/>
      <c r="MWA305"/>
      <c r="MWB305"/>
      <c r="MWC305"/>
      <c r="MWD305"/>
      <c r="MWE305"/>
      <c r="MWF305"/>
      <c r="MWG305"/>
      <c r="MWH305"/>
      <c r="MWI305"/>
      <c r="MWJ305"/>
      <c r="MWK305"/>
      <c r="MWL305"/>
      <c r="MWM305"/>
      <c r="MWN305"/>
      <c r="MWO305"/>
      <c r="MWP305"/>
      <c r="MWQ305"/>
      <c r="MWR305"/>
      <c r="MWS305"/>
      <c r="MWT305"/>
      <c r="MWU305"/>
      <c r="MWV305"/>
      <c r="MWW305"/>
      <c r="MWX305"/>
      <c r="MWY305"/>
      <c r="MWZ305"/>
      <c r="MXA305"/>
      <c r="MXB305"/>
      <c r="MXC305"/>
      <c r="MXD305"/>
      <c r="MXE305"/>
      <c r="MXF305"/>
      <c r="MXG305"/>
      <c r="MXH305"/>
      <c r="MXI305"/>
      <c r="MXJ305"/>
      <c r="MXK305"/>
      <c r="MXL305"/>
      <c r="MXM305"/>
      <c r="MXN305"/>
      <c r="MXO305"/>
      <c r="MXP305"/>
      <c r="MXQ305"/>
      <c r="MXR305"/>
      <c r="MXS305"/>
      <c r="MXT305"/>
      <c r="MXU305"/>
      <c r="MXV305"/>
      <c r="MXW305"/>
      <c r="MXX305"/>
      <c r="MXY305"/>
      <c r="MXZ305"/>
      <c r="MYA305"/>
      <c r="MYB305"/>
      <c r="MYC305"/>
      <c r="MYD305"/>
      <c r="MYE305"/>
      <c r="MYF305"/>
      <c r="MYG305"/>
      <c r="MYH305"/>
      <c r="MYI305"/>
      <c r="MYJ305"/>
      <c r="MYK305"/>
      <c r="MYL305"/>
      <c r="MYM305"/>
      <c r="MYN305"/>
      <c r="MYO305"/>
      <c r="MYP305"/>
      <c r="MYQ305"/>
      <c r="MYR305"/>
      <c r="MYS305"/>
      <c r="MYT305"/>
      <c r="MYU305"/>
      <c r="MYV305"/>
      <c r="MYW305"/>
      <c r="MYX305"/>
      <c r="MYY305"/>
      <c r="MYZ305"/>
      <c r="MZA305"/>
      <c r="MZB305"/>
      <c r="MZC305"/>
      <c r="MZD305"/>
      <c r="MZE305"/>
      <c r="MZF305"/>
      <c r="MZG305"/>
      <c r="MZH305"/>
      <c r="MZI305"/>
      <c r="MZJ305"/>
      <c r="MZK305"/>
      <c r="MZL305"/>
      <c r="MZM305"/>
      <c r="MZN305"/>
      <c r="MZO305"/>
      <c r="MZP305"/>
      <c r="MZQ305"/>
      <c r="MZR305"/>
      <c r="MZS305"/>
      <c r="MZT305"/>
      <c r="MZU305"/>
      <c r="MZV305"/>
      <c r="MZW305"/>
      <c r="MZX305"/>
      <c r="MZY305"/>
      <c r="MZZ305"/>
      <c r="NAA305"/>
      <c r="NAB305"/>
      <c r="NAC305"/>
      <c r="NAD305"/>
      <c r="NAE305"/>
      <c r="NAF305"/>
      <c r="NAG305"/>
      <c r="NAH305"/>
      <c r="NAI305"/>
      <c r="NAJ305"/>
      <c r="NAK305"/>
      <c r="NAL305"/>
      <c r="NAM305"/>
      <c r="NAN305"/>
      <c r="NAO305"/>
      <c r="NAP305"/>
      <c r="NAQ305"/>
      <c r="NAR305"/>
      <c r="NAS305"/>
      <c r="NAT305"/>
      <c r="NAU305"/>
      <c r="NAV305"/>
      <c r="NAW305"/>
      <c r="NAX305"/>
      <c r="NAY305"/>
      <c r="NAZ305"/>
      <c r="NBA305"/>
      <c r="NBB305"/>
      <c r="NBC305"/>
      <c r="NBD305"/>
      <c r="NBE305"/>
      <c r="NBF305"/>
      <c r="NBG305"/>
      <c r="NBH305"/>
      <c r="NBI305"/>
      <c r="NBJ305"/>
      <c r="NBK305"/>
      <c r="NBL305"/>
      <c r="NBM305"/>
      <c r="NBN305"/>
      <c r="NBO305"/>
      <c r="NBP305"/>
      <c r="NBQ305"/>
      <c r="NBR305"/>
      <c r="NBS305"/>
      <c r="NBT305"/>
      <c r="NBU305"/>
      <c r="NBV305"/>
      <c r="NBW305"/>
      <c r="NBX305"/>
      <c r="NBY305"/>
      <c r="NBZ305"/>
      <c r="NCA305"/>
      <c r="NCB305"/>
      <c r="NCC305"/>
      <c r="NCD305"/>
      <c r="NCE305"/>
      <c r="NCF305"/>
      <c r="NCG305"/>
      <c r="NCH305"/>
      <c r="NCI305"/>
      <c r="NCJ305"/>
      <c r="NCK305"/>
      <c r="NCL305"/>
      <c r="NCM305"/>
      <c r="NCN305"/>
      <c r="NCO305"/>
      <c r="NCP305"/>
      <c r="NCQ305"/>
      <c r="NCR305"/>
      <c r="NCS305"/>
      <c r="NCT305"/>
      <c r="NCU305"/>
      <c r="NCV305"/>
      <c r="NCW305"/>
      <c r="NCX305"/>
      <c r="NCY305"/>
      <c r="NCZ305"/>
      <c r="NDA305"/>
      <c r="NDB305"/>
      <c r="NDC305"/>
      <c r="NDD305"/>
      <c r="NDE305"/>
      <c r="NDF305"/>
      <c r="NDG305"/>
      <c r="NDH305"/>
      <c r="NDI305"/>
      <c r="NDJ305"/>
      <c r="NDK305"/>
      <c r="NDL305"/>
      <c r="NDM305"/>
      <c r="NDN305"/>
      <c r="NDO305"/>
      <c r="NDP305"/>
      <c r="NDQ305"/>
      <c r="NDR305"/>
      <c r="NDS305"/>
      <c r="NDT305"/>
      <c r="NDU305"/>
      <c r="NDV305"/>
      <c r="NDW305"/>
      <c r="NDX305"/>
      <c r="NDY305"/>
      <c r="NDZ305"/>
      <c r="NEA305"/>
      <c r="NEB305"/>
      <c r="NEC305"/>
      <c r="NED305"/>
      <c r="NEE305"/>
      <c r="NEF305"/>
      <c r="NEG305"/>
      <c r="NEH305"/>
      <c r="NEI305"/>
      <c r="NEJ305"/>
      <c r="NEK305"/>
      <c r="NEL305"/>
      <c r="NEM305"/>
      <c r="NEN305"/>
      <c r="NEO305"/>
      <c r="NEP305"/>
      <c r="NEQ305"/>
      <c r="NER305"/>
      <c r="NES305"/>
      <c r="NET305"/>
      <c r="NEU305"/>
      <c r="NEV305"/>
      <c r="NEW305"/>
      <c r="NEX305"/>
      <c r="NEY305"/>
      <c r="NEZ305"/>
      <c r="NFA305"/>
      <c r="NFB305"/>
      <c r="NFC305"/>
      <c r="NFD305"/>
      <c r="NFE305"/>
      <c r="NFF305"/>
      <c r="NFG305"/>
      <c r="NFH305"/>
      <c r="NFI305"/>
      <c r="NFJ305"/>
      <c r="NFK305"/>
      <c r="NFL305"/>
      <c r="NFM305"/>
      <c r="NFN305"/>
      <c r="NFO305"/>
      <c r="NFP305"/>
      <c r="NFQ305"/>
      <c r="NFR305"/>
      <c r="NFS305"/>
      <c r="NFT305"/>
      <c r="NFU305"/>
      <c r="NFV305"/>
      <c r="NFW305"/>
      <c r="NFX305"/>
      <c r="NFY305"/>
      <c r="NFZ305"/>
      <c r="NGA305"/>
      <c r="NGB305"/>
      <c r="NGC305"/>
      <c r="NGD305"/>
      <c r="NGE305"/>
      <c r="NGF305"/>
      <c r="NGG305"/>
      <c r="NGH305"/>
      <c r="NGI305"/>
      <c r="NGJ305"/>
      <c r="NGK305"/>
      <c r="NGL305"/>
      <c r="NGM305"/>
      <c r="NGN305"/>
      <c r="NGO305"/>
      <c r="NGP305"/>
      <c r="NGQ305"/>
      <c r="NGR305"/>
      <c r="NGS305"/>
      <c r="NGT305"/>
      <c r="NGU305"/>
      <c r="NGV305"/>
      <c r="NGW305"/>
      <c r="NGX305"/>
      <c r="NGY305"/>
      <c r="NGZ305"/>
      <c r="NHA305"/>
      <c r="NHB305"/>
      <c r="NHC305"/>
      <c r="NHD305"/>
      <c r="NHE305"/>
      <c r="NHF305"/>
      <c r="NHG305"/>
      <c r="NHH305"/>
      <c r="NHI305"/>
      <c r="NHJ305"/>
      <c r="NHK305"/>
      <c r="NHL305"/>
      <c r="NHM305"/>
      <c r="NHN305"/>
      <c r="NHO305"/>
      <c r="NHP305"/>
      <c r="NHQ305"/>
      <c r="NHR305"/>
      <c r="NHS305"/>
      <c r="NHT305"/>
      <c r="NHU305"/>
      <c r="NHV305"/>
      <c r="NHW305"/>
      <c r="NHX305"/>
      <c r="NHY305"/>
      <c r="NHZ305"/>
      <c r="NIA305"/>
      <c r="NIB305"/>
      <c r="NIC305"/>
      <c r="NID305"/>
      <c r="NIE305"/>
      <c r="NIF305"/>
      <c r="NIG305"/>
      <c r="NIH305"/>
      <c r="NII305"/>
      <c r="NIJ305"/>
      <c r="NIK305"/>
      <c r="NIL305"/>
      <c r="NIM305"/>
      <c r="NIN305"/>
      <c r="NIO305"/>
      <c r="NIP305"/>
      <c r="NIQ305"/>
      <c r="NIR305"/>
      <c r="NIS305"/>
      <c r="NIT305"/>
      <c r="NIU305"/>
      <c r="NIV305"/>
      <c r="NIW305"/>
      <c r="NIX305"/>
      <c r="NIY305"/>
      <c r="NIZ305"/>
      <c r="NJA305"/>
      <c r="NJB305"/>
      <c r="NJC305"/>
      <c r="NJD305"/>
      <c r="NJE305"/>
      <c r="NJF305"/>
      <c r="NJG305"/>
      <c r="NJH305"/>
      <c r="NJI305"/>
      <c r="NJJ305"/>
      <c r="NJK305"/>
      <c r="NJL305"/>
      <c r="NJM305"/>
      <c r="NJN305"/>
      <c r="NJO305"/>
      <c r="NJP305"/>
      <c r="NJQ305"/>
      <c r="NJR305"/>
      <c r="NJS305"/>
      <c r="NJT305"/>
      <c r="NJU305"/>
      <c r="NJV305"/>
      <c r="NJW305"/>
      <c r="NJX305"/>
      <c r="NJY305"/>
      <c r="NJZ305"/>
      <c r="NKA305"/>
      <c r="NKB305"/>
      <c r="NKC305"/>
      <c r="NKD305"/>
      <c r="NKE305"/>
      <c r="NKF305"/>
      <c r="NKG305"/>
      <c r="NKH305"/>
      <c r="NKI305"/>
      <c r="NKJ305"/>
      <c r="NKK305"/>
      <c r="NKL305"/>
      <c r="NKM305"/>
      <c r="NKN305"/>
      <c r="NKO305"/>
      <c r="NKP305"/>
      <c r="NKQ305"/>
      <c r="NKR305"/>
      <c r="NKS305"/>
      <c r="NKT305"/>
      <c r="NKU305"/>
      <c r="NKV305"/>
      <c r="NKW305"/>
      <c r="NKX305"/>
      <c r="NKY305"/>
      <c r="NKZ305"/>
      <c r="NLA305"/>
      <c r="NLB305"/>
      <c r="NLC305"/>
      <c r="NLD305"/>
      <c r="NLE305"/>
      <c r="NLF305"/>
      <c r="NLG305"/>
      <c r="NLH305"/>
      <c r="NLI305"/>
      <c r="NLJ305"/>
      <c r="NLK305"/>
      <c r="NLL305"/>
      <c r="NLM305"/>
      <c r="NLN305"/>
      <c r="NLO305"/>
      <c r="NLP305"/>
      <c r="NLQ305"/>
      <c r="NLR305"/>
      <c r="NLS305"/>
      <c r="NLT305"/>
      <c r="NLU305"/>
      <c r="NLV305"/>
      <c r="NLW305"/>
      <c r="NLX305"/>
      <c r="NLY305"/>
      <c r="NLZ305"/>
      <c r="NMA305"/>
      <c r="NMB305"/>
      <c r="NMC305"/>
      <c r="NMD305"/>
      <c r="NME305"/>
      <c r="NMF305"/>
      <c r="NMG305"/>
      <c r="NMH305"/>
      <c r="NMI305"/>
      <c r="NMJ305"/>
      <c r="NMK305"/>
      <c r="NML305"/>
      <c r="NMM305"/>
      <c r="NMN305"/>
      <c r="NMO305"/>
      <c r="NMP305"/>
      <c r="NMQ305"/>
      <c r="NMR305"/>
      <c r="NMS305"/>
      <c r="NMT305"/>
      <c r="NMU305"/>
      <c r="NMV305"/>
      <c r="NMW305"/>
      <c r="NMX305"/>
      <c r="NMY305"/>
      <c r="NMZ305"/>
      <c r="NNA305"/>
      <c r="NNB305"/>
      <c r="NNC305"/>
      <c r="NND305"/>
      <c r="NNE305"/>
      <c r="NNF305"/>
      <c r="NNG305"/>
      <c r="NNH305"/>
      <c r="NNI305"/>
      <c r="NNJ305"/>
      <c r="NNK305"/>
      <c r="NNL305"/>
      <c r="NNM305"/>
      <c r="NNN305"/>
      <c r="NNO305"/>
      <c r="NNP305"/>
      <c r="NNQ305"/>
      <c r="NNR305"/>
      <c r="NNS305"/>
      <c r="NNT305"/>
      <c r="NNU305"/>
      <c r="NNV305"/>
      <c r="NNW305"/>
      <c r="NNX305"/>
      <c r="NNY305"/>
      <c r="NNZ305"/>
      <c r="NOA305"/>
      <c r="NOB305"/>
      <c r="NOC305"/>
      <c r="NOD305"/>
      <c r="NOE305"/>
      <c r="NOF305"/>
      <c r="NOG305"/>
      <c r="NOH305"/>
      <c r="NOI305"/>
      <c r="NOJ305"/>
      <c r="NOK305"/>
      <c r="NOL305"/>
      <c r="NOM305"/>
      <c r="NON305"/>
      <c r="NOO305"/>
      <c r="NOP305"/>
      <c r="NOQ305"/>
      <c r="NOR305"/>
      <c r="NOS305"/>
      <c r="NOT305"/>
      <c r="NOU305"/>
      <c r="NOV305"/>
      <c r="NOW305"/>
      <c r="NOX305"/>
      <c r="NOY305"/>
      <c r="NOZ305"/>
      <c r="NPA305"/>
      <c r="NPB305"/>
      <c r="NPC305"/>
      <c r="NPD305"/>
      <c r="NPE305"/>
      <c r="NPF305"/>
      <c r="NPG305"/>
      <c r="NPH305"/>
      <c r="NPI305"/>
      <c r="NPJ305"/>
      <c r="NPK305"/>
      <c r="NPL305"/>
      <c r="NPM305"/>
      <c r="NPN305"/>
      <c r="NPO305"/>
      <c r="NPP305"/>
      <c r="NPQ305"/>
      <c r="NPR305"/>
      <c r="NPS305"/>
      <c r="NPT305"/>
      <c r="NPU305"/>
      <c r="NPV305"/>
      <c r="NPW305"/>
      <c r="NPX305"/>
      <c r="NPY305"/>
      <c r="NPZ305"/>
      <c r="NQA305"/>
      <c r="NQB305"/>
      <c r="NQC305"/>
      <c r="NQD305"/>
      <c r="NQE305"/>
      <c r="NQF305"/>
      <c r="NQG305"/>
      <c r="NQH305"/>
      <c r="NQI305"/>
      <c r="NQJ305"/>
      <c r="NQK305"/>
      <c r="NQL305"/>
      <c r="NQM305"/>
      <c r="NQN305"/>
      <c r="NQO305"/>
      <c r="NQP305"/>
      <c r="NQQ305"/>
      <c r="NQR305"/>
      <c r="NQS305"/>
      <c r="NQT305"/>
      <c r="NQU305"/>
      <c r="NQV305"/>
      <c r="NQW305"/>
      <c r="NQX305"/>
      <c r="NQY305"/>
      <c r="NQZ305"/>
      <c r="NRA305"/>
      <c r="NRB305"/>
      <c r="NRC305"/>
      <c r="NRD305"/>
      <c r="NRE305"/>
      <c r="NRF305"/>
      <c r="NRG305"/>
      <c r="NRH305"/>
      <c r="NRI305"/>
      <c r="NRJ305"/>
      <c r="NRK305"/>
      <c r="NRL305"/>
      <c r="NRM305"/>
      <c r="NRN305"/>
      <c r="NRO305"/>
      <c r="NRP305"/>
      <c r="NRQ305"/>
      <c r="NRR305"/>
      <c r="NRS305"/>
      <c r="NRT305"/>
      <c r="NRU305"/>
      <c r="NRV305"/>
      <c r="NRW305"/>
      <c r="NRX305"/>
      <c r="NRY305"/>
      <c r="NRZ305"/>
      <c r="NSA305"/>
      <c r="NSB305"/>
      <c r="NSC305"/>
      <c r="NSD305"/>
      <c r="NSE305"/>
      <c r="NSF305"/>
      <c r="NSG305"/>
      <c r="NSH305"/>
      <c r="NSI305"/>
      <c r="NSJ305"/>
      <c r="NSK305"/>
      <c r="NSL305"/>
      <c r="NSM305"/>
      <c r="NSN305"/>
      <c r="NSO305"/>
      <c r="NSP305"/>
      <c r="NSQ305"/>
      <c r="NSR305"/>
      <c r="NSS305"/>
      <c r="NST305"/>
      <c r="NSU305"/>
      <c r="NSV305"/>
      <c r="NSW305"/>
      <c r="NSX305"/>
      <c r="NSY305"/>
      <c r="NSZ305"/>
      <c r="NTA305"/>
      <c r="NTB305"/>
      <c r="NTC305"/>
      <c r="NTD305"/>
      <c r="NTE305"/>
      <c r="NTF305"/>
      <c r="NTG305"/>
      <c r="NTH305"/>
      <c r="NTI305"/>
      <c r="NTJ305"/>
      <c r="NTK305"/>
      <c r="NTL305"/>
      <c r="NTM305"/>
      <c r="NTN305"/>
      <c r="NTO305"/>
      <c r="NTP305"/>
      <c r="NTQ305"/>
      <c r="NTR305"/>
      <c r="NTS305"/>
      <c r="NTT305"/>
      <c r="NTU305"/>
      <c r="NTV305"/>
      <c r="NTW305"/>
      <c r="NTX305"/>
      <c r="NTY305"/>
      <c r="NTZ305"/>
      <c r="NUA305"/>
      <c r="NUB305"/>
      <c r="NUC305"/>
      <c r="NUD305"/>
      <c r="NUE305"/>
      <c r="NUF305"/>
      <c r="NUG305"/>
      <c r="NUH305"/>
      <c r="NUI305"/>
      <c r="NUJ305"/>
      <c r="NUK305"/>
      <c r="NUL305"/>
      <c r="NUM305"/>
      <c r="NUN305"/>
      <c r="NUO305"/>
      <c r="NUP305"/>
      <c r="NUQ305"/>
      <c r="NUR305"/>
      <c r="NUS305"/>
      <c r="NUT305"/>
      <c r="NUU305"/>
      <c r="NUV305"/>
      <c r="NUW305"/>
      <c r="NUX305"/>
      <c r="NUY305"/>
      <c r="NUZ305"/>
      <c r="NVA305"/>
      <c r="NVB305"/>
      <c r="NVC305"/>
      <c r="NVD305"/>
      <c r="NVE305"/>
      <c r="NVF305"/>
      <c r="NVG305"/>
      <c r="NVH305"/>
      <c r="NVI305"/>
      <c r="NVJ305"/>
      <c r="NVK305"/>
      <c r="NVL305"/>
      <c r="NVM305"/>
      <c r="NVN305"/>
      <c r="NVO305"/>
      <c r="NVP305"/>
      <c r="NVQ305"/>
      <c r="NVR305"/>
      <c r="NVS305"/>
      <c r="NVT305"/>
      <c r="NVU305"/>
      <c r="NVV305"/>
      <c r="NVW305"/>
      <c r="NVX305"/>
      <c r="NVY305"/>
      <c r="NVZ305"/>
      <c r="NWA305"/>
      <c r="NWB305"/>
      <c r="NWC305"/>
      <c r="NWD305"/>
      <c r="NWE305"/>
      <c r="NWF305"/>
      <c r="NWG305"/>
      <c r="NWH305"/>
      <c r="NWI305"/>
      <c r="NWJ305"/>
      <c r="NWK305"/>
      <c r="NWL305"/>
      <c r="NWM305"/>
      <c r="NWN305"/>
      <c r="NWO305"/>
      <c r="NWP305"/>
      <c r="NWQ305"/>
      <c r="NWR305"/>
      <c r="NWS305"/>
      <c r="NWT305"/>
      <c r="NWU305"/>
      <c r="NWV305"/>
      <c r="NWW305"/>
      <c r="NWX305"/>
      <c r="NWY305"/>
      <c r="NWZ305"/>
      <c r="NXA305"/>
      <c r="NXB305"/>
      <c r="NXC305"/>
      <c r="NXD305"/>
      <c r="NXE305"/>
      <c r="NXF305"/>
      <c r="NXG305"/>
      <c r="NXH305"/>
      <c r="NXI305"/>
      <c r="NXJ305"/>
      <c r="NXK305"/>
      <c r="NXL305"/>
      <c r="NXM305"/>
      <c r="NXN305"/>
      <c r="NXO305"/>
      <c r="NXP305"/>
      <c r="NXQ305"/>
      <c r="NXR305"/>
      <c r="NXS305"/>
      <c r="NXT305"/>
      <c r="NXU305"/>
      <c r="NXV305"/>
      <c r="NXW305"/>
      <c r="NXX305"/>
      <c r="NXY305"/>
      <c r="NXZ305"/>
      <c r="NYA305"/>
      <c r="NYB305"/>
      <c r="NYC305"/>
      <c r="NYD305"/>
      <c r="NYE305"/>
      <c r="NYF305"/>
      <c r="NYG305"/>
      <c r="NYH305"/>
      <c r="NYI305"/>
      <c r="NYJ305"/>
      <c r="NYK305"/>
      <c r="NYL305"/>
      <c r="NYM305"/>
      <c r="NYN305"/>
      <c r="NYO305"/>
      <c r="NYP305"/>
      <c r="NYQ305"/>
      <c r="NYR305"/>
      <c r="NYS305"/>
      <c r="NYT305"/>
      <c r="NYU305"/>
      <c r="NYV305"/>
      <c r="NYW305"/>
      <c r="NYX305"/>
      <c r="NYY305"/>
      <c r="NYZ305"/>
      <c r="NZA305"/>
      <c r="NZB305"/>
      <c r="NZC305"/>
      <c r="NZD305"/>
      <c r="NZE305"/>
      <c r="NZF305"/>
      <c r="NZG305"/>
      <c r="NZH305"/>
      <c r="NZI305"/>
      <c r="NZJ305"/>
      <c r="NZK305"/>
      <c r="NZL305"/>
      <c r="NZM305"/>
      <c r="NZN305"/>
      <c r="NZO305"/>
      <c r="NZP305"/>
      <c r="NZQ305"/>
      <c r="NZR305"/>
      <c r="NZS305"/>
      <c r="NZT305"/>
      <c r="NZU305"/>
      <c r="NZV305"/>
      <c r="NZW305"/>
      <c r="NZX305"/>
      <c r="NZY305"/>
      <c r="NZZ305"/>
      <c r="OAA305"/>
      <c r="OAB305"/>
      <c r="OAC305"/>
      <c r="OAD305"/>
      <c r="OAE305"/>
      <c r="OAF305"/>
      <c r="OAG305"/>
      <c r="OAH305"/>
      <c r="OAI305"/>
      <c r="OAJ305"/>
      <c r="OAK305"/>
      <c r="OAL305"/>
      <c r="OAM305"/>
      <c r="OAN305"/>
      <c r="OAO305"/>
      <c r="OAP305"/>
      <c r="OAQ305"/>
      <c r="OAR305"/>
      <c r="OAS305"/>
      <c r="OAT305"/>
      <c r="OAU305"/>
      <c r="OAV305"/>
      <c r="OAW305"/>
      <c r="OAX305"/>
      <c r="OAY305"/>
      <c r="OAZ305"/>
      <c r="OBA305"/>
      <c r="OBB305"/>
      <c r="OBC305"/>
      <c r="OBD305"/>
      <c r="OBE305"/>
      <c r="OBF305"/>
      <c r="OBG305"/>
      <c r="OBH305"/>
      <c r="OBI305"/>
      <c r="OBJ305"/>
      <c r="OBK305"/>
      <c r="OBL305"/>
      <c r="OBM305"/>
      <c r="OBN305"/>
      <c r="OBO305"/>
      <c r="OBP305"/>
      <c r="OBQ305"/>
      <c r="OBR305"/>
      <c r="OBS305"/>
      <c r="OBT305"/>
      <c r="OBU305"/>
      <c r="OBV305"/>
      <c r="OBW305"/>
      <c r="OBX305"/>
      <c r="OBY305"/>
      <c r="OBZ305"/>
      <c r="OCA305"/>
      <c r="OCB305"/>
      <c r="OCC305"/>
      <c r="OCD305"/>
      <c r="OCE305"/>
      <c r="OCF305"/>
      <c r="OCG305"/>
      <c r="OCH305"/>
      <c r="OCI305"/>
      <c r="OCJ305"/>
      <c r="OCK305"/>
      <c r="OCL305"/>
      <c r="OCM305"/>
      <c r="OCN305"/>
      <c r="OCO305"/>
      <c r="OCP305"/>
      <c r="OCQ305"/>
      <c r="OCR305"/>
      <c r="OCS305"/>
      <c r="OCT305"/>
      <c r="OCU305"/>
      <c r="OCV305"/>
      <c r="OCW305"/>
      <c r="OCX305"/>
      <c r="OCY305"/>
      <c r="OCZ305"/>
      <c r="ODA305"/>
      <c r="ODB305"/>
      <c r="ODC305"/>
      <c r="ODD305"/>
      <c r="ODE305"/>
      <c r="ODF305"/>
      <c r="ODG305"/>
      <c r="ODH305"/>
      <c r="ODI305"/>
      <c r="ODJ305"/>
      <c r="ODK305"/>
      <c r="ODL305"/>
      <c r="ODM305"/>
      <c r="ODN305"/>
      <c r="ODO305"/>
      <c r="ODP305"/>
      <c r="ODQ305"/>
      <c r="ODR305"/>
      <c r="ODS305"/>
      <c r="ODT305"/>
      <c r="ODU305"/>
      <c r="ODV305"/>
      <c r="ODW305"/>
      <c r="ODX305"/>
      <c r="ODY305"/>
      <c r="ODZ305"/>
      <c r="OEA305"/>
      <c r="OEB305"/>
      <c r="OEC305"/>
      <c r="OED305"/>
      <c r="OEE305"/>
      <c r="OEF305"/>
      <c r="OEG305"/>
      <c r="OEH305"/>
      <c r="OEI305"/>
      <c r="OEJ305"/>
      <c r="OEK305"/>
      <c r="OEL305"/>
      <c r="OEM305"/>
      <c r="OEN305"/>
      <c r="OEO305"/>
      <c r="OEP305"/>
      <c r="OEQ305"/>
      <c r="OER305"/>
      <c r="OES305"/>
      <c r="OET305"/>
      <c r="OEU305"/>
      <c r="OEV305"/>
      <c r="OEW305"/>
      <c r="OEX305"/>
      <c r="OEY305"/>
      <c r="OEZ305"/>
      <c r="OFA305"/>
      <c r="OFB305"/>
      <c r="OFC305"/>
      <c r="OFD305"/>
      <c r="OFE305"/>
      <c r="OFF305"/>
      <c r="OFG305"/>
      <c r="OFH305"/>
      <c r="OFI305"/>
      <c r="OFJ305"/>
      <c r="OFK305"/>
      <c r="OFL305"/>
      <c r="OFM305"/>
      <c r="OFN305"/>
      <c r="OFO305"/>
      <c r="OFP305"/>
      <c r="OFQ305"/>
      <c r="OFR305"/>
      <c r="OFS305"/>
      <c r="OFT305"/>
      <c r="OFU305"/>
      <c r="OFV305"/>
      <c r="OFW305"/>
      <c r="OFX305"/>
      <c r="OFY305"/>
      <c r="OFZ305"/>
      <c r="OGA305"/>
      <c r="OGB305"/>
      <c r="OGC305"/>
      <c r="OGD305"/>
      <c r="OGE305"/>
      <c r="OGF305"/>
      <c r="OGG305"/>
      <c r="OGH305"/>
      <c r="OGI305"/>
      <c r="OGJ305"/>
      <c r="OGK305"/>
      <c r="OGL305"/>
      <c r="OGM305"/>
      <c r="OGN305"/>
      <c r="OGO305"/>
      <c r="OGP305"/>
      <c r="OGQ305"/>
      <c r="OGR305"/>
      <c r="OGS305"/>
      <c r="OGT305"/>
      <c r="OGU305"/>
      <c r="OGV305"/>
      <c r="OGW305"/>
      <c r="OGX305"/>
      <c r="OGY305"/>
      <c r="OGZ305"/>
      <c r="OHA305"/>
      <c r="OHB305"/>
      <c r="OHC305"/>
      <c r="OHD305"/>
      <c r="OHE305"/>
      <c r="OHF305"/>
      <c r="OHG305"/>
      <c r="OHH305"/>
      <c r="OHI305"/>
      <c r="OHJ305"/>
      <c r="OHK305"/>
      <c r="OHL305"/>
      <c r="OHM305"/>
      <c r="OHN305"/>
      <c r="OHO305"/>
      <c r="OHP305"/>
      <c r="OHQ305"/>
      <c r="OHR305"/>
      <c r="OHS305"/>
      <c r="OHT305"/>
      <c r="OHU305"/>
      <c r="OHV305"/>
      <c r="OHW305"/>
      <c r="OHX305"/>
      <c r="OHY305"/>
      <c r="OHZ305"/>
      <c r="OIA305"/>
      <c r="OIB305"/>
      <c r="OIC305"/>
      <c r="OID305"/>
      <c r="OIE305"/>
      <c r="OIF305"/>
      <c r="OIG305"/>
      <c r="OIH305"/>
      <c r="OII305"/>
      <c r="OIJ305"/>
      <c r="OIK305"/>
      <c r="OIL305"/>
      <c r="OIM305"/>
      <c r="OIN305"/>
      <c r="OIO305"/>
      <c r="OIP305"/>
      <c r="OIQ305"/>
      <c r="OIR305"/>
      <c r="OIS305"/>
      <c r="OIT305"/>
      <c r="OIU305"/>
      <c r="OIV305"/>
      <c r="OIW305"/>
      <c r="OIX305"/>
      <c r="OIY305"/>
      <c r="OIZ305"/>
      <c r="OJA305"/>
      <c r="OJB305"/>
      <c r="OJC305"/>
      <c r="OJD305"/>
      <c r="OJE305"/>
      <c r="OJF305"/>
      <c r="OJG305"/>
      <c r="OJH305"/>
      <c r="OJI305"/>
      <c r="OJJ305"/>
      <c r="OJK305"/>
      <c r="OJL305"/>
      <c r="OJM305"/>
      <c r="OJN305"/>
      <c r="OJO305"/>
      <c r="OJP305"/>
      <c r="OJQ305"/>
      <c r="OJR305"/>
      <c r="OJS305"/>
      <c r="OJT305"/>
      <c r="OJU305"/>
      <c r="OJV305"/>
      <c r="OJW305"/>
      <c r="OJX305"/>
      <c r="OJY305"/>
      <c r="OJZ305"/>
      <c r="OKA305"/>
      <c r="OKB305"/>
      <c r="OKC305"/>
      <c r="OKD305"/>
      <c r="OKE305"/>
      <c r="OKF305"/>
      <c r="OKG305"/>
      <c r="OKH305"/>
      <c r="OKI305"/>
      <c r="OKJ305"/>
      <c r="OKK305"/>
      <c r="OKL305"/>
      <c r="OKM305"/>
      <c r="OKN305"/>
      <c r="OKO305"/>
      <c r="OKP305"/>
      <c r="OKQ305"/>
      <c r="OKR305"/>
      <c r="OKS305"/>
      <c r="OKT305"/>
      <c r="OKU305"/>
      <c r="OKV305"/>
      <c r="OKW305"/>
      <c r="OKX305"/>
      <c r="OKY305"/>
      <c r="OKZ305"/>
      <c r="OLA305"/>
      <c r="OLB305"/>
      <c r="OLC305"/>
      <c r="OLD305"/>
      <c r="OLE305"/>
      <c r="OLF305"/>
      <c r="OLG305"/>
      <c r="OLH305"/>
      <c r="OLI305"/>
      <c r="OLJ305"/>
      <c r="OLK305"/>
      <c r="OLL305"/>
      <c r="OLM305"/>
      <c r="OLN305"/>
      <c r="OLO305"/>
      <c r="OLP305"/>
      <c r="OLQ305"/>
      <c r="OLR305"/>
      <c r="OLS305"/>
      <c r="OLT305"/>
      <c r="OLU305"/>
      <c r="OLV305"/>
      <c r="OLW305"/>
      <c r="OLX305"/>
      <c r="OLY305"/>
      <c r="OLZ305"/>
      <c r="OMA305"/>
      <c r="OMB305"/>
      <c r="OMC305"/>
      <c r="OMD305"/>
      <c r="OME305"/>
      <c r="OMF305"/>
      <c r="OMG305"/>
      <c r="OMH305"/>
      <c r="OMI305"/>
      <c r="OMJ305"/>
      <c r="OMK305"/>
      <c r="OML305"/>
      <c r="OMM305"/>
      <c r="OMN305"/>
      <c r="OMO305"/>
      <c r="OMP305"/>
      <c r="OMQ305"/>
      <c r="OMR305"/>
      <c r="OMS305"/>
      <c r="OMT305"/>
      <c r="OMU305"/>
      <c r="OMV305"/>
      <c r="OMW305"/>
      <c r="OMX305"/>
      <c r="OMY305"/>
      <c r="OMZ305"/>
      <c r="ONA305"/>
      <c r="ONB305"/>
      <c r="ONC305"/>
      <c r="OND305"/>
      <c r="ONE305"/>
      <c r="ONF305"/>
      <c r="ONG305"/>
      <c r="ONH305"/>
      <c r="ONI305"/>
      <c r="ONJ305"/>
      <c r="ONK305"/>
      <c r="ONL305"/>
      <c r="ONM305"/>
      <c r="ONN305"/>
      <c r="ONO305"/>
      <c r="ONP305"/>
      <c r="ONQ305"/>
      <c r="ONR305"/>
      <c r="ONS305"/>
      <c r="ONT305"/>
      <c r="ONU305"/>
      <c r="ONV305"/>
      <c r="ONW305"/>
      <c r="ONX305"/>
      <c r="ONY305"/>
      <c r="ONZ305"/>
      <c r="OOA305"/>
      <c r="OOB305"/>
      <c r="OOC305"/>
      <c r="OOD305"/>
      <c r="OOE305"/>
      <c r="OOF305"/>
      <c r="OOG305"/>
      <c r="OOH305"/>
      <c r="OOI305"/>
      <c r="OOJ305"/>
      <c r="OOK305"/>
      <c r="OOL305"/>
      <c r="OOM305"/>
      <c r="OON305"/>
      <c r="OOO305"/>
      <c r="OOP305"/>
      <c r="OOQ305"/>
      <c r="OOR305"/>
      <c r="OOS305"/>
      <c r="OOT305"/>
      <c r="OOU305"/>
      <c r="OOV305"/>
      <c r="OOW305"/>
      <c r="OOX305"/>
      <c r="OOY305"/>
      <c r="OOZ305"/>
      <c r="OPA305"/>
      <c r="OPB305"/>
      <c r="OPC305"/>
      <c r="OPD305"/>
      <c r="OPE305"/>
      <c r="OPF305"/>
      <c r="OPG305"/>
      <c r="OPH305"/>
      <c r="OPI305"/>
      <c r="OPJ305"/>
      <c r="OPK305"/>
      <c r="OPL305"/>
      <c r="OPM305"/>
      <c r="OPN305"/>
      <c r="OPO305"/>
      <c r="OPP305"/>
      <c r="OPQ305"/>
      <c r="OPR305"/>
      <c r="OPS305"/>
      <c r="OPT305"/>
      <c r="OPU305"/>
      <c r="OPV305"/>
      <c r="OPW305"/>
      <c r="OPX305"/>
      <c r="OPY305"/>
      <c r="OPZ305"/>
      <c r="OQA305"/>
      <c r="OQB305"/>
      <c r="OQC305"/>
      <c r="OQD305"/>
      <c r="OQE305"/>
      <c r="OQF305"/>
      <c r="OQG305"/>
      <c r="OQH305"/>
      <c r="OQI305"/>
      <c r="OQJ305"/>
      <c r="OQK305"/>
      <c r="OQL305"/>
      <c r="OQM305"/>
      <c r="OQN305"/>
      <c r="OQO305"/>
      <c r="OQP305"/>
      <c r="OQQ305"/>
      <c r="OQR305"/>
      <c r="OQS305"/>
      <c r="OQT305"/>
      <c r="OQU305"/>
      <c r="OQV305"/>
      <c r="OQW305"/>
      <c r="OQX305"/>
      <c r="OQY305"/>
      <c r="OQZ305"/>
      <c r="ORA305"/>
      <c r="ORB305"/>
      <c r="ORC305"/>
      <c r="ORD305"/>
      <c r="ORE305"/>
      <c r="ORF305"/>
      <c r="ORG305"/>
      <c r="ORH305"/>
      <c r="ORI305"/>
      <c r="ORJ305"/>
      <c r="ORK305"/>
      <c r="ORL305"/>
      <c r="ORM305"/>
      <c r="ORN305"/>
      <c r="ORO305"/>
      <c r="ORP305"/>
      <c r="ORQ305"/>
      <c r="ORR305"/>
      <c r="ORS305"/>
      <c r="ORT305"/>
      <c r="ORU305"/>
      <c r="ORV305"/>
      <c r="ORW305"/>
      <c r="ORX305"/>
      <c r="ORY305"/>
      <c r="ORZ305"/>
      <c r="OSA305"/>
      <c r="OSB305"/>
      <c r="OSC305"/>
      <c r="OSD305"/>
      <c r="OSE305"/>
      <c r="OSF305"/>
      <c r="OSG305"/>
      <c r="OSH305"/>
      <c r="OSI305"/>
      <c r="OSJ305"/>
      <c r="OSK305"/>
      <c r="OSL305"/>
      <c r="OSM305"/>
      <c r="OSN305"/>
      <c r="OSO305"/>
      <c r="OSP305"/>
      <c r="OSQ305"/>
      <c r="OSR305"/>
      <c r="OSS305"/>
      <c r="OST305"/>
      <c r="OSU305"/>
      <c r="OSV305"/>
      <c r="OSW305"/>
      <c r="OSX305"/>
      <c r="OSY305"/>
      <c r="OSZ305"/>
      <c r="OTA305"/>
      <c r="OTB305"/>
      <c r="OTC305"/>
      <c r="OTD305"/>
      <c r="OTE305"/>
      <c r="OTF305"/>
      <c r="OTG305"/>
      <c r="OTH305"/>
      <c r="OTI305"/>
      <c r="OTJ305"/>
      <c r="OTK305"/>
      <c r="OTL305"/>
      <c r="OTM305"/>
      <c r="OTN305"/>
      <c r="OTO305"/>
      <c r="OTP305"/>
      <c r="OTQ305"/>
      <c r="OTR305"/>
      <c r="OTS305"/>
      <c r="OTT305"/>
      <c r="OTU305"/>
      <c r="OTV305"/>
      <c r="OTW305"/>
      <c r="OTX305"/>
      <c r="OTY305"/>
      <c r="OTZ305"/>
      <c r="OUA305"/>
      <c r="OUB305"/>
      <c r="OUC305"/>
      <c r="OUD305"/>
      <c r="OUE305"/>
      <c r="OUF305"/>
      <c r="OUG305"/>
      <c r="OUH305"/>
      <c r="OUI305"/>
      <c r="OUJ305"/>
      <c r="OUK305"/>
      <c r="OUL305"/>
      <c r="OUM305"/>
      <c r="OUN305"/>
      <c r="OUO305"/>
      <c r="OUP305"/>
      <c r="OUQ305"/>
      <c r="OUR305"/>
      <c r="OUS305"/>
      <c r="OUT305"/>
      <c r="OUU305"/>
      <c r="OUV305"/>
      <c r="OUW305"/>
      <c r="OUX305"/>
      <c r="OUY305"/>
      <c r="OUZ305"/>
      <c r="OVA305"/>
      <c r="OVB305"/>
      <c r="OVC305"/>
      <c r="OVD305"/>
      <c r="OVE305"/>
      <c r="OVF305"/>
      <c r="OVG305"/>
      <c r="OVH305"/>
      <c r="OVI305"/>
      <c r="OVJ305"/>
      <c r="OVK305"/>
      <c r="OVL305"/>
      <c r="OVM305"/>
      <c r="OVN305"/>
      <c r="OVO305"/>
      <c r="OVP305"/>
      <c r="OVQ305"/>
      <c r="OVR305"/>
      <c r="OVS305"/>
      <c r="OVT305"/>
      <c r="OVU305"/>
      <c r="OVV305"/>
      <c r="OVW305"/>
      <c r="OVX305"/>
      <c r="OVY305"/>
      <c r="OVZ305"/>
      <c r="OWA305"/>
      <c r="OWB305"/>
      <c r="OWC305"/>
      <c r="OWD305"/>
      <c r="OWE305"/>
      <c r="OWF305"/>
      <c r="OWG305"/>
      <c r="OWH305"/>
      <c r="OWI305"/>
      <c r="OWJ305"/>
      <c r="OWK305"/>
      <c r="OWL305"/>
      <c r="OWM305"/>
      <c r="OWN305"/>
      <c r="OWO305"/>
      <c r="OWP305"/>
      <c r="OWQ305"/>
      <c r="OWR305"/>
      <c r="OWS305"/>
      <c r="OWT305"/>
      <c r="OWU305"/>
      <c r="OWV305"/>
      <c r="OWW305"/>
      <c r="OWX305"/>
      <c r="OWY305"/>
      <c r="OWZ305"/>
      <c r="OXA305"/>
      <c r="OXB305"/>
      <c r="OXC305"/>
      <c r="OXD305"/>
      <c r="OXE305"/>
      <c r="OXF305"/>
      <c r="OXG305"/>
      <c r="OXH305"/>
      <c r="OXI305"/>
      <c r="OXJ305"/>
      <c r="OXK305"/>
      <c r="OXL305"/>
      <c r="OXM305"/>
      <c r="OXN305"/>
      <c r="OXO305"/>
      <c r="OXP305"/>
      <c r="OXQ305"/>
      <c r="OXR305"/>
      <c r="OXS305"/>
      <c r="OXT305"/>
      <c r="OXU305"/>
      <c r="OXV305"/>
      <c r="OXW305"/>
      <c r="OXX305"/>
      <c r="OXY305"/>
      <c r="OXZ305"/>
      <c r="OYA305"/>
      <c r="OYB305"/>
      <c r="OYC305"/>
      <c r="OYD305"/>
      <c r="OYE305"/>
      <c r="OYF305"/>
      <c r="OYG305"/>
      <c r="OYH305"/>
      <c r="OYI305"/>
      <c r="OYJ305"/>
      <c r="OYK305"/>
      <c r="OYL305"/>
      <c r="OYM305"/>
      <c r="OYN305"/>
      <c r="OYO305"/>
      <c r="OYP305"/>
      <c r="OYQ305"/>
      <c r="OYR305"/>
      <c r="OYS305"/>
      <c r="OYT305"/>
      <c r="OYU305"/>
      <c r="OYV305"/>
      <c r="OYW305"/>
      <c r="OYX305"/>
      <c r="OYY305"/>
      <c r="OYZ305"/>
      <c r="OZA305"/>
      <c r="OZB305"/>
      <c r="OZC305"/>
      <c r="OZD305"/>
      <c r="OZE305"/>
      <c r="OZF305"/>
      <c r="OZG305"/>
      <c r="OZH305"/>
      <c r="OZI305"/>
      <c r="OZJ305"/>
      <c r="OZK305"/>
      <c r="OZL305"/>
      <c r="OZM305"/>
      <c r="OZN305"/>
      <c r="OZO305"/>
      <c r="OZP305"/>
      <c r="OZQ305"/>
      <c r="OZR305"/>
      <c r="OZS305"/>
      <c r="OZT305"/>
      <c r="OZU305"/>
      <c r="OZV305"/>
      <c r="OZW305"/>
      <c r="OZX305"/>
      <c r="OZY305"/>
      <c r="OZZ305"/>
      <c r="PAA305"/>
      <c r="PAB305"/>
      <c r="PAC305"/>
      <c r="PAD305"/>
      <c r="PAE305"/>
      <c r="PAF305"/>
      <c r="PAG305"/>
      <c r="PAH305"/>
      <c r="PAI305"/>
      <c r="PAJ305"/>
      <c r="PAK305"/>
      <c r="PAL305"/>
      <c r="PAM305"/>
      <c r="PAN305"/>
      <c r="PAO305"/>
      <c r="PAP305"/>
      <c r="PAQ305"/>
      <c r="PAR305"/>
      <c r="PAS305"/>
      <c r="PAT305"/>
      <c r="PAU305"/>
      <c r="PAV305"/>
      <c r="PAW305"/>
      <c r="PAX305"/>
      <c r="PAY305"/>
      <c r="PAZ305"/>
      <c r="PBA305"/>
      <c r="PBB305"/>
      <c r="PBC305"/>
      <c r="PBD305"/>
      <c r="PBE305"/>
      <c r="PBF305"/>
      <c r="PBG305"/>
      <c r="PBH305"/>
      <c r="PBI305"/>
      <c r="PBJ305"/>
      <c r="PBK305"/>
      <c r="PBL305"/>
      <c r="PBM305"/>
      <c r="PBN305"/>
      <c r="PBO305"/>
      <c r="PBP305"/>
      <c r="PBQ305"/>
      <c r="PBR305"/>
      <c r="PBS305"/>
      <c r="PBT305"/>
      <c r="PBU305"/>
      <c r="PBV305"/>
      <c r="PBW305"/>
      <c r="PBX305"/>
      <c r="PBY305"/>
      <c r="PBZ305"/>
      <c r="PCA305"/>
      <c r="PCB305"/>
      <c r="PCC305"/>
      <c r="PCD305"/>
      <c r="PCE305"/>
      <c r="PCF305"/>
      <c r="PCG305"/>
      <c r="PCH305"/>
      <c r="PCI305"/>
      <c r="PCJ305"/>
      <c r="PCK305"/>
      <c r="PCL305"/>
      <c r="PCM305"/>
      <c r="PCN305"/>
      <c r="PCO305"/>
      <c r="PCP305"/>
      <c r="PCQ305"/>
      <c r="PCR305"/>
      <c r="PCS305"/>
      <c r="PCT305"/>
      <c r="PCU305"/>
      <c r="PCV305"/>
      <c r="PCW305"/>
      <c r="PCX305"/>
      <c r="PCY305"/>
      <c r="PCZ305"/>
      <c r="PDA305"/>
      <c r="PDB305"/>
      <c r="PDC305"/>
      <c r="PDD305"/>
      <c r="PDE305"/>
      <c r="PDF305"/>
      <c r="PDG305"/>
      <c r="PDH305"/>
      <c r="PDI305"/>
      <c r="PDJ305"/>
      <c r="PDK305"/>
      <c r="PDL305"/>
      <c r="PDM305"/>
      <c r="PDN305"/>
      <c r="PDO305"/>
      <c r="PDP305"/>
      <c r="PDQ305"/>
      <c r="PDR305"/>
      <c r="PDS305"/>
      <c r="PDT305"/>
      <c r="PDU305"/>
      <c r="PDV305"/>
      <c r="PDW305"/>
      <c r="PDX305"/>
      <c r="PDY305"/>
      <c r="PDZ305"/>
      <c r="PEA305"/>
      <c r="PEB305"/>
      <c r="PEC305"/>
      <c r="PED305"/>
      <c r="PEE305"/>
      <c r="PEF305"/>
      <c r="PEG305"/>
      <c r="PEH305"/>
      <c r="PEI305"/>
      <c r="PEJ305"/>
      <c r="PEK305"/>
      <c r="PEL305"/>
      <c r="PEM305"/>
      <c r="PEN305"/>
      <c r="PEO305"/>
      <c r="PEP305"/>
      <c r="PEQ305"/>
      <c r="PER305"/>
      <c r="PES305"/>
      <c r="PET305"/>
      <c r="PEU305"/>
      <c r="PEV305"/>
      <c r="PEW305"/>
      <c r="PEX305"/>
      <c r="PEY305"/>
      <c r="PEZ305"/>
      <c r="PFA305"/>
      <c r="PFB305"/>
      <c r="PFC305"/>
      <c r="PFD305"/>
      <c r="PFE305"/>
      <c r="PFF305"/>
      <c r="PFG305"/>
      <c r="PFH305"/>
      <c r="PFI305"/>
      <c r="PFJ305"/>
      <c r="PFK305"/>
      <c r="PFL305"/>
      <c r="PFM305"/>
      <c r="PFN305"/>
      <c r="PFO305"/>
      <c r="PFP305"/>
      <c r="PFQ305"/>
      <c r="PFR305"/>
      <c r="PFS305"/>
      <c r="PFT305"/>
      <c r="PFU305"/>
      <c r="PFV305"/>
      <c r="PFW305"/>
      <c r="PFX305"/>
      <c r="PFY305"/>
      <c r="PFZ305"/>
      <c r="PGA305"/>
      <c r="PGB305"/>
      <c r="PGC305"/>
      <c r="PGD305"/>
      <c r="PGE305"/>
      <c r="PGF305"/>
      <c r="PGG305"/>
      <c r="PGH305"/>
      <c r="PGI305"/>
      <c r="PGJ305"/>
      <c r="PGK305"/>
      <c r="PGL305"/>
      <c r="PGM305"/>
      <c r="PGN305"/>
      <c r="PGO305"/>
      <c r="PGP305"/>
      <c r="PGQ305"/>
      <c r="PGR305"/>
      <c r="PGS305"/>
      <c r="PGT305"/>
      <c r="PGU305"/>
      <c r="PGV305"/>
      <c r="PGW305"/>
      <c r="PGX305"/>
      <c r="PGY305"/>
      <c r="PGZ305"/>
      <c r="PHA305"/>
      <c r="PHB305"/>
      <c r="PHC305"/>
      <c r="PHD305"/>
      <c r="PHE305"/>
      <c r="PHF305"/>
      <c r="PHG305"/>
      <c r="PHH305"/>
      <c r="PHI305"/>
      <c r="PHJ305"/>
      <c r="PHK305"/>
      <c r="PHL305"/>
      <c r="PHM305"/>
      <c r="PHN305"/>
      <c r="PHO305"/>
      <c r="PHP305"/>
      <c r="PHQ305"/>
      <c r="PHR305"/>
      <c r="PHS305"/>
      <c r="PHT305"/>
      <c r="PHU305"/>
      <c r="PHV305"/>
      <c r="PHW305"/>
      <c r="PHX305"/>
      <c r="PHY305"/>
      <c r="PHZ305"/>
      <c r="PIA305"/>
      <c r="PIB305"/>
      <c r="PIC305"/>
      <c r="PID305"/>
      <c r="PIE305"/>
      <c r="PIF305"/>
      <c r="PIG305"/>
      <c r="PIH305"/>
      <c r="PII305"/>
      <c r="PIJ305"/>
      <c r="PIK305"/>
      <c r="PIL305"/>
      <c r="PIM305"/>
      <c r="PIN305"/>
      <c r="PIO305"/>
      <c r="PIP305"/>
      <c r="PIQ305"/>
      <c r="PIR305"/>
      <c r="PIS305"/>
      <c r="PIT305"/>
      <c r="PIU305"/>
      <c r="PIV305"/>
      <c r="PIW305"/>
      <c r="PIX305"/>
      <c r="PIY305"/>
      <c r="PIZ305"/>
      <c r="PJA305"/>
      <c r="PJB305"/>
      <c r="PJC305"/>
      <c r="PJD305"/>
      <c r="PJE305"/>
      <c r="PJF305"/>
      <c r="PJG305"/>
      <c r="PJH305"/>
      <c r="PJI305"/>
      <c r="PJJ305"/>
      <c r="PJK305"/>
      <c r="PJL305"/>
      <c r="PJM305"/>
      <c r="PJN305"/>
      <c r="PJO305"/>
      <c r="PJP305"/>
      <c r="PJQ305"/>
      <c r="PJR305"/>
      <c r="PJS305"/>
      <c r="PJT305"/>
      <c r="PJU305"/>
      <c r="PJV305"/>
      <c r="PJW305"/>
      <c r="PJX305"/>
      <c r="PJY305"/>
      <c r="PJZ305"/>
      <c r="PKA305"/>
      <c r="PKB305"/>
      <c r="PKC305"/>
      <c r="PKD305"/>
      <c r="PKE305"/>
      <c r="PKF305"/>
      <c r="PKG305"/>
      <c r="PKH305"/>
      <c r="PKI305"/>
      <c r="PKJ305"/>
      <c r="PKK305"/>
      <c r="PKL305"/>
      <c r="PKM305"/>
      <c r="PKN305"/>
      <c r="PKO305"/>
      <c r="PKP305"/>
      <c r="PKQ305"/>
      <c r="PKR305"/>
      <c r="PKS305"/>
      <c r="PKT305"/>
      <c r="PKU305"/>
      <c r="PKV305"/>
      <c r="PKW305"/>
      <c r="PKX305"/>
      <c r="PKY305"/>
      <c r="PKZ305"/>
      <c r="PLA305"/>
      <c r="PLB305"/>
      <c r="PLC305"/>
      <c r="PLD305"/>
      <c r="PLE305"/>
      <c r="PLF305"/>
      <c r="PLG305"/>
      <c r="PLH305"/>
      <c r="PLI305"/>
      <c r="PLJ305"/>
      <c r="PLK305"/>
      <c r="PLL305"/>
      <c r="PLM305"/>
      <c r="PLN305"/>
      <c r="PLO305"/>
      <c r="PLP305"/>
      <c r="PLQ305"/>
      <c r="PLR305"/>
      <c r="PLS305"/>
      <c r="PLT305"/>
      <c r="PLU305"/>
      <c r="PLV305"/>
      <c r="PLW305"/>
      <c r="PLX305"/>
      <c r="PLY305"/>
      <c r="PLZ305"/>
      <c r="PMA305"/>
      <c r="PMB305"/>
      <c r="PMC305"/>
      <c r="PMD305"/>
      <c r="PME305"/>
      <c r="PMF305"/>
      <c r="PMG305"/>
      <c r="PMH305"/>
      <c r="PMI305"/>
      <c r="PMJ305"/>
      <c r="PMK305"/>
      <c r="PML305"/>
      <c r="PMM305"/>
      <c r="PMN305"/>
      <c r="PMO305"/>
      <c r="PMP305"/>
      <c r="PMQ305"/>
      <c r="PMR305"/>
      <c r="PMS305"/>
      <c r="PMT305"/>
      <c r="PMU305"/>
      <c r="PMV305"/>
      <c r="PMW305"/>
      <c r="PMX305"/>
      <c r="PMY305"/>
      <c r="PMZ305"/>
      <c r="PNA305"/>
      <c r="PNB305"/>
      <c r="PNC305"/>
      <c r="PND305"/>
      <c r="PNE305"/>
      <c r="PNF305"/>
      <c r="PNG305"/>
      <c r="PNH305"/>
      <c r="PNI305"/>
      <c r="PNJ305"/>
      <c r="PNK305"/>
      <c r="PNL305"/>
      <c r="PNM305"/>
      <c r="PNN305"/>
      <c r="PNO305"/>
      <c r="PNP305"/>
      <c r="PNQ305"/>
      <c r="PNR305"/>
      <c r="PNS305"/>
      <c r="PNT305"/>
      <c r="PNU305"/>
      <c r="PNV305"/>
      <c r="PNW305"/>
      <c r="PNX305"/>
      <c r="PNY305"/>
      <c r="PNZ305"/>
      <c r="POA305"/>
      <c r="POB305"/>
      <c r="POC305"/>
      <c r="POD305"/>
      <c r="POE305"/>
      <c r="POF305"/>
      <c r="POG305"/>
      <c r="POH305"/>
      <c r="POI305"/>
      <c r="POJ305"/>
      <c r="POK305"/>
      <c r="POL305"/>
      <c r="POM305"/>
      <c r="PON305"/>
      <c r="POO305"/>
      <c r="POP305"/>
      <c r="POQ305"/>
      <c r="POR305"/>
      <c r="POS305"/>
      <c r="POT305"/>
      <c r="POU305"/>
      <c r="POV305"/>
      <c r="POW305"/>
      <c r="POX305"/>
      <c r="POY305"/>
      <c r="POZ305"/>
      <c r="PPA305"/>
      <c r="PPB305"/>
      <c r="PPC305"/>
      <c r="PPD305"/>
      <c r="PPE305"/>
      <c r="PPF305"/>
      <c r="PPG305"/>
      <c r="PPH305"/>
      <c r="PPI305"/>
      <c r="PPJ305"/>
      <c r="PPK305"/>
      <c r="PPL305"/>
      <c r="PPM305"/>
      <c r="PPN305"/>
      <c r="PPO305"/>
      <c r="PPP305"/>
      <c r="PPQ305"/>
      <c r="PPR305"/>
      <c r="PPS305"/>
      <c r="PPT305"/>
      <c r="PPU305"/>
      <c r="PPV305"/>
      <c r="PPW305"/>
      <c r="PPX305"/>
      <c r="PPY305"/>
      <c r="PPZ305"/>
      <c r="PQA305"/>
      <c r="PQB305"/>
      <c r="PQC305"/>
      <c r="PQD305"/>
      <c r="PQE305"/>
      <c r="PQF305"/>
      <c r="PQG305"/>
      <c r="PQH305"/>
      <c r="PQI305"/>
      <c r="PQJ305"/>
      <c r="PQK305"/>
      <c r="PQL305"/>
      <c r="PQM305"/>
      <c r="PQN305"/>
      <c r="PQO305"/>
      <c r="PQP305"/>
      <c r="PQQ305"/>
      <c r="PQR305"/>
      <c r="PQS305"/>
      <c r="PQT305"/>
      <c r="PQU305"/>
      <c r="PQV305"/>
      <c r="PQW305"/>
      <c r="PQX305"/>
      <c r="PQY305"/>
      <c r="PQZ305"/>
      <c r="PRA305"/>
      <c r="PRB305"/>
      <c r="PRC305"/>
      <c r="PRD305"/>
      <c r="PRE305"/>
      <c r="PRF305"/>
      <c r="PRG305"/>
      <c r="PRH305"/>
      <c r="PRI305"/>
      <c r="PRJ305"/>
      <c r="PRK305"/>
      <c r="PRL305"/>
      <c r="PRM305"/>
      <c r="PRN305"/>
      <c r="PRO305"/>
      <c r="PRP305"/>
      <c r="PRQ305"/>
      <c r="PRR305"/>
      <c r="PRS305"/>
      <c r="PRT305"/>
      <c r="PRU305"/>
      <c r="PRV305"/>
      <c r="PRW305"/>
      <c r="PRX305"/>
      <c r="PRY305"/>
      <c r="PRZ305"/>
      <c r="PSA305"/>
      <c r="PSB305"/>
      <c r="PSC305"/>
      <c r="PSD305"/>
      <c r="PSE305"/>
      <c r="PSF305"/>
      <c r="PSG305"/>
      <c r="PSH305"/>
      <c r="PSI305"/>
      <c r="PSJ305"/>
      <c r="PSK305"/>
      <c r="PSL305"/>
      <c r="PSM305"/>
      <c r="PSN305"/>
      <c r="PSO305"/>
      <c r="PSP305"/>
      <c r="PSQ305"/>
      <c r="PSR305"/>
      <c r="PSS305"/>
      <c r="PST305"/>
      <c r="PSU305"/>
      <c r="PSV305"/>
      <c r="PSW305"/>
      <c r="PSX305"/>
      <c r="PSY305"/>
      <c r="PSZ305"/>
      <c r="PTA305"/>
      <c r="PTB305"/>
      <c r="PTC305"/>
      <c r="PTD305"/>
      <c r="PTE305"/>
      <c r="PTF305"/>
      <c r="PTG305"/>
      <c r="PTH305"/>
      <c r="PTI305"/>
      <c r="PTJ305"/>
      <c r="PTK305"/>
      <c r="PTL305"/>
      <c r="PTM305"/>
      <c r="PTN305"/>
      <c r="PTO305"/>
      <c r="PTP305"/>
      <c r="PTQ305"/>
      <c r="PTR305"/>
      <c r="PTS305"/>
      <c r="PTT305"/>
      <c r="PTU305"/>
      <c r="PTV305"/>
      <c r="PTW305"/>
      <c r="PTX305"/>
      <c r="PTY305"/>
      <c r="PTZ305"/>
      <c r="PUA305"/>
      <c r="PUB305"/>
      <c r="PUC305"/>
      <c r="PUD305"/>
      <c r="PUE305"/>
      <c r="PUF305"/>
      <c r="PUG305"/>
      <c r="PUH305"/>
      <c r="PUI305"/>
      <c r="PUJ305"/>
      <c r="PUK305"/>
      <c r="PUL305"/>
      <c r="PUM305"/>
      <c r="PUN305"/>
      <c r="PUO305"/>
      <c r="PUP305"/>
      <c r="PUQ305"/>
      <c r="PUR305"/>
      <c r="PUS305"/>
      <c r="PUT305"/>
      <c r="PUU305"/>
      <c r="PUV305"/>
      <c r="PUW305"/>
      <c r="PUX305"/>
      <c r="PUY305"/>
      <c r="PUZ305"/>
      <c r="PVA305"/>
      <c r="PVB305"/>
      <c r="PVC305"/>
      <c r="PVD305"/>
      <c r="PVE305"/>
      <c r="PVF305"/>
      <c r="PVG305"/>
      <c r="PVH305"/>
      <c r="PVI305"/>
      <c r="PVJ305"/>
      <c r="PVK305"/>
      <c r="PVL305"/>
      <c r="PVM305"/>
      <c r="PVN305"/>
      <c r="PVO305"/>
      <c r="PVP305"/>
      <c r="PVQ305"/>
      <c r="PVR305"/>
      <c r="PVS305"/>
      <c r="PVT305"/>
      <c r="PVU305"/>
      <c r="PVV305"/>
      <c r="PVW305"/>
      <c r="PVX305"/>
      <c r="PVY305"/>
      <c r="PVZ305"/>
      <c r="PWA305"/>
      <c r="PWB305"/>
      <c r="PWC305"/>
      <c r="PWD305"/>
      <c r="PWE305"/>
      <c r="PWF305"/>
      <c r="PWG305"/>
      <c r="PWH305"/>
      <c r="PWI305"/>
      <c r="PWJ305"/>
      <c r="PWK305"/>
      <c r="PWL305"/>
      <c r="PWM305"/>
      <c r="PWN305"/>
      <c r="PWO305"/>
      <c r="PWP305"/>
      <c r="PWQ305"/>
      <c r="PWR305"/>
      <c r="PWS305"/>
      <c r="PWT305"/>
      <c r="PWU305"/>
      <c r="PWV305"/>
      <c r="PWW305"/>
      <c r="PWX305"/>
      <c r="PWY305"/>
      <c r="PWZ305"/>
      <c r="PXA305"/>
      <c r="PXB305"/>
      <c r="PXC305"/>
      <c r="PXD305"/>
      <c r="PXE305"/>
      <c r="PXF305"/>
      <c r="PXG305"/>
      <c r="PXH305"/>
      <c r="PXI305"/>
      <c r="PXJ305"/>
      <c r="PXK305"/>
      <c r="PXL305"/>
      <c r="PXM305"/>
      <c r="PXN305"/>
      <c r="PXO305"/>
      <c r="PXP305"/>
      <c r="PXQ305"/>
      <c r="PXR305"/>
      <c r="PXS305"/>
      <c r="PXT305"/>
      <c r="PXU305"/>
      <c r="PXV305"/>
      <c r="PXW305"/>
      <c r="PXX305"/>
      <c r="PXY305"/>
      <c r="PXZ305"/>
      <c r="PYA305"/>
      <c r="PYB305"/>
      <c r="PYC305"/>
      <c r="PYD305"/>
      <c r="PYE305"/>
      <c r="PYF305"/>
      <c r="PYG305"/>
      <c r="PYH305"/>
      <c r="PYI305"/>
      <c r="PYJ305"/>
      <c r="PYK305"/>
      <c r="PYL305"/>
      <c r="PYM305"/>
      <c r="PYN305"/>
      <c r="PYO305"/>
      <c r="PYP305"/>
      <c r="PYQ305"/>
      <c r="PYR305"/>
      <c r="PYS305"/>
      <c r="PYT305"/>
      <c r="PYU305"/>
      <c r="PYV305"/>
      <c r="PYW305"/>
      <c r="PYX305"/>
      <c r="PYY305"/>
      <c r="PYZ305"/>
      <c r="PZA305"/>
      <c r="PZB305"/>
      <c r="PZC305"/>
      <c r="PZD305"/>
      <c r="PZE305"/>
      <c r="PZF305"/>
      <c r="PZG305"/>
      <c r="PZH305"/>
      <c r="PZI305"/>
      <c r="PZJ305"/>
      <c r="PZK305"/>
      <c r="PZL305"/>
      <c r="PZM305"/>
      <c r="PZN305"/>
      <c r="PZO305"/>
      <c r="PZP305"/>
      <c r="PZQ305"/>
      <c r="PZR305"/>
      <c r="PZS305"/>
      <c r="PZT305"/>
      <c r="PZU305"/>
      <c r="PZV305"/>
      <c r="PZW305"/>
      <c r="PZX305"/>
      <c r="PZY305"/>
      <c r="PZZ305"/>
      <c r="QAA305"/>
      <c r="QAB305"/>
      <c r="QAC305"/>
      <c r="QAD305"/>
      <c r="QAE305"/>
      <c r="QAF305"/>
      <c r="QAG305"/>
      <c r="QAH305"/>
      <c r="QAI305"/>
      <c r="QAJ305"/>
      <c r="QAK305"/>
      <c r="QAL305"/>
      <c r="QAM305"/>
      <c r="QAN305"/>
      <c r="QAO305"/>
      <c r="QAP305"/>
      <c r="QAQ305"/>
      <c r="QAR305"/>
      <c r="QAS305"/>
      <c r="QAT305"/>
      <c r="QAU305"/>
      <c r="QAV305"/>
      <c r="QAW305"/>
      <c r="QAX305"/>
      <c r="QAY305"/>
      <c r="QAZ305"/>
      <c r="QBA305"/>
      <c r="QBB305"/>
      <c r="QBC305"/>
      <c r="QBD305"/>
      <c r="QBE305"/>
      <c r="QBF305"/>
      <c r="QBG305"/>
      <c r="QBH305"/>
      <c r="QBI305"/>
      <c r="QBJ305"/>
      <c r="QBK305"/>
      <c r="QBL305"/>
      <c r="QBM305"/>
      <c r="QBN305"/>
      <c r="QBO305"/>
      <c r="QBP305"/>
      <c r="QBQ305"/>
      <c r="QBR305"/>
      <c r="QBS305"/>
      <c r="QBT305"/>
      <c r="QBU305"/>
      <c r="QBV305"/>
      <c r="QBW305"/>
      <c r="QBX305"/>
      <c r="QBY305"/>
      <c r="QBZ305"/>
      <c r="QCA305"/>
      <c r="QCB305"/>
      <c r="QCC305"/>
      <c r="QCD305"/>
      <c r="QCE305"/>
      <c r="QCF305"/>
      <c r="QCG305"/>
      <c r="QCH305"/>
      <c r="QCI305"/>
      <c r="QCJ305"/>
      <c r="QCK305"/>
      <c r="QCL305"/>
      <c r="QCM305"/>
      <c r="QCN305"/>
      <c r="QCO305"/>
      <c r="QCP305"/>
      <c r="QCQ305"/>
      <c r="QCR305"/>
      <c r="QCS305"/>
      <c r="QCT305"/>
      <c r="QCU305"/>
      <c r="QCV305"/>
      <c r="QCW305"/>
      <c r="QCX305"/>
      <c r="QCY305"/>
      <c r="QCZ305"/>
      <c r="QDA305"/>
      <c r="QDB305"/>
      <c r="QDC305"/>
      <c r="QDD305"/>
      <c r="QDE305"/>
      <c r="QDF305"/>
      <c r="QDG305"/>
      <c r="QDH305"/>
      <c r="QDI305"/>
      <c r="QDJ305"/>
      <c r="QDK305"/>
      <c r="QDL305"/>
      <c r="QDM305"/>
      <c r="QDN305"/>
      <c r="QDO305"/>
      <c r="QDP305"/>
      <c r="QDQ305"/>
      <c r="QDR305"/>
      <c r="QDS305"/>
      <c r="QDT305"/>
      <c r="QDU305"/>
      <c r="QDV305"/>
      <c r="QDW305"/>
      <c r="QDX305"/>
      <c r="QDY305"/>
      <c r="QDZ305"/>
      <c r="QEA305"/>
      <c r="QEB305"/>
      <c r="QEC305"/>
      <c r="QED305"/>
      <c r="QEE305"/>
      <c r="QEF305"/>
      <c r="QEG305"/>
      <c r="QEH305"/>
      <c r="QEI305"/>
      <c r="QEJ305"/>
      <c r="QEK305"/>
      <c r="QEL305"/>
      <c r="QEM305"/>
      <c r="QEN305"/>
      <c r="QEO305"/>
      <c r="QEP305"/>
      <c r="QEQ305"/>
      <c r="QER305"/>
      <c r="QES305"/>
      <c r="QET305"/>
      <c r="QEU305"/>
      <c r="QEV305"/>
      <c r="QEW305"/>
      <c r="QEX305"/>
      <c r="QEY305"/>
      <c r="QEZ305"/>
      <c r="QFA305"/>
      <c r="QFB305"/>
      <c r="QFC305"/>
      <c r="QFD305"/>
      <c r="QFE305"/>
      <c r="QFF305"/>
      <c r="QFG305"/>
      <c r="QFH305"/>
      <c r="QFI305"/>
      <c r="QFJ305"/>
      <c r="QFK305"/>
      <c r="QFL305"/>
      <c r="QFM305"/>
      <c r="QFN305"/>
      <c r="QFO305"/>
      <c r="QFP305"/>
      <c r="QFQ305"/>
      <c r="QFR305"/>
      <c r="QFS305"/>
      <c r="QFT305"/>
      <c r="QFU305"/>
      <c r="QFV305"/>
      <c r="QFW305"/>
      <c r="QFX305"/>
      <c r="QFY305"/>
      <c r="QFZ305"/>
      <c r="QGA305"/>
      <c r="QGB305"/>
      <c r="QGC305"/>
      <c r="QGD305"/>
      <c r="QGE305"/>
      <c r="QGF305"/>
      <c r="QGG305"/>
      <c r="QGH305"/>
      <c r="QGI305"/>
      <c r="QGJ305"/>
      <c r="QGK305"/>
      <c r="QGL305"/>
      <c r="QGM305"/>
      <c r="QGN305"/>
      <c r="QGO305"/>
      <c r="QGP305"/>
      <c r="QGQ305"/>
      <c r="QGR305"/>
      <c r="QGS305"/>
      <c r="QGT305"/>
      <c r="QGU305"/>
      <c r="QGV305"/>
      <c r="QGW305"/>
      <c r="QGX305"/>
      <c r="QGY305"/>
      <c r="QGZ305"/>
      <c r="QHA305"/>
      <c r="QHB305"/>
      <c r="QHC305"/>
      <c r="QHD305"/>
      <c r="QHE305"/>
      <c r="QHF305"/>
      <c r="QHG305"/>
      <c r="QHH305"/>
      <c r="QHI305"/>
      <c r="QHJ305"/>
      <c r="QHK305"/>
      <c r="QHL305"/>
      <c r="QHM305"/>
      <c r="QHN305"/>
      <c r="QHO305"/>
      <c r="QHP305"/>
      <c r="QHQ305"/>
      <c r="QHR305"/>
      <c r="QHS305"/>
      <c r="QHT305"/>
      <c r="QHU305"/>
      <c r="QHV305"/>
      <c r="QHW305"/>
      <c r="QHX305"/>
      <c r="QHY305"/>
      <c r="QHZ305"/>
      <c r="QIA305"/>
      <c r="QIB305"/>
      <c r="QIC305"/>
      <c r="QID305"/>
      <c r="QIE305"/>
      <c r="QIF305"/>
      <c r="QIG305"/>
      <c r="QIH305"/>
      <c r="QII305"/>
      <c r="QIJ305"/>
      <c r="QIK305"/>
      <c r="QIL305"/>
      <c r="QIM305"/>
      <c r="QIN305"/>
      <c r="QIO305"/>
      <c r="QIP305"/>
      <c r="QIQ305"/>
      <c r="QIR305"/>
      <c r="QIS305"/>
      <c r="QIT305"/>
      <c r="QIU305"/>
      <c r="QIV305"/>
      <c r="QIW305"/>
      <c r="QIX305"/>
      <c r="QIY305"/>
      <c r="QIZ305"/>
      <c r="QJA305"/>
      <c r="QJB305"/>
      <c r="QJC305"/>
      <c r="QJD305"/>
      <c r="QJE305"/>
      <c r="QJF305"/>
      <c r="QJG305"/>
      <c r="QJH305"/>
      <c r="QJI305"/>
      <c r="QJJ305"/>
      <c r="QJK305"/>
      <c r="QJL305"/>
      <c r="QJM305"/>
      <c r="QJN305"/>
      <c r="QJO305"/>
      <c r="QJP305"/>
      <c r="QJQ305"/>
      <c r="QJR305"/>
      <c r="QJS305"/>
      <c r="QJT305"/>
      <c r="QJU305"/>
      <c r="QJV305"/>
      <c r="QJW305"/>
      <c r="QJX305"/>
      <c r="QJY305"/>
      <c r="QJZ305"/>
      <c r="QKA305"/>
      <c r="QKB305"/>
      <c r="QKC305"/>
      <c r="QKD305"/>
      <c r="QKE305"/>
      <c r="QKF305"/>
      <c r="QKG305"/>
      <c r="QKH305"/>
      <c r="QKI305"/>
      <c r="QKJ305"/>
      <c r="QKK305"/>
      <c r="QKL305"/>
      <c r="QKM305"/>
      <c r="QKN305"/>
      <c r="QKO305"/>
      <c r="QKP305"/>
      <c r="QKQ305"/>
      <c r="QKR305"/>
      <c r="QKS305"/>
      <c r="QKT305"/>
      <c r="QKU305"/>
      <c r="QKV305"/>
      <c r="QKW305"/>
      <c r="QKX305"/>
      <c r="QKY305"/>
      <c r="QKZ305"/>
      <c r="QLA305"/>
      <c r="QLB305"/>
      <c r="QLC305"/>
      <c r="QLD305"/>
      <c r="QLE305"/>
      <c r="QLF305"/>
      <c r="QLG305"/>
      <c r="QLH305"/>
      <c r="QLI305"/>
      <c r="QLJ305"/>
      <c r="QLK305"/>
      <c r="QLL305"/>
      <c r="QLM305"/>
      <c r="QLN305"/>
      <c r="QLO305"/>
      <c r="QLP305"/>
      <c r="QLQ305"/>
      <c r="QLR305"/>
      <c r="QLS305"/>
      <c r="QLT305"/>
      <c r="QLU305"/>
      <c r="QLV305"/>
      <c r="QLW305"/>
      <c r="QLX305"/>
      <c r="QLY305"/>
      <c r="QLZ305"/>
      <c r="QMA305"/>
      <c r="QMB305"/>
      <c r="QMC305"/>
      <c r="QMD305"/>
      <c r="QME305"/>
      <c r="QMF305"/>
      <c r="QMG305"/>
      <c r="QMH305"/>
      <c r="QMI305"/>
      <c r="QMJ305"/>
      <c r="QMK305"/>
      <c r="QML305"/>
      <c r="QMM305"/>
      <c r="QMN305"/>
      <c r="QMO305"/>
      <c r="QMP305"/>
      <c r="QMQ305"/>
      <c r="QMR305"/>
      <c r="QMS305"/>
      <c r="QMT305"/>
      <c r="QMU305"/>
      <c r="QMV305"/>
      <c r="QMW305"/>
      <c r="QMX305"/>
      <c r="QMY305"/>
      <c r="QMZ305"/>
      <c r="QNA305"/>
      <c r="QNB305"/>
      <c r="QNC305"/>
      <c r="QND305"/>
      <c r="QNE305"/>
      <c r="QNF305"/>
      <c r="QNG305"/>
      <c r="QNH305"/>
      <c r="QNI305"/>
      <c r="QNJ305"/>
      <c r="QNK305"/>
      <c r="QNL305"/>
      <c r="QNM305"/>
      <c r="QNN305"/>
      <c r="QNO305"/>
      <c r="QNP305"/>
      <c r="QNQ305"/>
      <c r="QNR305"/>
      <c r="QNS305"/>
      <c r="QNT305"/>
      <c r="QNU305"/>
      <c r="QNV305"/>
      <c r="QNW305"/>
      <c r="QNX305"/>
      <c r="QNY305"/>
      <c r="QNZ305"/>
      <c r="QOA305"/>
      <c r="QOB305"/>
      <c r="QOC305"/>
      <c r="QOD305"/>
      <c r="QOE305"/>
      <c r="QOF305"/>
      <c r="QOG305"/>
      <c r="QOH305"/>
      <c r="QOI305"/>
      <c r="QOJ305"/>
      <c r="QOK305"/>
      <c r="QOL305"/>
      <c r="QOM305"/>
      <c r="QON305"/>
      <c r="QOO305"/>
      <c r="QOP305"/>
      <c r="QOQ305"/>
      <c r="QOR305"/>
      <c r="QOS305"/>
      <c r="QOT305"/>
      <c r="QOU305"/>
      <c r="QOV305"/>
      <c r="QOW305"/>
      <c r="QOX305"/>
      <c r="QOY305"/>
      <c r="QOZ305"/>
      <c r="QPA305"/>
      <c r="QPB305"/>
      <c r="QPC305"/>
      <c r="QPD305"/>
      <c r="QPE305"/>
      <c r="QPF305"/>
      <c r="QPG305"/>
      <c r="QPH305"/>
      <c r="QPI305"/>
      <c r="QPJ305"/>
      <c r="QPK305"/>
      <c r="QPL305"/>
      <c r="QPM305"/>
      <c r="QPN305"/>
      <c r="QPO305"/>
      <c r="QPP305"/>
      <c r="QPQ305"/>
      <c r="QPR305"/>
      <c r="QPS305"/>
      <c r="QPT305"/>
      <c r="QPU305"/>
      <c r="QPV305"/>
      <c r="QPW305"/>
      <c r="QPX305"/>
      <c r="QPY305"/>
      <c r="QPZ305"/>
      <c r="QQA305"/>
      <c r="QQB305"/>
      <c r="QQC305"/>
      <c r="QQD305"/>
      <c r="QQE305"/>
      <c r="QQF305"/>
      <c r="QQG305"/>
      <c r="QQH305"/>
      <c r="QQI305"/>
      <c r="QQJ305"/>
      <c r="QQK305"/>
      <c r="QQL305"/>
      <c r="QQM305"/>
      <c r="QQN305"/>
      <c r="QQO305"/>
      <c r="QQP305"/>
      <c r="QQQ305"/>
      <c r="QQR305"/>
      <c r="QQS305"/>
      <c r="QQT305"/>
      <c r="QQU305"/>
      <c r="QQV305"/>
      <c r="QQW305"/>
      <c r="QQX305"/>
      <c r="QQY305"/>
      <c r="QQZ305"/>
      <c r="QRA305"/>
      <c r="QRB305"/>
      <c r="QRC305"/>
      <c r="QRD305"/>
      <c r="QRE305"/>
      <c r="QRF305"/>
      <c r="QRG305"/>
      <c r="QRH305"/>
      <c r="QRI305"/>
      <c r="QRJ305"/>
      <c r="QRK305"/>
      <c r="QRL305"/>
      <c r="QRM305"/>
      <c r="QRN305"/>
      <c r="QRO305"/>
      <c r="QRP305"/>
      <c r="QRQ305"/>
      <c r="QRR305"/>
      <c r="QRS305"/>
      <c r="QRT305"/>
      <c r="QRU305"/>
      <c r="QRV305"/>
      <c r="QRW305"/>
      <c r="QRX305"/>
      <c r="QRY305"/>
      <c r="QRZ305"/>
      <c r="QSA305"/>
      <c r="QSB305"/>
      <c r="QSC305"/>
      <c r="QSD305"/>
      <c r="QSE305"/>
      <c r="QSF305"/>
      <c r="QSG305"/>
      <c r="QSH305"/>
      <c r="QSI305"/>
      <c r="QSJ305"/>
      <c r="QSK305"/>
      <c r="QSL305"/>
      <c r="QSM305"/>
      <c r="QSN305"/>
      <c r="QSO305"/>
      <c r="QSP305"/>
      <c r="QSQ305"/>
      <c r="QSR305"/>
      <c r="QSS305"/>
      <c r="QST305"/>
      <c r="QSU305"/>
      <c r="QSV305"/>
      <c r="QSW305"/>
      <c r="QSX305"/>
      <c r="QSY305"/>
      <c r="QSZ305"/>
      <c r="QTA305"/>
      <c r="QTB305"/>
      <c r="QTC305"/>
      <c r="QTD305"/>
      <c r="QTE305"/>
      <c r="QTF305"/>
      <c r="QTG305"/>
      <c r="QTH305"/>
      <c r="QTI305"/>
      <c r="QTJ305"/>
      <c r="QTK305"/>
      <c r="QTL305"/>
      <c r="QTM305"/>
      <c r="QTN305"/>
      <c r="QTO305"/>
      <c r="QTP305"/>
      <c r="QTQ305"/>
      <c r="QTR305"/>
      <c r="QTS305"/>
      <c r="QTT305"/>
      <c r="QTU305"/>
      <c r="QTV305"/>
      <c r="QTW305"/>
      <c r="QTX305"/>
      <c r="QTY305"/>
      <c r="QTZ305"/>
      <c r="QUA305"/>
      <c r="QUB305"/>
      <c r="QUC305"/>
      <c r="QUD305"/>
      <c r="QUE305"/>
      <c r="QUF305"/>
      <c r="QUG305"/>
      <c r="QUH305"/>
      <c r="QUI305"/>
      <c r="QUJ305"/>
      <c r="QUK305"/>
      <c r="QUL305"/>
      <c r="QUM305"/>
      <c r="QUN305"/>
      <c r="QUO305"/>
      <c r="QUP305"/>
      <c r="QUQ305"/>
      <c r="QUR305"/>
      <c r="QUS305"/>
      <c r="QUT305"/>
      <c r="QUU305"/>
      <c r="QUV305"/>
      <c r="QUW305"/>
      <c r="QUX305"/>
      <c r="QUY305"/>
      <c r="QUZ305"/>
      <c r="QVA305"/>
      <c r="QVB305"/>
      <c r="QVC305"/>
      <c r="QVD305"/>
      <c r="QVE305"/>
      <c r="QVF305"/>
      <c r="QVG305"/>
      <c r="QVH305"/>
      <c r="QVI305"/>
      <c r="QVJ305"/>
      <c r="QVK305"/>
      <c r="QVL305"/>
      <c r="QVM305"/>
      <c r="QVN305"/>
      <c r="QVO305"/>
      <c r="QVP305"/>
      <c r="QVQ305"/>
      <c r="QVR305"/>
      <c r="QVS305"/>
      <c r="QVT305"/>
      <c r="QVU305"/>
      <c r="QVV305"/>
      <c r="QVW305"/>
      <c r="QVX305"/>
      <c r="QVY305"/>
      <c r="QVZ305"/>
      <c r="QWA305"/>
      <c r="QWB305"/>
      <c r="QWC305"/>
      <c r="QWD305"/>
      <c r="QWE305"/>
      <c r="QWF305"/>
      <c r="QWG305"/>
      <c r="QWH305"/>
      <c r="QWI305"/>
      <c r="QWJ305"/>
      <c r="QWK305"/>
      <c r="QWL305"/>
      <c r="QWM305"/>
      <c r="QWN305"/>
      <c r="QWO305"/>
      <c r="QWP305"/>
      <c r="QWQ305"/>
      <c r="QWR305"/>
      <c r="QWS305"/>
      <c r="QWT305"/>
      <c r="QWU305"/>
      <c r="QWV305"/>
      <c r="QWW305"/>
      <c r="QWX305"/>
      <c r="QWY305"/>
      <c r="QWZ305"/>
      <c r="QXA305"/>
      <c r="QXB305"/>
      <c r="QXC305"/>
      <c r="QXD305"/>
      <c r="QXE305"/>
      <c r="QXF305"/>
      <c r="QXG305"/>
      <c r="QXH305"/>
      <c r="QXI305"/>
      <c r="QXJ305"/>
      <c r="QXK305"/>
      <c r="QXL305"/>
      <c r="QXM305"/>
      <c r="QXN305"/>
      <c r="QXO305"/>
      <c r="QXP305"/>
      <c r="QXQ305"/>
      <c r="QXR305"/>
      <c r="QXS305"/>
      <c r="QXT305"/>
      <c r="QXU305"/>
      <c r="QXV305"/>
      <c r="QXW305"/>
      <c r="QXX305"/>
      <c r="QXY305"/>
      <c r="QXZ305"/>
      <c r="QYA305"/>
      <c r="QYB305"/>
      <c r="QYC305"/>
      <c r="QYD305"/>
      <c r="QYE305"/>
      <c r="QYF305"/>
      <c r="QYG305"/>
      <c r="QYH305"/>
      <c r="QYI305"/>
      <c r="QYJ305"/>
      <c r="QYK305"/>
      <c r="QYL305"/>
      <c r="QYM305"/>
      <c r="QYN305"/>
      <c r="QYO305"/>
      <c r="QYP305"/>
      <c r="QYQ305"/>
      <c r="QYR305"/>
      <c r="QYS305"/>
      <c r="QYT305"/>
      <c r="QYU305"/>
      <c r="QYV305"/>
      <c r="QYW305"/>
      <c r="QYX305"/>
      <c r="QYY305"/>
      <c r="QYZ305"/>
      <c r="QZA305"/>
      <c r="QZB305"/>
      <c r="QZC305"/>
      <c r="QZD305"/>
      <c r="QZE305"/>
      <c r="QZF305"/>
      <c r="QZG305"/>
      <c r="QZH305"/>
      <c r="QZI305"/>
      <c r="QZJ305"/>
      <c r="QZK305"/>
      <c r="QZL305"/>
      <c r="QZM305"/>
      <c r="QZN305"/>
      <c r="QZO305"/>
      <c r="QZP305"/>
      <c r="QZQ305"/>
      <c r="QZR305"/>
      <c r="QZS305"/>
      <c r="QZT305"/>
      <c r="QZU305"/>
      <c r="QZV305"/>
      <c r="QZW305"/>
      <c r="QZX305"/>
      <c r="QZY305"/>
      <c r="QZZ305"/>
      <c r="RAA305"/>
      <c r="RAB305"/>
      <c r="RAC305"/>
      <c r="RAD305"/>
      <c r="RAE305"/>
      <c r="RAF305"/>
      <c r="RAG305"/>
      <c r="RAH305"/>
      <c r="RAI305"/>
      <c r="RAJ305"/>
      <c r="RAK305"/>
      <c r="RAL305"/>
      <c r="RAM305"/>
      <c r="RAN305"/>
      <c r="RAO305"/>
      <c r="RAP305"/>
      <c r="RAQ305"/>
      <c r="RAR305"/>
      <c r="RAS305"/>
      <c r="RAT305"/>
      <c r="RAU305"/>
      <c r="RAV305"/>
      <c r="RAW305"/>
      <c r="RAX305"/>
      <c r="RAY305"/>
      <c r="RAZ305"/>
      <c r="RBA305"/>
      <c r="RBB305"/>
      <c r="RBC305"/>
      <c r="RBD305"/>
      <c r="RBE305"/>
      <c r="RBF305"/>
      <c r="RBG305"/>
      <c r="RBH305"/>
      <c r="RBI305"/>
      <c r="RBJ305"/>
      <c r="RBK305"/>
      <c r="RBL305"/>
      <c r="RBM305"/>
      <c r="RBN305"/>
      <c r="RBO305"/>
      <c r="RBP305"/>
      <c r="RBQ305"/>
      <c r="RBR305"/>
      <c r="RBS305"/>
      <c r="RBT305"/>
      <c r="RBU305"/>
      <c r="RBV305"/>
      <c r="RBW305"/>
      <c r="RBX305"/>
      <c r="RBY305"/>
      <c r="RBZ305"/>
      <c r="RCA305"/>
      <c r="RCB305"/>
      <c r="RCC305"/>
      <c r="RCD305"/>
      <c r="RCE305"/>
      <c r="RCF305"/>
      <c r="RCG305"/>
      <c r="RCH305"/>
      <c r="RCI305"/>
      <c r="RCJ305"/>
      <c r="RCK305"/>
      <c r="RCL305"/>
      <c r="RCM305"/>
      <c r="RCN305"/>
      <c r="RCO305"/>
      <c r="RCP305"/>
      <c r="RCQ305"/>
      <c r="RCR305"/>
      <c r="RCS305"/>
      <c r="RCT305"/>
      <c r="RCU305"/>
      <c r="RCV305"/>
      <c r="RCW305"/>
      <c r="RCX305"/>
      <c r="RCY305"/>
      <c r="RCZ305"/>
      <c r="RDA305"/>
      <c r="RDB305"/>
      <c r="RDC305"/>
      <c r="RDD305"/>
      <c r="RDE305"/>
      <c r="RDF305"/>
      <c r="RDG305"/>
      <c r="RDH305"/>
      <c r="RDI305"/>
      <c r="RDJ305"/>
      <c r="RDK305"/>
      <c r="RDL305"/>
      <c r="RDM305"/>
      <c r="RDN305"/>
      <c r="RDO305"/>
      <c r="RDP305"/>
      <c r="RDQ305"/>
      <c r="RDR305"/>
      <c r="RDS305"/>
      <c r="RDT305"/>
      <c r="RDU305"/>
      <c r="RDV305"/>
      <c r="RDW305"/>
      <c r="RDX305"/>
      <c r="RDY305"/>
      <c r="RDZ305"/>
      <c r="REA305"/>
      <c r="REB305"/>
      <c r="REC305"/>
      <c r="RED305"/>
      <c r="REE305"/>
      <c r="REF305"/>
      <c r="REG305"/>
      <c r="REH305"/>
      <c r="REI305"/>
      <c r="REJ305"/>
      <c r="REK305"/>
      <c r="REL305"/>
      <c r="REM305"/>
      <c r="REN305"/>
      <c r="REO305"/>
      <c r="REP305"/>
      <c r="REQ305"/>
      <c r="RER305"/>
      <c r="RES305"/>
      <c r="RET305"/>
      <c r="REU305"/>
      <c r="REV305"/>
      <c r="REW305"/>
      <c r="REX305"/>
      <c r="REY305"/>
      <c r="REZ305"/>
      <c r="RFA305"/>
      <c r="RFB305"/>
      <c r="RFC305"/>
      <c r="RFD305"/>
      <c r="RFE305"/>
      <c r="RFF305"/>
      <c r="RFG305"/>
      <c r="RFH305"/>
      <c r="RFI305"/>
      <c r="RFJ305"/>
      <c r="RFK305"/>
      <c r="RFL305"/>
      <c r="RFM305"/>
      <c r="RFN305"/>
      <c r="RFO305"/>
      <c r="RFP305"/>
      <c r="RFQ305"/>
      <c r="RFR305"/>
      <c r="RFS305"/>
      <c r="RFT305"/>
      <c r="RFU305"/>
      <c r="RFV305"/>
      <c r="RFW305"/>
      <c r="RFX305"/>
      <c r="RFY305"/>
      <c r="RFZ305"/>
      <c r="RGA305"/>
      <c r="RGB305"/>
      <c r="RGC305"/>
      <c r="RGD305"/>
      <c r="RGE305"/>
      <c r="RGF305"/>
      <c r="RGG305"/>
      <c r="RGH305"/>
      <c r="RGI305"/>
      <c r="RGJ305"/>
      <c r="RGK305"/>
      <c r="RGL305"/>
      <c r="RGM305"/>
      <c r="RGN305"/>
      <c r="RGO305"/>
      <c r="RGP305"/>
      <c r="RGQ305"/>
      <c r="RGR305"/>
      <c r="RGS305"/>
      <c r="RGT305"/>
      <c r="RGU305"/>
      <c r="RGV305"/>
      <c r="RGW305"/>
      <c r="RGX305"/>
      <c r="RGY305"/>
      <c r="RGZ305"/>
      <c r="RHA305"/>
      <c r="RHB305"/>
      <c r="RHC305"/>
      <c r="RHD305"/>
      <c r="RHE305"/>
      <c r="RHF305"/>
      <c r="RHG305"/>
      <c r="RHH305"/>
      <c r="RHI305"/>
      <c r="RHJ305"/>
      <c r="RHK305"/>
      <c r="RHL305"/>
      <c r="RHM305"/>
      <c r="RHN305"/>
      <c r="RHO305"/>
      <c r="RHP305"/>
      <c r="RHQ305"/>
      <c r="RHR305"/>
      <c r="RHS305"/>
      <c r="RHT305"/>
      <c r="RHU305"/>
      <c r="RHV305"/>
      <c r="RHW305"/>
      <c r="RHX305"/>
      <c r="RHY305"/>
      <c r="RHZ305"/>
      <c r="RIA305"/>
      <c r="RIB305"/>
      <c r="RIC305"/>
      <c r="RID305"/>
      <c r="RIE305"/>
      <c r="RIF305"/>
      <c r="RIG305"/>
      <c r="RIH305"/>
      <c r="RII305"/>
      <c r="RIJ305"/>
      <c r="RIK305"/>
      <c r="RIL305"/>
      <c r="RIM305"/>
      <c r="RIN305"/>
      <c r="RIO305"/>
      <c r="RIP305"/>
      <c r="RIQ305"/>
      <c r="RIR305"/>
      <c r="RIS305"/>
      <c r="RIT305"/>
      <c r="RIU305"/>
      <c r="RIV305"/>
      <c r="RIW305"/>
      <c r="RIX305"/>
      <c r="RIY305"/>
      <c r="RIZ305"/>
      <c r="RJA305"/>
      <c r="RJB305"/>
      <c r="RJC305"/>
      <c r="RJD305"/>
      <c r="RJE305"/>
      <c r="RJF305"/>
      <c r="RJG305"/>
      <c r="RJH305"/>
      <c r="RJI305"/>
      <c r="RJJ305"/>
      <c r="RJK305"/>
      <c r="RJL305"/>
      <c r="RJM305"/>
      <c r="RJN305"/>
      <c r="RJO305"/>
      <c r="RJP305"/>
      <c r="RJQ305"/>
      <c r="RJR305"/>
      <c r="RJS305"/>
      <c r="RJT305"/>
      <c r="RJU305"/>
      <c r="RJV305"/>
      <c r="RJW305"/>
      <c r="RJX305"/>
      <c r="RJY305"/>
      <c r="RJZ305"/>
      <c r="RKA305"/>
      <c r="RKB305"/>
      <c r="RKC305"/>
      <c r="RKD305"/>
      <c r="RKE305"/>
      <c r="RKF305"/>
      <c r="RKG305"/>
      <c r="RKH305"/>
      <c r="RKI305"/>
      <c r="RKJ305"/>
      <c r="RKK305"/>
      <c r="RKL305"/>
      <c r="RKM305"/>
      <c r="RKN305"/>
      <c r="RKO305"/>
      <c r="RKP305"/>
      <c r="RKQ305"/>
      <c r="RKR305"/>
      <c r="RKS305"/>
      <c r="RKT305"/>
      <c r="RKU305"/>
      <c r="RKV305"/>
      <c r="RKW305"/>
      <c r="RKX305"/>
      <c r="RKY305"/>
      <c r="RKZ305"/>
      <c r="RLA305"/>
      <c r="RLB305"/>
      <c r="RLC305"/>
      <c r="RLD305"/>
      <c r="RLE305"/>
      <c r="RLF305"/>
      <c r="RLG305"/>
      <c r="RLH305"/>
      <c r="RLI305"/>
      <c r="RLJ305"/>
      <c r="RLK305"/>
      <c r="RLL305"/>
      <c r="RLM305"/>
      <c r="RLN305"/>
      <c r="RLO305"/>
      <c r="RLP305"/>
      <c r="RLQ305"/>
      <c r="RLR305"/>
      <c r="RLS305"/>
      <c r="RLT305"/>
      <c r="RLU305"/>
      <c r="RLV305"/>
      <c r="RLW305"/>
      <c r="RLX305"/>
      <c r="RLY305"/>
      <c r="RLZ305"/>
      <c r="RMA305"/>
      <c r="RMB305"/>
      <c r="RMC305"/>
      <c r="RMD305"/>
      <c r="RME305"/>
      <c r="RMF305"/>
      <c r="RMG305"/>
      <c r="RMH305"/>
      <c r="RMI305"/>
      <c r="RMJ305"/>
      <c r="RMK305"/>
      <c r="RML305"/>
      <c r="RMM305"/>
      <c r="RMN305"/>
      <c r="RMO305"/>
      <c r="RMP305"/>
      <c r="RMQ305"/>
      <c r="RMR305"/>
      <c r="RMS305"/>
      <c r="RMT305"/>
      <c r="RMU305"/>
      <c r="RMV305"/>
      <c r="RMW305"/>
      <c r="RMX305"/>
      <c r="RMY305"/>
      <c r="RMZ305"/>
      <c r="RNA305"/>
      <c r="RNB305"/>
      <c r="RNC305"/>
      <c r="RND305"/>
      <c r="RNE305"/>
      <c r="RNF305"/>
      <c r="RNG305"/>
      <c r="RNH305"/>
      <c r="RNI305"/>
      <c r="RNJ305"/>
      <c r="RNK305"/>
      <c r="RNL305"/>
      <c r="RNM305"/>
      <c r="RNN305"/>
      <c r="RNO305"/>
      <c r="RNP305"/>
      <c r="RNQ305"/>
      <c r="RNR305"/>
      <c r="RNS305"/>
      <c r="RNT305"/>
      <c r="RNU305"/>
      <c r="RNV305"/>
      <c r="RNW305"/>
      <c r="RNX305"/>
      <c r="RNY305"/>
      <c r="RNZ305"/>
      <c r="ROA305"/>
      <c r="ROB305"/>
      <c r="ROC305"/>
      <c r="ROD305"/>
      <c r="ROE305"/>
      <c r="ROF305"/>
      <c r="ROG305"/>
      <c r="ROH305"/>
      <c r="ROI305"/>
      <c r="ROJ305"/>
      <c r="ROK305"/>
      <c r="ROL305"/>
      <c r="ROM305"/>
      <c r="RON305"/>
      <c r="ROO305"/>
      <c r="ROP305"/>
      <c r="ROQ305"/>
      <c r="ROR305"/>
      <c r="ROS305"/>
      <c r="ROT305"/>
      <c r="ROU305"/>
      <c r="ROV305"/>
      <c r="ROW305"/>
      <c r="ROX305"/>
      <c r="ROY305"/>
      <c r="ROZ305"/>
      <c r="RPA305"/>
      <c r="RPB305"/>
      <c r="RPC305"/>
      <c r="RPD305"/>
      <c r="RPE305"/>
      <c r="RPF305"/>
      <c r="RPG305"/>
      <c r="RPH305"/>
      <c r="RPI305"/>
      <c r="RPJ305"/>
      <c r="RPK305"/>
      <c r="RPL305"/>
      <c r="RPM305"/>
      <c r="RPN305"/>
      <c r="RPO305"/>
      <c r="RPP305"/>
      <c r="RPQ305"/>
      <c r="RPR305"/>
      <c r="RPS305"/>
      <c r="RPT305"/>
      <c r="RPU305"/>
      <c r="RPV305"/>
      <c r="RPW305"/>
      <c r="RPX305"/>
      <c r="RPY305"/>
      <c r="RPZ305"/>
      <c r="RQA305"/>
      <c r="RQB305"/>
      <c r="RQC305"/>
      <c r="RQD305"/>
      <c r="RQE305"/>
      <c r="RQF305"/>
      <c r="RQG305"/>
      <c r="RQH305"/>
      <c r="RQI305"/>
      <c r="RQJ305"/>
      <c r="RQK305"/>
      <c r="RQL305"/>
      <c r="RQM305"/>
      <c r="RQN305"/>
      <c r="RQO305"/>
      <c r="RQP305"/>
      <c r="RQQ305"/>
      <c r="RQR305"/>
      <c r="RQS305"/>
      <c r="RQT305"/>
      <c r="RQU305"/>
      <c r="RQV305"/>
      <c r="RQW305"/>
      <c r="RQX305"/>
      <c r="RQY305"/>
      <c r="RQZ305"/>
      <c r="RRA305"/>
      <c r="RRB305"/>
      <c r="RRC305"/>
      <c r="RRD305"/>
      <c r="RRE305"/>
      <c r="RRF305"/>
      <c r="RRG305"/>
      <c r="RRH305"/>
      <c r="RRI305"/>
      <c r="RRJ305"/>
      <c r="RRK305"/>
      <c r="RRL305"/>
      <c r="RRM305"/>
      <c r="RRN305"/>
      <c r="RRO305"/>
      <c r="RRP305"/>
      <c r="RRQ305"/>
      <c r="RRR305"/>
      <c r="RRS305"/>
      <c r="RRT305"/>
      <c r="RRU305"/>
      <c r="RRV305"/>
      <c r="RRW305"/>
      <c r="RRX305"/>
      <c r="RRY305"/>
      <c r="RRZ305"/>
      <c r="RSA305"/>
      <c r="RSB305"/>
      <c r="RSC305"/>
      <c r="RSD305"/>
      <c r="RSE305"/>
      <c r="RSF305"/>
      <c r="RSG305"/>
      <c r="RSH305"/>
      <c r="RSI305"/>
      <c r="RSJ305"/>
      <c r="RSK305"/>
      <c r="RSL305"/>
      <c r="RSM305"/>
      <c r="RSN305"/>
      <c r="RSO305"/>
      <c r="RSP305"/>
      <c r="RSQ305"/>
      <c r="RSR305"/>
      <c r="RSS305"/>
      <c r="RST305"/>
      <c r="RSU305"/>
      <c r="RSV305"/>
      <c r="RSW305"/>
      <c r="RSX305"/>
      <c r="RSY305"/>
      <c r="RSZ305"/>
      <c r="RTA305"/>
      <c r="RTB305"/>
      <c r="RTC305"/>
      <c r="RTD305"/>
      <c r="RTE305"/>
      <c r="RTF305"/>
      <c r="RTG305"/>
      <c r="RTH305"/>
      <c r="RTI305"/>
      <c r="RTJ305"/>
      <c r="RTK305"/>
      <c r="RTL305"/>
      <c r="RTM305"/>
      <c r="RTN305"/>
      <c r="RTO305"/>
      <c r="RTP305"/>
      <c r="RTQ305"/>
      <c r="RTR305"/>
      <c r="RTS305"/>
      <c r="RTT305"/>
      <c r="RTU305"/>
      <c r="RTV305"/>
      <c r="RTW305"/>
      <c r="RTX305"/>
      <c r="RTY305"/>
      <c r="RTZ305"/>
      <c r="RUA305"/>
      <c r="RUB305"/>
      <c r="RUC305"/>
      <c r="RUD305"/>
      <c r="RUE305"/>
      <c r="RUF305"/>
      <c r="RUG305"/>
      <c r="RUH305"/>
      <c r="RUI305"/>
      <c r="RUJ305"/>
      <c r="RUK305"/>
      <c r="RUL305"/>
      <c r="RUM305"/>
      <c r="RUN305"/>
      <c r="RUO305"/>
      <c r="RUP305"/>
      <c r="RUQ305"/>
      <c r="RUR305"/>
      <c r="RUS305"/>
      <c r="RUT305"/>
      <c r="RUU305"/>
      <c r="RUV305"/>
      <c r="RUW305"/>
      <c r="RUX305"/>
      <c r="RUY305"/>
      <c r="RUZ305"/>
      <c r="RVA305"/>
      <c r="RVB305"/>
      <c r="RVC305"/>
      <c r="RVD305"/>
      <c r="RVE305"/>
      <c r="RVF305"/>
      <c r="RVG305"/>
      <c r="RVH305"/>
      <c r="RVI305"/>
      <c r="RVJ305"/>
      <c r="RVK305"/>
      <c r="RVL305"/>
      <c r="RVM305"/>
      <c r="RVN305"/>
      <c r="RVO305"/>
      <c r="RVP305"/>
      <c r="RVQ305"/>
      <c r="RVR305"/>
      <c r="RVS305"/>
      <c r="RVT305"/>
      <c r="RVU305"/>
      <c r="RVV305"/>
      <c r="RVW305"/>
      <c r="RVX305"/>
      <c r="RVY305"/>
      <c r="RVZ305"/>
      <c r="RWA305"/>
      <c r="RWB305"/>
      <c r="RWC305"/>
      <c r="RWD305"/>
      <c r="RWE305"/>
      <c r="RWF305"/>
      <c r="RWG305"/>
      <c r="RWH305"/>
      <c r="RWI305"/>
      <c r="RWJ305"/>
      <c r="RWK305"/>
      <c r="RWL305"/>
      <c r="RWM305"/>
      <c r="RWN305"/>
      <c r="RWO305"/>
      <c r="RWP305"/>
      <c r="RWQ305"/>
      <c r="RWR305"/>
      <c r="RWS305"/>
      <c r="RWT305"/>
      <c r="RWU305"/>
      <c r="RWV305"/>
      <c r="RWW305"/>
      <c r="RWX305"/>
      <c r="RWY305"/>
      <c r="RWZ305"/>
      <c r="RXA305"/>
      <c r="RXB305"/>
      <c r="RXC305"/>
      <c r="RXD305"/>
      <c r="RXE305"/>
      <c r="RXF305"/>
      <c r="RXG305"/>
      <c r="RXH305"/>
      <c r="RXI305"/>
      <c r="RXJ305"/>
      <c r="RXK305"/>
      <c r="RXL305"/>
      <c r="RXM305"/>
      <c r="RXN305"/>
      <c r="RXO305"/>
      <c r="RXP305"/>
      <c r="RXQ305"/>
      <c r="RXR305"/>
      <c r="RXS305"/>
      <c r="RXT305"/>
      <c r="RXU305"/>
      <c r="RXV305"/>
      <c r="RXW305"/>
      <c r="RXX305"/>
      <c r="RXY305"/>
      <c r="RXZ305"/>
      <c r="RYA305"/>
      <c r="RYB305"/>
      <c r="RYC305"/>
      <c r="RYD305"/>
      <c r="RYE305"/>
      <c r="RYF305"/>
      <c r="RYG305"/>
      <c r="RYH305"/>
      <c r="RYI305"/>
      <c r="RYJ305"/>
      <c r="RYK305"/>
      <c r="RYL305"/>
      <c r="RYM305"/>
      <c r="RYN305"/>
      <c r="RYO305"/>
      <c r="RYP305"/>
      <c r="RYQ305"/>
      <c r="RYR305"/>
      <c r="RYS305"/>
      <c r="RYT305"/>
      <c r="RYU305"/>
      <c r="RYV305"/>
      <c r="RYW305"/>
      <c r="RYX305"/>
      <c r="RYY305"/>
      <c r="RYZ305"/>
      <c r="RZA305"/>
      <c r="RZB305"/>
      <c r="RZC305"/>
      <c r="RZD305"/>
      <c r="RZE305"/>
      <c r="RZF305"/>
      <c r="RZG305"/>
      <c r="RZH305"/>
      <c r="RZI305"/>
      <c r="RZJ305"/>
      <c r="RZK305"/>
      <c r="RZL305"/>
      <c r="RZM305"/>
      <c r="RZN305"/>
      <c r="RZO305"/>
      <c r="RZP305"/>
      <c r="RZQ305"/>
      <c r="RZR305"/>
      <c r="RZS305"/>
      <c r="RZT305"/>
      <c r="RZU305"/>
      <c r="RZV305"/>
      <c r="RZW305"/>
      <c r="RZX305"/>
      <c r="RZY305"/>
      <c r="RZZ305"/>
      <c r="SAA305"/>
      <c r="SAB305"/>
      <c r="SAC305"/>
      <c r="SAD305"/>
      <c r="SAE305"/>
      <c r="SAF305"/>
      <c r="SAG305"/>
      <c r="SAH305"/>
      <c r="SAI305"/>
      <c r="SAJ305"/>
      <c r="SAK305"/>
      <c r="SAL305"/>
      <c r="SAM305"/>
      <c r="SAN305"/>
      <c r="SAO305"/>
      <c r="SAP305"/>
      <c r="SAQ305"/>
      <c r="SAR305"/>
      <c r="SAS305"/>
      <c r="SAT305"/>
      <c r="SAU305"/>
      <c r="SAV305"/>
      <c r="SAW305"/>
      <c r="SAX305"/>
      <c r="SAY305"/>
      <c r="SAZ305"/>
      <c r="SBA305"/>
      <c r="SBB305"/>
      <c r="SBC305"/>
      <c r="SBD305"/>
      <c r="SBE305"/>
      <c r="SBF305"/>
      <c r="SBG305"/>
      <c r="SBH305"/>
      <c r="SBI305"/>
      <c r="SBJ305"/>
      <c r="SBK305"/>
      <c r="SBL305"/>
      <c r="SBM305"/>
      <c r="SBN305"/>
      <c r="SBO305"/>
      <c r="SBP305"/>
      <c r="SBQ305"/>
      <c r="SBR305"/>
      <c r="SBS305"/>
      <c r="SBT305"/>
      <c r="SBU305"/>
      <c r="SBV305"/>
      <c r="SBW305"/>
      <c r="SBX305"/>
      <c r="SBY305"/>
      <c r="SBZ305"/>
      <c r="SCA305"/>
      <c r="SCB305"/>
      <c r="SCC305"/>
      <c r="SCD305"/>
      <c r="SCE305"/>
      <c r="SCF305"/>
      <c r="SCG305"/>
      <c r="SCH305"/>
      <c r="SCI305"/>
      <c r="SCJ305"/>
      <c r="SCK305"/>
      <c r="SCL305"/>
      <c r="SCM305"/>
      <c r="SCN305"/>
      <c r="SCO305"/>
      <c r="SCP305"/>
      <c r="SCQ305"/>
      <c r="SCR305"/>
      <c r="SCS305"/>
      <c r="SCT305"/>
      <c r="SCU305"/>
      <c r="SCV305"/>
      <c r="SCW305"/>
      <c r="SCX305"/>
      <c r="SCY305"/>
      <c r="SCZ305"/>
      <c r="SDA305"/>
      <c r="SDB305"/>
      <c r="SDC305"/>
      <c r="SDD305"/>
      <c r="SDE305"/>
      <c r="SDF305"/>
      <c r="SDG305"/>
      <c r="SDH305"/>
      <c r="SDI305"/>
      <c r="SDJ305"/>
      <c r="SDK305"/>
      <c r="SDL305"/>
      <c r="SDM305"/>
      <c r="SDN305"/>
      <c r="SDO305"/>
      <c r="SDP305"/>
      <c r="SDQ305"/>
      <c r="SDR305"/>
      <c r="SDS305"/>
      <c r="SDT305"/>
      <c r="SDU305"/>
      <c r="SDV305"/>
      <c r="SDW305"/>
      <c r="SDX305"/>
      <c r="SDY305"/>
      <c r="SDZ305"/>
      <c r="SEA305"/>
      <c r="SEB305"/>
      <c r="SEC305"/>
      <c r="SED305"/>
      <c r="SEE305"/>
      <c r="SEF305"/>
      <c r="SEG305"/>
      <c r="SEH305"/>
      <c r="SEI305"/>
      <c r="SEJ305"/>
      <c r="SEK305"/>
      <c r="SEL305"/>
      <c r="SEM305"/>
      <c r="SEN305"/>
      <c r="SEO305"/>
      <c r="SEP305"/>
      <c r="SEQ305"/>
      <c r="SER305"/>
      <c r="SES305"/>
      <c r="SET305"/>
      <c r="SEU305"/>
      <c r="SEV305"/>
      <c r="SEW305"/>
      <c r="SEX305"/>
      <c r="SEY305"/>
      <c r="SEZ305"/>
      <c r="SFA305"/>
      <c r="SFB305"/>
      <c r="SFC305"/>
      <c r="SFD305"/>
      <c r="SFE305"/>
      <c r="SFF305"/>
      <c r="SFG305"/>
      <c r="SFH305"/>
      <c r="SFI305"/>
      <c r="SFJ305"/>
      <c r="SFK305"/>
      <c r="SFL305"/>
      <c r="SFM305"/>
      <c r="SFN305"/>
      <c r="SFO305"/>
      <c r="SFP305"/>
      <c r="SFQ305"/>
      <c r="SFR305"/>
      <c r="SFS305"/>
      <c r="SFT305"/>
      <c r="SFU305"/>
      <c r="SFV305"/>
      <c r="SFW305"/>
      <c r="SFX305"/>
      <c r="SFY305"/>
      <c r="SFZ305"/>
      <c r="SGA305"/>
      <c r="SGB305"/>
      <c r="SGC305"/>
      <c r="SGD305"/>
      <c r="SGE305"/>
      <c r="SGF305"/>
      <c r="SGG305"/>
      <c r="SGH305"/>
      <c r="SGI305"/>
      <c r="SGJ305"/>
      <c r="SGK305"/>
      <c r="SGL305"/>
      <c r="SGM305"/>
      <c r="SGN305"/>
      <c r="SGO305"/>
      <c r="SGP305"/>
      <c r="SGQ305"/>
      <c r="SGR305"/>
      <c r="SGS305"/>
      <c r="SGT305"/>
      <c r="SGU305"/>
      <c r="SGV305"/>
      <c r="SGW305"/>
      <c r="SGX305"/>
      <c r="SGY305"/>
      <c r="SGZ305"/>
      <c r="SHA305"/>
      <c r="SHB305"/>
      <c r="SHC305"/>
      <c r="SHD305"/>
      <c r="SHE305"/>
      <c r="SHF305"/>
      <c r="SHG305"/>
      <c r="SHH305"/>
      <c r="SHI305"/>
      <c r="SHJ305"/>
      <c r="SHK305"/>
      <c r="SHL305"/>
      <c r="SHM305"/>
      <c r="SHN305"/>
      <c r="SHO305"/>
      <c r="SHP305"/>
      <c r="SHQ305"/>
      <c r="SHR305"/>
      <c r="SHS305"/>
      <c r="SHT305"/>
      <c r="SHU305"/>
      <c r="SHV305"/>
      <c r="SHW305"/>
      <c r="SHX305"/>
      <c r="SHY305"/>
      <c r="SHZ305"/>
      <c r="SIA305"/>
      <c r="SIB305"/>
      <c r="SIC305"/>
      <c r="SID305"/>
      <c r="SIE305"/>
      <c r="SIF305"/>
      <c r="SIG305"/>
      <c r="SIH305"/>
      <c r="SII305"/>
      <c r="SIJ305"/>
      <c r="SIK305"/>
      <c r="SIL305"/>
      <c r="SIM305"/>
      <c r="SIN305"/>
      <c r="SIO305"/>
      <c r="SIP305"/>
      <c r="SIQ305"/>
      <c r="SIR305"/>
      <c r="SIS305"/>
      <c r="SIT305"/>
      <c r="SIU305"/>
      <c r="SIV305"/>
      <c r="SIW305"/>
      <c r="SIX305"/>
      <c r="SIY305"/>
      <c r="SIZ305"/>
      <c r="SJA305"/>
      <c r="SJB305"/>
      <c r="SJC305"/>
      <c r="SJD305"/>
      <c r="SJE305"/>
      <c r="SJF305"/>
      <c r="SJG305"/>
      <c r="SJH305"/>
      <c r="SJI305"/>
      <c r="SJJ305"/>
      <c r="SJK305"/>
      <c r="SJL305"/>
      <c r="SJM305"/>
      <c r="SJN305"/>
      <c r="SJO305"/>
      <c r="SJP305"/>
      <c r="SJQ305"/>
      <c r="SJR305"/>
      <c r="SJS305"/>
      <c r="SJT305"/>
      <c r="SJU305"/>
      <c r="SJV305"/>
      <c r="SJW305"/>
      <c r="SJX305"/>
      <c r="SJY305"/>
      <c r="SJZ305"/>
      <c r="SKA305"/>
      <c r="SKB305"/>
      <c r="SKC305"/>
      <c r="SKD305"/>
      <c r="SKE305"/>
      <c r="SKF305"/>
      <c r="SKG305"/>
      <c r="SKH305"/>
      <c r="SKI305"/>
      <c r="SKJ305"/>
      <c r="SKK305"/>
      <c r="SKL305"/>
      <c r="SKM305"/>
      <c r="SKN305"/>
      <c r="SKO305"/>
      <c r="SKP305"/>
      <c r="SKQ305"/>
      <c r="SKR305"/>
      <c r="SKS305"/>
      <c r="SKT305"/>
      <c r="SKU305"/>
      <c r="SKV305"/>
      <c r="SKW305"/>
      <c r="SKX305"/>
      <c r="SKY305"/>
      <c r="SKZ305"/>
      <c r="SLA305"/>
      <c r="SLB305"/>
      <c r="SLC305"/>
      <c r="SLD305"/>
      <c r="SLE305"/>
      <c r="SLF305"/>
      <c r="SLG305"/>
      <c r="SLH305"/>
      <c r="SLI305"/>
      <c r="SLJ305"/>
      <c r="SLK305"/>
      <c r="SLL305"/>
      <c r="SLM305"/>
      <c r="SLN305"/>
      <c r="SLO305"/>
      <c r="SLP305"/>
      <c r="SLQ305"/>
      <c r="SLR305"/>
      <c r="SLS305"/>
      <c r="SLT305"/>
      <c r="SLU305"/>
      <c r="SLV305"/>
      <c r="SLW305"/>
      <c r="SLX305"/>
      <c r="SLY305"/>
      <c r="SLZ305"/>
      <c r="SMA305"/>
      <c r="SMB305"/>
      <c r="SMC305"/>
      <c r="SMD305"/>
      <c r="SME305"/>
      <c r="SMF305"/>
      <c r="SMG305"/>
      <c r="SMH305"/>
      <c r="SMI305"/>
      <c r="SMJ305"/>
      <c r="SMK305"/>
      <c r="SML305"/>
      <c r="SMM305"/>
      <c r="SMN305"/>
      <c r="SMO305"/>
      <c r="SMP305"/>
      <c r="SMQ305"/>
      <c r="SMR305"/>
      <c r="SMS305"/>
      <c r="SMT305"/>
      <c r="SMU305"/>
      <c r="SMV305"/>
      <c r="SMW305"/>
      <c r="SMX305"/>
      <c r="SMY305"/>
      <c r="SMZ305"/>
      <c r="SNA305"/>
      <c r="SNB305"/>
      <c r="SNC305"/>
      <c r="SND305"/>
      <c r="SNE305"/>
      <c r="SNF305"/>
      <c r="SNG305"/>
      <c r="SNH305"/>
      <c r="SNI305"/>
      <c r="SNJ305"/>
      <c r="SNK305"/>
      <c r="SNL305"/>
      <c r="SNM305"/>
      <c r="SNN305"/>
      <c r="SNO305"/>
      <c r="SNP305"/>
      <c r="SNQ305"/>
      <c r="SNR305"/>
      <c r="SNS305"/>
      <c r="SNT305"/>
      <c r="SNU305"/>
      <c r="SNV305"/>
      <c r="SNW305"/>
      <c r="SNX305"/>
      <c r="SNY305"/>
      <c r="SNZ305"/>
      <c r="SOA305"/>
      <c r="SOB305"/>
      <c r="SOC305"/>
      <c r="SOD305"/>
      <c r="SOE305"/>
      <c r="SOF305"/>
      <c r="SOG305"/>
      <c r="SOH305"/>
      <c r="SOI305"/>
      <c r="SOJ305"/>
      <c r="SOK305"/>
      <c r="SOL305"/>
      <c r="SOM305"/>
      <c r="SON305"/>
      <c r="SOO305"/>
      <c r="SOP305"/>
      <c r="SOQ305"/>
      <c r="SOR305"/>
      <c r="SOS305"/>
      <c r="SOT305"/>
      <c r="SOU305"/>
      <c r="SOV305"/>
      <c r="SOW305"/>
      <c r="SOX305"/>
      <c r="SOY305"/>
      <c r="SOZ305"/>
      <c r="SPA305"/>
      <c r="SPB305"/>
      <c r="SPC305"/>
      <c r="SPD305"/>
      <c r="SPE305"/>
      <c r="SPF305"/>
      <c r="SPG305"/>
      <c r="SPH305"/>
      <c r="SPI305"/>
      <c r="SPJ305"/>
      <c r="SPK305"/>
      <c r="SPL305"/>
      <c r="SPM305"/>
      <c r="SPN305"/>
      <c r="SPO305"/>
      <c r="SPP305"/>
      <c r="SPQ305"/>
      <c r="SPR305"/>
      <c r="SPS305"/>
      <c r="SPT305"/>
      <c r="SPU305"/>
      <c r="SPV305"/>
      <c r="SPW305"/>
      <c r="SPX305"/>
      <c r="SPY305"/>
      <c r="SPZ305"/>
      <c r="SQA305"/>
      <c r="SQB305"/>
      <c r="SQC305"/>
      <c r="SQD305"/>
      <c r="SQE305"/>
      <c r="SQF305"/>
      <c r="SQG305"/>
      <c r="SQH305"/>
      <c r="SQI305"/>
      <c r="SQJ305"/>
      <c r="SQK305"/>
      <c r="SQL305"/>
      <c r="SQM305"/>
      <c r="SQN305"/>
      <c r="SQO305"/>
      <c r="SQP305"/>
      <c r="SQQ305"/>
      <c r="SQR305"/>
      <c r="SQS305"/>
      <c r="SQT305"/>
      <c r="SQU305"/>
      <c r="SQV305"/>
      <c r="SQW305"/>
      <c r="SQX305"/>
      <c r="SQY305"/>
      <c r="SQZ305"/>
      <c r="SRA305"/>
      <c r="SRB305"/>
      <c r="SRC305"/>
      <c r="SRD305"/>
      <c r="SRE305"/>
      <c r="SRF305"/>
      <c r="SRG305"/>
      <c r="SRH305"/>
      <c r="SRI305"/>
      <c r="SRJ305"/>
      <c r="SRK305"/>
      <c r="SRL305"/>
      <c r="SRM305"/>
      <c r="SRN305"/>
      <c r="SRO305"/>
      <c r="SRP305"/>
      <c r="SRQ305"/>
      <c r="SRR305"/>
      <c r="SRS305"/>
      <c r="SRT305"/>
      <c r="SRU305"/>
      <c r="SRV305"/>
      <c r="SRW305"/>
      <c r="SRX305"/>
      <c r="SRY305"/>
      <c r="SRZ305"/>
      <c r="SSA305"/>
      <c r="SSB305"/>
      <c r="SSC305"/>
      <c r="SSD305"/>
      <c r="SSE305"/>
      <c r="SSF305"/>
      <c r="SSG305"/>
      <c r="SSH305"/>
      <c r="SSI305"/>
      <c r="SSJ305"/>
      <c r="SSK305"/>
      <c r="SSL305"/>
      <c r="SSM305"/>
      <c r="SSN305"/>
      <c r="SSO305"/>
      <c r="SSP305"/>
      <c r="SSQ305"/>
      <c r="SSR305"/>
      <c r="SSS305"/>
      <c r="SST305"/>
      <c r="SSU305"/>
      <c r="SSV305"/>
      <c r="SSW305"/>
      <c r="SSX305"/>
      <c r="SSY305"/>
      <c r="SSZ305"/>
      <c r="STA305"/>
      <c r="STB305"/>
      <c r="STC305"/>
      <c r="STD305"/>
      <c r="STE305"/>
      <c r="STF305"/>
      <c r="STG305"/>
      <c r="STH305"/>
      <c r="STI305"/>
      <c r="STJ305"/>
      <c r="STK305"/>
      <c r="STL305"/>
      <c r="STM305"/>
      <c r="STN305"/>
      <c r="STO305"/>
      <c r="STP305"/>
      <c r="STQ305"/>
      <c r="STR305"/>
      <c r="STS305"/>
      <c r="STT305"/>
      <c r="STU305"/>
      <c r="STV305"/>
      <c r="STW305"/>
      <c r="STX305"/>
      <c r="STY305"/>
      <c r="STZ305"/>
      <c r="SUA305"/>
      <c r="SUB305"/>
      <c r="SUC305"/>
      <c r="SUD305"/>
      <c r="SUE305"/>
      <c r="SUF305"/>
      <c r="SUG305"/>
      <c r="SUH305"/>
      <c r="SUI305"/>
      <c r="SUJ305"/>
      <c r="SUK305"/>
      <c r="SUL305"/>
      <c r="SUM305"/>
      <c r="SUN305"/>
      <c r="SUO305"/>
      <c r="SUP305"/>
      <c r="SUQ305"/>
      <c r="SUR305"/>
      <c r="SUS305"/>
      <c r="SUT305"/>
      <c r="SUU305"/>
      <c r="SUV305"/>
      <c r="SUW305"/>
      <c r="SUX305"/>
      <c r="SUY305"/>
      <c r="SUZ305"/>
      <c r="SVA305"/>
      <c r="SVB305"/>
      <c r="SVC305"/>
      <c r="SVD305"/>
      <c r="SVE305"/>
      <c r="SVF305"/>
      <c r="SVG305"/>
      <c r="SVH305"/>
      <c r="SVI305"/>
      <c r="SVJ305"/>
      <c r="SVK305"/>
      <c r="SVL305"/>
      <c r="SVM305"/>
      <c r="SVN305"/>
      <c r="SVO305"/>
      <c r="SVP305"/>
      <c r="SVQ305"/>
      <c r="SVR305"/>
      <c r="SVS305"/>
      <c r="SVT305"/>
      <c r="SVU305"/>
      <c r="SVV305"/>
      <c r="SVW305"/>
      <c r="SVX305"/>
      <c r="SVY305"/>
      <c r="SVZ305"/>
      <c r="SWA305"/>
      <c r="SWB305"/>
      <c r="SWC305"/>
      <c r="SWD305"/>
      <c r="SWE305"/>
      <c r="SWF305"/>
      <c r="SWG305"/>
      <c r="SWH305"/>
      <c r="SWI305"/>
      <c r="SWJ305"/>
      <c r="SWK305"/>
      <c r="SWL305"/>
      <c r="SWM305"/>
      <c r="SWN305"/>
      <c r="SWO305"/>
      <c r="SWP305"/>
      <c r="SWQ305"/>
      <c r="SWR305"/>
      <c r="SWS305"/>
      <c r="SWT305"/>
      <c r="SWU305"/>
      <c r="SWV305"/>
      <c r="SWW305"/>
      <c r="SWX305"/>
      <c r="SWY305"/>
      <c r="SWZ305"/>
      <c r="SXA305"/>
      <c r="SXB305"/>
      <c r="SXC305"/>
      <c r="SXD305"/>
      <c r="SXE305"/>
      <c r="SXF305"/>
      <c r="SXG305"/>
      <c r="SXH305"/>
      <c r="SXI305"/>
      <c r="SXJ305"/>
      <c r="SXK305"/>
      <c r="SXL305"/>
      <c r="SXM305"/>
      <c r="SXN305"/>
      <c r="SXO305"/>
      <c r="SXP305"/>
      <c r="SXQ305"/>
      <c r="SXR305"/>
      <c r="SXS305"/>
      <c r="SXT305"/>
      <c r="SXU305"/>
      <c r="SXV305"/>
      <c r="SXW305"/>
      <c r="SXX305"/>
      <c r="SXY305"/>
      <c r="SXZ305"/>
      <c r="SYA305"/>
      <c r="SYB305"/>
      <c r="SYC305"/>
      <c r="SYD305"/>
      <c r="SYE305"/>
      <c r="SYF305"/>
      <c r="SYG305"/>
      <c r="SYH305"/>
      <c r="SYI305"/>
      <c r="SYJ305"/>
      <c r="SYK305"/>
      <c r="SYL305"/>
      <c r="SYM305"/>
      <c r="SYN305"/>
      <c r="SYO305"/>
      <c r="SYP305"/>
      <c r="SYQ305"/>
      <c r="SYR305"/>
      <c r="SYS305"/>
      <c r="SYT305"/>
      <c r="SYU305"/>
      <c r="SYV305"/>
      <c r="SYW305"/>
      <c r="SYX305"/>
      <c r="SYY305"/>
      <c r="SYZ305"/>
      <c r="SZA305"/>
      <c r="SZB305"/>
      <c r="SZC305"/>
      <c r="SZD305"/>
      <c r="SZE305"/>
      <c r="SZF305"/>
      <c r="SZG305"/>
      <c r="SZH305"/>
      <c r="SZI305"/>
      <c r="SZJ305"/>
      <c r="SZK305"/>
      <c r="SZL305"/>
      <c r="SZM305"/>
      <c r="SZN305"/>
      <c r="SZO305"/>
      <c r="SZP305"/>
      <c r="SZQ305"/>
      <c r="SZR305"/>
      <c r="SZS305"/>
      <c r="SZT305"/>
      <c r="SZU305"/>
      <c r="SZV305"/>
      <c r="SZW305"/>
      <c r="SZX305"/>
      <c r="SZY305"/>
      <c r="SZZ305"/>
      <c r="TAA305"/>
      <c r="TAB305"/>
      <c r="TAC305"/>
      <c r="TAD305"/>
      <c r="TAE305"/>
      <c r="TAF305"/>
      <c r="TAG305"/>
      <c r="TAH305"/>
      <c r="TAI305"/>
      <c r="TAJ305"/>
      <c r="TAK305"/>
      <c r="TAL305"/>
      <c r="TAM305"/>
      <c r="TAN305"/>
      <c r="TAO305"/>
      <c r="TAP305"/>
      <c r="TAQ305"/>
      <c r="TAR305"/>
      <c r="TAS305"/>
      <c r="TAT305"/>
      <c r="TAU305"/>
      <c r="TAV305"/>
      <c r="TAW305"/>
      <c r="TAX305"/>
      <c r="TAY305"/>
      <c r="TAZ305"/>
      <c r="TBA305"/>
      <c r="TBB305"/>
      <c r="TBC305"/>
      <c r="TBD305"/>
      <c r="TBE305"/>
      <c r="TBF305"/>
      <c r="TBG305"/>
      <c r="TBH305"/>
      <c r="TBI305"/>
      <c r="TBJ305"/>
      <c r="TBK305"/>
      <c r="TBL305"/>
      <c r="TBM305"/>
      <c r="TBN305"/>
      <c r="TBO305"/>
      <c r="TBP305"/>
      <c r="TBQ305"/>
      <c r="TBR305"/>
      <c r="TBS305"/>
      <c r="TBT305"/>
      <c r="TBU305"/>
      <c r="TBV305"/>
      <c r="TBW305"/>
      <c r="TBX305"/>
      <c r="TBY305"/>
      <c r="TBZ305"/>
      <c r="TCA305"/>
      <c r="TCB305"/>
      <c r="TCC305"/>
      <c r="TCD305"/>
      <c r="TCE305"/>
      <c r="TCF305"/>
      <c r="TCG305"/>
      <c r="TCH305"/>
      <c r="TCI305"/>
      <c r="TCJ305"/>
      <c r="TCK305"/>
      <c r="TCL305"/>
      <c r="TCM305"/>
      <c r="TCN305"/>
      <c r="TCO305"/>
      <c r="TCP305"/>
      <c r="TCQ305"/>
      <c r="TCR305"/>
      <c r="TCS305"/>
      <c r="TCT305"/>
      <c r="TCU305"/>
      <c r="TCV305"/>
      <c r="TCW305"/>
      <c r="TCX305"/>
      <c r="TCY305"/>
      <c r="TCZ305"/>
      <c r="TDA305"/>
      <c r="TDB305"/>
      <c r="TDC305"/>
      <c r="TDD305"/>
      <c r="TDE305"/>
      <c r="TDF305"/>
      <c r="TDG305"/>
      <c r="TDH305"/>
      <c r="TDI305"/>
      <c r="TDJ305"/>
      <c r="TDK305"/>
      <c r="TDL305"/>
      <c r="TDM305"/>
      <c r="TDN305"/>
      <c r="TDO305"/>
      <c r="TDP305"/>
      <c r="TDQ305"/>
      <c r="TDR305"/>
      <c r="TDS305"/>
      <c r="TDT305"/>
      <c r="TDU305"/>
      <c r="TDV305"/>
      <c r="TDW305"/>
      <c r="TDX305"/>
      <c r="TDY305"/>
      <c r="TDZ305"/>
      <c r="TEA305"/>
      <c r="TEB305"/>
      <c r="TEC305"/>
      <c r="TED305"/>
      <c r="TEE305"/>
      <c r="TEF305"/>
      <c r="TEG305"/>
      <c r="TEH305"/>
      <c r="TEI305"/>
      <c r="TEJ305"/>
      <c r="TEK305"/>
      <c r="TEL305"/>
      <c r="TEM305"/>
      <c r="TEN305"/>
      <c r="TEO305"/>
      <c r="TEP305"/>
      <c r="TEQ305"/>
      <c r="TER305"/>
      <c r="TES305"/>
      <c r="TET305"/>
      <c r="TEU305"/>
      <c r="TEV305"/>
      <c r="TEW305"/>
      <c r="TEX305"/>
      <c r="TEY305"/>
      <c r="TEZ305"/>
      <c r="TFA305"/>
      <c r="TFB305"/>
      <c r="TFC305"/>
      <c r="TFD305"/>
      <c r="TFE305"/>
      <c r="TFF305"/>
      <c r="TFG305"/>
      <c r="TFH305"/>
      <c r="TFI305"/>
      <c r="TFJ305"/>
      <c r="TFK305"/>
      <c r="TFL305"/>
      <c r="TFM305"/>
      <c r="TFN305"/>
      <c r="TFO305"/>
      <c r="TFP305"/>
      <c r="TFQ305"/>
      <c r="TFR305"/>
      <c r="TFS305"/>
      <c r="TFT305"/>
      <c r="TFU305"/>
      <c r="TFV305"/>
      <c r="TFW305"/>
      <c r="TFX305"/>
      <c r="TFY305"/>
      <c r="TFZ305"/>
      <c r="TGA305"/>
      <c r="TGB305"/>
      <c r="TGC305"/>
      <c r="TGD305"/>
      <c r="TGE305"/>
      <c r="TGF305"/>
      <c r="TGG305"/>
      <c r="TGH305"/>
      <c r="TGI305"/>
      <c r="TGJ305"/>
      <c r="TGK305"/>
      <c r="TGL305"/>
      <c r="TGM305"/>
      <c r="TGN305"/>
      <c r="TGO305"/>
      <c r="TGP305"/>
      <c r="TGQ305"/>
      <c r="TGR305"/>
      <c r="TGS305"/>
      <c r="TGT305"/>
      <c r="TGU305"/>
      <c r="TGV305"/>
      <c r="TGW305"/>
      <c r="TGX305"/>
      <c r="TGY305"/>
      <c r="TGZ305"/>
      <c r="THA305"/>
      <c r="THB305"/>
      <c r="THC305"/>
      <c r="THD305"/>
      <c r="THE305"/>
      <c r="THF305"/>
      <c r="THG305"/>
      <c r="THH305"/>
      <c r="THI305"/>
      <c r="THJ305"/>
      <c r="THK305"/>
      <c r="THL305"/>
      <c r="THM305"/>
      <c r="THN305"/>
      <c r="THO305"/>
      <c r="THP305"/>
      <c r="THQ305"/>
      <c r="THR305"/>
      <c r="THS305"/>
      <c r="THT305"/>
      <c r="THU305"/>
      <c r="THV305"/>
      <c r="THW305"/>
      <c r="THX305"/>
      <c r="THY305"/>
      <c r="THZ305"/>
      <c r="TIA305"/>
      <c r="TIB305"/>
      <c r="TIC305"/>
      <c r="TID305"/>
      <c r="TIE305"/>
      <c r="TIF305"/>
      <c r="TIG305"/>
      <c r="TIH305"/>
      <c r="TII305"/>
      <c r="TIJ305"/>
      <c r="TIK305"/>
      <c r="TIL305"/>
      <c r="TIM305"/>
      <c r="TIN305"/>
      <c r="TIO305"/>
      <c r="TIP305"/>
      <c r="TIQ305"/>
      <c r="TIR305"/>
      <c r="TIS305"/>
      <c r="TIT305"/>
      <c r="TIU305"/>
      <c r="TIV305"/>
      <c r="TIW305"/>
      <c r="TIX305"/>
      <c r="TIY305"/>
      <c r="TIZ305"/>
      <c r="TJA305"/>
      <c r="TJB305"/>
      <c r="TJC305"/>
      <c r="TJD305"/>
      <c r="TJE305"/>
      <c r="TJF305"/>
      <c r="TJG305"/>
      <c r="TJH305"/>
      <c r="TJI305"/>
      <c r="TJJ305"/>
      <c r="TJK305"/>
      <c r="TJL305"/>
      <c r="TJM305"/>
      <c r="TJN305"/>
      <c r="TJO305"/>
      <c r="TJP305"/>
      <c r="TJQ305"/>
      <c r="TJR305"/>
      <c r="TJS305"/>
      <c r="TJT305"/>
      <c r="TJU305"/>
      <c r="TJV305"/>
      <c r="TJW305"/>
      <c r="TJX305"/>
      <c r="TJY305"/>
      <c r="TJZ305"/>
      <c r="TKA305"/>
      <c r="TKB305"/>
      <c r="TKC305"/>
      <c r="TKD305"/>
      <c r="TKE305"/>
      <c r="TKF305"/>
      <c r="TKG305"/>
      <c r="TKH305"/>
      <c r="TKI305"/>
      <c r="TKJ305"/>
      <c r="TKK305"/>
      <c r="TKL305"/>
      <c r="TKM305"/>
      <c r="TKN305"/>
      <c r="TKO305"/>
      <c r="TKP305"/>
      <c r="TKQ305"/>
      <c r="TKR305"/>
      <c r="TKS305"/>
      <c r="TKT305"/>
      <c r="TKU305"/>
      <c r="TKV305"/>
      <c r="TKW305"/>
      <c r="TKX305"/>
      <c r="TKY305"/>
      <c r="TKZ305"/>
      <c r="TLA305"/>
      <c r="TLB305"/>
      <c r="TLC305"/>
      <c r="TLD305"/>
      <c r="TLE305"/>
      <c r="TLF305"/>
      <c r="TLG305"/>
      <c r="TLH305"/>
      <c r="TLI305"/>
      <c r="TLJ305"/>
      <c r="TLK305"/>
      <c r="TLL305"/>
      <c r="TLM305"/>
      <c r="TLN305"/>
      <c r="TLO305"/>
      <c r="TLP305"/>
      <c r="TLQ305"/>
      <c r="TLR305"/>
      <c r="TLS305"/>
      <c r="TLT305"/>
      <c r="TLU305"/>
      <c r="TLV305"/>
      <c r="TLW305"/>
      <c r="TLX305"/>
      <c r="TLY305"/>
      <c r="TLZ305"/>
      <c r="TMA305"/>
      <c r="TMB305"/>
      <c r="TMC305"/>
      <c r="TMD305"/>
      <c r="TME305"/>
      <c r="TMF305"/>
      <c r="TMG305"/>
      <c r="TMH305"/>
      <c r="TMI305"/>
      <c r="TMJ305"/>
      <c r="TMK305"/>
      <c r="TML305"/>
      <c r="TMM305"/>
      <c r="TMN305"/>
      <c r="TMO305"/>
      <c r="TMP305"/>
      <c r="TMQ305"/>
      <c r="TMR305"/>
      <c r="TMS305"/>
      <c r="TMT305"/>
      <c r="TMU305"/>
      <c r="TMV305"/>
      <c r="TMW305"/>
      <c r="TMX305"/>
      <c r="TMY305"/>
      <c r="TMZ305"/>
      <c r="TNA305"/>
      <c r="TNB305"/>
      <c r="TNC305"/>
      <c r="TND305"/>
      <c r="TNE305"/>
      <c r="TNF305"/>
      <c r="TNG305"/>
      <c r="TNH305"/>
      <c r="TNI305"/>
      <c r="TNJ305"/>
      <c r="TNK305"/>
      <c r="TNL305"/>
      <c r="TNM305"/>
      <c r="TNN305"/>
      <c r="TNO305"/>
      <c r="TNP305"/>
      <c r="TNQ305"/>
      <c r="TNR305"/>
      <c r="TNS305"/>
      <c r="TNT305"/>
      <c r="TNU305"/>
      <c r="TNV305"/>
      <c r="TNW305"/>
      <c r="TNX305"/>
      <c r="TNY305"/>
      <c r="TNZ305"/>
      <c r="TOA305"/>
      <c r="TOB305"/>
      <c r="TOC305"/>
      <c r="TOD305"/>
      <c r="TOE305"/>
      <c r="TOF305"/>
      <c r="TOG305"/>
      <c r="TOH305"/>
      <c r="TOI305"/>
      <c r="TOJ305"/>
      <c r="TOK305"/>
      <c r="TOL305"/>
      <c r="TOM305"/>
      <c r="TON305"/>
      <c r="TOO305"/>
      <c r="TOP305"/>
      <c r="TOQ305"/>
      <c r="TOR305"/>
      <c r="TOS305"/>
      <c r="TOT305"/>
      <c r="TOU305"/>
      <c r="TOV305"/>
      <c r="TOW305"/>
      <c r="TOX305"/>
      <c r="TOY305"/>
      <c r="TOZ305"/>
      <c r="TPA305"/>
      <c r="TPB305"/>
      <c r="TPC305"/>
      <c r="TPD305"/>
      <c r="TPE305"/>
      <c r="TPF305"/>
      <c r="TPG305"/>
      <c r="TPH305"/>
      <c r="TPI305"/>
      <c r="TPJ305"/>
      <c r="TPK305"/>
      <c r="TPL305"/>
      <c r="TPM305"/>
      <c r="TPN305"/>
      <c r="TPO305"/>
      <c r="TPP305"/>
      <c r="TPQ305"/>
      <c r="TPR305"/>
      <c r="TPS305"/>
      <c r="TPT305"/>
      <c r="TPU305"/>
      <c r="TPV305"/>
      <c r="TPW305"/>
      <c r="TPX305"/>
      <c r="TPY305"/>
      <c r="TPZ305"/>
      <c r="TQA305"/>
      <c r="TQB305"/>
      <c r="TQC305"/>
      <c r="TQD305"/>
      <c r="TQE305"/>
      <c r="TQF305"/>
      <c r="TQG305"/>
      <c r="TQH305"/>
      <c r="TQI305"/>
      <c r="TQJ305"/>
      <c r="TQK305"/>
      <c r="TQL305"/>
      <c r="TQM305"/>
      <c r="TQN305"/>
      <c r="TQO305"/>
      <c r="TQP305"/>
      <c r="TQQ305"/>
      <c r="TQR305"/>
      <c r="TQS305"/>
      <c r="TQT305"/>
      <c r="TQU305"/>
      <c r="TQV305"/>
      <c r="TQW305"/>
      <c r="TQX305"/>
      <c r="TQY305"/>
      <c r="TQZ305"/>
      <c r="TRA305"/>
      <c r="TRB305"/>
      <c r="TRC305"/>
      <c r="TRD305"/>
      <c r="TRE305"/>
      <c r="TRF305"/>
      <c r="TRG305"/>
      <c r="TRH305"/>
      <c r="TRI305"/>
      <c r="TRJ305"/>
      <c r="TRK305"/>
      <c r="TRL305"/>
      <c r="TRM305"/>
      <c r="TRN305"/>
      <c r="TRO305"/>
      <c r="TRP305"/>
      <c r="TRQ305"/>
      <c r="TRR305"/>
      <c r="TRS305"/>
      <c r="TRT305"/>
      <c r="TRU305"/>
      <c r="TRV305"/>
      <c r="TRW305"/>
      <c r="TRX305"/>
      <c r="TRY305"/>
      <c r="TRZ305"/>
      <c r="TSA305"/>
      <c r="TSB305"/>
      <c r="TSC305"/>
      <c r="TSD305"/>
      <c r="TSE305"/>
      <c r="TSF305"/>
      <c r="TSG305"/>
      <c r="TSH305"/>
      <c r="TSI305"/>
      <c r="TSJ305"/>
      <c r="TSK305"/>
      <c r="TSL305"/>
      <c r="TSM305"/>
      <c r="TSN305"/>
      <c r="TSO305"/>
      <c r="TSP305"/>
      <c r="TSQ305"/>
      <c r="TSR305"/>
      <c r="TSS305"/>
      <c r="TST305"/>
      <c r="TSU305"/>
      <c r="TSV305"/>
      <c r="TSW305"/>
      <c r="TSX305"/>
      <c r="TSY305"/>
      <c r="TSZ305"/>
      <c r="TTA305"/>
      <c r="TTB305"/>
      <c r="TTC305"/>
      <c r="TTD305"/>
      <c r="TTE305"/>
      <c r="TTF305"/>
      <c r="TTG305"/>
      <c r="TTH305"/>
      <c r="TTI305"/>
      <c r="TTJ305"/>
      <c r="TTK305"/>
      <c r="TTL305"/>
      <c r="TTM305"/>
      <c r="TTN305"/>
      <c r="TTO305"/>
      <c r="TTP305"/>
      <c r="TTQ305"/>
      <c r="TTR305"/>
      <c r="TTS305"/>
      <c r="TTT305"/>
      <c r="TTU305"/>
      <c r="TTV305"/>
      <c r="TTW305"/>
      <c r="TTX305"/>
      <c r="TTY305"/>
      <c r="TTZ305"/>
      <c r="TUA305"/>
      <c r="TUB305"/>
      <c r="TUC305"/>
      <c r="TUD305"/>
      <c r="TUE305"/>
      <c r="TUF305"/>
      <c r="TUG305"/>
      <c r="TUH305"/>
      <c r="TUI305"/>
      <c r="TUJ305"/>
      <c r="TUK305"/>
      <c r="TUL305"/>
      <c r="TUM305"/>
      <c r="TUN305"/>
      <c r="TUO305"/>
      <c r="TUP305"/>
      <c r="TUQ305"/>
      <c r="TUR305"/>
      <c r="TUS305"/>
      <c r="TUT305"/>
      <c r="TUU305"/>
      <c r="TUV305"/>
      <c r="TUW305"/>
      <c r="TUX305"/>
      <c r="TUY305"/>
      <c r="TUZ305"/>
      <c r="TVA305"/>
      <c r="TVB305"/>
      <c r="TVC305"/>
      <c r="TVD305"/>
      <c r="TVE305"/>
      <c r="TVF305"/>
      <c r="TVG305"/>
      <c r="TVH305"/>
      <c r="TVI305"/>
      <c r="TVJ305"/>
      <c r="TVK305"/>
      <c r="TVL305"/>
      <c r="TVM305"/>
      <c r="TVN305"/>
      <c r="TVO305"/>
      <c r="TVP305"/>
      <c r="TVQ305"/>
      <c r="TVR305"/>
      <c r="TVS305"/>
      <c r="TVT305"/>
      <c r="TVU305"/>
      <c r="TVV305"/>
      <c r="TVW305"/>
      <c r="TVX305"/>
      <c r="TVY305"/>
      <c r="TVZ305"/>
      <c r="TWA305"/>
      <c r="TWB305"/>
      <c r="TWC305"/>
      <c r="TWD305"/>
      <c r="TWE305"/>
      <c r="TWF305"/>
      <c r="TWG305"/>
      <c r="TWH305"/>
      <c r="TWI305"/>
      <c r="TWJ305"/>
      <c r="TWK305"/>
      <c r="TWL305"/>
      <c r="TWM305"/>
      <c r="TWN305"/>
      <c r="TWO305"/>
      <c r="TWP305"/>
      <c r="TWQ305"/>
      <c r="TWR305"/>
      <c r="TWS305"/>
      <c r="TWT305"/>
      <c r="TWU305"/>
      <c r="TWV305"/>
      <c r="TWW305"/>
      <c r="TWX305"/>
      <c r="TWY305"/>
      <c r="TWZ305"/>
      <c r="TXA305"/>
      <c r="TXB305"/>
      <c r="TXC305"/>
      <c r="TXD305"/>
      <c r="TXE305"/>
      <c r="TXF305"/>
      <c r="TXG305"/>
      <c r="TXH305"/>
      <c r="TXI305"/>
      <c r="TXJ305"/>
      <c r="TXK305"/>
      <c r="TXL305"/>
      <c r="TXM305"/>
      <c r="TXN305"/>
      <c r="TXO305"/>
      <c r="TXP305"/>
      <c r="TXQ305"/>
      <c r="TXR305"/>
      <c r="TXS305"/>
      <c r="TXT305"/>
      <c r="TXU305"/>
      <c r="TXV305"/>
      <c r="TXW305"/>
      <c r="TXX305"/>
      <c r="TXY305"/>
      <c r="TXZ305"/>
      <c r="TYA305"/>
      <c r="TYB305"/>
      <c r="TYC305"/>
      <c r="TYD305"/>
      <c r="TYE305"/>
      <c r="TYF305"/>
      <c r="TYG305"/>
      <c r="TYH305"/>
      <c r="TYI305"/>
      <c r="TYJ305"/>
      <c r="TYK305"/>
      <c r="TYL305"/>
      <c r="TYM305"/>
      <c r="TYN305"/>
      <c r="TYO305"/>
      <c r="TYP305"/>
      <c r="TYQ305"/>
      <c r="TYR305"/>
      <c r="TYS305"/>
      <c r="TYT305"/>
      <c r="TYU305"/>
      <c r="TYV305"/>
      <c r="TYW305"/>
      <c r="TYX305"/>
      <c r="TYY305"/>
      <c r="TYZ305"/>
      <c r="TZA305"/>
      <c r="TZB305"/>
      <c r="TZC305"/>
      <c r="TZD305"/>
      <c r="TZE305"/>
      <c r="TZF305"/>
      <c r="TZG305"/>
      <c r="TZH305"/>
      <c r="TZI305"/>
      <c r="TZJ305"/>
      <c r="TZK305"/>
      <c r="TZL305"/>
      <c r="TZM305"/>
      <c r="TZN305"/>
      <c r="TZO305"/>
      <c r="TZP305"/>
      <c r="TZQ305"/>
      <c r="TZR305"/>
      <c r="TZS305"/>
      <c r="TZT305"/>
      <c r="TZU305"/>
      <c r="TZV305"/>
      <c r="TZW305"/>
      <c r="TZX305"/>
      <c r="TZY305"/>
      <c r="TZZ305"/>
      <c r="UAA305"/>
      <c r="UAB305"/>
      <c r="UAC305"/>
      <c r="UAD305"/>
      <c r="UAE305"/>
      <c r="UAF305"/>
      <c r="UAG305"/>
      <c r="UAH305"/>
      <c r="UAI305"/>
      <c r="UAJ305"/>
      <c r="UAK305"/>
      <c r="UAL305"/>
      <c r="UAM305"/>
      <c r="UAN305"/>
      <c r="UAO305"/>
      <c r="UAP305"/>
      <c r="UAQ305"/>
      <c r="UAR305"/>
      <c r="UAS305"/>
      <c r="UAT305"/>
      <c r="UAU305"/>
      <c r="UAV305"/>
      <c r="UAW305"/>
      <c r="UAX305"/>
      <c r="UAY305"/>
      <c r="UAZ305"/>
      <c r="UBA305"/>
      <c r="UBB305"/>
      <c r="UBC305"/>
      <c r="UBD305"/>
      <c r="UBE305"/>
      <c r="UBF305"/>
      <c r="UBG305"/>
      <c r="UBH305"/>
      <c r="UBI305"/>
      <c r="UBJ305"/>
      <c r="UBK305"/>
      <c r="UBL305"/>
      <c r="UBM305"/>
      <c r="UBN305"/>
      <c r="UBO305"/>
      <c r="UBP305"/>
      <c r="UBQ305"/>
      <c r="UBR305"/>
      <c r="UBS305"/>
      <c r="UBT305"/>
      <c r="UBU305"/>
      <c r="UBV305"/>
      <c r="UBW305"/>
      <c r="UBX305"/>
      <c r="UBY305"/>
      <c r="UBZ305"/>
      <c r="UCA305"/>
      <c r="UCB305"/>
      <c r="UCC305"/>
      <c r="UCD305"/>
      <c r="UCE305"/>
      <c r="UCF305"/>
      <c r="UCG305"/>
      <c r="UCH305"/>
      <c r="UCI305"/>
      <c r="UCJ305"/>
      <c r="UCK305"/>
      <c r="UCL305"/>
      <c r="UCM305"/>
      <c r="UCN305"/>
      <c r="UCO305"/>
      <c r="UCP305"/>
      <c r="UCQ305"/>
      <c r="UCR305"/>
      <c r="UCS305"/>
      <c r="UCT305"/>
      <c r="UCU305"/>
      <c r="UCV305"/>
      <c r="UCW305"/>
      <c r="UCX305"/>
      <c r="UCY305"/>
      <c r="UCZ305"/>
      <c r="UDA305"/>
      <c r="UDB305"/>
      <c r="UDC305"/>
      <c r="UDD305"/>
      <c r="UDE305"/>
      <c r="UDF305"/>
      <c r="UDG305"/>
      <c r="UDH305"/>
      <c r="UDI305"/>
      <c r="UDJ305"/>
      <c r="UDK305"/>
      <c r="UDL305"/>
      <c r="UDM305"/>
      <c r="UDN305"/>
      <c r="UDO305"/>
      <c r="UDP305"/>
      <c r="UDQ305"/>
      <c r="UDR305"/>
      <c r="UDS305"/>
      <c r="UDT305"/>
      <c r="UDU305"/>
      <c r="UDV305"/>
      <c r="UDW305"/>
      <c r="UDX305"/>
      <c r="UDY305"/>
      <c r="UDZ305"/>
      <c r="UEA305"/>
      <c r="UEB305"/>
      <c r="UEC305"/>
      <c r="UED305"/>
      <c r="UEE305"/>
      <c r="UEF305"/>
      <c r="UEG305"/>
      <c r="UEH305"/>
      <c r="UEI305"/>
      <c r="UEJ305"/>
      <c r="UEK305"/>
      <c r="UEL305"/>
      <c r="UEM305"/>
      <c r="UEN305"/>
      <c r="UEO305"/>
      <c r="UEP305"/>
      <c r="UEQ305"/>
      <c r="UER305"/>
      <c r="UES305"/>
      <c r="UET305"/>
      <c r="UEU305"/>
      <c r="UEV305"/>
      <c r="UEW305"/>
      <c r="UEX305"/>
      <c r="UEY305"/>
      <c r="UEZ305"/>
      <c r="UFA305"/>
      <c r="UFB305"/>
      <c r="UFC305"/>
      <c r="UFD305"/>
      <c r="UFE305"/>
      <c r="UFF305"/>
      <c r="UFG305"/>
      <c r="UFH305"/>
      <c r="UFI305"/>
      <c r="UFJ305"/>
      <c r="UFK305"/>
      <c r="UFL305"/>
      <c r="UFM305"/>
      <c r="UFN305"/>
      <c r="UFO305"/>
      <c r="UFP305"/>
      <c r="UFQ305"/>
      <c r="UFR305"/>
      <c r="UFS305"/>
      <c r="UFT305"/>
      <c r="UFU305"/>
      <c r="UFV305"/>
      <c r="UFW305"/>
      <c r="UFX305"/>
      <c r="UFY305"/>
      <c r="UFZ305"/>
      <c r="UGA305"/>
      <c r="UGB305"/>
      <c r="UGC305"/>
      <c r="UGD305"/>
      <c r="UGE305"/>
      <c r="UGF305"/>
      <c r="UGG305"/>
      <c r="UGH305"/>
      <c r="UGI305"/>
      <c r="UGJ305"/>
      <c r="UGK305"/>
      <c r="UGL305"/>
      <c r="UGM305"/>
      <c r="UGN305"/>
      <c r="UGO305"/>
      <c r="UGP305"/>
      <c r="UGQ305"/>
      <c r="UGR305"/>
      <c r="UGS305"/>
      <c r="UGT305"/>
      <c r="UGU305"/>
      <c r="UGV305"/>
      <c r="UGW305"/>
      <c r="UGX305"/>
      <c r="UGY305"/>
      <c r="UGZ305"/>
      <c r="UHA305"/>
      <c r="UHB305"/>
      <c r="UHC305"/>
      <c r="UHD305"/>
      <c r="UHE305"/>
      <c r="UHF305"/>
      <c r="UHG305"/>
      <c r="UHH305"/>
      <c r="UHI305"/>
      <c r="UHJ305"/>
      <c r="UHK305"/>
      <c r="UHL305"/>
      <c r="UHM305"/>
      <c r="UHN305"/>
      <c r="UHO305"/>
      <c r="UHP305"/>
      <c r="UHQ305"/>
      <c r="UHR305"/>
      <c r="UHS305"/>
      <c r="UHT305"/>
      <c r="UHU305"/>
      <c r="UHV305"/>
      <c r="UHW305"/>
      <c r="UHX305"/>
      <c r="UHY305"/>
      <c r="UHZ305"/>
      <c r="UIA305"/>
      <c r="UIB305"/>
      <c r="UIC305"/>
      <c r="UID305"/>
      <c r="UIE305"/>
      <c r="UIF305"/>
      <c r="UIG305"/>
      <c r="UIH305"/>
      <c r="UII305"/>
      <c r="UIJ305"/>
      <c r="UIK305"/>
      <c r="UIL305"/>
      <c r="UIM305"/>
      <c r="UIN305"/>
      <c r="UIO305"/>
      <c r="UIP305"/>
      <c r="UIQ305"/>
      <c r="UIR305"/>
      <c r="UIS305"/>
      <c r="UIT305"/>
      <c r="UIU305"/>
      <c r="UIV305"/>
      <c r="UIW305"/>
      <c r="UIX305"/>
      <c r="UIY305"/>
      <c r="UIZ305"/>
      <c r="UJA305"/>
      <c r="UJB305"/>
      <c r="UJC305"/>
      <c r="UJD305"/>
      <c r="UJE305"/>
      <c r="UJF305"/>
      <c r="UJG305"/>
      <c r="UJH305"/>
      <c r="UJI305"/>
      <c r="UJJ305"/>
      <c r="UJK305"/>
      <c r="UJL305"/>
      <c r="UJM305"/>
      <c r="UJN305"/>
      <c r="UJO305"/>
      <c r="UJP305"/>
      <c r="UJQ305"/>
      <c r="UJR305"/>
      <c r="UJS305"/>
      <c r="UJT305"/>
      <c r="UJU305"/>
      <c r="UJV305"/>
      <c r="UJW305"/>
      <c r="UJX305"/>
      <c r="UJY305"/>
      <c r="UJZ305"/>
      <c r="UKA305"/>
      <c r="UKB305"/>
      <c r="UKC305"/>
      <c r="UKD305"/>
      <c r="UKE305"/>
      <c r="UKF305"/>
      <c r="UKG305"/>
      <c r="UKH305"/>
      <c r="UKI305"/>
      <c r="UKJ305"/>
      <c r="UKK305"/>
      <c r="UKL305"/>
      <c r="UKM305"/>
      <c r="UKN305"/>
      <c r="UKO305"/>
      <c r="UKP305"/>
      <c r="UKQ305"/>
      <c r="UKR305"/>
      <c r="UKS305"/>
      <c r="UKT305"/>
      <c r="UKU305"/>
      <c r="UKV305"/>
      <c r="UKW305"/>
      <c r="UKX305"/>
      <c r="UKY305"/>
      <c r="UKZ305"/>
      <c r="ULA305"/>
      <c r="ULB305"/>
      <c r="ULC305"/>
      <c r="ULD305"/>
      <c r="ULE305"/>
      <c r="ULF305"/>
      <c r="ULG305"/>
      <c r="ULH305"/>
      <c r="ULI305"/>
      <c r="ULJ305"/>
      <c r="ULK305"/>
      <c r="ULL305"/>
      <c r="ULM305"/>
      <c r="ULN305"/>
      <c r="ULO305"/>
      <c r="ULP305"/>
      <c r="ULQ305"/>
      <c r="ULR305"/>
      <c r="ULS305"/>
      <c r="ULT305"/>
      <c r="ULU305"/>
      <c r="ULV305"/>
      <c r="ULW305"/>
      <c r="ULX305"/>
      <c r="ULY305"/>
      <c r="ULZ305"/>
      <c r="UMA305"/>
      <c r="UMB305"/>
      <c r="UMC305"/>
      <c r="UMD305"/>
      <c r="UME305"/>
      <c r="UMF305"/>
      <c r="UMG305"/>
      <c r="UMH305"/>
      <c r="UMI305"/>
      <c r="UMJ305"/>
      <c r="UMK305"/>
      <c r="UML305"/>
      <c r="UMM305"/>
      <c r="UMN305"/>
      <c r="UMO305"/>
      <c r="UMP305"/>
      <c r="UMQ305"/>
      <c r="UMR305"/>
      <c r="UMS305"/>
      <c r="UMT305"/>
      <c r="UMU305"/>
      <c r="UMV305"/>
      <c r="UMW305"/>
      <c r="UMX305"/>
      <c r="UMY305"/>
      <c r="UMZ305"/>
      <c r="UNA305"/>
      <c r="UNB305"/>
      <c r="UNC305"/>
      <c r="UND305"/>
      <c r="UNE305"/>
      <c r="UNF305"/>
      <c r="UNG305"/>
      <c r="UNH305"/>
      <c r="UNI305"/>
      <c r="UNJ305"/>
      <c r="UNK305"/>
      <c r="UNL305"/>
      <c r="UNM305"/>
      <c r="UNN305"/>
      <c r="UNO305"/>
      <c r="UNP305"/>
      <c r="UNQ305"/>
      <c r="UNR305"/>
      <c r="UNS305"/>
      <c r="UNT305"/>
      <c r="UNU305"/>
      <c r="UNV305"/>
      <c r="UNW305"/>
      <c r="UNX305"/>
      <c r="UNY305"/>
      <c r="UNZ305"/>
      <c r="UOA305"/>
      <c r="UOB305"/>
      <c r="UOC305"/>
      <c r="UOD305"/>
      <c r="UOE305"/>
      <c r="UOF305"/>
      <c r="UOG305"/>
      <c r="UOH305"/>
      <c r="UOI305"/>
      <c r="UOJ305"/>
      <c r="UOK305"/>
      <c r="UOL305"/>
      <c r="UOM305"/>
      <c r="UON305"/>
      <c r="UOO305"/>
      <c r="UOP305"/>
      <c r="UOQ305"/>
      <c r="UOR305"/>
      <c r="UOS305"/>
      <c r="UOT305"/>
      <c r="UOU305"/>
      <c r="UOV305"/>
      <c r="UOW305"/>
      <c r="UOX305"/>
      <c r="UOY305"/>
      <c r="UOZ305"/>
      <c r="UPA305"/>
      <c r="UPB305"/>
      <c r="UPC305"/>
      <c r="UPD305"/>
      <c r="UPE305"/>
      <c r="UPF305"/>
      <c r="UPG305"/>
      <c r="UPH305"/>
      <c r="UPI305"/>
      <c r="UPJ305"/>
      <c r="UPK305"/>
      <c r="UPL305"/>
      <c r="UPM305"/>
      <c r="UPN305"/>
      <c r="UPO305"/>
      <c r="UPP305"/>
      <c r="UPQ305"/>
      <c r="UPR305"/>
      <c r="UPS305"/>
      <c r="UPT305"/>
      <c r="UPU305"/>
      <c r="UPV305"/>
      <c r="UPW305"/>
      <c r="UPX305"/>
      <c r="UPY305"/>
      <c r="UPZ305"/>
      <c r="UQA305"/>
      <c r="UQB305"/>
      <c r="UQC305"/>
      <c r="UQD305"/>
      <c r="UQE305"/>
      <c r="UQF305"/>
      <c r="UQG305"/>
      <c r="UQH305"/>
      <c r="UQI305"/>
      <c r="UQJ305"/>
      <c r="UQK305"/>
      <c r="UQL305"/>
      <c r="UQM305"/>
      <c r="UQN305"/>
      <c r="UQO305"/>
      <c r="UQP305"/>
      <c r="UQQ305"/>
      <c r="UQR305"/>
      <c r="UQS305"/>
      <c r="UQT305"/>
      <c r="UQU305"/>
      <c r="UQV305"/>
      <c r="UQW305"/>
      <c r="UQX305"/>
      <c r="UQY305"/>
      <c r="UQZ305"/>
      <c r="URA305"/>
      <c r="URB305"/>
      <c r="URC305"/>
      <c r="URD305"/>
      <c r="URE305"/>
      <c r="URF305"/>
      <c r="URG305"/>
      <c r="URH305"/>
      <c r="URI305"/>
      <c r="URJ305"/>
      <c r="URK305"/>
      <c r="URL305"/>
      <c r="URM305"/>
      <c r="URN305"/>
      <c r="URO305"/>
      <c r="URP305"/>
      <c r="URQ305"/>
      <c r="URR305"/>
      <c r="URS305"/>
      <c r="URT305"/>
      <c r="URU305"/>
      <c r="URV305"/>
      <c r="URW305"/>
      <c r="URX305"/>
      <c r="URY305"/>
      <c r="URZ305"/>
      <c r="USA305"/>
      <c r="USB305"/>
      <c r="USC305"/>
      <c r="USD305"/>
      <c r="USE305"/>
      <c r="USF305"/>
      <c r="USG305"/>
      <c r="USH305"/>
      <c r="USI305"/>
      <c r="USJ305"/>
      <c r="USK305"/>
      <c r="USL305"/>
      <c r="USM305"/>
      <c r="USN305"/>
      <c r="USO305"/>
      <c r="USP305"/>
      <c r="USQ305"/>
      <c r="USR305"/>
      <c r="USS305"/>
      <c r="UST305"/>
      <c r="USU305"/>
      <c r="USV305"/>
      <c r="USW305"/>
      <c r="USX305"/>
      <c r="USY305"/>
      <c r="USZ305"/>
      <c r="UTA305"/>
      <c r="UTB305"/>
      <c r="UTC305"/>
      <c r="UTD305"/>
      <c r="UTE305"/>
      <c r="UTF305"/>
      <c r="UTG305"/>
      <c r="UTH305"/>
      <c r="UTI305"/>
      <c r="UTJ305"/>
      <c r="UTK305"/>
      <c r="UTL305"/>
      <c r="UTM305"/>
      <c r="UTN305"/>
      <c r="UTO305"/>
      <c r="UTP305"/>
      <c r="UTQ305"/>
      <c r="UTR305"/>
      <c r="UTS305"/>
      <c r="UTT305"/>
      <c r="UTU305"/>
      <c r="UTV305"/>
      <c r="UTW305"/>
      <c r="UTX305"/>
      <c r="UTY305"/>
      <c r="UTZ305"/>
      <c r="UUA305"/>
      <c r="UUB305"/>
      <c r="UUC305"/>
      <c r="UUD305"/>
      <c r="UUE305"/>
      <c r="UUF305"/>
      <c r="UUG305"/>
      <c r="UUH305"/>
      <c r="UUI305"/>
      <c r="UUJ305"/>
      <c r="UUK305"/>
      <c r="UUL305"/>
      <c r="UUM305"/>
      <c r="UUN305"/>
      <c r="UUO305"/>
      <c r="UUP305"/>
      <c r="UUQ305"/>
      <c r="UUR305"/>
      <c r="UUS305"/>
      <c r="UUT305"/>
      <c r="UUU305"/>
      <c r="UUV305"/>
      <c r="UUW305"/>
      <c r="UUX305"/>
      <c r="UUY305"/>
      <c r="UUZ305"/>
      <c r="UVA305"/>
      <c r="UVB305"/>
      <c r="UVC305"/>
      <c r="UVD305"/>
      <c r="UVE305"/>
      <c r="UVF305"/>
      <c r="UVG305"/>
      <c r="UVH305"/>
      <c r="UVI305"/>
      <c r="UVJ305"/>
      <c r="UVK305"/>
      <c r="UVL305"/>
      <c r="UVM305"/>
      <c r="UVN305"/>
      <c r="UVO305"/>
      <c r="UVP305"/>
      <c r="UVQ305"/>
      <c r="UVR305"/>
      <c r="UVS305"/>
      <c r="UVT305"/>
      <c r="UVU305"/>
      <c r="UVV305"/>
      <c r="UVW305"/>
      <c r="UVX305"/>
      <c r="UVY305"/>
      <c r="UVZ305"/>
      <c r="UWA305"/>
      <c r="UWB305"/>
      <c r="UWC305"/>
      <c r="UWD305"/>
      <c r="UWE305"/>
      <c r="UWF305"/>
      <c r="UWG305"/>
      <c r="UWH305"/>
      <c r="UWI305"/>
      <c r="UWJ305"/>
      <c r="UWK305"/>
      <c r="UWL305"/>
      <c r="UWM305"/>
      <c r="UWN305"/>
      <c r="UWO305"/>
      <c r="UWP305"/>
      <c r="UWQ305"/>
      <c r="UWR305"/>
      <c r="UWS305"/>
      <c r="UWT305"/>
      <c r="UWU305"/>
      <c r="UWV305"/>
      <c r="UWW305"/>
      <c r="UWX305"/>
      <c r="UWY305"/>
      <c r="UWZ305"/>
      <c r="UXA305"/>
      <c r="UXB305"/>
      <c r="UXC305"/>
      <c r="UXD305"/>
      <c r="UXE305"/>
      <c r="UXF305"/>
      <c r="UXG305"/>
      <c r="UXH305"/>
      <c r="UXI305"/>
      <c r="UXJ305"/>
      <c r="UXK305"/>
      <c r="UXL305"/>
      <c r="UXM305"/>
      <c r="UXN305"/>
      <c r="UXO305"/>
      <c r="UXP305"/>
      <c r="UXQ305"/>
      <c r="UXR305"/>
      <c r="UXS305"/>
      <c r="UXT305"/>
      <c r="UXU305"/>
      <c r="UXV305"/>
      <c r="UXW305"/>
      <c r="UXX305"/>
      <c r="UXY305"/>
      <c r="UXZ305"/>
      <c r="UYA305"/>
      <c r="UYB305"/>
      <c r="UYC305"/>
      <c r="UYD305"/>
      <c r="UYE305"/>
      <c r="UYF305"/>
      <c r="UYG305"/>
      <c r="UYH305"/>
      <c r="UYI305"/>
      <c r="UYJ305"/>
      <c r="UYK305"/>
      <c r="UYL305"/>
      <c r="UYM305"/>
      <c r="UYN305"/>
      <c r="UYO305"/>
      <c r="UYP305"/>
      <c r="UYQ305"/>
      <c r="UYR305"/>
      <c r="UYS305"/>
      <c r="UYT305"/>
      <c r="UYU305"/>
      <c r="UYV305"/>
      <c r="UYW305"/>
      <c r="UYX305"/>
      <c r="UYY305"/>
      <c r="UYZ305"/>
      <c r="UZA305"/>
      <c r="UZB305"/>
      <c r="UZC305"/>
      <c r="UZD305"/>
      <c r="UZE305"/>
      <c r="UZF305"/>
      <c r="UZG305"/>
      <c r="UZH305"/>
      <c r="UZI305"/>
      <c r="UZJ305"/>
      <c r="UZK305"/>
      <c r="UZL305"/>
      <c r="UZM305"/>
      <c r="UZN305"/>
      <c r="UZO305"/>
      <c r="UZP305"/>
      <c r="UZQ305"/>
      <c r="UZR305"/>
      <c r="UZS305"/>
      <c r="UZT305"/>
      <c r="UZU305"/>
      <c r="UZV305"/>
      <c r="UZW305"/>
      <c r="UZX305"/>
      <c r="UZY305"/>
      <c r="UZZ305"/>
      <c r="VAA305"/>
      <c r="VAB305"/>
      <c r="VAC305"/>
      <c r="VAD305"/>
      <c r="VAE305"/>
      <c r="VAF305"/>
      <c r="VAG305"/>
      <c r="VAH305"/>
      <c r="VAI305"/>
      <c r="VAJ305"/>
      <c r="VAK305"/>
      <c r="VAL305"/>
      <c r="VAM305"/>
      <c r="VAN305"/>
      <c r="VAO305"/>
      <c r="VAP305"/>
      <c r="VAQ305"/>
      <c r="VAR305"/>
      <c r="VAS305"/>
      <c r="VAT305"/>
      <c r="VAU305"/>
      <c r="VAV305"/>
      <c r="VAW305"/>
      <c r="VAX305"/>
      <c r="VAY305"/>
      <c r="VAZ305"/>
      <c r="VBA305"/>
      <c r="VBB305"/>
      <c r="VBC305"/>
      <c r="VBD305"/>
      <c r="VBE305"/>
      <c r="VBF305"/>
      <c r="VBG305"/>
      <c r="VBH305"/>
      <c r="VBI305"/>
      <c r="VBJ305"/>
      <c r="VBK305"/>
      <c r="VBL305"/>
      <c r="VBM305"/>
      <c r="VBN305"/>
      <c r="VBO305"/>
      <c r="VBP305"/>
      <c r="VBQ305"/>
      <c r="VBR305"/>
      <c r="VBS305"/>
      <c r="VBT305"/>
      <c r="VBU305"/>
      <c r="VBV305"/>
      <c r="VBW305"/>
      <c r="VBX305"/>
      <c r="VBY305"/>
      <c r="VBZ305"/>
      <c r="VCA305"/>
      <c r="VCB305"/>
      <c r="VCC305"/>
      <c r="VCD305"/>
      <c r="VCE305"/>
      <c r="VCF305"/>
      <c r="VCG305"/>
      <c r="VCH305"/>
      <c r="VCI305"/>
      <c r="VCJ305"/>
      <c r="VCK305"/>
      <c r="VCL305"/>
      <c r="VCM305"/>
      <c r="VCN305"/>
      <c r="VCO305"/>
      <c r="VCP305"/>
      <c r="VCQ305"/>
      <c r="VCR305"/>
      <c r="VCS305"/>
      <c r="VCT305"/>
      <c r="VCU305"/>
      <c r="VCV305"/>
      <c r="VCW305"/>
      <c r="VCX305"/>
      <c r="VCY305"/>
      <c r="VCZ305"/>
      <c r="VDA305"/>
      <c r="VDB305"/>
      <c r="VDC305"/>
      <c r="VDD305"/>
      <c r="VDE305"/>
      <c r="VDF305"/>
      <c r="VDG305"/>
      <c r="VDH305"/>
      <c r="VDI305"/>
      <c r="VDJ305"/>
      <c r="VDK305"/>
      <c r="VDL305"/>
      <c r="VDM305"/>
      <c r="VDN305"/>
      <c r="VDO305"/>
      <c r="VDP305"/>
      <c r="VDQ305"/>
      <c r="VDR305"/>
      <c r="VDS305"/>
      <c r="VDT305"/>
      <c r="VDU305"/>
      <c r="VDV305"/>
      <c r="VDW305"/>
      <c r="VDX305"/>
      <c r="VDY305"/>
      <c r="VDZ305"/>
      <c r="VEA305"/>
      <c r="VEB305"/>
      <c r="VEC305"/>
      <c r="VED305"/>
      <c r="VEE305"/>
      <c r="VEF305"/>
      <c r="VEG305"/>
      <c r="VEH305"/>
      <c r="VEI305"/>
      <c r="VEJ305"/>
      <c r="VEK305"/>
      <c r="VEL305"/>
      <c r="VEM305"/>
      <c r="VEN305"/>
      <c r="VEO305"/>
      <c r="VEP305"/>
      <c r="VEQ305"/>
      <c r="VER305"/>
      <c r="VES305"/>
      <c r="VET305"/>
      <c r="VEU305"/>
      <c r="VEV305"/>
      <c r="VEW305"/>
      <c r="VEX305"/>
      <c r="VEY305"/>
      <c r="VEZ305"/>
      <c r="VFA305"/>
      <c r="VFB305"/>
      <c r="VFC305"/>
      <c r="VFD305"/>
      <c r="VFE305"/>
      <c r="VFF305"/>
      <c r="VFG305"/>
      <c r="VFH305"/>
      <c r="VFI305"/>
      <c r="VFJ305"/>
      <c r="VFK305"/>
      <c r="VFL305"/>
      <c r="VFM305"/>
      <c r="VFN305"/>
      <c r="VFO305"/>
      <c r="VFP305"/>
      <c r="VFQ305"/>
      <c r="VFR305"/>
      <c r="VFS305"/>
      <c r="VFT305"/>
      <c r="VFU305"/>
      <c r="VFV305"/>
      <c r="VFW305"/>
      <c r="VFX305"/>
      <c r="VFY305"/>
      <c r="VFZ305"/>
      <c r="VGA305"/>
      <c r="VGB305"/>
      <c r="VGC305"/>
      <c r="VGD305"/>
      <c r="VGE305"/>
      <c r="VGF305"/>
      <c r="VGG305"/>
      <c r="VGH305"/>
      <c r="VGI305"/>
      <c r="VGJ305"/>
      <c r="VGK305"/>
      <c r="VGL305"/>
      <c r="VGM305"/>
      <c r="VGN305"/>
      <c r="VGO305"/>
      <c r="VGP305"/>
      <c r="VGQ305"/>
      <c r="VGR305"/>
      <c r="VGS305"/>
      <c r="VGT305"/>
      <c r="VGU305"/>
      <c r="VGV305"/>
      <c r="VGW305"/>
      <c r="VGX305"/>
      <c r="VGY305"/>
      <c r="VGZ305"/>
      <c r="VHA305"/>
      <c r="VHB305"/>
      <c r="VHC305"/>
      <c r="VHD305"/>
      <c r="VHE305"/>
      <c r="VHF305"/>
      <c r="VHG305"/>
      <c r="VHH305"/>
      <c r="VHI305"/>
      <c r="VHJ305"/>
      <c r="VHK305"/>
      <c r="VHL305"/>
      <c r="VHM305"/>
      <c r="VHN305"/>
      <c r="VHO305"/>
      <c r="VHP305"/>
      <c r="VHQ305"/>
      <c r="VHR305"/>
      <c r="VHS305"/>
      <c r="VHT305"/>
      <c r="VHU305"/>
      <c r="VHV305"/>
      <c r="VHW305"/>
      <c r="VHX305"/>
      <c r="VHY305"/>
      <c r="VHZ305"/>
      <c r="VIA305"/>
      <c r="VIB305"/>
      <c r="VIC305"/>
      <c r="VID305"/>
      <c r="VIE305"/>
      <c r="VIF305"/>
      <c r="VIG305"/>
      <c r="VIH305"/>
      <c r="VII305"/>
      <c r="VIJ305"/>
      <c r="VIK305"/>
      <c r="VIL305"/>
      <c r="VIM305"/>
      <c r="VIN305"/>
      <c r="VIO305"/>
      <c r="VIP305"/>
      <c r="VIQ305"/>
      <c r="VIR305"/>
      <c r="VIS305"/>
      <c r="VIT305"/>
      <c r="VIU305"/>
      <c r="VIV305"/>
      <c r="VIW305"/>
      <c r="VIX305"/>
      <c r="VIY305"/>
      <c r="VIZ305"/>
      <c r="VJA305"/>
      <c r="VJB305"/>
      <c r="VJC305"/>
      <c r="VJD305"/>
      <c r="VJE305"/>
      <c r="VJF305"/>
      <c r="VJG305"/>
      <c r="VJH305"/>
      <c r="VJI305"/>
      <c r="VJJ305"/>
      <c r="VJK305"/>
      <c r="VJL305"/>
      <c r="VJM305"/>
      <c r="VJN305"/>
      <c r="VJO305"/>
      <c r="VJP305"/>
      <c r="VJQ305"/>
      <c r="VJR305"/>
      <c r="VJS305"/>
      <c r="VJT305"/>
      <c r="VJU305"/>
      <c r="VJV305"/>
      <c r="VJW305"/>
      <c r="VJX305"/>
      <c r="VJY305"/>
      <c r="VJZ305"/>
      <c r="VKA305"/>
      <c r="VKB305"/>
      <c r="VKC305"/>
      <c r="VKD305"/>
      <c r="VKE305"/>
      <c r="VKF305"/>
      <c r="VKG305"/>
      <c r="VKH305"/>
      <c r="VKI305"/>
      <c r="VKJ305"/>
      <c r="VKK305"/>
      <c r="VKL305"/>
      <c r="VKM305"/>
      <c r="VKN305"/>
      <c r="VKO305"/>
      <c r="VKP305"/>
      <c r="VKQ305"/>
      <c r="VKR305"/>
      <c r="VKS305"/>
      <c r="VKT305"/>
      <c r="VKU305"/>
      <c r="VKV305"/>
      <c r="VKW305"/>
      <c r="VKX305"/>
      <c r="VKY305"/>
      <c r="VKZ305"/>
      <c r="VLA305"/>
      <c r="VLB305"/>
      <c r="VLC305"/>
      <c r="VLD305"/>
      <c r="VLE305"/>
      <c r="VLF305"/>
      <c r="VLG305"/>
      <c r="VLH305"/>
      <c r="VLI305"/>
      <c r="VLJ305"/>
      <c r="VLK305"/>
      <c r="VLL305"/>
      <c r="VLM305"/>
      <c r="VLN305"/>
      <c r="VLO305"/>
      <c r="VLP305"/>
      <c r="VLQ305"/>
      <c r="VLR305"/>
      <c r="VLS305"/>
      <c r="VLT305"/>
      <c r="VLU305"/>
      <c r="VLV305"/>
      <c r="VLW305"/>
      <c r="VLX305"/>
      <c r="VLY305"/>
      <c r="VLZ305"/>
      <c r="VMA305"/>
      <c r="VMB305"/>
      <c r="VMC305"/>
      <c r="VMD305"/>
      <c r="VME305"/>
      <c r="VMF305"/>
      <c r="VMG305"/>
      <c r="VMH305"/>
      <c r="VMI305"/>
      <c r="VMJ305"/>
      <c r="VMK305"/>
      <c r="VML305"/>
      <c r="VMM305"/>
      <c r="VMN305"/>
      <c r="VMO305"/>
      <c r="VMP305"/>
      <c r="VMQ305"/>
      <c r="VMR305"/>
      <c r="VMS305"/>
      <c r="VMT305"/>
      <c r="VMU305"/>
      <c r="VMV305"/>
      <c r="VMW305"/>
      <c r="VMX305"/>
      <c r="VMY305"/>
      <c r="VMZ305"/>
      <c r="VNA305"/>
      <c r="VNB305"/>
      <c r="VNC305"/>
      <c r="VND305"/>
      <c r="VNE305"/>
      <c r="VNF305"/>
      <c r="VNG305"/>
      <c r="VNH305"/>
      <c r="VNI305"/>
      <c r="VNJ305"/>
      <c r="VNK305"/>
      <c r="VNL305"/>
      <c r="VNM305"/>
      <c r="VNN305"/>
      <c r="VNO305"/>
      <c r="VNP305"/>
      <c r="VNQ305"/>
      <c r="VNR305"/>
      <c r="VNS305"/>
      <c r="VNT305"/>
      <c r="VNU305"/>
      <c r="VNV305"/>
      <c r="VNW305"/>
      <c r="VNX305"/>
      <c r="VNY305"/>
      <c r="VNZ305"/>
      <c r="VOA305"/>
      <c r="VOB305"/>
      <c r="VOC305"/>
      <c r="VOD305"/>
      <c r="VOE305"/>
      <c r="VOF305"/>
      <c r="VOG305"/>
      <c r="VOH305"/>
      <c r="VOI305"/>
      <c r="VOJ305"/>
      <c r="VOK305"/>
      <c r="VOL305"/>
      <c r="VOM305"/>
      <c r="VON305"/>
      <c r="VOO305"/>
      <c r="VOP305"/>
      <c r="VOQ305"/>
      <c r="VOR305"/>
      <c r="VOS305"/>
      <c r="VOT305"/>
      <c r="VOU305"/>
      <c r="VOV305"/>
      <c r="VOW305"/>
      <c r="VOX305"/>
      <c r="VOY305"/>
      <c r="VOZ305"/>
      <c r="VPA305"/>
      <c r="VPB305"/>
      <c r="VPC305"/>
      <c r="VPD305"/>
      <c r="VPE305"/>
      <c r="VPF305"/>
      <c r="VPG305"/>
      <c r="VPH305"/>
      <c r="VPI305"/>
      <c r="VPJ305"/>
      <c r="VPK305"/>
      <c r="VPL305"/>
      <c r="VPM305"/>
      <c r="VPN305"/>
      <c r="VPO305"/>
      <c r="VPP305"/>
      <c r="VPQ305"/>
      <c r="VPR305"/>
      <c r="VPS305"/>
      <c r="VPT305"/>
      <c r="VPU305"/>
      <c r="VPV305"/>
      <c r="VPW305"/>
      <c r="VPX305"/>
      <c r="VPY305"/>
      <c r="VPZ305"/>
      <c r="VQA305"/>
      <c r="VQB305"/>
      <c r="VQC305"/>
      <c r="VQD305"/>
      <c r="VQE305"/>
      <c r="VQF305"/>
      <c r="VQG305"/>
      <c r="VQH305"/>
      <c r="VQI305"/>
      <c r="VQJ305"/>
      <c r="VQK305"/>
      <c r="VQL305"/>
      <c r="VQM305"/>
      <c r="VQN305"/>
      <c r="VQO305"/>
      <c r="VQP305"/>
      <c r="VQQ305"/>
      <c r="VQR305"/>
      <c r="VQS305"/>
      <c r="VQT305"/>
      <c r="VQU305"/>
      <c r="VQV305"/>
      <c r="VQW305"/>
      <c r="VQX305"/>
      <c r="VQY305"/>
      <c r="VQZ305"/>
      <c r="VRA305"/>
      <c r="VRB305"/>
      <c r="VRC305"/>
      <c r="VRD305"/>
      <c r="VRE305"/>
      <c r="VRF305"/>
      <c r="VRG305"/>
      <c r="VRH305"/>
      <c r="VRI305"/>
      <c r="VRJ305"/>
      <c r="VRK305"/>
      <c r="VRL305"/>
      <c r="VRM305"/>
      <c r="VRN305"/>
      <c r="VRO305"/>
      <c r="VRP305"/>
      <c r="VRQ305"/>
      <c r="VRR305"/>
      <c r="VRS305"/>
      <c r="VRT305"/>
      <c r="VRU305"/>
      <c r="VRV305"/>
      <c r="VRW305"/>
      <c r="VRX305"/>
      <c r="VRY305"/>
      <c r="VRZ305"/>
      <c r="VSA305"/>
      <c r="VSB305"/>
      <c r="VSC305"/>
      <c r="VSD305"/>
      <c r="VSE305"/>
      <c r="VSF305"/>
      <c r="VSG305"/>
      <c r="VSH305"/>
      <c r="VSI305"/>
      <c r="VSJ305"/>
      <c r="VSK305"/>
      <c r="VSL305"/>
      <c r="VSM305"/>
      <c r="VSN305"/>
      <c r="VSO305"/>
      <c r="VSP305"/>
      <c r="VSQ305"/>
      <c r="VSR305"/>
      <c r="VSS305"/>
      <c r="VST305"/>
      <c r="VSU305"/>
      <c r="VSV305"/>
      <c r="VSW305"/>
      <c r="VSX305"/>
      <c r="VSY305"/>
      <c r="VSZ305"/>
      <c r="VTA305"/>
      <c r="VTB305"/>
      <c r="VTC305"/>
      <c r="VTD305"/>
      <c r="VTE305"/>
      <c r="VTF305"/>
      <c r="VTG305"/>
      <c r="VTH305"/>
      <c r="VTI305"/>
      <c r="VTJ305"/>
      <c r="VTK305"/>
      <c r="VTL305"/>
      <c r="VTM305"/>
      <c r="VTN305"/>
      <c r="VTO305"/>
      <c r="VTP305"/>
      <c r="VTQ305"/>
      <c r="VTR305"/>
      <c r="VTS305"/>
      <c r="VTT305"/>
      <c r="VTU305"/>
      <c r="VTV305"/>
      <c r="VTW305"/>
      <c r="VTX305"/>
      <c r="VTY305"/>
      <c r="VTZ305"/>
      <c r="VUA305"/>
      <c r="VUB305"/>
      <c r="VUC305"/>
      <c r="VUD305"/>
      <c r="VUE305"/>
      <c r="VUF305"/>
      <c r="VUG305"/>
      <c r="VUH305"/>
      <c r="VUI305"/>
      <c r="VUJ305"/>
      <c r="VUK305"/>
      <c r="VUL305"/>
      <c r="VUM305"/>
      <c r="VUN305"/>
      <c r="VUO305"/>
      <c r="VUP305"/>
      <c r="VUQ305"/>
      <c r="VUR305"/>
      <c r="VUS305"/>
      <c r="VUT305"/>
      <c r="VUU305"/>
      <c r="VUV305"/>
      <c r="VUW305"/>
      <c r="VUX305"/>
      <c r="VUY305"/>
      <c r="VUZ305"/>
      <c r="VVA305"/>
      <c r="VVB305"/>
      <c r="VVC305"/>
      <c r="VVD305"/>
      <c r="VVE305"/>
      <c r="VVF305"/>
      <c r="VVG305"/>
      <c r="VVH305"/>
      <c r="VVI305"/>
      <c r="VVJ305"/>
      <c r="VVK305"/>
      <c r="VVL305"/>
      <c r="VVM305"/>
      <c r="VVN305"/>
      <c r="VVO305"/>
      <c r="VVP305"/>
      <c r="VVQ305"/>
      <c r="VVR305"/>
      <c r="VVS305"/>
      <c r="VVT305"/>
      <c r="VVU305"/>
      <c r="VVV305"/>
      <c r="VVW305"/>
      <c r="VVX305"/>
      <c r="VVY305"/>
      <c r="VVZ305"/>
      <c r="VWA305"/>
      <c r="VWB305"/>
      <c r="VWC305"/>
      <c r="VWD305"/>
      <c r="VWE305"/>
      <c r="VWF305"/>
      <c r="VWG305"/>
      <c r="VWH305"/>
      <c r="VWI305"/>
      <c r="VWJ305"/>
      <c r="VWK305"/>
      <c r="VWL305"/>
      <c r="VWM305"/>
      <c r="VWN305"/>
      <c r="VWO305"/>
      <c r="VWP305"/>
      <c r="VWQ305"/>
      <c r="VWR305"/>
      <c r="VWS305"/>
      <c r="VWT305"/>
      <c r="VWU305"/>
      <c r="VWV305"/>
      <c r="VWW305"/>
      <c r="VWX305"/>
      <c r="VWY305"/>
      <c r="VWZ305"/>
      <c r="VXA305"/>
      <c r="VXB305"/>
      <c r="VXC305"/>
      <c r="VXD305"/>
      <c r="VXE305"/>
      <c r="VXF305"/>
      <c r="VXG305"/>
      <c r="VXH305"/>
      <c r="VXI305"/>
      <c r="VXJ305"/>
      <c r="VXK305"/>
      <c r="VXL305"/>
      <c r="VXM305"/>
      <c r="VXN305"/>
      <c r="VXO305"/>
      <c r="VXP305"/>
      <c r="VXQ305"/>
      <c r="VXR305"/>
      <c r="VXS305"/>
      <c r="VXT305"/>
      <c r="VXU305"/>
      <c r="VXV305"/>
      <c r="VXW305"/>
      <c r="VXX305"/>
      <c r="VXY305"/>
      <c r="VXZ305"/>
      <c r="VYA305"/>
      <c r="VYB305"/>
      <c r="VYC305"/>
      <c r="VYD305"/>
      <c r="VYE305"/>
      <c r="VYF305"/>
      <c r="VYG305"/>
      <c r="VYH305"/>
      <c r="VYI305"/>
      <c r="VYJ305"/>
      <c r="VYK305"/>
      <c r="VYL305"/>
      <c r="VYM305"/>
      <c r="VYN305"/>
      <c r="VYO305"/>
      <c r="VYP305"/>
      <c r="VYQ305"/>
      <c r="VYR305"/>
      <c r="VYS305"/>
      <c r="VYT305"/>
      <c r="VYU305"/>
      <c r="VYV305"/>
      <c r="VYW305"/>
      <c r="VYX305"/>
      <c r="VYY305"/>
      <c r="VYZ305"/>
      <c r="VZA305"/>
      <c r="VZB305"/>
      <c r="VZC305"/>
      <c r="VZD305"/>
      <c r="VZE305"/>
      <c r="VZF305"/>
      <c r="VZG305"/>
      <c r="VZH305"/>
      <c r="VZI305"/>
      <c r="VZJ305"/>
      <c r="VZK305"/>
      <c r="VZL305"/>
      <c r="VZM305"/>
      <c r="VZN305"/>
      <c r="VZO305"/>
      <c r="VZP305"/>
      <c r="VZQ305"/>
      <c r="VZR305"/>
      <c r="VZS305"/>
      <c r="VZT305"/>
      <c r="VZU305"/>
      <c r="VZV305"/>
      <c r="VZW305"/>
      <c r="VZX305"/>
      <c r="VZY305"/>
      <c r="VZZ305"/>
      <c r="WAA305"/>
      <c r="WAB305"/>
      <c r="WAC305"/>
      <c r="WAD305"/>
      <c r="WAE305"/>
      <c r="WAF305"/>
      <c r="WAG305"/>
      <c r="WAH305"/>
      <c r="WAI305"/>
      <c r="WAJ305"/>
      <c r="WAK305"/>
      <c r="WAL305"/>
      <c r="WAM305"/>
      <c r="WAN305"/>
      <c r="WAO305"/>
      <c r="WAP305"/>
      <c r="WAQ305"/>
      <c r="WAR305"/>
      <c r="WAS305"/>
      <c r="WAT305"/>
      <c r="WAU305"/>
      <c r="WAV305"/>
      <c r="WAW305"/>
      <c r="WAX305"/>
      <c r="WAY305"/>
      <c r="WAZ305"/>
      <c r="WBA305"/>
      <c r="WBB305"/>
      <c r="WBC305"/>
      <c r="WBD305"/>
      <c r="WBE305"/>
      <c r="WBF305"/>
      <c r="WBG305"/>
      <c r="WBH305"/>
      <c r="WBI305"/>
      <c r="WBJ305"/>
      <c r="WBK305"/>
      <c r="WBL305"/>
      <c r="WBM305"/>
      <c r="WBN305"/>
      <c r="WBO305"/>
      <c r="WBP305"/>
      <c r="WBQ305"/>
      <c r="WBR305"/>
      <c r="WBS305"/>
      <c r="WBT305"/>
      <c r="WBU305"/>
      <c r="WBV305"/>
      <c r="WBW305"/>
      <c r="WBX305"/>
      <c r="WBY305"/>
      <c r="WBZ305"/>
      <c r="WCA305"/>
      <c r="WCB305"/>
      <c r="WCC305"/>
      <c r="WCD305"/>
      <c r="WCE305"/>
      <c r="WCF305"/>
      <c r="WCG305"/>
      <c r="WCH305"/>
      <c r="WCI305"/>
      <c r="WCJ305"/>
      <c r="WCK305"/>
      <c r="WCL305"/>
      <c r="WCM305"/>
      <c r="WCN305"/>
      <c r="WCO305"/>
      <c r="WCP305"/>
      <c r="WCQ305"/>
      <c r="WCR305"/>
      <c r="WCS305"/>
      <c r="WCT305"/>
      <c r="WCU305"/>
      <c r="WCV305"/>
      <c r="WCW305"/>
      <c r="WCX305"/>
      <c r="WCY305"/>
      <c r="WCZ305"/>
      <c r="WDA305"/>
      <c r="WDB305"/>
      <c r="WDC305"/>
      <c r="WDD305"/>
      <c r="WDE305"/>
      <c r="WDF305"/>
      <c r="WDG305"/>
      <c r="WDH305"/>
      <c r="WDI305"/>
      <c r="WDJ305"/>
      <c r="WDK305"/>
      <c r="WDL305"/>
      <c r="WDM305"/>
      <c r="WDN305"/>
      <c r="WDO305"/>
      <c r="WDP305"/>
      <c r="WDQ305"/>
      <c r="WDR305"/>
      <c r="WDS305"/>
      <c r="WDT305"/>
      <c r="WDU305"/>
      <c r="WDV305"/>
      <c r="WDW305"/>
      <c r="WDX305"/>
      <c r="WDY305"/>
      <c r="WDZ305"/>
      <c r="WEA305"/>
      <c r="WEB305"/>
      <c r="WEC305"/>
      <c r="WED305"/>
      <c r="WEE305"/>
      <c r="WEF305"/>
      <c r="WEG305"/>
      <c r="WEH305"/>
      <c r="WEI305"/>
      <c r="WEJ305"/>
      <c r="WEK305"/>
      <c r="WEL305"/>
      <c r="WEM305"/>
      <c r="WEN305"/>
      <c r="WEO305"/>
      <c r="WEP305"/>
      <c r="WEQ305"/>
      <c r="WER305"/>
      <c r="WES305"/>
      <c r="WET305"/>
      <c r="WEU305"/>
      <c r="WEV305"/>
      <c r="WEW305"/>
      <c r="WEX305"/>
      <c r="WEY305"/>
      <c r="WEZ305"/>
      <c r="WFA305"/>
      <c r="WFB305"/>
      <c r="WFC305"/>
      <c r="WFD305"/>
      <c r="WFE305"/>
      <c r="WFF305"/>
      <c r="WFG305"/>
      <c r="WFH305"/>
      <c r="WFI305"/>
      <c r="WFJ305"/>
      <c r="WFK305"/>
      <c r="WFL305"/>
      <c r="WFM305"/>
      <c r="WFN305"/>
      <c r="WFO305"/>
      <c r="WFP305"/>
      <c r="WFQ305"/>
      <c r="WFR305"/>
      <c r="WFS305"/>
      <c r="WFT305"/>
      <c r="WFU305"/>
      <c r="WFV305"/>
      <c r="WFW305"/>
      <c r="WFX305"/>
      <c r="WFY305"/>
      <c r="WFZ305"/>
      <c r="WGA305"/>
      <c r="WGB305"/>
      <c r="WGC305"/>
      <c r="WGD305"/>
      <c r="WGE305"/>
      <c r="WGF305"/>
      <c r="WGG305"/>
      <c r="WGH305"/>
      <c r="WGI305"/>
      <c r="WGJ305"/>
      <c r="WGK305"/>
      <c r="WGL305"/>
      <c r="WGM305"/>
      <c r="WGN305"/>
      <c r="WGO305"/>
      <c r="WGP305"/>
      <c r="WGQ305"/>
      <c r="WGR305"/>
      <c r="WGS305"/>
      <c r="WGT305"/>
      <c r="WGU305"/>
      <c r="WGV305"/>
      <c r="WGW305"/>
      <c r="WGX305"/>
      <c r="WGY305"/>
      <c r="WGZ305"/>
      <c r="WHA305"/>
      <c r="WHB305"/>
      <c r="WHC305"/>
      <c r="WHD305"/>
      <c r="WHE305"/>
      <c r="WHF305"/>
      <c r="WHG305"/>
      <c r="WHH305"/>
      <c r="WHI305"/>
      <c r="WHJ305"/>
      <c r="WHK305"/>
      <c r="WHL305"/>
      <c r="WHM305"/>
      <c r="WHN305"/>
      <c r="WHO305"/>
      <c r="WHP305"/>
      <c r="WHQ305"/>
      <c r="WHR305"/>
      <c r="WHS305"/>
      <c r="WHT305"/>
      <c r="WHU305"/>
      <c r="WHV305"/>
      <c r="WHW305"/>
      <c r="WHX305"/>
      <c r="WHY305"/>
      <c r="WHZ305"/>
      <c r="WIA305"/>
      <c r="WIB305"/>
      <c r="WIC305"/>
      <c r="WID305"/>
      <c r="WIE305"/>
      <c r="WIF305"/>
      <c r="WIG305"/>
      <c r="WIH305"/>
      <c r="WII305"/>
      <c r="WIJ305"/>
      <c r="WIK305"/>
      <c r="WIL305"/>
      <c r="WIM305"/>
      <c r="WIN305"/>
      <c r="WIO305"/>
      <c r="WIP305"/>
      <c r="WIQ305"/>
      <c r="WIR305"/>
      <c r="WIS305"/>
      <c r="WIT305"/>
      <c r="WIU305"/>
      <c r="WIV305"/>
      <c r="WIW305"/>
      <c r="WIX305"/>
      <c r="WIY305"/>
      <c r="WIZ305"/>
      <c r="WJA305"/>
      <c r="WJB305"/>
      <c r="WJC305"/>
      <c r="WJD305"/>
      <c r="WJE305"/>
      <c r="WJF305"/>
      <c r="WJG305"/>
      <c r="WJH305"/>
      <c r="WJI305"/>
      <c r="WJJ305"/>
      <c r="WJK305"/>
      <c r="WJL305"/>
      <c r="WJM305"/>
      <c r="WJN305"/>
      <c r="WJO305"/>
      <c r="WJP305"/>
      <c r="WJQ305"/>
      <c r="WJR305"/>
      <c r="WJS305"/>
      <c r="WJT305"/>
      <c r="WJU305"/>
      <c r="WJV305"/>
      <c r="WJW305"/>
      <c r="WJX305"/>
      <c r="WJY305"/>
      <c r="WJZ305"/>
      <c r="WKA305"/>
      <c r="WKB305"/>
      <c r="WKC305"/>
      <c r="WKD305"/>
      <c r="WKE305"/>
      <c r="WKF305"/>
      <c r="WKG305"/>
      <c r="WKH305"/>
      <c r="WKI305"/>
      <c r="WKJ305"/>
      <c r="WKK305"/>
      <c r="WKL305"/>
      <c r="WKM305"/>
      <c r="WKN305"/>
      <c r="WKO305"/>
      <c r="WKP305"/>
      <c r="WKQ305"/>
      <c r="WKR305"/>
      <c r="WKS305"/>
      <c r="WKT305"/>
      <c r="WKU305"/>
      <c r="WKV305"/>
      <c r="WKW305"/>
      <c r="WKX305"/>
      <c r="WKY305"/>
      <c r="WKZ305"/>
      <c r="WLA305"/>
      <c r="WLB305"/>
      <c r="WLC305"/>
      <c r="WLD305"/>
      <c r="WLE305"/>
      <c r="WLF305"/>
      <c r="WLG305"/>
      <c r="WLH305"/>
      <c r="WLI305"/>
      <c r="WLJ305"/>
      <c r="WLK305"/>
      <c r="WLL305"/>
      <c r="WLM305"/>
      <c r="WLN305"/>
      <c r="WLO305"/>
      <c r="WLP305"/>
      <c r="WLQ305"/>
      <c r="WLR305"/>
      <c r="WLS305"/>
      <c r="WLT305"/>
      <c r="WLU305"/>
      <c r="WLV305"/>
      <c r="WLW305"/>
      <c r="WLX305"/>
      <c r="WLY305"/>
      <c r="WLZ305"/>
      <c r="WMA305"/>
      <c r="WMB305"/>
      <c r="WMC305"/>
      <c r="WMD305"/>
      <c r="WME305"/>
      <c r="WMF305"/>
      <c r="WMG305"/>
      <c r="WMH305"/>
      <c r="WMI305"/>
      <c r="WMJ305"/>
      <c r="WMK305"/>
      <c r="WML305"/>
      <c r="WMM305"/>
      <c r="WMN305"/>
      <c r="WMO305"/>
      <c r="WMP305"/>
      <c r="WMQ305"/>
      <c r="WMR305"/>
      <c r="WMS305"/>
      <c r="WMT305"/>
      <c r="WMU305"/>
      <c r="WMV305"/>
      <c r="WMW305"/>
      <c r="WMX305"/>
      <c r="WMY305"/>
      <c r="WMZ305"/>
      <c r="WNA305"/>
      <c r="WNB305"/>
      <c r="WNC305"/>
      <c r="WND305"/>
      <c r="WNE305"/>
      <c r="WNF305"/>
      <c r="WNG305"/>
      <c r="WNH305"/>
      <c r="WNI305"/>
      <c r="WNJ305"/>
      <c r="WNK305"/>
      <c r="WNL305"/>
      <c r="WNM305"/>
      <c r="WNN305"/>
      <c r="WNO305"/>
      <c r="WNP305"/>
      <c r="WNQ305"/>
      <c r="WNR305"/>
      <c r="WNS305"/>
      <c r="WNT305"/>
      <c r="WNU305"/>
      <c r="WNV305"/>
      <c r="WNW305"/>
      <c r="WNX305"/>
      <c r="WNY305"/>
      <c r="WNZ305"/>
      <c r="WOA305"/>
      <c r="WOB305"/>
      <c r="WOC305"/>
      <c r="WOD305"/>
      <c r="WOE305"/>
      <c r="WOF305"/>
      <c r="WOG305"/>
      <c r="WOH305"/>
      <c r="WOI305"/>
      <c r="WOJ305"/>
      <c r="WOK305"/>
      <c r="WOL305"/>
      <c r="WOM305"/>
      <c r="WON305"/>
      <c r="WOO305"/>
      <c r="WOP305"/>
      <c r="WOQ305"/>
      <c r="WOR305"/>
      <c r="WOS305"/>
      <c r="WOT305"/>
      <c r="WOU305"/>
      <c r="WOV305"/>
      <c r="WOW305"/>
      <c r="WOX305"/>
      <c r="WOY305"/>
      <c r="WOZ305"/>
      <c r="WPA305"/>
      <c r="WPB305"/>
      <c r="WPC305"/>
      <c r="WPD305"/>
      <c r="WPE305"/>
      <c r="WPF305"/>
      <c r="WPG305"/>
      <c r="WPH305"/>
      <c r="WPI305"/>
      <c r="WPJ305"/>
      <c r="WPK305"/>
      <c r="WPL305"/>
      <c r="WPM305"/>
      <c r="WPN305"/>
      <c r="WPO305"/>
      <c r="WPP305"/>
      <c r="WPQ305"/>
      <c r="WPR305"/>
      <c r="WPS305"/>
      <c r="WPT305"/>
      <c r="WPU305"/>
      <c r="WPV305"/>
      <c r="WPW305"/>
      <c r="WPX305"/>
      <c r="WPY305"/>
      <c r="WPZ305"/>
      <c r="WQA305"/>
      <c r="WQB305"/>
      <c r="WQC305"/>
      <c r="WQD305"/>
      <c r="WQE305"/>
      <c r="WQF305"/>
      <c r="WQG305"/>
      <c r="WQH305"/>
      <c r="WQI305"/>
      <c r="WQJ305"/>
      <c r="WQK305"/>
      <c r="WQL305"/>
      <c r="WQM305"/>
      <c r="WQN305"/>
      <c r="WQO305"/>
      <c r="WQP305"/>
      <c r="WQQ305"/>
      <c r="WQR305"/>
      <c r="WQS305"/>
      <c r="WQT305"/>
      <c r="WQU305"/>
      <c r="WQV305"/>
      <c r="WQW305"/>
      <c r="WQX305"/>
      <c r="WQY305"/>
      <c r="WQZ305"/>
      <c r="WRA305"/>
      <c r="WRB305"/>
      <c r="WRC305"/>
      <c r="WRD305"/>
      <c r="WRE305"/>
      <c r="WRF305"/>
      <c r="WRG305"/>
      <c r="WRH305"/>
      <c r="WRI305"/>
      <c r="WRJ305"/>
      <c r="WRK305"/>
      <c r="WRL305"/>
      <c r="WRM305"/>
      <c r="WRN305"/>
      <c r="WRO305"/>
      <c r="WRP305"/>
      <c r="WRQ305"/>
      <c r="WRR305"/>
      <c r="WRS305"/>
      <c r="WRT305"/>
      <c r="WRU305"/>
      <c r="WRV305"/>
      <c r="WRW305"/>
      <c r="WRX305"/>
      <c r="WRY305"/>
      <c r="WRZ305"/>
      <c r="WSA305"/>
      <c r="WSB305"/>
      <c r="WSC305"/>
      <c r="WSD305"/>
      <c r="WSE305"/>
      <c r="WSF305"/>
      <c r="WSG305"/>
      <c r="WSH305"/>
      <c r="WSI305"/>
      <c r="WSJ305"/>
      <c r="WSK305"/>
      <c r="WSL305"/>
      <c r="WSM305"/>
      <c r="WSN305"/>
      <c r="WSO305"/>
      <c r="WSP305"/>
      <c r="WSQ305"/>
      <c r="WSR305"/>
      <c r="WSS305"/>
      <c r="WST305"/>
      <c r="WSU305"/>
      <c r="WSV305"/>
      <c r="WSW305"/>
      <c r="WSX305"/>
      <c r="WSY305"/>
      <c r="WSZ305"/>
      <c r="WTA305"/>
      <c r="WTB305"/>
      <c r="WTC305"/>
      <c r="WTD305"/>
      <c r="WTE305"/>
      <c r="WTF305"/>
      <c r="WTG305"/>
      <c r="WTH305"/>
      <c r="WTI305"/>
      <c r="WTJ305"/>
      <c r="WTK305"/>
      <c r="WTL305"/>
      <c r="WTM305"/>
      <c r="WTN305"/>
      <c r="WTO305"/>
      <c r="WTP305"/>
      <c r="WTQ305"/>
      <c r="WTR305"/>
      <c r="WTS305"/>
      <c r="WTT305"/>
      <c r="WTU305"/>
      <c r="WTV305"/>
      <c r="WTW305"/>
      <c r="WTX305"/>
      <c r="WTY305"/>
      <c r="WTZ305"/>
      <c r="WUA305"/>
      <c r="WUB305"/>
      <c r="WUC305"/>
      <c r="WUD305"/>
      <c r="WUE305"/>
      <c r="WUF305"/>
      <c r="WUG305"/>
      <c r="WUH305"/>
      <c r="WUI305"/>
      <c r="WUJ305"/>
      <c r="WUK305"/>
      <c r="WUL305"/>
      <c r="WUM305"/>
      <c r="WUN305"/>
      <c r="WUO305"/>
      <c r="WUP305"/>
      <c r="WUQ305"/>
      <c r="WUR305"/>
      <c r="WUS305"/>
      <c r="WUT305"/>
      <c r="WUU305"/>
      <c r="WUV305"/>
      <c r="WUW305"/>
      <c r="WUX305"/>
      <c r="WUY305"/>
      <c r="WUZ305"/>
      <c r="WVA305"/>
      <c r="WVB305"/>
      <c r="WVC305"/>
      <c r="WVD305"/>
      <c r="WVE305"/>
      <c r="WVF305"/>
      <c r="WVG305"/>
      <c r="WVH305"/>
      <c r="WVI305"/>
      <c r="WVJ305"/>
      <c r="WVK305"/>
      <c r="WVL305"/>
      <c r="WVM305"/>
      <c r="WVN305"/>
      <c r="WVO305"/>
      <c r="WVP305"/>
      <c r="WVQ305"/>
      <c r="WVR305"/>
      <c r="WVS305"/>
      <c r="WVT305"/>
      <c r="WVU305"/>
      <c r="WVV305"/>
      <c r="WVW305"/>
      <c r="WVX305"/>
      <c r="WVY305"/>
      <c r="WVZ305"/>
      <c r="WWA305"/>
      <c r="WWB305"/>
      <c r="WWC305"/>
      <c r="WWD305"/>
      <c r="WWE305"/>
      <c r="WWF305"/>
      <c r="WWG305"/>
      <c r="WWH305"/>
      <c r="WWI305"/>
      <c r="WWJ305"/>
      <c r="WWK305"/>
      <c r="WWL305"/>
      <c r="WWM305"/>
      <c r="WWN305"/>
      <c r="WWO305"/>
      <c r="WWP305"/>
      <c r="WWQ305"/>
      <c r="WWR305"/>
      <c r="WWS305"/>
      <c r="WWT305"/>
      <c r="WWU305"/>
      <c r="WWV305"/>
      <c r="WWW305"/>
      <c r="WWX305"/>
      <c r="WWY305"/>
      <c r="WWZ305"/>
      <c r="WXA305"/>
      <c r="WXB305"/>
      <c r="WXC305"/>
      <c r="WXD305"/>
      <c r="WXE305"/>
      <c r="WXF305"/>
      <c r="WXG305"/>
      <c r="WXH305"/>
      <c r="WXI305"/>
      <c r="WXJ305"/>
      <c r="WXK305"/>
      <c r="WXL305"/>
      <c r="WXM305"/>
      <c r="WXN305"/>
      <c r="WXO305"/>
      <c r="WXP305"/>
      <c r="WXQ305"/>
      <c r="WXR305"/>
      <c r="WXS305"/>
      <c r="WXT305"/>
      <c r="WXU305"/>
      <c r="WXV305"/>
      <c r="WXW305"/>
      <c r="WXX305"/>
      <c r="WXY305"/>
      <c r="WXZ305"/>
      <c r="WYA305"/>
      <c r="WYB305"/>
      <c r="WYC305"/>
      <c r="WYD305"/>
      <c r="WYE305"/>
      <c r="WYF305"/>
      <c r="WYG305"/>
      <c r="WYH305"/>
      <c r="WYI305"/>
      <c r="WYJ305"/>
      <c r="WYK305"/>
      <c r="WYL305"/>
      <c r="WYM305"/>
      <c r="WYN305"/>
      <c r="WYO305"/>
      <c r="WYP305"/>
      <c r="WYQ305"/>
      <c r="WYR305"/>
      <c r="WYS305"/>
      <c r="WYT305"/>
      <c r="WYU305"/>
      <c r="WYV305"/>
      <c r="WYW305"/>
      <c r="WYX305"/>
      <c r="WYY305"/>
      <c r="WYZ305"/>
      <c r="WZA305"/>
      <c r="WZB305"/>
      <c r="WZC305"/>
      <c r="WZD305"/>
      <c r="WZE305"/>
      <c r="WZF305"/>
      <c r="WZG305"/>
      <c r="WZH305"/>
      <c r="WZI305"/>
      <c r="WZJ305"/>
      <c r="WZK305"/>
      <c r="WZL305"/>
      <c r="WZM305"/>
      <c r="WZN305"/>
      <c r="WZO305"/>
      <c r="WZP305"/>
      <c r="WZQ305"/>
      <c r="WZR305"/>
      <c r="WZS305"/>
      <c r="WZT305"/>
      <c r="WZU305"/>
      <c r="WZV305"/>
      <c r="WZW305"/>
      <c r="WZX305"/>
      <c r="WZY305"/>
      <c r="WZZ305"/>
      <c r="XAA305"/>
      <c r="XAB305"/>
      <c r="XAC305"/>
      <c r="XAD305"/>
      <c r="XAE305"/>
      <c r="XAF305"/>
      <c r="XAG305"/>
      <c r="XAH305"/>
      <c r="XAI305"/>
      <c r="XAJ305"/>
      <c r="XAK305"/>
      <c r="XAL305"/>
      <c r="XAM305"/>
      <c r="XAN305"/>
      <c r="XAO305"/>
      <c r="XAP305"/>
      <c r="XAQ305"/>
      <c r="XAR305"/>
      <c r="XAS305"/>
      <c r="XAT305"/>
      <c r="XAU305"/>
      <c r="XAV305"/>
      <c r="XAW305"/>
      <c r="XAX305"/>
      <c r="XAY305"/>
      <c r="XAZ305"/>
      <c r="XBA305"/>
      <c r="XBB305"/>
      <c r="XBC305"/>
      <c r="XBD305"/>
      <c r="XBE305"/>
      <c r="XBF305"/>
      <c r="XBG305"/>
      <c r="XBH305"/>
      <c r="XBI305"/>
      <c r="XBJ305"/>
      <c r="XBK305"/>
      <c r="XBL305"/>
      <c r="XBM305"/>
      <c r="XBN305"/>
      <c r="XBO305"/>
      <c r="XBP305"/>
      <c r="XBQ305"/>
      <c r="XBR305"/>
      <c r="XBS305"/>
      <c r="XBT305"/>
      <c r="XBU305"/>
      <c r="XBV305"/>
      <c r="XBW305"/>
      <c r="XBX305"/>
      <c r="XBY305"/>
      <c r="XBZ305"/>
      <c r="XCA305"/>
      <c r="XCB305"/>
      <c r="XCC305"/>
      <c r="XCD305"/>
      <c r="XCE305"/>
      <c r="XCF305"/>
      <c r="XCG305"/>
      <c r="XCH305"/>
      <c r="XCI305"/>
      <c r="XCJ305"/>
      <c r="XCK305"/>
      <c r="XCL305"/>
      <c r="XCM305"/>
      <c r="XCN305"/>
      <c r="XCO305"/>
      <c r="XCP305"/>
      <c r="XCQ305"/>
      <c r="XCR305"/>
      <c r="XCS305"/>
      <c r="XCT305"/>
      <c r="XCU305"/>
      <c r="XCV305"/>
      <c r="XCW305"/>
      <c r="XCX305"/>
      <c r="XCY305"/>
      <c r="XCZ305"/>
      <c r="XDA305"/>
      <c r="XDB305"/>
      <c r="XDC305"/>
      <c r="XDD305"/>
      <c r="XDE305"/>
      <c r="XDF305"/>
      <c r="XDG305"/>
      <c r="XDH305"/>
      <c r="XDI305"/>
      <c r="XDJ305"/>
      <c r="XDK305"/>
      <c r="XDL305"/>
      <c r="XDM305"/>
      <c r="XDN305"/>
      <c r="XDO305"/>
      <c r="XDP305"/>
      <c r="XDQ305"/>
      <c r="XDR305"/>
      <c r="XDS305"/>
      <c r="XDT305"/>
      <c r="XDU305"/>
      <c r="XDV305"/>
      <c r="XDW305"/>
      <c r="XDX305"/>
      <c r="XDY305"/>
      <c r="XDZ305"/>
      <c r="XEA305"/>
      <c r="XEB305"/>
      <c r="XEC305"/>
      <c r="XED305"/>
      <c r="XEE305"/>
      <c r="XEF305"/>
      <c r="XEG305"/>
      <c r="XEH305"/>
      <c r="XEI305"/>
      <c r="XEJ305"/>
      <c r="XEK305"/>
      <c r="XEL305"/>
      <c r="XEM305"/>
      <c r="XEN305"/>
      <c r="XEO305"/>
      <c r="XEP305"/>
      <c r="XEQ305"/>
      <c r="XER305"/>
      <c r="XES305"/>
      <c r="XET305"/>
      <c r="XEU305"/>
      <c r="XEV305"/>
      <c r="XEW305"/>
      <c r="XEX305"/>
      <c r="XEY305"/>
      <c r="XEZ305"/>
      <c r="XFA305"/>
      <c r="XFB305"/>
      <c r="XFC305"/>
      <c r="XFD305"/>
    </row>
    <row r="306" s="31" customFormat="1" spans="1:1638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 s="28"/>
      <c r="AN306" s="30"/>
      <c r="AO306" s="170"/>
      <c r="AP306"/>
      <c r="AQ306"/>
      <c r="AR306" s="32"/>
      <c r="AS306" s="28"/>
      <c r="AT306" s="28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  <c r="AMK306"/>
      <c r="AML306"/>
      <c r="AMM306"/>
      <c r="AMN306"/>
      <c r="AMO306"/>
      <c r="AMP306"/>
      <c r="AMQ306"/>
      <c r="AMR306"/>
      <c r="AMS306"/>
      <c r="AMT306"/>
      <c r="AMU306"/>
      <c r="AMV306"/>
      <c r="AMW306"/>
      <c r="AMX306"/>
      <c r="AMY306"/>
      <c r="AMZ306"/>
      <c r="ANA306"/>
      <c r="ANB306"/>
      <c r="ANC306"/>
      <c r="AND306"/>
      <c r="ANE306"/>
      <c r="ANF306"/>
      <c r="ANG306"/>
      <c r="ANH306"/>
      <c r="ANI306"/>
      <c r="ANJ306"/>
      <c r="ANK306"/>
      <c r="ANL306"/>
      <c r="ANM306"/>
      <c r="ANN306"/>
      <c r="ANO306"/>
      <c r="ANP306"/>
      <c r="ANQ306"/>
      <c r="ANR306"/>
      <c r="ANS306"/>
      <c r="ANT306"/>
      <c r="ANU306"/>
      <c r="ANV306"/>
      <c r="ANW306"/>
      <c r="ANX306"/>
      <c r="ANY306"/>
      <c r="ANZ306"/>
      <c r="AOA306"/>
      <c r="AOB306"/>
      <c r="AOC306"/>
      <c r="AOD306"/>
      <c r="AOE306"/>
      <c r="AOF306"/>
      <c r="AOG306"/>
      <c r="AOH306"/>
      <c r="AOI306"/>
      <c r="AOJ306"/>
      <c r="AOK306"/>
      <c r="AOL306"/>
      <c r="AOM306"/>
      <c r="AON306"/>
      <c r="AOO306"/>
      <c r="AOP306"/>
      <c r="AOQ306"/>
      <c r="AOR306"/>
      <c r="AOS306"/>
      <c r="AOT306"/>
      <c r="AOU306"/>
      <c r="AOV306"/>
      <c r="AOW306"/>
      <c r="AOX306"/>
      <c r="AOY306"/>
      <c r="AOZ306"/>
      <c r="APA306"/>
      <c r="APB306"/>
      <c r="APC306"/>
      <c r="APD306"/>
      <c r="APE306"/>
      <c r="APF306"/>
      <c r="APG306"/>
      <c r="APH306"/>
      <c r="API306"/>
      <c r="APJ306"/>
      <c r="APK306"/>
      <c r="APL306"/>
      <c r="APM306"/>
      <c r="APN306"/>
      <c r="APO306"/>
      <c r="APP306"/>
      <c r="APQ306"/>
      <c r="APR306"/>
      <c r="APS306"/>
      <c r="APT306"/>
      <c r="APU306"/>
      <c r="APV306"/>
      <c r="APW306"/>
      <c r="APX306"/>
      <c r="APY306"/>
      <c r="APZ306"/>
      <c r="AQA306"/>
      <c r="AQB306"/>
      <c r="AQC306"/>
      <c r="AQD306"/>
      <c r="AQE306"/>
      <c r="AQF306"/>
      <c r="AQG306"/>
      <c r="AQH306"/>
      <c r="AQI306"/>
      <c r="AQJ306"/>
      <c r="AQK306"/>
      <c r="AQL306"/>
      <c r="AQM306"/>
      <c r="AQN306"/>
      <c r="AQO306"/>
      <c r="AQP306"/>
      <c r="AQQ306"/>
      <c r="AQR306"/>
      <c r="AQS306"/>
      <c r="AQT306"/>
      <c r="AQU306"/>
      <c r="AQV306"/>
      <c r="AQW306"/>
      <c r="AQX306"/>
      <c r="AQY306"/>
      <c r="AQZ306"/>
      <c r="ARA306"/>
      <c r="ARB306"/>
      <c r="ARC306"/>
      <c r="ARD306"/>
      <c r="ARE306"/>
      <c r="ARF306"/>
      <c r="ARG306"/>
      <c r="ARH306"/>
      <c r="ARI306"/>
      <c r="ARJ306"/>
      <c r="ARK306"/>
      <c r="ARL306"/>
      <c r="ARM306"/>
      <c r="ARN306"/>
      <c r="ARO306"/>
      <c r="ARP306"/>
      <c r="ARQ306"/>
      <c r="ARR306"/>
      <c r="ARS306"/>
      <c r="ART306"/>
      <c r="ARU306"/>
      <c r="ARV306"/>
      <c r="ARW306"/>
      <c r="ARX306"/>
      <c r="ARY306"/>
      <c r="ARZ306"/>
      <c r="ASA306"/>
      <c r="ASB306"/>
      <c r="ASC306"/>
      <c r="ASD306"/>
      <c r="ASE306"/>
      <c r="ASF306"/>
      <c r="ASG306"/>
      <c r="ASH306"/>
      <c r="ASI306"/>
      <c r="ASJ306"/>
      <c r="ASK306"/>
      <c r="ASL306"/>
      <c r="ASM306"/>
      <c r="ASN306"/>
      <c r="ASO306"/>
      <c r="ASP306"/>
      <c r="ASQ306"/>
      <c r="ASR306"/>
      <c r="ASS306"/>
      <c r="AST306"/>
      <c r="ASU306"/>
      <c r="ASV306"/>
      <c r="ASW306"/>
      <c r="ASX306"/>
      <c r="ASY306"/>
      <c r="ASZ306"/>
      <c r="ATA306"/>
      <c r="ATB306"/>
      <c r="ATC306"/>
      <c r="ATD306"/>
      <c r="ATE306"/>
      <c r="ATF306"/>
      <c r="ATG306"/>
      <c r="ATH306"/>
      <c r="ATI306"/>
      <c r="ATJ306"/>
      <c r="ATK306"/>
      <c r="ATL306"/>
      <c r="ATM306"/>
      <c r="ATN306"/>
      <c r="ATO306"/>
      <c r="ATP306"/>
      <c r="ATQ306"/>
      <c r="ATR306"/>
      <c r="ATS306"/>
      <c r="ATT306"/>
      <c r="ATU306"/>
      <c r="ATV306"/>
      <c r="ATW306"/>
      <c r="ATX306"/>
      <c r="ATY306"/>
      <c r="ATZ306"/>
      <c r="AUA306"/>
      <c r="AUB306"/>
      <c r="AUC306"/>
      <c r="AUD306"/>
      <c r="AUE306"/>
      <c r="AUF306"/>
      <c r="AUG306"/>
      <c r="AUH306"/>
      <c r="AUI306"/>
      <c r="AUJ306"/>
      <c r="AUK306"/>
      <c r="AUL306"/>
      <c r="AUM306"/>
      <c r="AUN306"/>
      <c r="AUO306"/>
      <c r="AUP306"/>
      <c r="AUQ306"/>
      <c r="AUR306"/>
      <c r="AUS306"/>
      <c r="AUT306"/>
      <c r="AUU306"/>
      <c r="AUV306"/>
      <c r="AUW306"/>
      <c r="AUX306"/>
      <c r="AUY306"/>
      <c r="AUZ306"/>
      <c r="AVA306"/>
      <c r="AVB306"/>
      <c r="AVC306"/>
      <c r="AVD306"/>
      <c r="AVE306"/>
      <c r="AVF306"/>
      <c r="AVG306"/>
      <c r="AVH306"/>
      <c r="AVI306"/>
      <c r="AVJ306"/>
      <c r="AVK306"/>
      <c r="AVL306"/>
      <c r="AVM306"/>
      <c r="AVN306"/>
      <c r="AVO306"/>
      <c r="AVP306"/>
      <c r="AVQ306"/>
      <c r="AVR306"/>
      <c r="AVS306"/>
      <c r="AVT306"/>
      <c r="AVU306"/>
      <c r="AVV306"/>
      <c r="AVW306"/>
      <c r="AVX306"/>
      <c r="AVY306"/>
      <c r="AVZ306"/>
      <c r="AWA306"/>
      <c r="AWB306"/>
      <c r="AWC306"/>
      <c r="AWD306"/>
      <c r="AWE306"/>
      <c r="AWF306"/>
      <c r="AWG306"/>
      <c r="AWH306"/>
      <c r="AWI306"/>
      <c r="AWJ306"/>
      <c r="AWK306"/>
      <c r="AWL306"/>
      <c r="AWM306"/>
      <c r="AWN306"/>
      <c r="AWO306"/>
      <c r="AWP306"/>
      <c r="AWQ306"/>
      <c r="AWR306"/>
      <c r="AWS306"/>
      <c r="AWT306"/>
      <c r="AWU306"/>
      <c r="AWV306"/>
      <c r="AWW306"/>
      <c r="AWX306"/>
      <c r="AWY306"/>
      <c r="AWZ306"/>
      <c r="AXA306"/>
      <c r="AXB306"/>
      <c r="AXC306"/>
      <c r="AXD306"/>
      <c r="AXE306"/>
      <c r="AXF306"/>
      <c r="AXG306"/>
      <c r="AXH306"/>
      <c r="AXI306"/>
      <c r="AXJ306"/>
      <c r="AXK306"/>
      <c r="AXL306"/>
      <c r="AXM306"/>
      <c r="AXN306"/>
      <c r="AXO306"/>
      <c r="AXP306"/>
      <c r="AXQ306"/>
      <c r="AXR306"/>
      <c r="AXS306"/>
      <c r="AXT306"/>
      <c r="AXU306"/>
      <c r="AXV306"/>
      <c r="AXW306"/>
      <c r="AXX306"/>
      <c r="AXY306"/>
      <c r="AXZ306"/>
      <c r="AYA306"/>
      <c r="AYB306"/>
      <c r="AYC306"/>
      <c r="AYD306"/>
      <c r="AYE306"/>
      <c r="AYF306"/>
      <c r="AYG306"/>
      <c r="AYH306"/>
      <c r="AYI306"/>
      <c r="AYJ306"/>
      <c r="AYK306"/>
      <c r="AYL306"/>
      <c r="AYM306"/>
      <c r="AYN306"/>
      <c r="AYO306"/>
      <c r="AYP306"/>
      <c r="AYQ306"/>
      <c r="AYR306"/>
      <c r="AYS306"/>
      <c r="AYT306"/>
      <c r="AYU306"/>
      <c r="AYV306"/>
      <c r="AYW306"/>
      <c r="AYX306"/>
      <c r="AYY306"/>
      <c r="AYZ306"/>
      <c r="AZA306"/>
      <c r="AZB306"/>
      <c r="AZC306"/>
      <c r="AZD306"/>
      <c r="AZE306"/>
      <c r="AZF306"/>
      <c r="AZG306"/>
      <c r="AZH306"/>
      <c r="AZI306"/>
      <c r="AZJ306"/>
      <c r="AZK306"/>
      <c r="AZL306"/>
      <c r="AZM306"/>
      <c r="AZN306"/>
      <c r="AZO306"/>
      <c r="AZP306"/>
      <c r="AZQ306"/>
      <c r="AZR306"/>
      <c r="AZS306"/>
      <c r="AZT306"/>
      <c r="AZU306"/>
      <c r="AZV306"/>
      <c r="AZW306"/>
      <c r="AZX306"/>
      <c r="AZY306"/>
      <c r="AZZ306"/>
      <c r="BAA306"/>
      <c r="BAB306"/>
      <c r="BAC306"/>
      <c r="BAD306"/>
      <c r="BAE306"/>
      <c r="BAF306"/>
      <c r="BAG306"/>
      <c r="BAH306"/>
      <c r="BAI306"/>
      <c r="BAJ306"/>
      <c r="BAK306"/>
      <c r="BAL306"/>
      <c r="BAM306"/>
      <c r="BAN306"/>
      <c r="BAO306"/>
      <c r="BAP306"/>
      <c r="BAQ306"/>
      <c r="BAR306"/>
      <c r="BAS306"/>
      <c r="BAT306"/>
      <c r="BAU306"/>
      <c r="BAV306"/>
      <c r="BAW306"/>
      <c r="BAX306"/>
      <c r="BAY306"/>
      <c r="BAZ306"/>
      <c r="BBA306"/>
      <c r="BBB306"/>
      <c r="BBC306"/>
      <c r="BBD306"/>
      <c r="BBE306"/>
      <c r="BBF306"/>
      <c r="BBG306"/>
      <c r="BBH306"/>
      <c r="BBI306"/>
      <c r="BBJ306"/>
      <c r="BBK306"/>
      <c r="BBL306"/>
      <c r="BBM306"/>
      <c r="BBN306"/>
      <c r="BBO306"/>
      <c r="BBP306"/>
      <c r="BBQ306"/>
      <c r="BBR306"/>
      <c r="BBS306"/>
      <c r="BBT306"/>
      <c r="BBU306"/>
      <c r="BBV306"/>
      <c r="BBW306"/>
      <c r="BBX306"/>
      <c r="BBY306"/>
      <c r="BBZ306"/>
      <c r="BCA306"/>
      <c r="BCB306"/>
      <c r="BCC306"/>
      <c r="BCD306"/>
      <c r="BCE306"/>
      <c r="BCF306"/>
      <c r="BCG306"/>
      <c r="BCH306"/>
      <c r="BCI306"/>
      <c r="BCJ306"/>
      <c r="BCK306"/>
      <c r="BCL306"/>
      <c r="BCM306"/>
      <c r="BCN306"/>
      <c r="BCO306"/>
      <c r="BCP306"/>
      <c r="BCQ306"/>
      <c r="BCR306"/>
      <c r="BCS306"/>
      <c r="BCT306"/>
      <c r="BCU306"/>
      <c r="BCV306"/>
      <c r="BCW306"/>
      <c r="BCX306"/>
      <c r="BCY306"/>
      <c r="BCZ306"/>
      <c r="BDA306"/>
      <c r="BDB306"/>
      <c r="BDC306"/>
      <c r="BDD306"/>
      <c r="BDE306"/>
      <c r="BDF306"/>
      <c r="BDG306"/>
      <c r="BDH306"/>
      <c r="BDI306"/>
      <c r="BDJ306"/>
      <c r="BDK306"/>
      <c r="BDL306"/>
      <c r="BDM306"/>
      <c r="BDN306"/>
      <c r="BDO306"/>
      <c r="BDP306"/>
      <c r="BDQ306"/>
      <c r="BDR306"/>
      <c r="BDS306"/>
      <c r="BDT306"/>
      <c r="BDU306"/>
      <c r="BDV306"/>
      <c r="BDW306"/>
      <c r="BDX306"/>
      <c r="BDY306"/>
      <c r="BDZ306"/>
      <c r="BEA306"/>
      <c r="BEB306"/>
      <c r="BEC306"/>
      <c r="BED306"/>
      <c r="BEE306"/>
      <c r="BEF306"/>
      <c r="BEG306"/>
      <c r="BEH306"/>
      <c r="BEI306"/>
      <c r="BEJ306"/>
      <c r="BEK306"/>
      <c r="BEL306"/>
      <c r="BEM306"/>
      <c r="BEN306"/>
      <c r="BEO306"/>
      <c r="BEP306"/>
      <c r="BEQ306"/>
      <c r="BER306"/>
      <c r="BES306"/>
      <c r="BET306"/>
      <c r="BEU306"/>
      <c r="BEV306"/>
      <c r="BEW306"/>
      <c r="BEX306"/>
      <c r="BEY306"/>
      <c r="BEZ306"/>
      <c r="BFA306"/>
      <c r="BFB306"/>
      <c r="BFC306"/>
      <c r="BFD306"/>
      <c r="BFE306"/>
      <c r="BFF306"/>
      <c r="BFG306"/>
      <c r="BFH306"/>
      <c r="BFI306"/>
      <c r="BFJ306"/>
      <c r="BFK306"/>
      <c r="BFL306"/>
      <c r="BFM306"/>
      <c r="BFN306"/>
      <c r="BFO306"/>
      <c r="BFP306"/>
      <c r="BFQ306"/>
      <c r="BFR306"/>
      <c r="BFS306"/>
      <c r="BFT306"/>
      <c r="BFU306"/>
      <c r="BFV306"/>
      <c r="BFW306"/>
      <c r="BFX306"/>
      <c r="BFY306"/>
      <c r="BFZ306"/>
      <c r="BGA306"/>
      <c r="BGB306"/>
      <c r="BGC306"/>
      <c r="BGD306"/>
      <c r="BGE306"/>
      <c r="BGF306"/>
      <c r="BGG306"/>
      <c r="BGH306"/>
      <c r="BGI306"/>
      <c r="BGJ306"/>
      <c r="BGK306"/>
      <c r="BGL306"/>
      <c r="BGM306"/>
      <c r="BGN306"/>
      <c r="BGO306"/>
      <c r="BGP306"/>
      <c r="BGQ306"/>
      <c r="BGR306"/>
      <c r="BGS306"/>
      <c r="BGT306"/>
      <c r="BGU306"/>
      <c r="BGV306"/>
      <c r="BGW306"/>
      <c r="BGX306"/>
      <c r="BGY306"/>
      <c r="BGZ306"/>
      <c r="BHA306"/>
      <c r="BHB306"/>
      <c r="BHC306"/>
      <c r="BHD306"/>
      <c r="BHE306"/>
      <c r="BHF306"/>
      <c r="BHG306"/>
      <c r="BHH306"/>
      <c r="BHI306"/>
      <c r="BHJ306"/>
      <c r="BHK306"/>
      <c r="BHL306"/>
      <c r="BHM306"/>
      <c r="BHN306"/>
      <c r="BHO306"/>
      <c r="BHP306"/>
      <c r="BHQ306"/>
      <c r="BHR306"/>
      <c r="BHS306"/>
      <c r="BHT306"/>
      <c r="BHU306"/>
      <c r="BHV306"/>
      <c r="BHW306"/>
      <c r="BHX306"/>
      <c r="BHY306"/>
      <c r="BHZ306"/>
      <c r="BIA306"/>
      <c r="BIB306"/>
      <c r="BIC306"/>
      <c r="BID306"/>
      <c r="BIE306"/>
      <c r="BIF306"/>
      <c r="BIG306"/>
      <c r="BIH306"/>
      <c r="BII306"/>
      <c r="BIJ306"/>
      <c r="BIK306"/>
      <c r="BIL306"/>
      <c r="BIM306"/>
      <c r="BIN306"/>
      <c r="BIO306"/>
      <c r="BIP306"/>
      <c r="BIQ306"/>
      <c r="BIR306"/>
      <c r="BIS306"/>
      <c r="BIT306"/>
      <c r="BIU306"/>
      <c r="BIV306"/>
      <c r="BIW306"/>
      <c r="BIX306"/>
      <c r="BIY306"/>
      <c r="BIZ306"/>
      <c r="BJA306"/>
      <c r="BJB306"/>
      <c r="BJC306"/>
      <c r="BJD306"/>
      <c r="BJE306"/>
      <c r="BJF306"/>
      <c r="BJG306"/>
      <c r="BJH306"/>
      <c r="BJI306"/>
      <c r="BJJ306"/>
      <c r="BJK306"/>
      <c r="BJL306"/>
      <c r="BJM306"/>
      <c r="BJN306"/>
      <c r="BJO306"/>
      <c r="BJP306"/>
      <c r="BJQ306"/>
      <c r="BJR306"/>
      <c r="BJS306"/>
      <c r="BJT306"/>
      <c r="BJU306"/>
      <c r="BJV306"/>
      <c r="BJW306"/>
      <c r="BJX306"/>
      <c r="BJY306"/>
      <c r="BJZ306"/>
      <c r="BKA306"/>
      <c r="BKB306"/>
      <c r="BKC306"/>
      <c r="BKD306"/>
      <c r="BKE306"/>
      <c r="BKF306"/>
      <c r="BKG306"/>
      <c r="BKH306"/>
      <c r="BKI306"/>
      <c r="BKJ306"/>
      <c r="BKK306"/>
      <c r="BKL306"/>
      <c r="BKM306"/>
      <c r="BKN306"/>
      <c r="BKO306"/>
      <c r="BKP306"/>
      <c r="BKQ306"/>
      <c r="BKR306"/>
      <c r="BKS306"/>
      <c r="BKT306"/>
      <c r="BKU306"/>
      <c r="BKV306"/>
      <c r="BKW306"/>
      <c r="BKX306"/>
      <c r="BKY306"/>
      <c r="BKZ306"/>
      <c r="BLA306"/>
      <c r="BLB306"/>
      <c r="BLC306"/>
      <c r="BLD306"/>
      <c r="BLE306"/>
      <c r="BLF306"/>
      <c r="BLG306"/>
      <c r="BLH306"/>
      <c r="BLI306"/>
      <c r="BLJ306"/>
      <c r="BLK306"/>
      <c r="BLL306"/>
      <c r="BLM306"/>
      <c r="BLN306"/>
      <c r="BLO306"/>
      <c r="BLP306"/>
      <c r="BLQ306"/>
      <c r="BLR306"/>
      <c r="BLS306"/>
      <c r="BLT306"/>
      <c r="BLU306"/>
      <c r="BLV306"/>
      <c r="BLW306"/>
      <c r="BLX306"/>
      <c r="BLY306"/>
      <c r="BLZ306"/>
      <c r="BMA306"/>
      <c r="BMB306"/>
      <c r="BMC306"/>
      <c r="BMD306"/>
      <c r="BME306"/>
      <c r="BMF306"/>
      <c r="BMG306"/>
      <c r="BMH306"/>
      <c r="BMI306"/>
      <c r="BMJ306"/>
      <c r="BMK306"/>
      <c r="BML306"/>
      <c r="BMM306"/>
      <c r="BMN306"/>
      <c r="BMO306"/>
      <c r="BMP306"/>
      <c r="BMQ306"/>
      <c r="BMR306"/>
      <c r="BMS306"/>
      <c r="BMT306"/>
      <c r="BMU306"/>
      <c r="BMV306"/>
      <c r="BMW306"/>
      <c r="BMX306"/>
      <c r="BMY306"/>
      <c r="BMZ306"/>
      <c r="BNA306"/>
      <c r="BNB306"/>
      <c r="BNC306"/>
      <c r="BND306"/>
      <c r="BNE306"/>
      <c r="BNF306"/>
      <c r="BNG306"/>
      <c r="BNH306"/>
      <c r="BNI306"/>
      <c r="BNJ306"/>
      <c r="BNK306"/>
      <c r="BNL306"/>
      <c r="BNM306"/>
      <c r="BNN306"/>
      <c r="BNO306"/>
      <c r="BNP306"/>
      <c r="BNQ306"/>
      <c r="BNR306"/>
      <c r="BNS306"/>
      <c r="BNT306"/>
      <c r="BNU306"/>
      <c r="BNV306"/>
      <c r="BNW306"/>
      <c r="BNX306"/>
      <c r="BNY306"/>
      <c r="BNZ306"/>
      <c r="BOA306"/>
      <c r="BOB306"/>
      <c r="BOC306"/>
      <c r="BOD306"/>
      <c r="BOE306"/>
      <c r="BOF306"/>
      <c r="BOG306"/>
      <c r="BOH306"/>
      <c r="BOI306"/>
      <c r="BOJ306"/>
      <c r="BOK306"/>
      <c r="BOL306"/>
      <c r="BOM306"/>
      <c r="BON306"/>
      <c r="BOO306"/>
      <c r="BOP306"/>
      <c r="BOQ306"/>
      <c r="BOR306"/>
      <c r="BOS306"/>
      <c r="BOT306"/>
      <c r="BOU306"/>
      <c r="BOV306"/>
      <c r="BOW306"/>
      <c r="BOX306"/>
      <c r="BOY306"/>
      <c r="BOZ306"/>
      <c r="BPA306"/>
      <c r="BPB306"/>
      <c r="BPC306"/>
      <c r="BPD306"/>
      <c r="BPE306"/>
      <c r="BPF306"/>
      <c r="BPG306"/>
      <c r="BPH306"/>
      <c r="BPI306"/>
      <c r="BPJ306"/>
      <c r="BPK306"/>
      <c r="BPL306"/>
      <c r="BPM306"/>
      <c r="BPN306"/>
      <c r="BPO306"/>
      <c r="BPP306"/>
      <c r="BPQ306"/>
      <c r="BPR306"/>
      <c r="BPS306"/>
      <c r="BPT306"/>
      <c r="BPU306"/>
      <c r="BPV306"/>
      <c r="BPW306"/>
      <c r="BPX306"/>
      <c r="BPY306"/>
      <c r="BPZ306"/>
      <c r="BQA306"/>
      <c r="BQB306"/>
      <c r="BQC306"/>
      <c r="BQD306"/>
      <c r="BQE306"/>
      <c r="BQF306"/>
      <c r="BQG306"/>
      <c r="BQH306"/>
      <c r="BQI306"/>
      <c r="BQJ306"/>
      <c r="BQK306"/>
      <c r="BQL306"/>
      <c r="BQM306"/>
      <c r="BQN306"/>
      <c r="BQO306"/>
      <c r="BQP306"/>
      <c r="BQQ306"/>
      <c r="BQR306"/>
      <c r="BQS306"/>
      <c r="BQT306"/>
      <c r="BQU306"/>
      <c r="BQV306"/>
      <c r="BQW306"/>
      <c r="BQX306"/>
      <c r="BQY306"/>
      <c r="BQZ306"/>
      <c r="BRA306"/>
      <c r="BRB306"/>
      <c r="BRC306"/>
      <c r="BRD306"/>
      <c r="BRE306"/>
      <c r="BRF306"/>
      <c r="BRG306"/>
      <c r="BRH306"/>
      <c r="BRI306"/>
      <c r="BRJ306"/>
      <c r="BRK306"/>
      <c r="BRL306"/>
      <c r="BRM306"/>
      <c r="BRN306"/>
      <c r="BRO306"/>
      <c r="BRP306"/>
      <c r="BRQ306"/>
      <c r="BRR306"/>
      <c r="BRS306"/>
      <c r="BRT306"/>
      <c r="BRU306"/>
      <c r="BRV306"/>
      <c r="BRW306"/>
      <c r="BRX306"/>
      <c r="BRY306"/>
      <c r="BRZ306"/>
      <c r="BSA306"/>
      <c r="BSB306"/>
      <c r="BSC306"/>
      <c r="BSD306"/>
      <c r="BSE306"/>
      <c r="BSF306"/>
      <c r="BSG306"/>
      <c r="BSH306"/>
      <c r="BSI306"/>
      <c r="BSJ306"/>
      <c r="BSK306"/>
      <c r="BSL306"/>
      <c r="BSM306"/>
      <c r="BSN306"/>
      <c r="BSO306"/>
      <c r="BSP306"/>
      <c r="BSQ306"/>
      <c r="BSR306"/>
      <c r="BSS306"/>
      <c r="BST306"/>
      <c r="BSU306"/>
      <c r="BSV306"/>
      <c r="BSW306"/>
      <c r="BSX306"/>
      <c r="BSY306"/>
      <c r="BSZ306"/>
      <c r="BTA306"/>
      <c r="BTB306"/>
      <c r="BTC306"/>
      <c r="BTD306"/>
      <c r="BTE306"/>
      <c r="BTF306"/>
      <c r="BTG306"/>
      <c r="BTH306"/>
      <c r="BTI306"/>
      <c r="BTJ306"/>
      <c r="BTK306"/>
      <c r="BTL306"/>
      <c r="BTM306"/>
      <c r="BTN306"/>
      <c r="BTO306"/>
      <c r="BTP306"/>
      <c r="BTQ306"/>
      <c r="BTR306"/>
      <c r="BTS306"/>
      <c r="BTT306"/>
      <c r="BTU306"/>
      <c r="BTV306"/>
      <c r="BTW306"/>
      <c r="BTX306"/>
      <c r="BTY306"/>
      <c r="BTZ306"/>
      <c r="BUA306"/>
      <c r="BUB306"/>
      <c r="BUC306"/>
      <c r="BUD306"/>
      <c r="BUE306"/>
      <c r="BUF306"/>
      <c r="BUG306"/>
      <c r="BUH306"/>
      <c r="BUI306"/>
      <c r="BUJ306"/>
      <c r="BUK306"/>
      <c r="BUL306"/>
      <c r="BUM306"/>
      <c r="BUN306"/>
      <c r="BUO306"/>
      <c r="BUP306"/>
      <c r="BUQ306"/>
      <c r="BUR306"/>
      <c r="BUS306"/>
      <c r="BUT306"/>
      <c r="BUU306"/>
      <c r="BUV306"/>
      <c r="BUW306"/>
      <c r="BUX306"/>
      <c r="BUY306"/>
      <c r="BUZ306"/>
      <c r="BVA306"/>
      <c r="BVB306"/>
      <c r="BVC306"/>
      <c r="BVD306"/>
      <c r="BVE306"/>
      <c r="BVF306"/>
      <c r="BVG306"/>
      <c r="BVH306"/>
      <c r="BVI306"/>
      <c r="BVJ306"/>
      <c r="BVK306"/>
      <c r="BVL306"/>
      <c r="BVM306"/>
      <c r="BVN306"/>
      <c r="BVO306"/>
      <c r="BVP306"/>
      <c r="BVQ306"/>
      <c r="BVR306"/>
      <c r="BVS306"/>
      <c r="BVT306"/>
      <c r="BVU306"/>
      <c r="BVV306"/>
      <c r="BVW306"/>
      <c r="BVX306"/>
      <c r="BVY306"/>
      <c r="BVZ306"/>
      <c r="BWA306"/>
      <c r="BWB306"/>
      <c r="BWC306"/>
      <c r="BWD306"/>
      <c r="BWE306"/>
      <c r="BWF306"/>
      <c r="BWG306"/>
      <c r="BWH306"/>
      <c r="BWI306"/>
      <c r="BWJ306"/>
      <c r="BWK306"/>
      <c r="BWL306"/>
      <c r="BWM306"/>
      <c r="BWN306"/>
      <c r="BWO306"/>
      <c r="BWP306"/>
      <c r="BWQ306"/>
      <c r="BWR306"/>
      <c r="BWS306"/>
      <c r="BWT306"/>
      <c r="BWU306"/>
      <c r="BWV306"/>
      <c r="BWW306"/>
      <c r="BWX306"/>
      <c r="BWY306"/>
      <c r="BWZ306"/>
      <c r="BXA306"/>
      <c r="BXB306"/>
      <c r="BXC306"/>
      <c r="BXD306"/>
      <c r="BXE306"/>
      <c r="BXF306"/>
      <c r="BXG306"/>
      <c r="BXH306"/>
      <c r="BXI306"/>
      <c r="BXJ306"/>
      <c r="BXK306"/>
      <c r="BXL306"/>
      <c r="BXM306"/>
      <c r="BXN306"/>
      <c r="BXO306"/>
      <c r="BXP306"/>
      <c r="BXQ306"/>
      <c r="BXR306"/>
      <c r="BXS306"/>
      <c r="BXT306"/>
      <c r="BXU306"/>
      <c r="BXV306"/>
      <c r="BXW306"/>
      <c r="BXX306"/>
      <c r="BXY306"/>
      <c r="BXZ306"/>
      <c r="BYA306"/>
      <c r="BYB306"/>
      <c r="BYC306"/>
      <c r="BYD306"/>
      <c r="BYE306"/>
      <c r="BYF306"/>
      <c r="BYG306"/>
      <c r="BYH306"/>
      <c r="BYI306"/>
      <c r="BYJ306"/>
      <c r="BYK306"/>
      <c r="BYL306"/>
      <c r="BYM306"/>
      <c r="BYN306"/>
      <c r="BYO306"/>
      <c r="BYP306"/>
      <c r="BYQ306"/>
      <c r="BYR306"/>
      <c r="BYS306"/>
      <c r="BYT306"/>
      <c r="BYU306"/>
      <c r="BYV306"/>
      <c r="BYW306"/>
      <c r="BYX306"/>
      <c r="BYY306"/>
      <c r="BYZ306"/>
      <c r="BZA306"/>
      <c r="BZB306"/>
      <c r="BZC306"/>
      <c r="BZD306"/>
      <c r="BZE306"/>
      <c r="BZF306"/>
      <c r="BZG306"/>
      <c r="BZH306"/>
      <c r="BZI306"/>
      <c r="BZJ306"/>
      <c r="BZK306"/>
      <c r="BZL306"/>
      <c r="BZM306"/>
      <c r="BZN306"/>
      <c r="BZO306"/>
      <c r="BZP306"/>
      <c r="BZQ306"/>
      <c r="BZR306"/>
      <c r="BZS306"/>
      <c r="BZT306"/>
      <c r="BZU306"/>
      <c r="BZV306"/>
      <c r="BZW306"/>
      <c r="BZX306"/>
      <c r="BZY306"/>
      <c r="BZZ306"/>
      <c r="CAA306"/>
      <c r="CAB306"/>
      <c r="CAC306"/>
      <c r="CAD306"/>
      <c r="CAE306"/>
      <c r="CAF306"/>
      <c r="CAG306"/>
      <c r="CAH306"/>
      <c r="CAI306"/>
      <c r="CAJ306"/>
      <c r="CAK306"/>
      <c r="CAL306"/>
      <c r="CAM306"/>
      <c r="CAN306"/>
      <c r="CAO306"/>
      <c r="CAP306"/>
      <c r="CAQ306"/>
      <c r="CAR306"/>
      <c r="CAS306"/>
      <c r="CAT306"/>
      <c r="CAU306"/>
      <c r="CAV306"/>
      <c r="CAW306"/>
      <c r="CAX306"/>
      <c r="CAY306"/>
      <c r="CAZ306"/>
      <c r="CBA306"/>
      <c r="CBB306"/>
      <c r="CBC306"/>
      <c r="CBD306"/>
      <c r="CBE306"/>
      <c r="CBF306"/>
      <c r="CBG306"/>
      <c r="CBH306"/>
      <c r="CBI306"/>
      <c r="CBJ306"/>
      <c r="CBK306"/>
      <c r="CBL306"/>
      <c r="CBM306"/>
      <c r="CBN306"/>
      <c r="CBO306"/>
      <c r="CBP306"/>
      <c r="CBQ306"/>
      <c r="CBR306"/>
      <c r="CBS306"/>
      <c r="CBT306"/>
      <c r="CBU306"/>
      <c r="CBV306"/>
      <c r="CBW306"/>
      <c r="CBX306"/>
      <c r="CBY306"/>
      <c r="CBZ306"/>
      <c r="CCA306"/>
      <c r="CCB306"/>
      <c r="CCC306"/>
      <c r="CCD306"/>
      <c r="CCE306"/>
      <c r="CCF306"/>
      <c r="CCG306"/>
      <c r="CCH306"/>
      <c r="CCI306"/>
      <c r="CCJ306"/>
      <c r="CCK306"/>
      <c r="CCL306"/>
      <c r="CCM306"/>
      <c r="CCN306"/>
      <c r="CCO306"/>
      <c r="CCP306"/>
      <c r="CCQ306"/>
      <c r="CCR306"/>
      <c r="CCS306"/>
      <c r="CCT306"/>
      <c r="CCU306"/>
      <c r="CCV306"/>
      <c r="CCW306"/>
      <c r="CCX306"/>
      <c r="CCY306"/>
      <c r="CCZ306"/>
      <c r="CDA306"/>
      <c r="CDB306"/>
      <c r="CDC306"/>
      <c r="CDD306"/>
      <c r="CDE306"/>
      <c r="CDF306"/>
      <c r="CDG306"/>
      <c r="CDH306"/>
      <c r="CDI306"/>
      <c r="CDJ306"/>
      <c r="CDK306"/>
      <c r="CDL306"/>
      <c r="CDM306"/>
      <c r="CDN306"/>
      <c r="CDO306"/>
      <c r="CDP306"/>
      <c r="CDQ306"/>
      <c r="CDR306"/>
      <c r="CDS306"/>
      <c r="CDT306"/>
      <c r="CDU306"/>
      <c r="CDV306"/>
      <c r="CDW306"/>
      <c r="CDX306"/>
      <c r="CDY306"/>
      <c r="CDZ306"/>
      <c r="CEA306"/>
      <c r="CEB306"/>
      <c r="CEC306"/>
      <c r="CED306"/>
      <c r="CEE306"/>
      <c r="CEF306"/>
      <c r="CEG306"/>
      <c r="CEH306"/>
      <c r="CEI306"/>
      <c r="CEJ306"/>
      <c r="CEK306"/>
      <c r="CEL306"/>
      <c r="CEM306"/>
      <c r="CEN306"/>
      <c r="CEO306"/>
      <c r="CEP306"/>
      <c r="CEQ306"/>
      <c r="CER306"/>
      <c r="CES306"/>
      <c r="CET306"/>
      <c r="CEU306"/>
      <c r="CEV306"/>
      <c r="CEW306"/>
      <c r="CEX306"/>
      <c r="CEY306"/>
      <c r="CEZ306"/>
      <c r="CFA306"/>
      <c r="CFB306"/>
      <c r="CFC306"/>
      <c r="CFD306"/>
      <c r="CFE306"/>
      <c r="CFF306"/>
      <c r="CFG306"/>
      <c r="CFH306"/>
      <c r="CFI306"/>
      <c r="CFJ306"/>
      <c r="CFK306"/>
      <c r="CFL306"/>
      <c r="CFM306"/>
      <c r="CFN306"/>
      <c r="CFO306"/>
      <c r="CFP306"/>
      <c r="CFQ306"/>
      <c r="CFR306"/>
      <c r="CFS306"/>
      <c r="CFT306"/>
      <c r="CFU306"/>
      <c r="CFV306"/>
      <c r="CFW306"/>
      <c r="CFX306"/>
      <c r="CFY306"/>
      <c r="CFZ306"/>
      <c r="CGA306"/>
      <c r="CGB306"/>
      <c r="CGC306"/>
      <c r="CGD306"/>
      <c r="CGE306"/>
      <c r="CGF306"/>
      <c r="CGG306"/>
      <c r="CGH306"/>
      <c r="CGI306"/>
      <c r="CGJ306"/>
      <c r="CGK306"/>
      <c r="CGL306"/>
      <c r="CGM306"/>
      <c r="CGN306"/>
      <c r="CGO306"/>
      <c r="CGP306"/>
      <c r="CGQ306"/>
      <c r="CGR306"/>
      <c r="CGS306"/>
      <c r="CGT306"/>
      <c r="CGU306"/>
      <c r="CGV306"/>
      <c r="CGW306"/>
      <c r="CGX306"/>
      <c r="CGY306"/>
      <c r="CGZ306"/>
      <c r="CHA306"/>
      <c r="CHB306"/>
      <c r="CHC306"/>
      <c r="CHD306"/>
      <c r="CHE306"/>
      <c r="CHF306"/>
      <c r="CHG306"/>
      <c r="CHH306"/>
      <c r="CHI306"/>
      <c r="CHJ306"/>
      <c r="CHK306"/>
      <c r="CHL306"/>
      <c r="CHM306"/>
      <c r="CHN306"/>
      <c r="CHO306"/>
      <c r="CHP306"/>
      <c r="CHQ306"/>
      <c r="CHR306"/>
      <c r="CHS306"/>
      <c r="CHT306"/>
      <c r="CHU306"/>
      <c r="CHV306"/>
      <c r="CHW306"/>
      <c r="CHX306"/>
      <c r="CHY306"/>
      <c r="CHZ306"/>
      <c r="CIA306"/>
      <c r="CIB306"/>
      <c r="CIC306"/>
      <c r="CID306"/>
      <c r="CIE306"/>
      <c r="CIF306"/>
      <c r="CIG306"/>
      <c r="CIH306"/>
      <c r="CII306"/>
      <c r="CIJ306"/>
      <c r="CIK306"/>
      <c r="CIL306"/>
      <c r="CIM306"/>
      <c r="CIN306"/>
      <c r="CIO306"/>
      <c r="CIP306"/>
      <c r="CIQ306"/>
      <c r="CIR306"/>
      <c r="CIS306"/>
      <c r="CIT306"/>
      <c r="CIU306"/>
      <c r="CIV306"/>
      <c r="CIW306"/>
      <c r="CIX306"/>
      <c r="CIY306"/>
      <c r="CIZ306"/>
      <c r="CJA306"/>
      <c r="CJB306"/>
      <c r="CJC306"/>
      <c r="CJD306"/>
      <c r="CJE306"/>
      <c r="CJF306"/>
      <c r="CJG306"/>
      <c r="CJH306"/>
      <c r="CJI306"/>
      <c r="CJJ306"/>
      <c r="CJK306"/>
      <c r="CJL306"/>
      <c r="CJM306"/>
      <c r="CJN306"/>
      <c r="CJO306"/>
      <c r="CJP306"/>
      <c r="CJQ306"/>
      <c r="CJR306"/>
      <c r="CJS306"/>
      <c r="CJT306"/>
      <c r="CJU306"/>
      <c r="CJV306"/>
      <c r="CJW306"/>
      <c r="CJX306"/>
      <c r="CJY306"/>
      <c r="CJZ306"/>
      <c r="CKA306"/>
      <c r="CKB306"/>
      <c r="CKC306"/>
      <c r="CKD306"/>
      <c r="CKE306"/>
      <c r="CKF306"/>
      <c r="CKG306"/>
      <c r="CKH306"/>
      <c r="CKI306"/>
      <c r="CKJ306"/>
      <c r="CKK306"/>
      <c r="CKL306"/>
      <c r="CKM306"/>
      <c r="CKN306"/>
      <c r="CKO306"/>
      <c r="CKP306"/>
      <c r="CKQ306"/>
      <c r="CKR306"/>
      <c r="CKS306"/>
      <c r="CKT306"/>
      <c r="CKU306"/>
      <c r="CKV306"/>
      <c r="CKW306"/>
      <c r="CKX306"/>
      <c r="CKY306"/>
      <c r="CKZ306"/>
      <c r="CLA306"/>
      <c r="CLB306"/>
      <c r="CLC306"/>
      <c r="CLD306"/>
      <c r="CLE306"/>
      <c r="CLF306"/>
      <c r="CLG306"/>
      <c r="CLH306"/>
      <c r="CLI306"/>
      <c r="CLJ306"/>
      <c r="CLK306"/>
      <c r="CLL306"/>
      <c r="CLM306"/>
      <c r="CLN306"/>
      <c r="CLO306"/>
      <c r="CLP306"/>
      <c r="CLQ306"/>
      <c r="CLR306"/>
      <c r="CLS306"/>
      <c r="CLT306"/>
      <c r="CLU306"/>
      <c r="CLV306"/>
      <c r="CLW306"/>
      <c r="CLX306"/>
      <c r="CLY306"/>
      <c r="CLZ306"/>
      <c r="CMA306"/>
      <c r="CMB306"/>
      <c r="CMC306"/>
      <c r="CMD306"/>
      <c r="CME306"/>
      <c r="CMF306"/>
      <c r="CMG306"/>
      <c r="CMH306"/>
      <c r="CMI306"/>
      <c r="CMJ306"/>
      <c r="CMK306"/>
      <c r="CML306"/>
      <c r="CMM306"/>
      <c r="CMN306"/>
      <c r="CMO306"/>
      <c r="CMP306"/>
      <c r="CMQ306"/>
      <c r="CMR306"/>
      <c r="CMS306"/>
      <c r="CMT306"/>
      <c r="CMU306"/>
      <c r="CMV306"/>
      <c r="CMW306"/>
      <c r="CMX306"/>
      <c r="CMY306"/>
      <c r="CMZ306"/>
      <c r="CNA306"/>
      <c r="CNB306"/>
      <c r="CNC306"/>
      <c r="CND306"/>
      <c r="CNE306"/>
      <c r="CNF306"/>
      <c r="CNG306"/>
      <c r="CNH306"/>
      <c r="CNI306"/>
      <c r="CNJ306"/>
      <c r="CNK306"/>
      <c r="CNL306"/>
      <c r="CNM306"/>
      <c r="CNN306"/>
      <c r="CNO306"/>
      <c r="CNP306"/>
      <c r="CNQ306"/>
      <c r="CNR306"/>
      <c r="CNS306"/>
      <c r="CNT306"/>
      <c r="CNU306"/>
      <c r="CNV306"/>
      <c r="CNW306"/>
      <c r="CNX306"/>
      <c r="CNY306"/>
      <c r="CNZ306"/>
      <c r="COA306"/>
      <c r="COB306"/>
      <c r="COC306"/>
      <c r="COD306"/>
      <c r="COE306"/>
      <c r="COF306"/>
      <c r="COG306"/>
      <c r="COH306"/>
      <c r="COI306"/>
      <c r="COJ306"/>
      <c r="COK306"/>
      <c r="COL306"/>
      <c r="COM306"/>
      <c r="CON306"/>
      <c r="COO306"/>
      <c r="COP306"/>
      <c r="COQ306"/>
      <c r="COR306"/>
      <c r="COS306"/>
      <c r="COT306"/>
      <c r="COU306"/>
      <c r="COV306"/>
      <c r="COW306"/>
      <c r="COX306"/>
      <c r="COY306"/>
      <c r="COZ306"/>
      <c r="CPA306"/>
      <c r="CPB306"/>
      <c r="CPC306"/>
      <c r="CPD306"/>
      <c r="CPE306"/>
      <c r="CPF306"/>
      <c r="CPG306"/>
      <c r="CPH306"/>
      <c r="CPI306"/>
      <c r="CPJ306"/>
      <c r="CPK306"/>
      <c r="CPL306"/>
      <c r="CPM306"/>
      <c r="CPN306"/>
      <c r="CPO306"/>
      <c r="CPP306"/>
      <c r="CPQ306"/>
      <c r="CPR306"/>
      <c r="CPS306"/>
      <c r="CPT306"/>
      <c r="CPU306"/>
      <c r="CPV306"/>
      <c r="CPW306"/>
      <c r="CPX306"/>
      <c r="CPY306"/>
      <c r="CPZ306"/>
      <c r="CQA306"/>
      <c r="CQB306"/>
      <c r="CQC306"/>
      <c r="CQD306"/>
      <c r="CQE306"/>
      <c r="CQF306"/>
      <c r="CQG306"/>
      <c r="CQH306"/>
      <c r="CQI306"/>
      <c r="CQJ306"/>
      <c r="CQK306"/>
      <c r="CQL306"/>
      <c r="CQM306"/>
      <c r="CQN306"/>
      <c r="CQO306"/>
      <c r="CQP306"/>
      <c r="CQQ306"/>
      <c r="CQR306"/>
      <c r="CQS306"/>
      <c r="CQT306"/>
      <c r="CQU306"/>
      <c r="CQV306"/>
      <c r="CQW306"/>
      <c r="CQX306"/>
      <c r="CQY306"/>
      <c r="CQZ306"/>
      <c r="CRA306"/>
      <c r="CRB306"/>
      <c r="CRC306"/>
      <c r="CRD306"/>
      <c r="CRE306"/>
      <c r="CRF306"/>
      <c r="CRG306"/>
      <c r="CRH306"/>
      <c r="CRI306"/>
      <c r="CRJ306"/>
      <c r="CRK306"/>
      <c r="CRL306"/>
      <c r="CRM306"/>
      <c r="CRN306"/>
      <c r="CRO306"/>
      <c r="CRP306"/>
      <c r="CRQ306"/>
      <c r="CRR306"/>
      <c r="CRS306"/>
      <c r="CRT306"/>
      <c r="CRU306"/>
      <c r="CRV306"/>
      <c r="CRW306"/>
      <c r="CRX306"/>
      <c r="CRY306"/>
      <c r="CRZ306"/>
      <c r="CSA306"/>
      <c r="CSB306"/>
      <c r="CSC306"/>
      <c r="CSD306"/>
      <c r="CSE306"/>
      <c r="CSF306"/>
      <c r="CSG306"/>
      <c r="CSH306"/>
      <c r="CSI306"/>
      <c r="CSJ306"/>
      <c r="CSK306"/>
      <c r="CSL306"/>
      <c r="CSM306"/>
      <c r="CSN306"/>
      <c r="CSO306"/>
      <c r="CSP306"/>
      <c r="CSQ306"/>
      <c r="CSR306"/>
      <c r="CSS306"/>
      <c r="CST306"/>
      <c r="CSU306"/>
      <c r="CSV306"/>
      <c r="CSW306"/>
      <c r="CSX306"/>
      <c r="CSY306"/>
      <c r="CSZ306"/>
      <c r="CTA306"/>
      <c r="CTB306"/>
      <c r="CTC306"/>
      <c r="CTD306"/>
      <c r="CTE306"/>
      <c r="CTF306"/>
      <c r="CTG306"/>
      <c r="CTH306"/>
      <c r="CTI306"/>
      <c r="CTJ306"/>
      <c r="CTK306"/>
      <c r="CTL306"/>
      <c r="CTM306"/>
      <c r="CTN306"/>
      <c r="CTO306"/>
      <c r="CTP306"/>
      <c r="CTQ306"/>
      <c r="CTR306"/>
      <c r="CTS306"/>
      <c r="CTT306"/>
      <c r="CTU306"/>
      <c r="CTV306"/>
      <c r="CTW306"/>
      <c r="CTX306"/>
      <c r="CTY306"/>
      <c r="CTZ306"/>
      <c r="CUA306"/>
      <c r="CUB306"/>
      <c r="CUC306"/>
      <c r="CUD306"/>
      <c r="CUE306"/>
      <c r="CUF306"/>
      <c r="CUG306"/>
      <c r="CUH306"/>
      <c r="CUI306"/>
      <c r="CUJ306"/>
      <c r="CUK306"/>
      <c r="CUL306"/>
      <c r="CUM306"/>
      <c r="CUN306"/>
      <c r="CUO306"/>
      <c r="CUP306"/>
      <c r="CUQ306"/>
      <c r="CUR306"/>
      <c r="CUS306"/>
      <c r="CUT306"/>
      <c r="CUU306"/>
      <c r="CUV306"/>
      <c r="CUW306"/>
      <c r="CUX306"/>
      <c r="CUY306"/>
      <c r="CUZ306"/>
      <c r="CVA306"/>
      <c r="CVB306"/>
      <c r="CVC306"/>
      <c r="CVD306"/>
      <c r="CVE306"/>
      <c r="CVF306"/>
      <c r="CVG306"/>
      <c r="CVH306"/>
      <c r="CVI306"/>
      <c r="CVJ306"/>
      <c r="CVK306"/>
      <c r="CVL306"/>
      <c r="CVM306"/>
      <c r="CVN306"/>
      <c r="CVO306"/>
      <c r="CVP306"/>
      <c r="CVQ306"/>
      <c r="CVR306"/>
      <c r="CVS306"/>
      <c r="CVT306"/>
      <c r="CVU306"/>
      <c r="CVV306"/>
      <c r="CVW306"/>
      <c r="CVX306"/>
      <c r="CVY306"/>
      <c r="CVZ306"/>
      <c r="CWA306"/>
      <c r="CWB306"/>
      <c r="CWC306"/>
      <c r="CWD306"/>
      <c r="CWE306"/>
      <c r="CWF306"/>
      <c r="CWG306"/>
      <c r="CWH306"/>
      <c r="CWI306"/>
      <c r="CWJ306"/>
      <c r="CWK306"/>
      <c r="CWL306"/>
      <c r="CWM306"/>
      <c r="CWN306"/>
      <c r="CWO306"/>
      <c r="CWP306"/>
      <c r="CWQ306"/>
      <c r="CWR306"/>
      <c r="CWS306"/>
      <c r="CWT306"/>
      <c r="CWU306"/>
      <c r="CWV306"/>
      <c r="CWW306"/>
      <c r="CWX306"/>
      <c r="CWY306"/>
      <c r="CWZ306"/>
      <c r="CXA306"/>
      <c r="CXB306"/>
      <c r="CXC306"/>
      <c r="CXD306"/>
      <c r="CXE306"/>
      <c r="CXF306"/>
      <c r="CXG306"/>
      <c r="CXH306"/>
      <c r="CXI306"/>
      <c r="CXJ306"/>
      <c r="CXK306"/>
      <c r="CXL306"/>
      <c r="CXM306"/>
      <c r="CXN306"/>
      <c r="CXO306"/>
      <c r="CXP306"/>
      <c r="CXQ306"/>
      <c r="CXR306"/>
      <c r="CXS306"/>
      <c r="CXT306"/>
      <c r="CXU306"/>
      <c r="CXV306"/>
      <c r="CXW306"/>
      <c r="CXX306"/>
      <c r="CXY306"/>
      <c r="CXZ306"/>
      <c r="CYA306"/>
      <c r="CYB306"/>
      <c r="CYC306"/>
      <c r="CYD306"/>
      <c r="CYE306"/>
      <c r="CYF306"/>
      <c r="CYG306"/>
      <c r="CYH306"/>
      <c r="CYI306"/>
      <c r="CYJ306"/>
      <c r="CYK306"/>
      <c r="CYL306"/>
      <c r="CYM306"/>
      <c r="CYN306"/>
      <c r="CYO306"/>
      <c r="CYP306"/>
      <c r="CYQ306"/>
      <c r="CYR306"/>
      <c r="CYS306"/>
      <c r="CYT306"/>
      <c r="CYU306"/>
      <c r="CYV306"/>
      <c r="CYW306"/>
      <c r="CYX306"/>
      <c r="CYY306"/>
      <c r="CYZ306"/>
      <c r="CZA306"/>
      <c r="CZB306"/>
      <c r="CZC306"/>
      <c r="CZD306"/>
      <c r="CZE306"/>
      <c r="CZF306"/>
      <c r="CZG306"/>
      <c r="CZH306"/>
      <c r="CZI306"/>
      <c r="CZJ306"/>
      <c r="CZK306"/>
      <c r="CZL306"/>
      <c r="CZM306"/>
      <c r="CZN306"/>
      <c r="CZO306"/>
      <c r="CZP306"/>
      <c r="CZQ306"/>
      <c r="CZR306"/>
      <c r="CZS306"/>
      <c r="CZT306"/>
      <c r="CZU306"/>
      <c r="CZV306"/>
      <c r="CZW306"/>
      <c r="CZX306"/>
      <c r="CZY306"/>
      <c r="CZZ306"/>
      <c r="DAA306"/>
      <c r="DAB306"/>
      <c r="DAC306"/>
      <c r="DAD306"/>
      <c r="DAE306"/>
      <c r="DAF306"/>
      <c r="DAG306"/>
      <c r="DAH306"/>
      <c r="DAI306"/>
      <c r="DAJ306"/>
      <c r="DAK306"/>
      <c r="DAL306"/>
      <c r="DAM306"/>
      <c r="DAN306"/>
      <c r="DAO306"/>
      <c r="DAP306"/>
      <c r="DAQ306"/>
      <c r="DAR306"/>
      <c r="DAS306"/>
      <c r="DAT306"/>
      <c r="DAU306"/>
      <c r="DAV306"/>
      <c r="DAW306"/>
      <c r="DAX306"/>
      <c r="DAY306"/>
      <c r="DAZ306"/>
      <c r="DBA306"/>
      <c r="DBB306"/>
      <c r="DBC306"/>
      <c r="DBD306"/>
      <c r="DBE306"/>
      <c r="DBF306"/>
      <c r="DBG306"/>
      <c r="DBH306"/>
      <c r="DBI306"/>
      <c r="DBJ306"/>
      <c r="DBK306"/>
      <c r="DBL306"/>
      <c r="DBM306"/>
      <c r="DBN306"/>
      <c r="DBO306"/>
      <c r="DBP306"/>
      <c r="DBQ306"/>
      <c r="DBR306"/>
      <c r="DBS306"/>
      <c r="DBT306"/>
      <c r="DBU306"/>
      <c r="DBV306"/>
      <c r="DBW306"/>
      <c r="DBX306"/>
      <c r="DBY306"/>
      <c r="DBZ306"/>
      <c r="DCA306"/>
      <c r="DCB306"/>
      <c r="DCC306"/>
      <c r="DCD306"/>
      <c r="DCE306"/>
      <c r="DCF306"/>
      <c r="DCG306"/>
      <c r="DCH306"/>
      <c r="DCI306"/>
      <c r="DCJ306"/>
      <c r="DCK306"/>
      <c r="DCL306"/>
      <c r="DCM306"/>
      <c r="DCN306"/>
      <c r="DCO306"/>
      <c r="DCP306"/>
      <c r="DCQ306"/>
      <c r="DCR306"/>
      <c r="DCS306"/>
      <c r="DCT306"/>
      <c r="DCU306"/>
      <c r="DCV306"/>
      <c r="DCW306"/>
      <c r="DCX306"/>
      <c r="DCY306"/>
      <c r="DCZ306"/>
      <c r="DDA306"/>
      <c r="DDB306"/>
      <c r="DDC306"/>
      <c r="DDD306"/>
      <c r="DDE306"/>
      <c r="DDF306"/>
      <c r="DDG306"/>
      <c r="DDH306"/>
      <c r="DDI306"/>
      <c r="DDJ306"/>
      <c r="DDK306"/>
      <c r="DDL306"/>
      <c r="DDM306"/>
      <c r="DDN306"/>
      <c r="DDO306"/>
      <c r="DDP306"/>
      <c r="DDQ306"/>
      <c r="DDR306"/>
      <c r="DDS306"/>
      <c r="DDT306"/>
      <c r="DDU306"/>
      <c r="DDV306"/>
      <c r="DDW306"/>
      <c r="DDX306"/>
      <c r="DDY306"/>
      <c r="DDZ306"/>
      <c r="DEA306"/>
      <c r="DEB306"/>
      <c r="DEC306"/>
      <c r="DED306"/>
      <c r="DEE306"/>
      <c r="DEF306"/>
      <c r="DEG306"/>
      <c r="DEH306"/>
      <c r="DEI306"/>
      <c r="DEJ306"/>
      <c r="DEK306"/>
      <c r="DEL306"/>
      <c r="DEM306"/>
      <c r="DEN306"/>
      <c r="DEO306"/>
      <c r="DEP306"/>
      <c r="DEQ306"/>
      <c r="DER306"/>
      <c r="DES306"/>
      <c r="DET306"/>
      <c r="DEU306"/>
      <c r="DEV306"/>
      <c r="DEW306"/>
      <c r="DEX306"/>
      <c r="DEY306"/>
      <c r="DEZ306"/>
      <c r="DFA306"/>
      <c r="DFB306"/>
      <c r="DFC306"/>
      <c r="DFD306"/>
      <c r="DFE306"/>
      <c r="DFF306"/>
      <c r="DFG306"/>
      <c r="DFH306"/>
      <c r="DFI306"/>
      <c r="DFJ306"/>
      <c r="DFK306"/>
      <c r="DFL306"/>
      <c r="DFM306"/>
      <c r="DFN306"/>
      <c r="DFO306"/>
      <c r="DFP306"/>
      <c r="DFQ306"/>
      <c r="DFR306"/>
      <c r="DFS306"/>
      <c r="DFT306"/>
      <c r="DFU306"/>
      <c r="DFV306"/>
      <c r="DFW306"/>
      <c r="DFX306"/>
      <c r="DFY306"/>
      <c r="DFZ306"/>
      <c r="DGA306"/>
      <c r="DGB306"/>
      <c r="DGC306"/>
      <c r="DGD306"/>
      <c r="DGE306"/>
      <c r="DGF306"/>
      <c r="DGG306"/>
      <c r="DGH306"/>
      <c r="DGI306"/>
      <c r="DGJ306"/>
      <c r="DGK306"/>
      <c r="DGL306"/>
      <c r="DGM306"/>
      <c r="DGN306"/>
      <c r="DGO306"/>
      <c r="DGP306"/>
      <c r="DGQ306"/>
      <c r="DGR306"/>
      <c r="DGS306"/>
      <c r="DGT306"/>
      <c r="DGU306"/>
      <c r="DGV306"/>
      <c r="DGW306"/>
      <c r="DGX306"/>
      <c r="DGY306"/>
      <c r="DGZ306"/>
      <c r="DHA306"/>
      <c r="DHB306"/>
      <c r="DHC306"/>
      <c r="DHD306"/>
      <c r="DHE306"/>
      <c r="DHF306"/>
      <c r="DHG306"/>
      <c r="DHH306"/>
      <c r="DHI306"/>
      <c r="DHJ306"/>
      <c r="DHK306"/>
      <c r="DHL306"/>
      <c r="DHM306"/>
      <c r="DHN306"/>
      <c r="DHO306"/>
      <c r="DHP306"/>
      <c r="DHQ306"/>
      <c r="DHR306"/>
      <c r="DHS306"/>
      <c r="DHT306"/>
      <c r="DHU306"/>
      <c r="DHV306"/>
      <c r="DHW306"/>
      <c r="DHX306"/>
      <c r="DHY306"/>
      <c r="DHZ306"/>
      <c r="DIA306"/>
      <c r="DIB306"/>
      <c r="DIC306"/>
      <c r="DID306"/>
      <c r="DIE306"/>
      <c r="DIF306"/>
      <c r="DIG306"/>
      <c r="DIH306"/>
      <c r="DII306"/>
      <c r="DIJ306"/>
      <c r="DIK306"/>
      <c r="DIL306"/>
      <c r="DIM306"/>
      <c r="DIN306"/>
      <c r="DIO306"/>
      <c r="DIP306"/>
      <c r="DIQ306"/>
      <c r="DIR306"/>
      <c r="DIS306"/>
      <c r="DIT306"/>
      <c r="DIU306"/>
      <c r="DIV306"/>
      <c r="DIW306"/>
      <c r="DIX306"/>
      <c r="DIY306"/>
      <c r="DIZ306"/>
      <c r="DJA306"/>
      <c r="DJB306"/>
      <c r="DJC306"/>
      <c r="DJD306"/>
      <c r="DJE306"/>
      <c r="DJF306"/>
      <c r="DJG306"/>
      <c r="DJH306"/>
      <c r="DJI306"/>
      <c r="DJJ306"/>
      <c r="DJK306"/>
      <c r="DJL306"/>
      <c r="DJM306"/>
      <c r="DJN306"/>
      <c r="DJO306"/>
      <c r="DJP306"/>
      <c r="DJQ306"/>
      <c r="DJR306"/>
      <c r="DJS306"/>
      <c r="DJT306"/>
      <c r="DJU306"/>
      <c r="DJV306"/>
      <c r="DJW306"/>
      <c r="DJX306"/>
      <c r="DJY306"/>
      <c r="DJZ306"/>
      <c r="DKA306"/>
      <c r="DKB306"/>
      <c r="DKC306"/>
      <c r="DKD306"/>
      <c r="DKE306"/>
      <c r="DKF306"/>
      <c r="DKG306"/>
      <c r="DKH306"/>
      <c r="DKI306"/>
      <c r="DKJ306"/>
      <c r="DKK306"/>
      <c r="DKL306"/>
      <c r="DKM306"/>
      <c r="DKN306"/>
      <c r="DKO306"/>
      <c r="DKP306"/>
      <c r="DKQ306"/>
      <c r="DKR306"/>
      <c r="DKS306"/>
      <c r="DKT306"/>
      <c r="DKU306"/>
      <c r="DKV306"/>
      <c r="DKW306"/>
      <c r="DKX306"/>
      <c r="DKY306"/>
      <c r="DKZ306"/>
      <c r="DLA306"/>
      <c r="DLB306"/>
      <c r="DLC306"/>
      <c r="DLD306"/>
      <c r="DLE306"/>
      <c r="DLF306"/>
      <c r="DLG306"/>
      <c r="DLH306"/>
      <c r="DLI306"/>
      <c r="DLJ306"/>
      <c r="DLK306"/>
      <c r="DLL306"/>
      <c r="DLM306"/>
      <c r="DLN306"/>
      <c r="DLO306"/>
      <c r="DLP306"/>
      <c r="DLQ306"/>
      <c r="DLR306"/>
      <c r="DLS306"/>
      <c r="DLT306"/>
      <c r="DLU306"/>
      <c r="DLV306"/>
      <c r="DLW306"/>
      <c r="DLX306"/>
      <c r="DLY306"/>
      <c r="DLZ306"/>
      <c r="DMA306"/>
      <c r="DMB306"/>
      <c r="DMC306"/>
      <c r="DMD306"/>
      <c r="DME306"/>
      <c r="DMF306"/>
      <c r="DMG306"/>
      <c r="DMH306"/>
      <c r="DMI306"/>
      <c r="DMJ306"/>
      <c r="DMK306"/>
      <c r="DML306"/>
      <c r="DMM306"/>
      <c r="DMN306"/>
      <c r="DMO306"/>
      <c r="DMP306"/>
      <c r="DMQ306"/>
      <c r="DMR306"/>
      <c r="DMS306"/>
      <c r="DMT306"/>
      <c r="DMU306"/>
      <c r="DMV306"/>
      <c r="DMW306"/>
      <c r="DMX306"/>
      <c r="DMY306"/>
      <c r="DMZ306"/>
      <c r="DNA306"/>
      <c r="DNB306"/>
      <c r="DNC306"/>
      <c r="DND306"/>
      <c r="DNE306"/>
      <c r="DNF306"/>
      <c r="DNG306"/>
      <c r="DNH306"/>
      <c r="DNI306"/>
      <c r="DNJ306"/>
      <c r="DNK306"/>
      <c r="DNL306"/>
      <c r="DNM306"/>
      <c r="DNN306"/>
      <c r="DNO306"/>
      <c r="DNP306"/>
      <c r="DNQ306"/>
      <c r="DNR306"/>
      <c r="DNS306"/>
      <c r="DNT306"/>
      <c r="DNU306"/>
      <c r="DNV306"/>
      <c r="DNW306"/>
      <c r="DNX306"/>
      <c r="DNY306"/>
      <c r="DNZ306"/>
      <c r="DOA306"/>
      <c r="DOB306"/>
      <c r="DOC306"/>
      <c r="DOD306"/>
      <c r="DOE306"/>
      <c r="DOF306"/>
      <c r="DOG306"/>
      <c r="DOH306"/>
      <c r="DOI306"/>
      <c r="DOJ306"/>
      <c r="DOK306"/>
      <c r="DOL306"/>
      <c r="DOM306"/>
      <c r="DON306"/>
      <c r="DOO306"/>
      <c r="DOP306"/>
      <c r="DOQ306"/>
      <c r="DOR306"/>
      <c r="DOS306"/>
      <c r="DOT306"/>
      <c r="DOU306"/>
      <c r="DOV306"/>
      <c r="DOW306"/>
      <c r="DOX306"/>
      <c r="DOY306"/>
      <c r="DOZ306"/>
      <c r="DPA306"/>
      <c r="DPB306"/>
      <c r="DPC306"/>
      <c r="DPD306"/>
      <c r="DPE306"/>
      <c r="DPF306"/>
      <c r="DPG306"/>
      <c r="DPH306"/>
      <c r="DPI306"/>
      <c r="DPJ306"/>
      <c r="DPK306"/>
      <c r="DPL306"/>
      <c r="DPM306"/>
      <c r="DPN306"/>
      <c r="DPO306"/>
      <c r="DPP306"/>
      <c r="DPQ306"/>
      <c r="DPR306"/>
      <c r="DPS306"/>
      <c r="DPT306"/>
      <c r="DPU306"/>
      <c r="DPV306"/>
      <c r="DPW306"/>
      <c r="DPX306"/>
      <c r="DPY306"/>
      <c r="DPZ306"/>
      <c r="DQA306"/>
      <c r="DQB306"/>
      <c r="DQC306"/>
      <c r="DQD306"/>
      <c r="DQE306"/>
      <c r="DQF306"/>
      <c r="DQG306"/>
      <c r="DQH306"/>
      <c r="DQI306"/>
      <c r="DQJ306"/>
      <c r="DQK306"/>
      <c r="DQL306"/>
      <c r="DQM306"/>
      <c r="DQN306"/>
      <c r="DQO306"/>
      <c r="DQP306"/>
      <c r="DQQ306"/>
      <c r="DQR306"/>
      <c r="DQS306"/>
      <c r="DQT306"/>
      <c r="DQU306"/>
      <c r="DQV306"/>
      <c r="DQW306"/>
      <c r="DQX306"/>
      <c r="DQY306"/>
      <c r="DQZ306"/>
      <c r="DRA306"/>
      <c r="DRB306"/>
      <c r="DRC306"/>
      <c r="DRD306"/>
      <c r="DRE306"/>
      <c r="DRF306"/>
      <c r="DRG306"/>
      <c r="DRH306"/>
      <c r="DRI306"/>
      <c r="DRJ306"/>
      <c r="DRK306"/>
      <c r="DRL306"/>
      <c r="DRM306"/>
      <c r="DRN306"/>
      <c r="DRO306"/>
      <c r="DRP306"/>
      <c r="DRQ306"/>
      <c r="DRR306"/>
      <c r="DRS306"/>
      <c r="DRT306"/>
      <c r="DRU306"/>
      <c r="DRV306"/>
      <c r="DRW306"/>
      <c r="DRX306"/>
      <c r="DRY306"/>
      <c r="DRZ306"/>
      <c r="DSA306"/>
      <c r="DSB306"/>
      <c r="DSC306"/>
      <c r="DSD306"/>
      <c r="DSE306"/>
      <c r="DSF306"/>
      <c r="DSG306"/>
      <c r="DSH306"/>
      <c r="DSI306"/>
      <c r="DSJ306"/>
      <c r="DSK306"/>
      <c r="DSL306"/>
      <c r="DSM306"/>
      <c r="DSN306"/>
      <c r="DSO306"/>
      <c r="DSP306"/>
      <c r="DSQ306"/>
      <c r="DSR306"/>
      <c r="DSS306"/>
      <c r="DST306"/>
      <c r="DSU306"/>
      <c r="DSV306"/>
      <c r="DSW306"/>
      <c r="DSX306"/>
      <c r="DSY306"/>
      <c r="DSZ306"/>
      <c r="DTA306"/>
      <c r="DTB306"/>
      <c r="DTC306"/>
      <c r="DTD306"/>
      <c r="DTE306"/>
      <c r="DTF306"/>
      <c r="DTG306"/>
      <c r="DTH306"/>
      <c r="DTI306"/>
      <c r="DTJ306"/>
      <c r="DTK306"/>
      <c r="DTL306"/>
      <c r="DTM306"/>
      <c r="DTN306"/>
      <c r="DTO306"/>
      <c r="DTP306"/>
      <c r="DTQ306"/>
      <c r="DTR306"/>
      <c r="DTS306"/>
      <c r="DTT306"/>
      <c r="DTU306"/>
      <c r="DTV306"/>
      <c r="DTW306"/>
      <c r="DTX306"/>
      <c r="DTY306"/>
      <c r="DTZ306"/>
      <c r="DUA306"/>
      <c r="DUB306"/>
      <c r="DUC306"/>
      <c r="DUD306"/>
      <c r="DUE306"/>
      <c r="DUF306"/>
      <c r="DUG306"/>
      <c r="DUH306"/>
      <c r="DUI306"/>
      <c r="DUJ306"/>
      <c r="DUK306"/>
      <c r="DUL306"/>
      <c r="DUM306"/>
      <c r="DUN306"/>
      <c r="DUO306"/>
      <c r="DUP306"/>
      <c r="DUQ306"/>
      <c r="DUR306"/>
      <c r="DUS306"/>
      <c r="DUT306"/>
      <c r="DUU306"/>
      <c r="DUV306"/>
      <c r="DUW306"/>
      <c r="DUX306"/>
      <c r="DUY306"/>
      <c r="DUZ306"/>
      <c r="DVA306"/>
      <c r="DVB306"/>
      <c r="DVC306"/>
      <c r="DVD306"/>
      <c r="DVE306"/>
      <c r="DVF306"/>
      <c r="DVG306"/>
      <c r="DVH306"/>
      <c r="DVI306"/>
      <c r="DVJ306"/>
      <c r="DVK306"/>
      <c r="DVL306"/>
      <c r="DVM306"/>
      <c r="DVN306"/>
      <c r="DVO306"/>
      <c r="DVP306"/>
      <c r="DVQ306"/>
      <c r="DVR306"/>
      <c r="DVS306"/>
      <c r="DVT306"/>
      <c r="DVU306"/>
      <c r="DVV306"/>
      <c r="DVW306"/>
      <c r="DVX306"/>
      <c r="DVY306"/>
      <c r="DVZ306"/>
      <c r="DWA306"/>
      <c r="DWB306"/>
      <c r="DWC306"/>
      <c r="DWD306"/>
      <c r="DWE306"/>
      <c r="DWF306"/>
      <c r="DWG306"/>
      <c r="DWH306"/>
      <c r="DWI306"/>
      <c r="DWJ306"/>
      <c r="DWK306"/>
      <c r="DWL306"/>
      <c r="DWM306"/>
      <c r="DWN306"/>
      <c r="DWO306"/>
      <c r="DWP306"/>
      <c r="DWQ306"/>
      <c r="DWR306"/>
      <c r="DWS306"/>
      <c r="DWT306"/>
      <c r="DWU306"/>
      <c r="DWV306"/>
      <c r="DWW306"/>
      <c r="DWX306"/>
      <c r="DWY306"/>
      <c r="DWZ306"/>
      <c r="DXA306"/>
      <c r="DXB306"/>
      <c r="DXC306"/>
      <c r="DXD306"/>
      <c r="DXE306"/>
      <c r="DXF306"/>
      <c r="DXG306"/>
      <c r="DXH306"/>
      <c r="DXI306"/>
      <c r="DXJ306"/>
      <c r="DXK306"/>
      <c r="DXL306"/>
      <c r="DXM306"/>
      <c r="DXN306"/>
      <c r="DXO306"/>
      <c r="DXP306"/>
      <c r="DXQ306"/>
      <c r="DXR306"/>
      <c r="DXS306"/>
      <c r="DXT306"/>
      <c r="DXU306"/>
      <c r="DXV306"/>
      <c r="DXW306"/>
      <c r="DXX306"/>
      <c r="DXY306"/>
      <c r="DXZ306"/>
      <c r="DYA306"/>
      <c r="DYB306"/>
      <c r="DYC306"/>
      <c r="DYD306"/>
      <c r="DYE306"/>
      <c r="DYF306"/>
      <c r="DYG306"/>
      <c r="DYH306"/>
      <c r="DYI306"/>
      <c r="DYJ306"/>
      <c r="DYK306"/>
      <c r="DYL306"/>
      <c r="DYM306"/>
      <c r="DYN306"/>
      <c r="DYO306"/>
      <c r="DYP306"/>
      <c r="DYQ306"/>
      <c r="DYR306"/>
      <c r="DYS306"/>
      <c r="DYT306"/>
      <c r="DYU306"/>
      <c r="DYV306"/>
      <c r="DYW306"/>
      <c r="DYX306"/>
      <c r="DYY306"/>
      <c r="DYZ306"/>
      <c r="DZA306"/>
      <c r="DZB306"/>
      <c r="DZC306"/>
      <c r="DZD306"/>
      <c r="DZE306"/>
      <c r="DZF306"/>
      <c r="DZG306"/>
      <c r="DZH306"/>
      <c r="DZI306"/>
      <c r="DZJ306"/>
      <c r="DZK306"/>
      <c r="DZL306"/>
      <c r="DZM306"/>
      <c r="DZN306"/>
      <c r="DZO306"/>
      <c r="DZP306"/>
      <c r="DZQ306"/>
      <c r="DZR306"/>
      <c r="DZS306"/>
      <c r="DZT306"/>
      <c r="DZU306"/>
      <c r="DZV306"/>
      <c r="DZW306"/>
      <c r="DZX306"/>
      <c r="DZY306"/>
      <c r="DZZ306"/>
      <c r="EAA306"/>
      <c r="EAB306"/>
      <c r="EAC306"/>
      <c r="EAD306"/>
      <c r="EAE306"/>
      <c r="EAF306"/>
      <c r="EAG306"/>
      <c r="EAH306"/>
      <c r="EAI306"/>
      <c r="EAJ306"/>
      <c r="EAK306"/>
      <c r="EAL306"/>
      <c r="EAM306"/>
      <c r="EAN306"/>
      <c r="EAO306"/>
      <c r="EAP306"/>
      <c r="EAQ306"/>
      <c r="EAR306"/>
      <c r="EAS306"/>
      <c r="EAT306"/>
      <c r="EAU306"/>
      <c r="EAV306"/>
      <c r="EAW306"/>
      <c r="EAX306"/>
      <c r="EAY306"/>
      <c r="EAZ306"/>
      <c r="EBA306"/>
      <c r="EBB306"/>
      <c r="EBC306"/>
      <c r="EBD306"/>
      <c r="EBE306"/>
      <c r="EBF306"/>
      <c r="EBG306"/>
      <c r="EBH306"/>
      <c r="EBI306"/>
      <c r="EBJ306"/>
      <c r="EBK306"/>
      <c r="EBL306"/>
      <c r="EBM306"/>
      <c r="EBN306"/>
      <c r="EBO306"/>
      <c r="EBP306"/>
      <c r="EBQ306"/>
      <c r="EBR306"/>
      <c r="EBS306"/>
      <c r="EBT306"/>
      <c r="EBU306"/>
      <c r="EBV306"/>
      <c r="EBW306"/>
      <c r="EBX306"/>
      <c r="EBY306"/>
      <c r="EBZ306"/>
      <c r="ECA306"/>
      <c r="ECB306"/>
      <c r="ECC306"/>
      <c r="ECD306"/>
      <c r="ECE306"/>
      <c r="ECF306"/>
      <c r="ECG306"/>
      <c r="ECH306"/>
      <c r="ECI306"/>
      <c r="ECJ306"/>
      <c r="ECK306"/>
      <c r="ECL306"/>
      <c r="ECM306"/>
      <c r="ECN306"/>
      <c r="ECO306"/>
      <c r="ECP306"/>
      <c r="ECQ306"/>
      <c r="ECR306"/>
      <c r="ECS306"/>
      <c r="ECT306"/>
      <c r="ECU306"/>
      <c r="ECV306"/>
      <c r="ECW306"/>
      <c r="ECX306"/>
      <c r="ECY306"/>
      <c r="ECZ306"/>
      <c r="EDA306"/>
      <c r="EDB306"/>
      <c r="EDC306"/>
      <c r="EDD306"/>
      <c r="EDE306"/>
      <c r="EDF306"/>
      <c r="EDG306"/>
      <c r="EDH306"/>
      <c r="EDI306"/>
      <c r="EDJ306"/>
      <c r="EDK306"/>
      <c r="EDL306"/>
      <c r="EDM306"/>
      <c r="EDN306"/>
      <c r="EDO306"/>
      <c r="EDP306"/>
      <c r="EDQ306"/>
      <c r="EDR306"/>
      <c r="EDS306"/>
      <c r="EDT306"/>
      <c r="EDU306"/>
      <c r="EDV306"/>
      <c r="EDW306"/>
      <c r="EDX306"/>
      <c r="EDY306"/>
      <c r="EDZ306"/>
      <c r="EEA306"/>
      <c r="EEB306"/>
      <c r="EEC306"/>
      <c r="EED306"/>
      <c r="EEE306"/>
      <c r="EEF306"/>
      <c r="EEG306"/>
      <c r="EEH306"/>
      <c r="EEI306"/>
      <c r="EEJ306"/>
      <c r="EEK306"/>
      <c r="EEL306"/>
      <c r="EEM306"/>
      <c r="EEN306"/>
      <c r="EEO306"/>
      <c r="EEP306"/>
      <c r="EEQ306"/>
      <c r="EER306"/>
      <c r="EES306"/>
      <c r="EET306"/>
      <c r="EEU306"/>
      <c r="EEV306"/>
      <c r="EEW306"/>
      <c r="EEX306"/>
      <c r="EEY306"/>
      <c r="EEZ306"/>
      <c r="EFA306"/>
      <c r="EFB306"/>
      <c r="EFC306"/>
      <c r="EFD306"/>
      <c r="EFE306"/>
      <c r="EFF306"/>
      <c r="EFG306"/>
      <c r="EFH306"/>
      <c r="EFI306"/>
      <c r="EFJ306"/>
      <c r="EFK306"/>
      <c r="EFL306"/>
      <c r="EFM306"/>
      <c r="EFN306"/>
      <c r="EFO306"/>
      <c r="EFP306"/>
      <c r="EFQ306"/>
      <c r="EFR306"/>
      <c r="EFS306"/>
      <c r="EFT306"/>
      <c r="EFU306"/>
      <c r="EFV306"/>
      <c r="EFW306"/>
      <c r="EFX306"/>
      <c r="EFY306"/>
      <c r="EFZ306"/>
      <c r="EGA306"/>
      <c r="EGB306"/>
      <c r="EGC306"/>
      <c r="EGD306"/>
      <c r="EGE306"/>
      <c r="EGF306"/>
      <c r="EGG306"/>
      <c r="EGH306"/>
      <c r="EGI306"/>
      <c r="EGJ306"/>
      <c r="EGK306"/>
      <c r="EGL306"/>
      <c r="EGM306"/>
      <c r="EGN306"/>
      <c r="EGO306"/>
      <c r="EGP306"/>
      <c r="EGQ306"/>
      <c r="EGR306"/>
      <c r="EGS306"/>
      <c r="EGT306"/>
      <c r="EGU306"/>
      <c r="EGV306"/>
      <c r="EGW306"/>
      <c r="EGX306"/>
      <c r="EGY306"/>
      <c r="EGZ306"/>
      <c r="EHA306"/>
      <c r="EHB306"/>
      <c r="EHC306"/>
      <c r="EHD306"/>
      <c r="EHE306"/>
      <c r="EHF306"/>
      <c r="EHG306"/>
      <c r="EHH306"/>
      <c r="EHI306"/>
      <c r="EHJ306"/>
      <c r="EHK306"/>
      <c r="EHL306"/>
      <c r="EHM306"/>
      <c r="EHN306"/>
      <c r="EHO306"/>
      <c r="EHP306"/>
      <c r="EHQ306"/>
      <c r="EHR306"/>
      <c r="EHS306"/>
      <c r="EHT306"/>
      <c r="EHU306"/>
      <c r="EHV306"/>
      <c r="EHW306"/>
      <c r="EHX306"/>
      <c r="EHY306"/>
      <c r="EHZ306"/>
      <c r="EIA306"/>
      <c r="EIB306"/>
      <c r="EIC306"/>
      <c r="EID306"/>
      <c r="EIE306"/>
      <c r="EIF306"/>
      <c r="EIG306"/>
      <c r="EIH306"/>
      <c r="EII306"/>
      <c r="EIJ306"/>
      <c r="EIK306"/>
      <c r="EIL306"/>
      <c r="EIM306"/>
      <c r="EIN306"/>
      <c r="EIO306"/>
      <c r="EIP306"/>
      <c r="EIQ306"/>
      <c r="EIR306"/>
      <c r="EIS306"/>
      <c r="EIT306"/>
      <c r="EIU306"/>
      <c r="EIV306"/>
      <c r="EIW306"/>
      <c r="EIX306"/>
      <c r="EIY306"/>
      <c r="EIZ306"/>
      <c r="EJA306"/>
      <c r="EJB306"/>
      <c r="EJC306"/>
      <c r="EJD306"/>
      <c r="EJE306"/>
      <c r="EJF306"/>
      <c r="EJG306"/>
      <c r="EJH306"/>
      <c r="EJI306"/>
      <c r="EJJ306"/>
      <c r="EJK306"/>
      <c r="EJL306"/>
      <c r="EJM306"/>
      <c r="EJN306"/>
      <c r="EJO306"/>
      <c r="EJP306"/>
      <c r="EJQ306"/>
      <c r="EJR306"/>
      <c r="EJS306"/>
      <c r="EJT306"/>
      <c r="EJU306"/>
      <c r="EJV306"/>
      <c r="EJW306"/>
      <c r="EJX306"/>
      <c r="EJY306"/>
      <c r="EJZ306"/>
      <c r="EKA306"/>
      <c r="EKB306"/>
      <c r="EKC306"/>
      <c r="EKD306"/>
      <c r="EKE306"/>
      <c r="EKF306"/>
      <c r="EKG306"/>
      <c r="EKH306"/>
      <c r="EKI306"/>
      <c r="EKJ306"/>
      <c r="EKK306"/>
      <c r="EKL306"/>
      <c r="EKM306"/>
      <c r="EKN306"/>
      <c r="EKO306"/>
      <c r="EKP306"/>
      <c r="EKQ306"/>
      <c r="EKR306"/>
      <c r="EKS306"/>
      <c r="EKT306"/>
      <c r="EKU306"/>
      <c r="EKV306"/>
      <c r="EKW306"/>
      <c r="EKX306"/>
      <c r="EKY306"/>
      <c r="EKZ306"/>
      <c r="ELA306"/>
      <c r="ELB306"/>
      <c r="ELC306"/>
      <c r="ELD306"/>
      <c r="ELE306"/>
      <c r="ELF306"/>
      <c r="ELG306"/>
      <c r="ELH306"/>
      <c r="ELI306"/>
      <c r="ELJ306"/>
      <c r="ELK306"/>
      <c r="ELL306"/>
      <c r="ELM306"/>
      <c r="ELN306"/>
      <c r="ELO306"/>
      <c r="ELP306"/>
      <c r="ELQ306"/>
      <c r="ELR306"/>
      <c r="ELS306"/>
      <c r="ELT306"/>
      <c r="ELU306"/>
      <c r="ELV306"/>
      <c r="ELW306"/>
      <c r="ELX306"/>
      <c r="ELY306"/>
      <c r="ELZ306"/>
      <c r="EMA306"/>
      <c r="EMB306"/>
      <c r="EMC306"/>
      <c r="EMD306"/>
      <c r="EME306"/>
      <c r="EMF306"/>
      <c r="EMG306"/>
      <c r="EMH306"/>
      <c r="EMI306"/>
      <c r="EMJ306"/>
      <c r="EMK306"/>
      <c r="EML306"/>
      <c r="EMM306"/>
      <c r="EMN306"/>
      <c r="EMO306"/>
      <c r="EMP306"/>
      <c r="EMQ306"/>
      <c r="EMR306"/>
      <c r="EMS306"/>
      <c r="EMT306"/>
      <c r="EMU306"/>
      <c r="EMV306"/>
      <c r="EMW306"/>
      <c r="EMX306"/>
      <c r="EMY306"/>
      <c r="EMZ306"/>
      <c r="ENA306"/>
      <c r="ENB306"/>
      <c r="ENC306"/>
      <c r="END306"/>
      <c r="ENE306"/>
      <c r="ENF306"/>
      <c r="ENG306"/>
      <c r="ENH306"/>
      <c r="ENI306"/>
      <c r="ENJ306"/>
      <c r="ENK306"/>
      <c r="ENL306"/>
      <c r="ENM306"/>
      <c r="ENN306"/>
      <c r="ENO306"/>
      <c r="ENP306"/>
      <c r="ENQ306"/>
      <c r="ENR306"/>
      <c r="ENS306"/>
      <c r="ENT306"/>
      <c r="ENU306"/>
      <c r="ENV306"/>
      <c r="ENW306"/>
      <c r="ENX306"/>
      <c r="ENY306"/>
      <c r="ENZ306"/>
      <c r="EOA306"/>
      <c r="EOB306"/>
      <c r="EOC306"/>
      <c r="EOD306"/>
      <c r="EOE306"/>
      <c r="EOF306"/>
      <c r="EOG306"/>
      <c r="EOH306"/>
      <c r="EOI306"/>
      <c r="EOJ306"/>
      <c r="EOK306"/>
      <c r="EOL306"/>
      <c r="EOM306"/>
      <c r="EON306"/>
      <c r="EOO306"/>
      <c r="EOP306"/>
      <c r="EOQ306"/>
      <c r="EOR306"/>
      <c r="EOS306"/>
      <c r="EOT306"/>
      <c r="EOU306"/>
      <c r="EOV306"/>
      <c r="EOW306"/>
      <c r="EOX306"/>
      <c r="EOY306"/>
      <c r="EOZ306"/>
      <c r="EPA306"/>
      <c r="EPB306"/>
      <c r="EPC306"/>
      <c r="EPD306"/>
      <c r="EPE306"/>
      <c r="EPF306"/>
      <c r="EPG306"/>
      <c r="EPH306"/>
      <c r="EPI306"/>
      <c r="EPJ306"/>
      <c r="EPK306"/>
      <c r="EPL306"/>
      <c r="EPM306"/>
      <c r="EPN306"/>
      <c r="EPO306"/>
      <c r="EPP306"/>
      <c r="EPQ306"/>
      <c r="EPR306"/>
      <c r="EPS306"/>
      <c r="EPT306"/>
      <c r="EPU306"/>
      <c r="EPV306"/>
      <c r="EPW306"/>
      <c r="EPX306"/>
      <c r="EPY306"/>
      <c r="EPZ306"/>
      <c r="EQA306"/>
      <c r="EQB306"/>
      <c r="EQC306"/>
      <c r="EQD306"/>
      <c r="EQE306"/>
      <c r="EQF306"/>
      <c r="EQG306"/>
      <c r="EQH306"/>
      <c r="EQI306"/>
      <c r="EQJ306"/>
      <c r="EQK306"/>
      <c r="EQL306"/>
      <c r="EQM306"/>
      <c r="EQN306"/>
      <c r="EQO306"/>
      <c r="EQP306"/>
      <c r="EQQ306"/>
      <c r="EQR306"/>
      <c r="EQS306"/>
      <c r="EQT306"/>
      <c r="EQU306"/>
      <c r="EQV306"/>
      <c r="EQW306"/>
      <c r="EQX306"/>
      <c r="EQY306"/>
      <c r="EQZ306"/>
      <c r="ERA306"/>
      <c r="ERB306"/>
      <c r="ERC306"/>
      <c r="ERD306"/>
      <c r="ERE306"/>
      <c r="ERF306"/>
      <c r="ERG306"/>
      <c r="ERH306"/>
      <c r="ERI306"/>
      <c r="ERJ306"/>
      <c r="ERK306"/>
      <c r="ERL306"/>
      <c r="ERM306"/>
      <c r="ERN306"/>
      <c r="ERO306"/>
      <c r="ERP306"/>
      <c r="ERQ306"/>
      <c r="ERR306"/>
      <c r="ERS306"/>
      <c r="ERT306"/>
      <c r="ERU306"/>
      <c r="ERV306"/>
      <c r="ERW306"/>
      <c r="ERX306"/>
      <c r="ERY306"/>
      <c r="ERZ306"/>
      <c r="ESA306"/>
      <c r="ESB306"/>
      <c r="ESC306"/>
      <c r="ESD306"/>
      <c r="ESE306"/>
      <c r="ESF306"/>
      <c r="ESG306"/>
      <c r="ESH306"/>
      <c r="ESI306"/>
      <c r="ESJ306"/>
      <c r="ESK306"/>
      <c r="ESL306"/>
      <c r="ESM306"/>
      <c r="ESN306"/>
      <c r="ESO306"/>
      <c r="ESP306"/>
      <c r="ESQ306"/>
      <c r="ESR306"/>
      <c r="ESS306"/>
      <c r="EST306"/>
      <c r="ESU306"/>
      <c r="ESV306"/>
      <c r="ESW306"/>
      <c r="ESX306"/>
      <c r="ESY306"/>
      <c r="ESZ306"/>
      <c r="ETA306"/>
      <c r="ETB306"/>
      <c r="ETC306"/>
      <c r="ETD306"/>
      <c r="ETE306"/>
      <c r="ETF306"/>
      <c r="ETG306"/>
      <c r="ETH306"/>
      <c r="ETI306"/>
      <c r="ETJ306"/>
      <c r="ETK306"/>
      <c r="ETL306"/>
      <c r="ETM306"/>
      <c r="ETN306"/>
      <c r="ETO306"/>
      <c r="ETP306"/>
      <c r="ETQ306"/>
      <c r="ETR306"/>
      <c r="ETS306"/>
      <c r="ETT306"/>
      <c r="ETU306"/>
      <c r="ETV306"/>
      <c r="ETW306"/>
      <c r="ETX306"/>
      <c r="ETY306"/>
      <c r="ETZ306"/>
      <c r="EUA306"/>
      <c r="EUB306"/>
      <c r="EUC306"/>
      <c r="EUD306"/>
      <c r="EUE306"/>
      <c r="EUF306"/>
      <c r="EUG306"/>
      <c r="EUH306"/>
      <c r="EUI306"/>
      <c r="EUJ306"/>
      <c r="EUK306"/>
      <c r="EUL306"/>
      <c r="EUM306"/>
      <c r="EUN306"/>
      <c r="EUO306"/>
      <c r="EUP306"/>
      <c r="EUQ306"/>
      <c r="EUR306"/>
      <c r="EUS306"/>
      <c r="EUT306"/>
      <c r="EUU306"/>
      <c r="EUV306"/>
      <c r="EUW306"/>
      <c r="EUX306"/>
      <c r="EUY306"/>
      <c r="EUZ306"/>
      <c r="EVA306"/>
      <c r="EVB306"/>
      <c r="EVC306"/>
      <c r="EVD306"/>
      <c r="EVE306"/>
      <c r="EVF306"/>
      <c r="EVG306"/>
      <c r="EVH306"/>
      <c r="EVI306"/>
      <c r="EVJ306"/>
      <c r="EVK306"/>
      <c r="EVL306"/>
      <c r="EVM306"/>
      <c r="EVN306"/>
      <c r="EVO306"/>
      <c r="EVP306"/>
      <c r="EVQ306"/>
      <c r="EVR306"/>
      <c r="EVS306"/>
      <c r="EVT306"/>
      <c r="EVU306"/>
      <c r="EVV306"/>
      <c r="EVW306"/>
      <c r="EVX306"/>
      <c r="EVY306"/>
      <c r="EVZ306"/>
      <c r="EWA306"/>
      <c r="EWB306"/>
      <c r="EWC306"/>
      <c r="EWD306"/>
      <c r="EWE306"/>
      <c r="EWF306"/>
      <c r="EWG306"/>
      <c r="EWH306"/>
      <c r="EWI306"/>
      <c r="EWJ306"/>
      <c r="EWK306"/>
      <c r="EWL306"/>
      <c r="EWM306"/>
      <c r="EWN306"/>
      <c r="EWO306"/>
      <c r="EWP306"/>
      <c r="EWQ306"/>
      <c r="EWR306"/>
      <c r="EWS306"/>
      <c r="EWT306"/>
      <c r="EWU306"/>
      <c r="EWV306"/>
      <c r="EWW306"/>
      <c r="EWX306"/>
      <c r="EWY306"/>
      <c r="EWZ306"/>
      <c r="EXA306"/>
      <c r="EXB306"/>
      <c r="EXC306"/>
      <c r="EXD306"/>
      <c r="EXE306"/>
      <c r="EXF306"/>
      <c r="EXG306"/>
      <c r="EXH306"/>
      <c r="EXI306"/>
      <c r="EXJ306"/>
      <c r="EXK306"/>
      <c r="EXL306"/>
      <c r="EXM306"/>
      <c r="EXN306"/>
      <c r="EXO306"/>
      <c r="EXP306"/>
      <c r="EXQ306"/>
      <c r="EXR306"/>
      <c r="EXS306"/>
      <c r="EXT306"/>
      <c r="EXU306"/>
      <c r="EXV306"/>
      <c r="EXW306"/>
      <c r="EXX306"/>
      <c r="EXY306"/>
      <c r="EXZ306"/>
      <c r="EYA306"/>
      <c r="EYB306"/>
      <c r="EYC306"/>
      <c r="EYD306"/>
      <c r="EYE306"/>
      <c r="EYF306"/>
      <c r="EYG306"/>
      <c r="EYH306"/>
      <c r="EYI306"/>
      <c r="EYJ306"/>
      <c r="EYK306"/>
      <c r="EYL306"/>
      <c r="EYM306"/>
      <c r="EYN306"/>
      <c r="EYO306"/>
      <c r="EYP306"/>
      <c r="EYQ306"/>
      <c r="EYR306"/>
      <c r="EYS306"/>
      <c r="EYT306"/>
      <c r="EYU306"/>
      <c r="EYV306"/>
      <c r="EYW306"/>
      <c r="EYX306"/>
      <c r="EYY306"/>
      <c r="EYZ306"/>
      <c r="EZA306"/>
      <c r="EZB306"/>
      <c r="EZC306"/>
      <c r="EZD306"/>
      <c r="EZE306"/>
      <c r="EZF306"/>
      <c r="EZG306"/>
      <c r="EZH306"/>
      <c r="EZI306"/>
      <c r="EZJ306"/>
      <c r="EZK306"/>
      <c r="EZL306"/>
      <c r="EZM306"/>
      <c r="EZN306"/>
      <c r="EZO306"/>
      <c r="EZP306"/>
      <c r="EZQ306"/>
      <c r="EZR306"/>
      <c r="EZS306"/>
      <c r="EZT306"/>
      <c r="EZU306"/>
      <c r="EZV306"/>
      <c r="EZW306"/>
      <c r="EZX306"/>
      <c r="EZY306"/>
      <c r="EZZ306"/>
      <c r="FAA306"/>
      <c r="FAB306"/>
      <c r="FAC306"/>
      <c r="FAD306"/>
      <c r="FAE306"/>
      <c r="FAF306"/>
      <c r="FAG306"/>
      <c r="FAH306"/>
      <c r="FAI306"/>
      <c r="FAJ306"/>
      <c r="FAK306"/>
      <c r="FAL306"/>
      <c r="FAM306"/>
      <c r="FAN306"/>
      <c r="FAO306"/>
      <c r="FAP306"/>
      <c r="FAQ306"/>
      <c r="FAR306"/>
      <c r="FAS306"/>
      <c r="FAT306"/>
      <c r="FAU306"/>
      <c r="FAV306"/>
      <c r="FAW306"/>
      <c r="FAX306"/>
      <c r="FAY306"/>
      <c r="FAZ306"/>
      <c r="FBA306"/>
      <c r="FBB306"/>
      <c r="FBC306"/>
      <c r="FBD306"/>
      <c r="FBE306"/>
      <c r="FBF306"/>
      <c r="FBG306"/>
      <c r="FBH306"/>
      <c r="FBI306"/>
      <c r="FBJ306"/>
      <c r="FBK306"/>
      <c r="FBL306"/>
      <c r="FBM306"/>
      <c r="FBN306"/>
      <c r="FBO306"/>
      <c r="FBP306"/>
      <c r="FBQ306"/>
      <c r="FBR306"/>
      <c r="FBS306"/>
      <c r="FBT306"/>
      <c r="FBU306"/>
      <c r="FBV306"/>
      <c r="FBW306"/>
      <c r="FBX306"/>
      <c r="FBY306"/>
      <c r="FBZ306"/>
      <c r="FCA306"/>
      <c r="FCB306"/>
      <c r="FCC306"/>
      <c r="FCD306"/>
      <c r="FCE306"/>
      <c r="FCF306"/>
      <c r="FCG306"/>
      <c r="FCH306"/>
      <c r="FCI306"/>
      <c r="FCJ306"/>
      <c r="FCK306"/>
      <c r="FCL306"/>
      <c r="FCM306"/>
      <c r="FCN306"/>
      <c r="FCO306"/>
      <c r="FCP306"/>
      <c r="FCQ306"/>
      <c r="FCR306"/>
      <c r="FCS306"/>
      <c r="FCT306"/>
      <c r="FCU306"/>
      <c r="FCV306"/>
      <c r="FCW306"/>
      <c r="FCX306"/>
      <c r="FCY306"/>
      <c r="FCZ306"/>
      <c r="FDA306"/>
      <c r="FDB306"/>
      <c r="FDC306"/>
      <c r="FDD306"/>
      <c r="FDE306"/>
      <c r="FDF306"/>
      <c r="FDG306"/>
      <c r="FDH306"/>
      <c r="FDI306"/>
      <c r="FDJ306"/>
      <c r="FDK306"/>
      <c r="FDL306"/>
      <c r="FDM306"/>
      <c r="FDN306"/>
      <c r="FDO306"/>
      <c r="FDP306"/>
      <c r="FDQ306"/>
      <c r="FDR306"/>
      <c r="FDS306"/>
      <c r="FDT306"/>
      <c r="FDU306"/>
      <c r="FDV306"/>
      <c r="FDW306"/>
      <c r="FDX306"/>
      <c r="FDY306"/>
      <c r="FDZ306"/>
      <c r="FEA306"/>
      <c r="FEB306"/>
      <c r="FEC306"/>
      <c r="FED306"/>
      <c r="FEE306"/>
      <c r="FEF306"/>
      <c r="FEG306"/>
      <c r="FEH306"/>
      <c r="FEI306"/>
      <c r="FEJ306"/>
      <c r="FEK306"/>
      <c r="FEL306"/>
      <c r="FEM306"/>
      <c r="FEN306"/>
      <c r="FEO306"/>
      <c r="FEP306"/>
      <c r="FEQ306"/>
      <c r="FER306"/>
      <c r="FES306"/>
      <c r="FET306"/>
      <c r="FEU306"/>
      <c r="FEV306"/>
      <c r="FEW306"/>
      <c r="FEX306"/>
      <c r="FEY306"/>
      <c r="FEZ306"/>
      <c r="FFA306"/>
      <c r="FFB306"/>
      <c r="FFC306"/>
      <c r="FFD306"/>
      <c r="FFE306"/>
      <c r="FFF306"/>
      <c r="FFG306"/>
      <c r="FFH306"/>
      <c r="FFI306"/>
      <c r="FFJ306"/>
      <c r="FFK306"/>
      <c r="FFL306"/>
      <c r="FFM306"/>
      <c r="FFN306"/>
      <c r="FFO306"/>
      <c r="FFP306"/>
      <c r="FFQ306"/>
      <c r="FFR306"/>
      <c r="FFS306"/>
      <c r="FFT306"/>
      <c r="FFU306"/>
      <c r="FFV306"/>
      <c r="FFW306"/>
      <c r="FFX306"/>
      <c r="FFY306"/>
      <c r="FFZ306"/>
      <c r="FGA306"/>
      <c r="FGB306"/>
      <c r="FGC306"/>
      <c r="FGD306"/>
      <c r="FGE306"/>
      <c r="FGF306"/>
      <c r="FGG306"/>
      <c r="FGH306"/>
      <c r="FGI306"/>
      <c r="FGJ306"/>
      <c r="FGK306"/>
      <c r="FGL306"/>
      <c r="FGM306"/>
      <c r="FGN306"/>
      <c r="FGO306"/>
      <c r="FGP306"/>
      <c r="FGQ306"/>
      <c r="FGR306"/>
      <c r="FGS306"/>
      <c r="FGT306"/>
      <c r="FGU306"/>
      <c r="FGV306"/>
      <c r="FGW306"/>
      <c r="FGX306"/>
      <c r="FGY306"/>
      <c r="FGZ306"/>
      <c r="FHA306"/>
      <c r="FHB306"/>
      <c r="FHC306"/>
      <c r="FHD306"/>
      <c r="FHE306"/>
      <c r="FHF306"/>
      <c r="FHG306"/>
      <c r="FHH306"/>
      <c r="FHI306"/>
      <c r="FHJ306"/>
      <c r="FHK306"/>
      <c r="FHL306"/>
      <c r="FHM306"/>
      <c r="FHN306"/>
      <c r="FHO306"/>
      <c r="FHP306"/>
      <c r="FHQ306"/>
      <c r="FHR306"/>
      <c r="FHS306"/>
      <c r="FHT306"/>
      <c r="FHU306"/>
      <c r="FHV306"/>
      <c r="FHW306"/>
      <c r="FHX306"/>
      <c r="FHY306"/>
      <c r="FHZ306"/>
      <c r="FIA306"/>
      <c r="FIB306"/>
      <c r="FIC306"/>
      <c r="FID306"/>
      <c r="FIE306"/>
      <c r="FIF306"/>
      <c r="FIG306"/>
      <c r="FIH306"/>
      <c r="FII306"/>
      <c r="FIJ306"/>
      <c r="FIK306"/>
      <c r="FIL306"/>
      <c r="FIM306"/>
      <c r="FIN306"/>
      <c r="FIO306"/>
      <c r="FIP306"/>
      <c r="FIQ306"/>
      <c r="FIR306"/>
      <c r="FIS306"/>
      <c r="FIT306"/>
      <c r="FIU306"/>
      <c r="FIV306"/>
      <c r="FIW306"/>
      <c r="FIX306"/>
      <c r="FIY306"/>
      <c r="FIZ306"/>
      <c r="FJA306"/>
      <c r="FJB306"/>
      <c r="FJC306"/>
      <c r="FJD306"/>
      <c r="FJE306"/>
      <c r="FJF306"/>
      <c r="FJG306"/>
      <c r="FJH306"/>
      <c r="FJI306"/>
      <c r="FJJ306"/>
      <c r="FJK306"/>
      <c r="FJL306"/>
      <c r="FJM306"/>
      <c r="FJN306"/>
      <c r="FJO306"/>
      <c r="FJP306"/>
      <c r="FJQ306"/>
      <c r="FJR306"/>
      <c r="FJS306"/>
      <c r="FJT306"/>
      <c r="FJU306"/>
      <c r="FJV306"/>
      <c r="FJW306"/>
      <c r="FJX306"/>
      <c r="FJY306"/>
      <c r="FJZ306"/>
      <c r="FKA306"/>
      <c r="FKB306"/>
      <c r="FKC306"/>
      <c r="FKD306"/>
      <c r="FKE306"/>
      <c r="FKF306"/>
      <c r="FKG306"/>
      <c r="FKH306"/>
      <c r="FKI306"/>
      <c r="FKJ306"/>
      <c r="FKK306"/>
      <c r="FKL306"/>
      <c r="FKM306"/>
      <c r="FKN306"/>
      <c r="FKO306"/>
      <c r="FKP306"/>
      <c r="FKQ306"/>
      <c r="FKR306"/>
      <c r="FKS306"/>
      <c r="FKT306"/>
      <c r="FKU306"/>
      <c r="FKV306"/>
      <c r="FKW306"/>
      <c r="FKX306"/>
      <c r="FKY306"/>
      <c r="FKZ306"/>
      <c r="FLA306"/>
      <c r="FLB306"/>
      <c r="FLC306"/>
      <c r="FLD306"/>
      <c r="FLE306"/>
      <c r="FLF306"/>
      <c r="FLG306"/>
      <c r="FLH306"/>
      <c r="FLI306"/>
      <c r="FLJ306"/>
      <c r="FLK306"/>
      <c r="FLL306"/>
      <c r="FLM306"/>
      <c r="FLN306"/>
      <c r="FLO306"/>
      <c r="FLP306"/>
      <c r="FLQ306"/>
      <c r="FLR306"/>
      <c r="FLS306"/>
      <c r="FLT306"/>
      <c r="FLU306"/>
      <c r="FLV306"/>
      <c r="FLW306"/>
      <c r="FLX306"/>
      <c r="FLY306"/>
      <c r="FLZ306"/>
      <c r="FMA306"/>
      <c r="FMB306"/>
      <c r="FMC306"/>
      <c r="FMD306"/>
      <c r="FME306"/>
      <c r="FMF306"/>
      <c r="FMG306"/>
      <c r="FMH306"/>
      <c r="FMI306"/>
      <c r="FMJ306"/>
      <c r="FMK306"/>
      <c r="FML306"/>
      <c r="FMM306"/>
      <c r="FMN306"/>
      <c r="FMO306"/>
      <c r="FMP306"/>
      <c r="FMQ306"/>
      <c r="FMR306"/>
      <c r="FMS306"/>
      <c r="FMT306"/>
      <c r="FMU306"/>
      <c r="FMV306"/>
      <c r="FMW306"/>
      <c r="FMX306"/>
      <c r="FMY306"/>
      <c r="FMZ306"/>
      <c r="FNA306"/>
      <c r="FNB306"/>
      <c r="FNC306"/>
      <c r="FND306"/>
      <c r="FNE306"/>
      <c r="FNF306"/>
      <c r="FNG306"/>
      <c r="FNH306"/>
      <c r="FNI306"/>
      <c r="FNJ306"/>
      <c r="FNK306"/>
      <c r="FNL306"/>
      <c r="FNM306"/>
      <c r="FNN306"/>
      <c r="FNO306"/>
      <c r="FNP306"/>
      <c r="FNQ306"/>
      <c r="FNR306"/>
      <c r="FNS306"/>
      <c r="FNT306"/>
      <c r="FNU306"/>
      <c r="FNV306"/>
      <c r="FNW306"/>
      <c r="FNX306"/>
      <c r="FNY306"/>
      <c r="FNZ306"/>
      <c r="FOA306"/>
      <c r="FOB306"/>
      <c r="FOC306"/>
      <c r="FOD306"/>
      <c r="FOE306"/>
      <c r="FOF306"/>
      <c r="FOG306"/>
      <c r="FOH306"/>
      <c r="FOI306"/>
      <c r="FOJ306"/>
      <c r="FOK306"/>
      <c r="FOL306"/>
      <c r="FOM306"/>
      <c r="FON306"/>
      <c r="FOO306"/>
      <c r="FOP306"/>
      <c r="FOQ306"/>
      <c r="FOR306"/>
      <c r="FOS306"/>
      <c r="FOT306"/>
      <c r="FOU306"/>
      <c r="FOV306"/>
      <c r="FOW306"/>
      <c r="FOX306"/>
      <c r="FOY306"/>
      <c r="FOZ306"/>
      <c r="FPA306"/>
      <c r="FPB306"/>
      <c r="FPC306"/>
      <c r="FPD306"/>
      <c r="FPE306"/>
      <c r="FPF306"/>
      <c r="FPG306"/>
      <c r="FPH306"/>
      <c r="FPI306"/>
      <c r="FPJ306"/>
      <c r="FPK306"/>
      <c r="FPL306"/>
      <c r="FPM306"/>
      <c r="FPN306"/>
      <c r="FPO306"/>
      <c r="FPP306"/>
      <c r="FPQ306"/>
      <c r="FPR306"/>
      <c r="FPS306"/>
      <c r="FPT306"/>
      <c r="FPU306"/>
      <c r="FPV306"/>
      <c r="FPW306"/>
      <c r="FPX306"/>
      <c r="FPY306"/>
      <c r="FPZ306"/>
      <c r="FQA306"/>
      <c r="FQB306"/>
      <c r="FQC306"/>
      <c r="FQD306"/>
      <c r="FQE306"/>
      <c r="FQF306"/>
      <c r="FQG306"/>
      <c r="FQH306"/>
      <c r="FQI306"/>
      <c r="FQJ306"/>
      <c r="FQK306"/>
      <c r="FQL306"/>
      <c r="FQM306"/>
      <c r="FQN306"/>
      <c r="FQO306"/>
      <c r="FQP306"/>
      <c r="FQQ306"/>
      <c r="FQR306"/>
      <c r="FQS306"/>
      <c r="FQT306"/>
      <c r="FQU306"/>
      <c r="FQV306"/>
      <c r="FQW306"/>
      <c r="FQX306"/>
      <c r="FQY306"/>
      <c r="FQZ306"/>
      <c r="FRA306"/>
      <c r="FRB306"/>
      <c r="FRC306"/>
      <c r="FRD306"/>
      <c r="FRE306"/>
      <c r="FRF306"/>
      <c r="FRG306"/>
      <c r="FRH306"/>
      <c r="FRI306"/>
      <c r="FRJ306"/>
      <c r="FRK306"/>
      <c r="FRL306"/>
      <c r="FRM306"/>
      <c r="FRN306"/>
      <c r="FRO306"/>
      <c r="FRP306"/>
      <c r="FRQ306"/>
      <c r="FRR306"/>
      <c r="FRS306"/>
      <c r="FRT306"/>
      <c r="FRU306"/>
      <c r="FRV306"/>
      <c r="FRW306"/>
      <c r="FRX306"/>
      <c r="FRY306"/>
      <c r="FRZ306"/>
      <c r="FSA306"/>
      <c r="FSB306"/>
      <c r="FSC306"/>
      <c r="FSD306"/>
      <c r="FSE306"/>
      <c r="FSF306"/>
      <c r="FSG306"/>
      <c r="FSH306"/>
      <c r="FSI306"/>
      <c r="FSJ306"/>
      <c r="FSK306"/>
      <c r="FSL306"/>
      <c r="FSM306"/>
      <c r="FSN306"/>
      <c r="FSO306"/>
      <c r="FSP306"/>
      <c r="FSQ306"/>
      <c r="FSR306"/>
      <c r="FSS306"/>
      <c r="FST306"/>
      <c r="FSU306"/>
      <c r="FSV306"/>
      <c r="FSW306"/>
      <c r="FSX306"/>
      <c r="FSY306"/>
      <c r="FSZ306"/>
      <c r="FTA306"/>
      <c r="FTB306"/>
      <c r="FTC306"/>
      <c r="FTD306"/>
      <c r="FTE306"/>
      <c r="FTF306"/>
      <c r="FTG306"/>
      <c r="FTH306"/>
      <c r="FTI306"/>
      <c r="FTJ306"/>
      <c r="FTK306"/>
      <c r="FTL306"/>
      <c r="FTM306"/>
      <c r="FTN306"/>
      <c r="FTO306"/>
      <c r="FTP306"/>
      <c r="FTQ306"/>
      <c r="FTR306"/>
      <c r="FTS306"/>
      <c r="FTT306"/>
      <c r="FTU306"/>
      <c r="FTV306"/>
      <c r="FTW306"/>
      <c r="FTX306"/>
      <c r="FTY306"/>
      <c r="FTZ306"/>
      <c r="FUA306"/>
      <c r="FUB306"/>
      <c r="FUC306"/>
      <c r="FUD306"/>
      <c r="FUE306"/>
      <c r="FUF306"/>
      <c r="FUG306"/>
      <c r="FUH306"/>
      <c r="FUI306"/>
      <c r="FUJ306"/>
      <c r="FUK306"/>
      <c r="FUL306"/>
      <c r="FUM306"/>
      <c r="FUN306"/>
      <c r="FUO306"/>
      <c r="FUP306"/>
      <c r="FUQ306"/>
      <c r="FUR306"/>
      <c r="FUS306"/>
      <c r="FUT306"/>
      <c r="FUU306"/>
      <c r="FUV306"/>
      <c r="FUW306"/>
      <c r="FUX306"/>
      <c r="FUY306"/>
      <c r="FUZ306"/>
      <c r="FVA306"/>
      <c r="FVB306"/>
      <c r="FVC306"/>
      <c r="FVD306"/>
      <c r="FVE306"/>
      <c r="FVF306"/>
      <c r="FVG306"/>
      <c r="FVH306"/>
      <c r="FVI306"/>
      <c r="FVJ306"/>
      <c r="FVK306"/>
      <c r="FVL306"/>
      <c r="FVM306"/>
      <c r="FVN306"/>
      <c r="FVO306"/>
      <c r="FVP306"/>
      <c r="FVQ306"/>
      <c r="FVR306"/>
      <c r="FVS306"/>
      <c r="FVT306"/>
      <c r="FVU306"/>
      <c r="FVV306"/>
      <c r="FVW306"/>
      <c r="FVX306"/>
      <c r="FVY306"/>
      <c r="FVZ306"/>
      <c r="FWA306"/>
      <c r="FWB306"/>
      <c r="FWC306"/>
      <c r="FWD306"/>
      <c r="FWE306"/>
      <c r="FWF306"/>
      <c r="FWG306"/>
      <c r="FWH306"/>
      <c r="FWI306"/>
      <c r="FWJ306"/>
      <c r="FWK306"/>
      <c r="FWL306"/>
      <c r="FWM306"/>
      <c r="FWN306"/>
      <c r="FWO306"/>
      <c r="FWP306"/>
      <c r="FWQ306"/>
      <c r="FWR306"/>
      <c r="FWS306"/>
      <c r="FWT306"/>
      <c r="FWU306"/>
      <c r="FWV306"/>
      <c r="FWW306"/>
      <c r="FWX306"/>
      <c r="FWY306"/>
      <c r="FWZ306"/>
      <c r="FXA306"/>
      <c r="FXB306"/>
      <c r="FXC306"/>
      <c r="FXD306"/>
      <c r="FXE306"/>
      <c r="FXF306"/>
      <c r="FXG306"/>
      <c r="FXH306"/>
      <c r="FXI306"/>
      <c r="FXJ306"/>
      <c r="FXK306"/>
      <c r="FXL306"/>
      <c r="FXM306"/>
      <c r="FXN306"/>
      <c r="FXO306"/>
      <c r="FXP306"/>
      <c r="FXQ306"/>
      <c r="FXR306"/>
      <c r="FXS306"/>
      <c r="FXT306"/>
      <c r="FXU306"/>
      <c r="FXV306"/>
      <c r="FXW306"/>
      <c r="FXX306"/>
      <c r="FXY306"/>
      <c r="FXZ306"/>
      <c r="FYA306"/>
      <c r="FYB306"/>
      <c r="FYC306"/>
      <c r="FYD306"/>
      <c r="FYE306"/>
      <c r="FYF306"/>
      <c r="FYG306"/>
      <c r="FYH306"/>
      <c r="FYI306"/>
      <c r="FYJ306"/>
      <c r="FYK306"/>
      <c r="FYL306"/>
      <c r="FYM306"/>
      <c r="FYN306"/>
      <c r="FYO306"/>
      <c r="FYP306"/>
      <c r="FYQ306"/>
      <c r="FYR306"/>
      <c r="FYS306"/>
      <c r="FYT306"/>
      <c r="FYU306"/>
      <c r="FYV306"/>
      <c r="FYW306"/>
      <c r="FYX306"/>
      <c r="FYY306"/>
      <c r="FYZ306"/>
      <c r="FZA306"/>
      <c r="FZB306"/>
      <c r="FZC306"/>
      <c r="FZD306"/>
      <c r="FZE306"/>
      <c r="FZF306"/>
      <c r="FZG306"/>
      <c r="FZH306"/>
      <c r="FZI306"/>
      <c r="FZJ306"/>
      <c r="FZK306"/>
      <c r="FZL306"/>
      <c r="FZM306"/>
      <c r="FZN306"/>
      <c r="FZO306"/>
      <c r="FZP306"/>
      <c r="FZQ306"/>
      <c r="FZR306"/>
      <c r="FZS306"/>
      <c r="FZT306"/>
      <c r="FZU306"/>
      <c r="FZV306"/>
      <c r="FZW306"/>
      <c r="FZX306"/>
      <c r="FZY306"/>
      <c r="FZZ306"/>
      <c r="GAA306"/>
      <c r="GAB306"/>
      <c r="GAC306"/>
      <c r="GAD306"/>
      <c r="GAE306"/>
      <c r="GAF306"/>
      <c r="GAG306"/>
      <c r="GAH306"/>
      <c r="GAI306"/>
      <c r="GAJ306"/>
      <c r="GAK306"/>
      <c r="GAL306"/>
      <c r="GAM306"/>
      <c r="GAN306"/>
      <c r="GAO306"/>
      <c r="GAP306"/>
      <c r="GAQ306"/>
      <c r="GAR306"/>
      <c r="GAS306"/>
      <c r="GAT306"/>
      <c r="GAU306"/>
      <c r="GAV306"/>
      <c r="GAW306"/>
      <c r="GAX306"/>
      <c r="GAY306"/>
      <c r="GAZ306"/>
      <c r="GBA306"/>
      <c r="GBB306"/>
      <c r="GBC306"/>
      <c r="GBD306"/>
      <c r="GBE306"/>
      <c r="GBF306"/>
      <c r="GBG306"/>
      <c r="GBH306"/>
      <c r="GBI306"/>
      <c r="GBJ306"/>
      <c r="GBK306"/>
      <c r="GBL306"/>
      <c r="GBM306"/>
      <c r="GBN306"/>
      <c r="GBO306"/>
      <c r="GBP306"/>
      <c r="GBQ306"/>
      <c r="GBR306"/>
      <c r="GBS306"/>
      <c r="GBT306"/>
      <c r="GBU306"/>
      <c r="GBV306"/>
      <c r="GBW306"/>
      <c r="GBX306"/>
      <c r="GBY306"/>
      <c r="GBZ306"/>
      <c r="GCA306"/>
      <c r="GCB306"/>
      <c r="GCC306"/>
      <c r="GCD306"/>
      <c r="GCE306"/>
      <c r="GCF306"/>
      <c r="GCG306"/>
      <c r="GCH306"/>
      <c r="GCI306"/>
      <c r="GCJ306"/>
      <c r="GCK306"/>
      <c r="GCL306"/>
      <c r="GCM306"/>
      <c r="GCN306"/>
      <c r="GCO306"/>
      <c r="GCP306"/>
      <c r="GCQ306"/>
      <c r="GCR306"/>
      <c r="GCS306"/>
      <c r="GCT306"/>
      <c r="GCU306"/>
      <c r="GCV306"/>
      <c r="GCW306"/>
      <c r="GCX306"/>
      <c r="GCY306"/>
      <c r="GCZ306"/>
      <c r="GDA306"/>
      <c r="GDB306"/>
      <c r="GDC306"/>
      <c r="GDD306"/>
      <c r="GDE306"/>
      <c r="GDF306"/>
      <c r="GDG306"/>
      <c r="GDH306"/>
      <c r="GDI306"/>
      <c r="GDJ306"/>
      <c r="GDK306"/>
      <c r="GDL306"/>
      <c r="GDM306"/>
      <c r="GDN306"/>
      <c r="GDO306"/>
      <c r="GDP306"/>
      <c r="GDQ306"/>
      <c r="GDR306"/>
      <c r="GDS306"/>
      <c r="GDT306"/>
      <c r="GDU306"/>
      <c r="GDV306"/>
      <c r="GDW306"/>
      <c r="GDX306"/>
      <c r="GDY306"/>
      <c r="GDZ306"/>
      <c r="GEA306"/>
      <c r="GEB306"/>
      <c r="GEC306"/>
      <c r="GED306"/>
      <c r="GEE306"/>
      <c r="GEF306"/>
      <c r="GEG306"/>
      <c r="GEH306"/>
      <c r="GEI306"/>
      <c r="GEJ306"/>
      <c r="GEK306"/>
      <c r="GEL306"/>
      <c r="GEM306"/>
      <c r="GEN306"/>
      <c r="GEO306"/>
      <c r="GEP306"/>
      <c r="GEQ306"/>
      <c r="GER306"/>
      <c r="GES306"/>
      <c r="GET306"/>
      <c r="GEU306"/>
      <c r="GEV306"/>
      <c r="GEW306"/>
      <c r="GEX306"/>
      <c r="GEY306"/>
      <c r="GEZ306"/>
      <c r="GFA306"/>
      <c r="GFB306"/>
      <c r="GFC306"/>
      <c r="GFD306"/>
      <c r="GFE306"/>
      <c r="GFF306"/>
      <c r="GFG306"/>
      <c r="GFH306"/>
      <c r="GFI306"/>
      <c r="GFJ306"/>
      <c r="GFK306"/>
      <c r="GFL306"/>
      <c r="GFM306"/>
      <c r="GFN306"/>
      <c r="GFO306"/>
      <c r="GFP306"/>
      <c r="GFQ306"/>
      <c r="GFR306"/>
      <c r="GFS306"/>
      <c r="GFT306"/>
      <c r="GFU306"/>
      <c r="GFV306"/>
      <c r="GFW306"/>
      <c r="GFX306"/>
      <c r="GFY306"/>
      <c r="GFZ306"/>
      <c r="GGA306"/>
      <c r="GGB306"/>
      <c r="GGC306"/>
      <c r="GGD306"/>
      <c r="GGE306"/>
      <c r="GGF306"/>
      <c r="GGG306"/>
      <c r="GGH306"/>
      <c r="GGI306"/>
      <c r="GGJ306"/>
      <c r="GGK306"/>
      <c r="GGL306"/>
      <c r="GGM306"/>
      <c r="GGN306"/>
      <c r="GGO306"/>
      <c r="GGP306"/>
      <c r="GGQ306"/>
      <c r="GGR306"/>
      <c r="GGS306"/>
      <c r="GGT306"/>
      <c r="GGU306"/>
      <c r="GGV306"/>
      <c r="GGW306"/>
      <c r="GGX306"/>
      <c r="GGY306"/>
      <c r="GGZ306"/>
      <c r="GHA306"/>
      <c r="GHB306"/>
      <c r="GHC306"/>
      <c r="GHD306"/>
      <c r="GHE306"/>
      <c r="GHF306"/>
      <c r="GHG306"/>
      <c r="GHH306"/>
      <c r="GHI306"/>
      <c r="GHJ306"/>
      <c r="GHK306"/>
      <c r="GHL306"/>
      <c r="GHM306"/>
      <c r="GHN306"/>
      <c r="GHO306"/>
      <c r="GHP306"/>
      <c r="GHQ306"/>
      <c r="GHR306"/>
      <c r="GHS306"/>
      <c r="GHT306"/>
      <c r="GHU306"/>
      <c r="GHV306"/>
      <c r="GHW306"/>
      <c r="GHX306"/>
      <c r="GHY306"/>
      <c r="GHZ306"/>
      <c r="GIA306"/>
      <c r="GIB306"/>
      <c r="GIC306"/>
      <c r="GID306"/>
      <c r="GIE306"/>
      <c r="GIF306"/>
      <c r="GIG306"/>
      <c r="GIH306"/>
      <c r="GII306"/>
      <c r="GIJ306"/>
      <c r="GIK306"/>
      <c r="GIL306"/>
      <c r="GIM306"/>
      <c r="GIN306"/>
      <c r="GIO306"/>
      <c r="GIP306"/>
      <c r="GIQ306"/>
      <c r="GIR306"/>
      <c r="GIS306"/>
      <c r="GIT306"/>
      <c r="GIU306"/>
      <c r="GIV306"/>
      <c r="GIW306"/>
      <c r="GIX306"/>
      <c r="GIY306"/>
      <c r="GIZ306"/>
      <c r="GJA306"/>
      <c r="GJB306"/>
      <c r="GJC306"/>
      <c r="GJD306"/>
      <c r="GJE306"/>
      <c r="GJF306"/>
      <c r="GJG306"/>
      <c r="GJH306"/>
      <c r="GJI306"/>
      <c r="GJJ306"/>
      <c r="GJK306"/>
      <c r="GJL306"/>
      <c r="GJM306"/>
      <c r="GJN306"/>
      <c r="GJO306"/>
      <c r="GJP306"/>
      <c r="GJQ306"/>
      <c r="GJR306"/>
      <c r="GJS306"/>
      <c r="GJT306"/>
      <c r="GJU306"/>
      <c r="GJV306"/>
      <c r="GJW306"/>
      <c r="GJX306"/>
      <c r="GJY306"/>
      <c r="GJZ306"/>
      <c r="GKA306"/>
      <c r="GKB306"/>
      <c r="GKC306"/>
      <c r="GKD306"/>
      <c r="GKE306"/>
      <c r="GKF306"/>
      <c r="GKG306"/>
      <c r="GKH306"/>
      <c r="GKI306"/>
      <c r="GKJ306"/>
      <c r="GKK306"/>
      <c r="GKL306"/>
      <c r="GKM306"/>
      <c r="GKN306"/>
      <c r="GKO306"/>
      <c r="GKP306"/>
      <c r="GKQ306"/>
      <c r="GKR306"/>
      <c r="GKS306"/>
      <c r="GKT306"/>
      <c r="GKU306"/>
      <c r="GKV306"/>
      <c r="GKW306"/>
      <c r="GKX306"/>
      <c r="GKY306"/>
      <c r="GKZ306"/>
      <c r="GLA306"/>
      <c r="GLB306"/>
      <c r="GLC306"/>
      <c r="GLD306"/>
      <c r="GLE306"/>
      <c r="GLF306"/>
      <c r="GLG306"/>
      <c r="GLH306"/>
      <c r="GLI306"/>
      <c r="GLJ306"/>
      <c r="GLK306"/>
      <c r="GLL306"/>
      <c r="GLM306"/>
      <c r="GLN306"/>
      <c r="GLO306"/>
      <c r="GLP306"/>
      <c r="GLQ306"/>
      <c r="GLR306"/>
      <c r="GLS306"/>
      <c r="GLT306"/>
      <c r="GLU306"/>
      <c r="GLV306"/>
      <c r="GLW306"/>
      <c r="GLX306"/>
      <c r="GLY306"/>
      <c r="GLZ306"/>
      <c r="GMA306"/>
      <c r="GMB306"/>
      <c r="GMC306"/>
      <c r="GMD306"/>
      <c r="GME306"/>
      <c r="GMF306"/>
      <c r="GMG306"/>
      <c r="GMH306"/>
      <c r="GMI306"/>
      <c r="GMJ306"/>
      <c r="GMK306"/>
      <c r="GML306"/>
      <c r="GMM306"/>
      <c r="GMN306"/>
      <c r="GMO306"/>
      <c r="GMP306"/>
      <c r="GMQ306"/>
      <c r="GMR306"/>
      <c r="GMS306"/>
      <c r="GMT306"/>
      <c r="GMU306"/>
      <c r="GMV306"/>
      <c r="GMW306"/>
      <c r="GMX306"/>
      <c r="GMY306"/>
      <c r="GMZ306"/>
      <c r="GNA306"/>
      <c r="GNB306"/>
      <c r="GNC306"/>
      <c r="GND306"/>
      <c r="GNE306"/>
      <c r="GNF306"/>
      <c r="GNG306"/>
      <c r="GNH306"/>
      <c r="GNI306"/>
      <c r="GNJ306"/>
      <c r="GNK306"/>
      <c r="GNL306"/>
      <c r="GNM306"/>
      <c r="GNN306"/>
      <c r="GNO306"/>
      <c r="GNP306"/>
      <c r="GNQ306"/>
      <c r="GNR306"/>
      <c r="GNS306"/>
      <c r="GNT306"/>
      <c r="GNU306"/>
      <c r="GNV306"/>
      <c r="GNW306"/>
      <c r="GNX306"/>
      <c r="GNY306"/>
      <c r="GNZ306"/>
      <c r="GOA306"/>
      <c r="GOB306"/>
      <c r="GOC306"/>
      <c r="GOD306"/>
      <c r="GOE306"/>
      <c r="GOF306"/>
      <c r="GOG306"/>
      <c r="GOH306"/>
      <c r="GOI306"/>
      <c r="GOJ306"/>
      <c r="GOK306"/>
      <c r="GOL306"/>
      <c r="GOM306"/>
      <c r="GON306"/>
      <c r="GOO306"/>
      <c r="GOP306"/>
      <c r="GOQ306"/>
      <c r="GOR306"/>
      <c r="GOS306"/>
      <c r="GOT306"/>
      <c r="GOU306"/>
      <c r="GOV306"/>
      <c r="GOW306"/>
      <c r="GOX306"/>
      <c r="GOY306"/>
      <c r="GOZ306"/>
      <c r="GPA306"/>
      <c r="GPB306"/>
      <c r="GPC306"/>
      <c r="GPD306"/>
      <c r="GPE306"/>
      <c r="GPF306"/>
      <c r="GPG306"/>
      <c r="GPH306"/>
      <c r="GPI306"/>
      <c r="GPJ306"/>
      <c r="GPK306"/>
      <c r="GPL306"/>
      <c r="GPM306"/>
      <c r="GPN306"/>
      <c r="GPO306"/>
      <c r="GPP306"/>
      <c r="GPQ306"/>
      <c r="GPR306"/>
      <c r="GPS306"/>
      <c r="GPT306"/>
      <c r="GPU306"/>
      <c r="GPV306"/>
      <c r="GPW306"/>
      <c r="GPX306"/>
      <c r="GPY306"/>
      <c r="GPZ306"/>
      <c r="GQA306"/>
      <c r="GQB306"/>
      <c r="GQC306"/>
      <c r="GQD306"/>
      <c r="GQE306"/>
      <c r="GQF306"/>
      <c r="GQG306"/>
      <c r="GQH306"/>
      <c r="GQI306"/>
      <c r="GQJ306"/>
      <c r="GQK306"/>
      <c r="GQL306"/>
      <c r="GQM306"/>
      <c r="GQN306"/>
      <c r="GQO306"/>
      <c r="GQP306"/>
      <c r="GQQ306"/>
      <c r="GQR306"/>
      <c r="GQS306"/>
      <c r="GQT306"/>
      <c r="GQU306"/>
      <c r="GQV306"/>
      <c r="GQW306"/>
      <c r="GQX306"/>
      <c r="GQY306"/>
      <c r="GQZ306"/>
      <c r="GRA306"/>
      <c r="GRB306"/>
      <c r="GRC306"/>
      <c r="GRD306"/>
      <c r="GRE306"/>
      <c r="GRF306"/>
      <c r="GRG306"/>
      <c r="GRH306"/>
      <c r="GRI306"/>
      <c r="GRJ306"/>
      <c r="GRK306"/>
      <c r="GRL306"/>
      <c r="GRM306"/>
      <c r="GRN306"/>
      <c r="GRO306"/>
      <c r="GRP306"/>
      <c r="GRQ306"/>
      <c r="GRR306"/>
      <c r="GRS306"/>
      <c r="GRT306"/>
      <c r="GRU306"/>
      <c r="GRV306"/>
      <c r="GRW306"/>
      <c r="GRX306"/>
      <c r="GRY306"/>
      <c r="GRZ306"/>
      <c r="GSA306"/>
      <c r="GSB306"/>
      <c r="GSC306"/>
      <c r="GSD306"/>
      <c r="GSE306"/>
      <c r="GSF306"/>
      <c r="GSG306"/>
      <c r="GSH306"/>
      <c r="GSI306"/>
      <c r="GSJ306"/>
      <c r="GSK306"/>
      <c r="GSL306"/>
      <c r="GSM306"/>
      <c r="GSN306"/>
      <c r="GSO306"/>
      <c r="GSP306"/>
      <c r="GSQ306"/>
      <c r="GSR306"/>
      <c r="GSS306"/>
      <c r="GST306"/>
      <c r="GSU306"/>
      <c r="GSV306"/>
      <c r="GSW306"/>
      <c r="GSX306"/>
      <c r="GSY306"/>
      <c r="GSZ306"/>
      <c r="GTA306"/>
      <c r="GTB306"/>
      <c r="GTC306"/>
      <c r="GTD306"/>
      <c r="GTE306"/>
      <c r="GTF306"/>
      <c r="GTG306"/>
      <c r="GTH306"/>
      <c r="GTI306"/>
      <c r="GTJ306"/>
      <c r="GTK306"/>
      <c r="GTL306"/>
      <c r="GTM306"/>
      <c r="GTN306"/>
      <c r="GTO306"/>
      <c r="GTP306"/>
      <c r="GTQ306"/>
      <c r="GTR306"/>
      <c r="GTS306"/>
      <c r="GTT306"/>
      <c r="GTU306"/>
      <c r="GTV306"/>
      <c r="GTW306"/>
      <c r="GTX306"/>
      <c r="GTY306"/>
      <c r="GTZ306"/>
      <c r="GUA306"/>
      <c r="GUB306"/>
      <c r="GUC306"/>
      <c r="GUD306"/>
      <c r="GUE306"/>
      <c r="GUF306"/>
      <c r="GUG306"/>
      <c r="GUH306"/>
      <c r="GUI306"/>
      <c r="GUJ306"/>
      <c r="GUK306"/>
      <c r="GUL306"/>
      <c r="GUM306"/>
      <c r="GUN306"/>
      <c r="GUO306"/>
      <c r="GUP306"/>
      <c r="GUQ306"/>
      <c r="GUR306"/>
      <c r="GUS306"/>
      <c r="GUT306"/>
      <c r="GUU306"/>
      <c r="GUV306"/>
      <c r="GUW306"/>
      <c r="GUX306"/>
      <c r="GUY306"/>
      <c r="GUZ306"/>
      <c r="GVA306"/>
      <c r="GVB306"/>
      <c r="GVC306"/>
      <c r="GVD306"/>
      <c r="GVE306"/>
      <c r="GVF306"/>
      <c r="GVG306"/>
      <c r="GVH306"/>
      <c r="GVI306"/>
      <c r="GVJ306"/>
      <c r="GVK306"/>
      <c r="GVL306"/>
      <c r="GVM306"/>
      <c r="GVN306"/>
      <c r="GVO306"/>
      <c r="GVP306"/>
      <c r="GVQ306"/>
      <c r="GVR306"/>
      <c r="GVS306"/>
      <c r="GVT306"/>
      <c r="GVU306"/>
      <c r="GVV306"/>
      <c r="GVW306"/>
      <c r="GVX306"/>
      <c r="GVY306"/>
      <c r="GVZ306"/>
      <c r="GWA306"/>
      <c r="GWB306"/>
      <c r="GWC306"/>
      <c r="GWD306"/>
      <c r="GWE306"/>
      <c r="GWF306"/>
      <c r="GWG306"/>
      <c r="GWH306"/>
      <c r="GWI306"/>
      <c r="GWJ306"/>
      <c r="GWK306"/>
      <c r="GWL306"/>
      <c r="GWM306"/>
      <c r="GWN306"/>
      <c r="GWO306"/>
      <c r="GWP306"/>
      <c r="GWQ306"/>
      <c r="GWR306"/>
      <c r="GWS306"/>
      <c r="GWT306"/>
      <c r="GWU306"/>
      <c r="GWV306"/>
      <c r="GWW306"/>
      <c r="GWX306"/>
      <c r="GWY306"/>
      <c r="GWZ306"/>
      <c r="GXA306"/>
      <c r="GXB306"/>
      <c r="GXC306"/>
      <c r="GXD306"/>
      <c r="GXE306"/>
      <c r="GXF306"/>
      <c r="GXG306"/>
      <c r="GXH306"/>
      <c r="GXI306"/>
      <c r="GXJ306"/>
      <c r="GXK306"/>
      <c r="GXL306"/>
      <c r="GXM306"/>
      <c r="GXN306"/>
      <c r="GXO306"/>
      <c r="GXP306"/>
      <c r="GXQ306"/>
      <c r="GXR306"/>
      <c r="GXS306"/>
      <c r="GXT306"/>
      <c r="GXU306"/>
      <c r="GXV306"/>
      <c r="GXW306"/>
      <c r="GXX306"/>
      <c r="GXY306"/>
      <c r="GXZ306"/>
      <c r="GYA306"/>
      <c r="GYB306"/>
      <c r="GYC306"/>
      <c r="GYD306"/>
      <c r="GYE306"/>
      <c r="GYF306"/>
      <c r="GYG306"/>
      <c r="GYH306"/>
      <c r="GYI306"/>
      <c r="GYJ306"/>
      <c r="GYK306"/>
      <c r="GYL306"/>
      <c r="GYM306"/>
      <c r="GYN306"/>
      <c r="GYO306"/>
      <c r="GYP306"/>
      <c r="GYQ306"/>
      <c r="GYR306"/>
      <c r="GYS306"/>
      <c r="GYT306"/>
      <c r="GYU306"/>
      <c r="GYV306"/>
      <c r="GYW306"/>
      <c r="GYX306"/>
      <c r="GYY306"/>
      <c r="GYZ306"/>
      <c r="GZA306"/>
      <c r="GZB306"/>
      <c r="GZC306"/>
      <c r="GZD306"/>
      <c r="GZE306"/>
      <c r="GZF306"/>
      <c r="GZG306"/>
      <c r="GZH306"/>
      <c r="GZI306"/>
      <c r="GZJ306"/>
      <c r="GZK306"/>
      <c r="GZL306"/>
      <c r="GZM306"/>
      <c r="GZN306"/>
      <c r="GZO306"/>
      <c r="GZP306"/>
      <c r="GZQ306"/>
      <c r="GZR306"/>
      <c r="GZS306"/>
      <c r="GZT306"/>
      <c r="GZU306"/>
      <c r="GZV306"/>
      <c r="GZW306"/>
      <c r="GZX306"/>
      <c r="GZY306"/>
      <c r="GZZ306"/>
      <c r="HAA306"/>
      <c r="HAB306"/>
      <c r="HAC306"/>
      <c r="HAD306"/>
      <c r="HAE306"/>
      <c r="HAF306"/>
      <c r="HAG306"/>
      <c r="HAH306"/>
      <c r="HAI306"/>
      <c r="HAJ306"/>
      <c r="HAK306"/>
      <c r="HAL306"/>
      <c r="HAM306"/>
      <c r="HAN306"/>
      <c r="HAO306"/>
      <c r="HAP306"/>
      <c r="HAQ306"/>
      <c r="HAR306"/>
      <c r="HAS306"/>
      <c r="HAT306"/>
      <c r="HAU306"/>
      <c r="HAV306"/>
      <c r="HAW306"/>
      <c r="HAX306"/>
      <c r="HAY306"/>
      <c r="HAZ306"/>
      <c r="HBA306"/>
      <c r="HBB306"/>
      <c r="HBC306"/>
      <c r="HBD306"/>
      <c r="HBE306"/>
      <c r="HBF306"/>
      <c r="HBG306"/>
      <c r="HBH306"/>
      <c r="HBI306"/>
      <c r="HBJ306"/>
      <c r="HBK306"/>
      <c r="HBL306"/>
      <c r="HBM306"/>
      <c r="HBN306"/>
      <c r="HBO306"/>
      <c r="HBP306"/>
      <c r="HBQ306"/>
      <c r="HBR306"/>
      <c r="HBS306"/>
      <c r="HBT306"/>
      <c r="HBU306"/>
      <c r="HBV306"/>
      <c r="HBW306"/>
      <c r="HBX306"/>
      <c r="HBY306"/>
      <c r="HBZ306"/>
      <c r="HCA306"/>
      <c r="HCB306"/>
      <c r="HCC306"/>
      <c r="HCD306"/>
      <c r="HCE306"/>
      <c r="HCF306"/>
      <c r="HCG306"/>
      <c r="HCH306"/>
      <c r="HCI306"/>
      <c r="HCJ306"/>
      <c r="HCK306"/>
      <c r="HCL306"/>
      <c r="HCM306"/>
      <c r="HCN306"/>
      <c r="HCO306"/>
      <c r="HCP306"/>
      <c r="HCQ306"/>
      <c r="HCR306"/>
      <c r="HCS306"/>
      <c r="HCT306"/>
      <c r="HCU306"/>
      <c r="HCV306"/>
      <c r="HCW306"/>
      <c r="HCX306"/>
      <c r="HCY306"/>
      <c r="HCZ306"/>
      <c r="HDA306"/>
      <c r="HDB306"/>
      <c r="HDC306"/>
      <c r="HDD306"/>
      <c r="HDE306"/>
      <c r="HDF306"/>
      <c r="HDG306"/>
      <c r="HDH306"/>
      <c r="HDI306"/>
      <c r="HDJ306"/>
      <c r="HDK306"/>
      <c r="HDL306"/>
      <c r="HDM306"/>
      <c r="HDN306"/>
      <c r="HDO306"/>
      <c r="HDP306"/>
      <c r="HDQ306"/>
      <c r="HDR306"/>
      <c r="HDS306"/>
      <c r="HDT306"/>
      <c r="HDU306"/>
      <c r="HDV306"/>
      <c r="HDW306"/>
      <c r="HDX306"/>
      <c r="HDY306"/>
      <c r="HDZ306"/>
      <c r="HEA306"/>
      <c r="HEB306"/>
      <c r="HEC306"/>
      <c r="HED306"/>
      <c r="HEE306"/>
      <c r="HEF306"/>
      <c r="HEG306"/>
      <c r="HEH306"/>
      <c r="HEI306"/>
      <c r="HEJ306"/>
      <c r="HEK306"/>
      <c r="HEL306"/>
      <c r="HEM306"/>
      <c r="HEN306"/>
      <c r="HEO306"/>
      <c r="HEP306"/>
      <c r="HEQ306"/>
      <c r="HER306"/>
      <c r="HES306"/>
      <c r="HET306"/>
      <c r="HEU306"/>
      <c r="HEV306"/>
      <c r="HEW306"/>
      <c r="HEX306"/>
      <c r="HEY306"/>
      <c r="HEZ306"/>
      <c r="HFA306"/>
      <c r="HFB306"/>
      <c r="HFC306"/>
      <c r="HFD306"/>
      <c r="HFE306"/>
      <c r="HFF306"/>
      <c r="HFG306"/>
      <c r="HFH306"/>
      <c r="HFI306"/>
      <c r="HFJ306"/>
      <c r="HFK306"/>
      <c r="HFL306"/>
      <c r="HFM306"/>
      <c r="HFN306"/>
      <c r="HFO306"/>
      <c r="HFP306"/>
      <c r="HFQ306"/>
      <c r="HFR306"/>
      <c r="HFS306"/>
      <c r="HFT306"/>
      <c r="HFU306"/>
      <c r="HFV306"/>
      <c r="HFW306"/>
      <c r="HFX306"/>
      <c r="HFY306"/>
      <c r="HFZ306"/>
      <c r="HGA306"/>
      <c r="HGB306"/>
      <c r="HGC306"/>
      <c r="HGD306"/>
      <c r="HGE306"/>
      <c r="HGF306"/>
      <c r="HGG306"/>
      <c r="HGH306"/>
      <c r="HGI306"/>
      <c r="HGJ306"/>
      <c r="HGK306"/>
      <c r="HGL306"/>
      <c r="HGM306"/>
      <c r="HGN306"/>
      <c r="HGO306"/>
      <c r="HGP306"/>
      <c r="HGQ306"/>
      <c r="HGR306"/>
      <c r="HGS306"/>
      <c r="HGT306"/>
      <c r="HGU306"/>
      <c r="HGV306"/>
      <c r="HGW306"/>
      <c r="HGX306"/>
      <c r="HGY306"/>
      <c r="HGZ306"/>
      <c r="HHA306"/>
      <c r="HHB306"/>
      <c r="HHC306"/>
      <c r="HHD306"/>
      <c r="HHE306"/>
      <c r="HHF306"/>
      <c r="HHG306"/>
      <c r="HHH306"/>
      <c r="HHI306"/>
      <c r="HHJ306"/>
      <c r="HHK306"/>
      <c r="HHL306"/>
      <c r="HHM306"/>
      <c r="HHN306"/>
      <c r="HHO306"/>
      <c r="HHP306"/>
      <c r="HHQ306"/>
      <c r="HHR306"/>
      <c r="HHS306"/>
      <c r="HHT306"/>
      <c r="HHU306"/>
      <c r="HHV306"/>
      <c r="HHW306"/>
      <c r="HHX306"/>
      <c r="HHY306"/>
      <c r="HHZ306"/>
      <c r="HIA306"/>
      <c r="HIB306"/>
      <c r="HIC306"/>
      <c r="HID306"/>
      <c r="HIE306"/>
      <c r="HIF306"/>
      <c r="HIG306"/>
      <c r="HIH306"/>
      <c r="HII306"/>
      <c r="HIJ306"/>
      <c r="HIK306"/>
      <c r="HIL306"/>
      <c r="HIM306"/>
      <c r="HIN306"/>
      <c r="HIO306"/>
      <c r="HIP306"/>
      <c r="HIQ306"/>
      <c r="HIR306"/>
      <c r="HIS306"/>
      <c r="HIT306"/>
      <c r="HIU306"/>
      <c r="HIV306"/>
      <c r="HIW306"/>
      <c r="HIX306"/>
      <c r="HIY306"/>
      <c r="HIZ306"/>
      <c r="HJA306"/>
      <c r="HJB306"/>
      <c r="HJC306"/>
      <c r="HJD306"/>
      <c r="HJE306"/>
      <c r="HJF306"/>
      <c r="HJG306"/>
      <c r="HJH306"/>
      <c r="HJI306"/>
      <c r="HJJ306"/>
      <c r="HJK306"/>
      <c r="HJL306"/>
      <c r="HJM306"/>
      <c r="HJN306"/>
      <c r="HJO306"/>
      <c r="HJP306"/>
      <c r="HJQ306"/>
      <c r="HJR306"/>
      <c r="HJS306"/>
      <c r="HJT306"/>
      <c r="HJU306"/>
      <c r="HJV306"/>
      <c r="HJW306"/>
      <c r="HJX306"/>
      <c r="HJY306"/>
      <c r="HJZ306"/>
      <c r="HKA306"/>
      <c r="HKB306"/>
      <c r="HKC306"/>
      <c r="HKD306"/>
      <c r="HKE306"/>
      <c r="HKF306"/>
      <c r="HKG306"/>
      <c r="HKH306"/>
      <c r="HKI306"/>
      <c r="HKJ306"/>
      <c r="HKK306"/>
      <c r="HKL306"/>
      <c r="HKM306"/>
      <c r="HKN306"/>
      <c r="HKO306"/>
      <c r="HKP306"/>
      <c r="HKQ306"/>
      <c r="HKR306"/>
      <c r="HKS306"/>
      <c r="HKT306"/>
      <c r="HKU306"/>
      <c r="HKV306"/>
      <c r="HKW306"/>
      <c r="HKX306"/>
      <c r="HKY306"/>
      <c r="HKZ306"/>
      <c r="HLA306"/>
      <c r="HLB306"/>
      <c r="HLC306"/>
      <c r="HLD306"/>
      <c r="HLE306"/>
      <c r="HLF306"/>
      <c r="HLG306"/>
      <c r="HLH306"/>
      <c r="HLI306"/>
      <c r="HLJ306"/>
      <c r="HLK306"/>
      <c r="HLL306"/>
      <c r="HLM306"/>
      <c r="HLN306"/>
      <c r="HLO306"/>
      <c r="HLP306"/>
      <c r="HLQ306"/>
      <c r="HLR306"/>
      <c r="HLS306"/>
      <c r="HLT306"/>
      <c r="HLU306"/>
      <c r="HLV306"/>
      <c r="HLW306"/>
      <c r="HLX306"/>
      <c r="HLY306"/>
      <c r="HLZ306"/>
      <c r="HMA306"/>
      <c r="HMB306"/>
      <c r="HMC306"/>
      <c r="HMD306"/>
      <c r="HME306"/>
      <c r="HMF306"/>
      <c r="HMG306"/>
      <c r="HMH306"/>
      <c r="HMI306"/>
      <c r="HMJ306"/>
      <c r="HMK306"/>
      <c r="HML306"/>
      <c r="HMM306"/>
      <c r="HMN306"/>
      <c r="HMO306"/>
      <c r="HMP306"/>
      <c r="HMQ306"/>
      <c r="HMR306"/>
      <c r="HMS306"/>
      <c r="HMT306"/>
      <c r="HMU306"/>
      <c r="HMV306"/>
      <c r="HMW306"/>
      <c r="HMX306"/>
      <c r="HMY306"/>
      <c r="HMZ306"/>
      <c r="HNA306"/>
      <c r="HNB306"/>
      <c r="HNC306"/>
      <c r="HND306"/>
      <c r="HNE306"/>
      <c r="HNF306"/>
      <c r="HNG306"/>
      <c r="HNH306"/>
      <c r="HNI306"/>
      <c r="HNJ306"/>
      <c r="HNK306"/>
      <c r="HNL306"/>
      <c r="HNM306"/>
      <c r="HNN306"/>
      <c r="HNO306"/>
      <c r="HNP306"/>
      <c r="HNQ306"/>
      <c r="HNR306"/>
      <c r="HNS306"/>
      <c r="HNT306"/>
      <c r="HNU306"/>
      <c r="HNV306"/>
      <c r="HNW306"/>
      <c r="HNX306"/>
      <c r="HNY306"/>
      <c r="HNZ306"/>
      <c r="HOA306"/>
      <c r="HOB306"/>
      <c r="HOC306"/>
      <c r="HOD306"/>
      <c r="HOE306"/>
      <c r="HOF306"/>
      <c r="HOG306"/>
      <c r="HOH306"/>
      <c r="HOI306"/>
      <c r="HOJ306"/>
      <c r="HOK306"/>
      <c r="HOL306"/>
      <c r="HOM306"/>
      <c r="HON306"/>
      <c r="HOO306"/>
      <c r="HOP306"/>
      <c r="HOQ306"/>
      <c r="HOR306"/>
      <c r="HOS306"/>
      <c r="HOT306"/>
      <c r="HOU306"/>
      <c r="HOV306"/>
      <c r="HOW306"/>
      <c r="HOX306"/>
      <c r="HOY306"/>
      <c r="HOZ306"/>
      <c r="HPA306"/>
      <c r="HPB306"/>
      <c r="HPC306"/>
      <c r="HPD306"/>
      <c r="HPE306"/>
      <c r="HPF306"/>
      <c r="HPG306"/>
      <c r="HPH306"/>
      <c r="HPI306"/>
      <c r="HPJ306"/>
      <c r="HPK306"/>
      <c r="HPL306"/>
      <c r="HPM306"/>
      <c r="HPN306"/>
      <c r="HPO306"/>
      <c r="HPP306"/>
      <c r="HPQ306"/>
      <c r="HPR306"/>
      <c r="HPS306"/>
      <c r="HPT306"/>
      <c r="HPU306"/>
      <c r="HPV306"/>
      <c r="HPW306"/>
      <c r="HPX306"/>
      <c r="HPY306"/>
      <c r="HPZ306"/>
      <c r="HQA306"/>
      <c r="HQB306"/>
      <c r="HQC306"/>
      <c r="HQD306"/>
      <c r="HQE306"/>
      <c r="HQF306"/>
      <c r="HQG306"/>
      <c r="HQH306"/>
      <c r="HQI306"/>
      <c r="HQJ306"/>
      <c r="HQK306"/>
      <c r="HQL306"/>
      <c r="HQM306"/>
      <c r="HQN306"/>
      <c r="HQO306"/>
      <c r="HQP306"/>
      <c r="HQQ306"/>
      <c r="HQR306"/>
      <c r="HQS306"/>
      <c r="HQT306"/>
      <c r="HQU306"/>
      <c r="HQV306"/>
      <c r="HQW306"/>
      <c r="HQX306"/>
      <c r="HQY306"/>
      <c r="HQZ306"/>
      <c r="HRA306"/>
      <c r="HRB306"/>
      <c r="HRC306"/>
      <c r="HRD306"/>
      <c r="HRE306"/>
      <c r="HRF306"/>
      <c r="HRG306"/>
      <c r="HRH306"/>
      <c r="HRI306"/>
      <c r="HRJ306"/>
      <c r="HRK306"/>
      <c r="HRL306"/>
      <c r="HRM306"/>
      <c r="HRN306"/>
      <c r="HRO306"/>
      <c r="HRP306"/>
      <c r="HRQ306"/>
      <c r="HRR306"/>
      <c r="HRS306"/>
      <c r="HRT306"/>
      <c r="HRU306"/>
      <c r="HRV306"/>
      <c r="HRW306"/>
      <c r="HRX306"/>
      <c r="HRY306"/>
      <c r="HRZ306"/>
      <c r="HSA306"/>
      <c r="HSB306"/>
      <c r="HSC306"/>
      <c r="HSD306"/>
      <c r="HSE306"/>
      <c r="HSF306"/>
      <c r="HSG306"/>
      <c r="HSH306"/>
      <c r="HSI306"/>
      <c r="HSJ306"/>
      <c r="HSK306"/>
      <c r="HSL306"/>
      <c r="HSM306"/>
      <c r="HSN306"/>
      <c r="HSO306"/>
      <c r="HSP306"/>
      <c r="HSQ306"/>
      <c r="HSR306"/>
      <c r="HSS306"/>
      <c r="HST306"/>
      <c r="HSU306"/>
      <c r="HSV306"/>
      <c r="HSW306"/>
      <c r="HSX306"/>
      <c r="HSY306"/>
      <c r="HSZ306"/>
      <c r="HTA306"/>
      <c r="HTB306"/>
      <c r="HTC306"/>
      <c r="HTD306"/>
      <c r="HTE306"/>
      <c r="HTF306"/>
      <c r="HTG306"/>
      <c r="HTH306"/>
      <c r="HTI306"/>
      <c r="HTJ306"/>
      <c r="HTK306"/>
      <c r="HTL306"/>
      <c r="HTM306"/>
      <c r="HTN306"/>
      <c r="HTO306"/>
      <c r="HTP306"/>
      <c r="HTQ306"/>
      <c r="HTR306"/>
      <c r="HTS306"/>
      <c r="HTT306"/>
      <c r="HTU306"/>
      <c r="HTV306"/>
      <c r="HTW306"/>
      <c r="HTX306"/>
      <c r="HTY306"/>
      <c r="HTZ306"/>
      <c r="HUA306"/>
      <c r="HUB306"/>
      <c r="HUC306"/>
      <c r="HUD306"/>
      <c r="HUE306"/>
      <c r="HUF306"/>
      <c r="HUG306"/>
      <c r="HUH306"/>
      <c r="HUI306"/>
      <c r="HUJ306"/>
      <c r="HUK306"/>
      <c r="HUL306"/>
      <c r="HUM306"/>
      <c r="HUN306"/>
      <c r="HUO306"/>
      <c r="HUP306"/>
      <c r="HUQ306"/>
      <c r="HUR306"/>
      <c r="HUS306"/>
      <c r="HUT306"/>
      <c r="HUU306"/>
      <c r="HUV306"/>
      <c r="HUW306"/>
      <c r="HUX306"/>
      <c r="HUY306"/>
      <c r="HUZ306"/>
      <c r="HVA306"/>
      <c r="HVB306"/>
      <c r="HVC306"/>
      <c r="HVD306"/>
      <c r="HVE306"/>
      <c r="HVF306"/>
      <c r="HVG306"/>
      <c r="HVH306"/>
      <c r="HVI306"/>
      <c r="HVJ306"/>
      <c r="HVK306"/>
      <c r="HVL306"/>
      <c r="HVM306"/>
      <c r="HVN306"/>
      <c r="HVO306"/>
      <c r="HVP306"/>
      <c r="HVQ306"/>
      <c r="HVR306"/>
      <c r="HVS306"/>
      <c r="HVT306"/>
      <c r="HVU306"/>
      <c r="HVV306"/>
      <c r="HVW306"/>
      <c r="HVX306"/>
      <c r="HVY306"/>
      <c r="HVZ306"/>
      <c r="HWA306"/>
      <c r="HWB306"/>
      <c r="HWC306"/>
      <c r="HWD306"/>
      <c r="HWE306"/>
      <c r="HWF306"/>
      <c r="HWG306"/>
      <c r="HWH306"/>
      <c r="HWI306"/>
      <c r="HWJ306"/>
      <c r="HWK306"/>
      <c r="HWL306"/>
      <c r="HWM306"/>
      <c r="HWN306"/>
      <c r="HWO306"/>
      <c r="HWP306"/>
      <c r="HWQ306"/>
      <c r="HWR306"/>
      <c r="HWS306"/>
      <c r="HWT306"/>
      <c r="HWU306"/>
      <c r="HWV306"/>
      <c r="HWW306"/>
      <c r="HWX306"/>
      <c r="HWY306"/>
      <c r="HWZ306"/>
      <c r="HXA306"/>
      <c r="HXB306"/>
      <c r="HXC306"/>
      <c r="HXD306"/>
      <c r="HXE306"/>
      <c r="HXF306"/>
      <c r="HXG306"/>
      <c r="HXH306"/>
      <c r="HXI306"/>
      <c r="HXJ306"/>
      <c r="HXK306"/>
      <c r="HXL306"/>
      <c r="HXM306"/>
      <c r="HXN306"/>
      <c r="HXO306"/>
      <c r="HXP306"/>
      <c r="HXQ306"/>
      <c r="HXR306"/>
      <c r="HXS306"/>
      <c r="HXT306"/>
      <c r="HXU306"/>
      <c r="HXV306"/>
      <c r="HXW306"/>
      <c r="HXX306"/>
      <c r="HXY306"/>
      <c r="HXZ306"/>
      <c r="HYA306"/>
      <c r="HYB306"/>
      <c r="HYC306"/>
      <c r="HYD306"/>
      <c r="HYE306"/>
      <c r="HYF306"/>
      <c r="HYG306"/>
      <c r="HYH306"/>
      <c r="HYI306"/>
      <c r="HYJ306"/>
      <c r="HYK306"/>
      <c r="HYL306"/>
      <c r="HYM306"/>
      <c r="HYN306"/>
      <c r="HYO306"/>
      <c r="HYP306"/>
      <c r="HYQ306"/>
      <c r="HYR306"/>
      <c r="HYS306"/>
      <c r="HYT306"/>
      <c r="HYU306"/>
      <c r="HYV306"/>
      <c r="HYW306"/>
      <c r="HYX306"/>
      <c r="HYY306"/>
      <c r="HYZ306"/>
      <c r="HZA306"/>
      <c r="HZB306"/>
      <c r="HZC306"/>
      <c r="HZD306"/>
      <c r="HZE306"/>
      <c r="HZF306"/>
      <c r="HZG306"/>
      <c r="HZH306"/>
      <c r="HZI306"/>
      <c r="HZJ306"/>
      <c r="HZK306"/>
      <c r="HZL306"/>
      <c r="HZM306"/>
      <c r="HZN306"/>
      <c r="HZO306"/>
      <c r="HZP306"/>
      <c r="HZQ306"/>
      <c r="HZR306"/>
      <c r="HZS306"/>
      <c r="HZT306"/>
      <c r="HZU306"/>
      <c r="HZV306"/>
      <c r="HZW306"/>
      <c r="HZX306"/>
      <c r="HZY306"/>
      <c r="HZZ306"/>
      <c r="IAA306"/>
      <c r="IAB306"/>
      <c r="IAC306"/>
      <c r="IAD306"/>
      <c r="IAE306"/>
      <c r="IAF306"/>
      <c r="IAG306"/>
      <c r="IAH306"/>
      <c r="IAI306"/>
      <c r="IAJ306"/>
      <c r="IAK306"/>
      <c r="IAL306"/>
      <c r="IAM306"/>
      <c r="IAN306"/>
      <c r="IAO306"/>
      <c r="IAP306"/>
      <c r="IAQ306"/>
      <c r="IAR306"/>
      <c r="IAS306"/>
      <c r="IAT306"/>
      <c r="IAU306"/>
      <c r="IAV306"/>
      <c r="IAW306"/>
      <c r="IAX306"/>
      <c r="IAY306"/>
      <c r="IAZ306"/>
      <c r="IBA306"/>
      <c r="IBB306"/>
      <c r="IBC306"/>
      <c r="IBD306"/>
      <c r="IBE306"/>
      <c r="IBF306"/>
      <c r="IBG306"/>
      <c r="IBH306"/>
      <c r="IBI306"/>
      <c r="IBJ306"/>
      <c r="IBK306"/>
      <c r="IBL306"/>
      <c r="IBM306"/>
      <c r="IBN306"/>
      <c r="IBO306"/>
      <c r="IBP306"/>
      <c r="IBQ306"/>
      <c r="IBR306"/>
      <c r="IBS306"/>
      <c r="IBT306"/>
      <c r="IBU306"/>
      <c r="IBV306"/>
      <c r="IBW306"/>
      <c r="IBX306"/>
      <c r="IBY306"/>
      <c r="IBZ306"/>
      <c r="ICA306"/>
      <c r="ICB306"/>
      <c r="ICC306"/>
      <c r="ICD306"/>
      <c r="ICE306"/>
      <c r="ICF306"/>
      <c r="ICG306"/>
      <c r="ICH306"/>
      <c r="ICI306"/>
      <c r="ICJ306"/>
      <c r="ICK306"/>
      <c r="ICL306"/>
      <c r="ICM306"/>
      <c r="ICN306"/>
      <c r="ICO306"/>
      <c r="ICP306"/>
      <c r="ICQ306"/>
      <c r="ICR306"/>
      <c r="ICS306"/>
      <c r="ICT306"/>
      <c r="ICU306"/>
      <c r="ICV306"/>
      <c r="ICW306"/>
      <c r="ICX306"/>
      <c r="ICY306"/>
      <c r="ICZ306"/>
      <c r="IDA306"/>
      <c r="IDB306"/>
      <c r="IDC306"/>
      <c r="IDD306"/>
      <c r="IDE306"/>
      <c r="IDF306"/>
      <c r="IDG306"/>
      <c r="IDH306"/>
      <c r="IDI306"/>
      <c r="IDJ306"/>
      <c r="IDK306"/>
      <c r="IDL306"/>
      <c r="IDM306"/>
      <c r="IDN306"/>
      <c r="IDO306"/>
      <c r="IDP306"/>
      <c r="IDQ306"/>
      <c r="IDR306"/>
      <c r="IDS306"/>
      <c r="IDT306"/>
      <c r="IDU306"/>
      <c r="IDV306"/>
      <c r="IDW306"/>
      <c r="IDX306"/>
      <c r="IDY306"/>
      <c r="IDZ306"/>
      <c r="IEA306"/>
      <c r="IEB306"/>
      <c r="IEC306"/>
      <c r="IED306"/>
      <c r="IEE306"/>
      <c r="IEF306"/>
      <c r="IEG306"/>
      <c r="IEH306"/>
      <c r="IEI306"/>
      <c r="IEJ306"/>
      <c r="IEK306"/>
      <c r="IEL306"/>
      <c r="IEM306"/>
      <c r="IEN306"/>
      <c r="IEO306"/>
      <c r="IEP306"/>
      <c r="IEQ306"/>
      <c r="IER306"/>
      <c r="IES306"/>
      <c r="IET306"/>
      <c r="IEU306"/>
      <c r="IEV306"/>
      <c r="IEW306"/>
      <c r="IEX306"/>
      <c r="IEY306"/>
      <c r="IEZ306"/>
      <c r="IFA306"/>
      <c r="IFB306"/>
      <c r="IFC306"/>
      <c r="IFD306"/>
      <c r="IFE306"/>
      <c r="IFF306"/>
      <c r="IFG306"/>
      <c r="IFH306"/>
      <c r="IFI306"/>
      <c r="IFJ306"/>
      <c r="IFK306"/>
      <c r="IFL306"/>
      <c r="IFM306"/>
      <c r="IFN306"/>
      <c r="IFO306"/>
      <c r="IFP306"/>
      <c r="IFQ306"/>
      <c r="IFR306"/>
      <c r="IFS306"/>
      <c r="IFT306"/>
      <c r="IFU306"/>
      <c r="IFV306"/>
      <c r="IFW306"/>
      <c r="IFX306"/>
      <c r="IFY306"/>
      <c r="IFZ306"/>
      <c r="IGA306"/>
      <c r="IGB306"/>
      <c r="IGC306"/>
      <c r="IGD306"/>
      <c r="IGE306"/>
      <c r="IGF306"/>
      <c r="IGG306"/>
      <c r="IGH306"/>
      <c r="IGI306"/>
      <c r="IGJ306"/>
      <c r="IGK306"/>
      <c r="IGL306"/>
      <c r="IGM306"/>
      <c r="IGN306"/>
      <c r="IGO306"/>
      <c r="IGP306"/>
      <c r="IGQ306"/>
      <c r="IGR306"/>
      <c r="IGS306"/>
      <c r="IGT306"/>
      <c r="IGU306"/>
      <c r="IGV306"/>
      <c r="IGW306"/>
      <c r="IGX306"/>
      <c r="IGY306"/>
      <c r="IGZ306"/>
      <c r="IHA306"/>
      <c r="IHB306"/>
      <c r="IHC306"/>
      <c r="IHD306"/>
      <c r="IHE306"/>
      <c r="IHF306"/>
      <c r="IHG306"/>
      <c r="IHH306"/>
      <c r="IHI306"/>
      <c r="IHJ306"/>
      <c r="IHK306"/>
      <c r="IHL306"/>
      <c r="IHM306"/>
      <c r="IHN306"/>
      <c r="IHO306"/>
      <c r="IHP306"/>
      <c r="IHQ306"/>
      <c r="IHR306"/>
      <c r="IHS306"/>
      <c r="IHT306"/>
      <c r="IHU306"/>
      <c r="IHV306"/>
      <c r="IHW306"/>
      <c r="IHX306"/>
      <c r="IHY306"/>
      <c r="IHZ306"/>
      <c r="IIA306"/>
      <c r="IIB306"/>
      <c r="IIC306"/>
      <c r="IID306"/>
      <c r="IIE306"/>
      <c r="IIF306"/>
      <c r="IIG306"/>
      <c r="IIH306"/>
      <c r="III306"/>
      <c r="IIJ306"/>
      <c r="IIK306"/>
      <c r="IIL306"/>
      <c r="IIM306"/>
      <c r="IIN306"/>
      <c r="IIO306"/>
      <c r="IIP306"/>
      <c r="IIQ306"/>
      <c r="IIR306"/>
      <c r="IIS306"/>
      <c r="IIT306"/>
      <c r="IIU306"/>
      <c r="IIV306"/>
      <c r="IIW306"/>
      <c r="IIX306"/>
      <c r="IIY306"/>
      <c r="IIZ306"/>
      <c r="IJA306"/>
      <c r="IJB306"/>
      <c r="IJC306"/>
      <c r="IJD306"/>
      <c r="IJE306"/>
      <c r="IJF306"/>
      <c r="IJG306"/>
      <c r="IJH306"/>
      <c r="IJI306"/>
      <c r="IJJ306"/>
      <c r="IJK306"/>
      <c r="IJL306"/>
      <c r="IJM306"/>
      <c r="IJN306"/>
      <c r="IJO306"/>
      <c r="IJP306"/>
      <c r="IJQ306"/>
      <c r="IJR306"/>
      <c r="IJS306"/>
      <c r="IJT306"/>
      <c r="IJU306"/>
      <c r="IJV306"/>
      <c r="IJW306"/>
      <c r="IJX306"/>
      <c r="IJY306"/>
      <c r="IJZ306"/>
      <c r="IKA306"/>
      <c r="IKB306"/>
      <c r="IKC306"/>
      <c r="IKD306"/>
      <c r="IKE306"/>
      <c r="IKF306"/>
      <c r="IKG306"/>
      <c r="IKH306"/>
      <c r="IKI306"/>
      <c r="IKJ306"/>
      <c r="IKK306"/>
      <c r="IKL306"/>
      <c r="IKM306"/>
      <c r="IKN306"/>
      <c r="IKO306"/>
      <c r="IKP306"/>
      <c r="IKQ306"/>
      <c r="IKR306"/>
      <c r="IKS306"/>
      <c r="IKT306"/>
      <c r="IKU306"/>
      <c r="IKV306"/>
      <c r="IKW306"/>
      <c r="IKX306"/>
      <c r="IKY306"/>
      <c r="IKZ306"/>
      <c r="ILA306"/>
      <c r="ILB306"/>
      <c r="ILC306"/>
      <c r="ILD306"/>
      <c r="ILE306"/>
      <c r="ILF306"/>
      <c r="ILG306"/>
      <c r="ILH306"/>
      <c r="ILI306"/>
      <c r="ILJ306"/>
      <c r="ILK306"/>
      <c r="ILL306"/>
      <c r="ILM306"/>
      <c r="ILN306"/>
      <c r="ILO306"/>
      <c r="ILP306"/>
      <c r="ILQ306"/>
      <c r="ILR306"/>
      <c r="ILS306"/>
      <c r="ILT306"/>
      <c r="ILU306"/>
      <c r="ILV306"/>
      <c r="ILW306"/>
      <c r="ILX306"/>
      <c r="ILY306"/>
      <c r="ILZ306"/>
      <c r="IMA306"/>
      <c r="IMB306"/>
      <c r="IMC306"/>
      <c r="IMD306"/>
      <c r="IME306"/>
      <c r="IMF306"/>
      <c r="IMG306"/>
      <c r="IMH306"/>
      <c r="IMI306"/>
      <c r="IMJ306"/>
      <c r="IMK306"/>
      <c r="IML306"/>
      <c r="IMM306"/>
      <c r="IMN306"/>
      <c r="IMO306"/>
      <c r="IMP306"/>
      <c r="IMQ306"/>
      <c r="IMR306"/>
      <c r="IMS306"/>
      <c r="IMT306"/>
      <c r="IMU306"/>
      <c r="IMV306"/>
      <c r="IMW306"/>
      <c r="IMX306"/>
      <c r="IMY306"/>
      <c r="IMZ306"/>
      <c r="INA306"/>
      <c r="INB306"/>
      <c r="INC306"/>
      <c r="IND306"/>
      <c r="INE306"/>
      <c r="INF306"/>
      <c r="ING306"/>
      <c r="INH306"/>
      <c r="INI306"/>
      <c r="INJ306"/>
      <c r="INK306"/>
      <c r="INL306"/>
      <c r="INM306"/>
      <c r="INN306"/>
      <c r="INO306"/>
      <c r="INP306"/>
      <c r="INQ306"/>
      <c r="INR306"/>
      <c r="INS306"/>
      <c r="INT306"/>
      <c r="INU306"/>
      <c r="INV306"/>
      <c r="INW306"/>
      <c r="INX306"/>
      <c r="INY306"/>
      <c r="INZ306"/>
      <c r="IOA306"/>
      <c r="IOB306"/>
      <c r="IOC306"/>
      <c r="IOD306"/>
      <c r="IOE306"/>
      <c r="IOF306"/>
      <c r="IOG306"/>
      <c r="IOH306"/>
      <c r="IOI306"/>
      <c r="IOJ306"/>
      <c r="IOK306"/>
      <c r="IOL306"/>
      <c r="IOM306"/>
      <c r="ION306"/>
      <c r="IOO306"/>
      <c r="IOP306"/>
      <c r="IOQ306"/>
      <c r="IOR306"/>
      <c r="IOS306"/>
      <c r="IOT306"/>
      <c r="IOU306"/>
      <c r="IOV306"/>
      <c r="IOW306"/>
      <c r="IOX306"/>
      <c r="IOY306"/>
      <c r="IOZ306"/>
      <c r="IPA306"/>
      <c r="IPB306"/>
      <c r="IPC306"/>
      <c r="IPD306"/>
      <c r="IPE306"/>
      <c r="IPF306"/>
      <c r="IPG306"/>
      <c r="IPH306"/>
      <c r="IPI306"/>
      <c r="IPJ306"/>
      <c r="IPK306"/>
      <c r="IPL306"/>
      <c r="IPM306"/>
      <c r="IPN306"/>
      <c r="IPO306"/>
      <c r="IPP306"/>
      <c r="IPQ306"/>
      <c r="IPR306"/>
      <c r="IPS306"/>
      <c r="IPT306"/>
      <c r="IPU306"/>
      <c r="IPV306"/>
      <c r="IPW306"/>
      <c r="IPX306"/>
      <c r="IPY306"/>
      <c r="IPZ306"/>
      <c r="IQA306"/>
      <c r="IQB306"/>
      <c r="IQC306"/>
      <c r="IQD306"/>
      <c r="IQE306"/>
      <c r="IQF306"/>
      <c r="IQG306"/>
      <c r="IQH306"/>
      <c r="IQI306"/>
      <c r="IQJ306"/>
      <c r="IQK306"/>
      <c r="IQL306"/>
      <c r="IQM306"/>
      <c r="IQN306"/>
      <c r="IQO306"/>
      <c r="IQP306"/>
      <c r="IQQ306"/>
      <c r="IQR306"/>
      <c r="IQS306"/>
      <c r="IQT306"/>
      <c r="IQU306"/>
      <c r="IQV306"/>
      <c r="IQW306"/>
      <c r="IQX306"/>
      <c r="IQY306"/>
      <c r="IQZ306"/>
      <c r="IRA306"/>
      <c r="IRB306"/>
      <c r="IRC306"/>
      <c r="IRD306"/>
      <c r="IRE306"/>
      <c r="IRF306"/>
      <c r="IRG306"/>
      <c r="IRH306"/>
      <c r="IRI306"/>
      <c r="IRJ306"/>
      <c r="IRK306"/>
      <c r="IRL306"/>
      <c r="IRM306"/>
      <c r="IRN306"/>
      <c r="IRO306"/>
      <c r="IRP306"/>
      <c r="IRQ306"/>
      <c r="IRR306"/>
      <c r="IRS306"/>
      <c r="IRT306"/>
      <c r="IRU306"/>
      <c r="IRV306"/>
      <c r="IRW306"/>
      <c r="IRX306"/>
      <c r="IRY306"/>
      <c r="IRZ306"/>
      <c r="ISA306"/>
      <c r="ISB306"/>
      <c r="ISC306"/>
      <c r="ISD306"/>
      <c r="ISE306"/>
      <c r="ISF306"/>
      <c r="ISG306"/>
      <c r="ISH306"/>
      <c r="ISI306"/>
      <c r="ISJ306"/>
      <c r="ISK306"/>
      <c r="ISL306"/>
      <c r="ISM306"/>
      <c r="ISN306"/>
      <c r="ISO306"/>
      <c r="ISP306"/>
      <c r="ISQ306"/>
      <c r="ISR306"/>
      <c r="ISS306"/>
      <c r="IST306"/>
      <c r="ISU306"/>
      <c r="ISV306"/>
      <c r="ISW306"/>
      <c r="ISX306"/>
      <c r="ISY306"/>
      <c r="ISZ306"/>
      <c r="ITA306"/>
      <c r="ITB306"/>
      <c r="ITC306"/>
      <c r="ITD306"/>
      <c r="ITE306"/>
      <c r="ITF306"/>
      <c r="ITG306"/>
      <c r="ITH306"/>
      <c r="ITI306"/>
      <c r="ITJ306"/>
      <c r="ITK306"/>
      <c r="ITL306"/>
      <c r="ITM306"/>
      <c r="ITN306"/>
      <c r="ITO306"/>
      <c r="ITP306"/>
      <c r="ITQ306"/>
      <c r="ITR306"/>
      <c r="ITS306"/>
      <c r="ITT306"/>
      <c r="ITU306"/>
      <c r="ITV306"/>
      <c r="ITW306"/>
      <c r="ITX306"/>
      <c r="ITY306"/>
      <c r="ITZ306"/>
      <c r="IUA306"/>
      <c r="IUB306"/>
      <c r="IUC306"/>
      <c r="IUD306"/>
      <c r="IUE306"/>
      <c r="IUF306"/>
      <c r="IUG306"/>
      <c r="IUH306"/>
      <c r="IUI306"/>
      <c r="IUJ306"/>
      <c r="IUK306"/>
      <c r="IUL306"/>
      <c r="IUM306"/>
      <c r="IUN306"/>
      <c r="IUO306"/>
      <c r="IUP306"/>
      <c r="IUQ306"/>
      <c r="IUR306"/>
      <c r="IUS306"/>
      <c r="IUT306"/>
      <c r="IUU306"/>
      <c r="IUV306"/>
      <c r="IUW306"/>
      <c r="IUX306"/>
      <c r="IUY306"/>
      <c r="IUZ306"/>
      <c r="IVA306"/>
      <c r="IVB306"/>
      <c r="IVC306"/>
      <c r="IVD306"/>
      <c r="IVE306"/>
      <c r="IVF306"/>
      <c r="IVG306"/>
      <c r="IVH306"/>
      <c r="IVI306"/>
      <c r="IVJ306"/>
      <c r="IVK306"/>
      <c r="IVL306"/>
      <c r="IVM306"/>
      <c r="IVN306"/>
      <c r="IVO306"/>
      <c r="IVP306"/>
      <c r="IVQ306"/>
      <c r="IVR306"/>
      <c r="IVS306"/>
      <c r="IVT306"/>
      <c r="IVU306"/>
      <c r="IVV306"/>
      <c r="IVW306"/>
      <c r="IVX306"/>
      <c r="IVY306"/>
      <c r="IVZ306"/>
      <c r="IWA306"/>
      <c r="IWB306"/>
      <c r="IWC306"/>
      <c r="IWD306"/>
      <c r="IWE306"/>
      <c r="IWF306"/>
      <c r="IWG306"/>
      <c r="IWH306"/>
      <c r="IWI306"/>
      <c r="IWJ306"/>
      <c r="IWK306"/>
      <c r="IWL306"/>
      <c r="IWM306"/>
      <c r="IWN306"/>
      <c r="IWO306"/>
      <c r="IWP306"/>
      <c r="IWQ306"/>
      <c r="IWR306"/>
      <c r="IWS306"/>
      <c r="IWT306"/>
      <c r="IWU306"/>
      <c r="IWV306"/>
      <c r="IWW306"/>
      <c r="IWX306"/>
      <c r="IWY306"/>
      <c r="IWZ306"/>
      <c r="IXA306"/>
      <c r="IXB306"/>
      <c r="IXC306"/>
      <c r="IXD306"/>
      <c r="IXE306"/>
      <c r="IXF306"/>
      <c r="IXG306"/>
      <c r="IXH306"/>
      <c r="IXI306"/>
      <c r="IXJ306"/>
      <c r="IXK306"/>
      <c r="IXL306"/>
      <c r="IXM306"/>
      <c r="IXN306"/>
      <c r="IXO306"/>
      <c r="IXP306"/>
      <c r="IXQ306"/>
      <c r="IXR306"/>
      <c r="IXS306"/>
      <c r="IXT306"/>
      <c r="IXU306"/>
      <c r="IXV306"/>
      <c r="IXW306"/>
      <c r="IXX306"/>
      <c r="IXY306"/>
      <c r="IXZ306"/>
      <c r="IYA306"/>
      <c r="IYB306"/>
      <c r="IYC306"/>
      <c r="IYD306"/>
      <c r="IYE306"/>
      <c r="IYF306"/>
      <c r="IYG306"/>
      <c r="IYH306"/>
      <c r="IYI306"/>
      <c r="IYJ306"/>
      <c r="IYK306"/>
      <c r="IYL306"/>
      <c r="IYM306"/>
      <c r="IYN306"/>
      <c r="IYO306"/>
      <c r="IYP306"/>
      <c r="IYQ306"/>
      <c r="IYR306"/>
      <c r="IYS306"/>
      <c r="IYT306"/>
      <c r="IYU306"/>
      <c r="IYV306"/>
      <c r="IYW306"/>
      <c r="IYX306"/>
      <c r="IYY306"/>
      <c r="IYZ306"/>
      <c r="IZA306"/>
      <c r="IZB306"/>
      <c r="IZC306"/>
      <c r="IZD306"/>
      <c r="IZE306"/>
      <c r="IZF306"/>
      <c r="IZG306"/>
      <c r="IZH306"/>
      <c r="IZI306"/>
      <c r="IZJ306"/>
      <c r="IZK306"/>
      <c r="IZL306"/>
      <c r="IZM306"/>
      <c r="IZN306"/>
      <c r="IZO306"/>
      <c r="IZP306"/>
      <c r="IZQ306"/>
      <c r="IZR306"/>
      <c r="IZS306"/>
      <c r="IZT306"/>
      <c r="IZU306"/>
      <c r="IZV306"/>
      <c r="IZW306"/>
      <c r="IZX306"/>
      <c r="IZY306"/>
      <c r="IZZ306"/>
      <c r="JAA306"/>
      <c r="JAB306"/>
      <c r="JAC306"/>
      <c r="JAD306"/>
      <c r="JAE306"/>
      <c r="JAF306"/>
      <c r="JAG306"/>
      <c r="JAH306"/>
      <c r="JAI306"/>
      <c r="JAJ306"/>
      <c r="JAK306"/>
      <c r="JAL306"/>
      <c r="JAM306"/>
      <c r="JAN306"/>
      <c r="JAO306"/>
      <c r="JAP306"/>
      <c r="JAQ306"/>
      <c r="JAR306"/>
      <c r="JAS306"/>
      <c r="JAT306"/>
      <c r="JAU306"/>
      <c r="JAV306"/>
      <c r="JAW306"/>
      <c r="JAX306"/>
      <c r="JAY306"/>
      <c r="JAZ306"/>
      <c r="JBA306"/>
      <c r="JBB306"/>
      <c r="JBC306"/>
      <c r="JBD306"/>
      <c r="JBE306"/>
      <c r="JBF306"/>
      <c r="JBG306"/>
      <c r="JBH306"/>
      <c r="JBI306"/>
      <c r="JBJ306"/>
      <c r="JBK306"/>
      <c r="JBL306"/>
      <c r="JBM306"/>
      <c r="JBN306"/>
      <c r="JBO306"/>
      <c r="JBP306"/>
      <c r="JBQ306"/>
      <c r="JBR306"/>
      <c r="JBS306"/>
      <c r="JBT306"/>
      <c r="JBU306"/>
      <c r="JBV306"/>
      <c r="JBW306"/>
      <c r="JBX306"/>
      <c r="JBY306"/>
      <c r="JBZ306"/>
      <c r="JCA306"/>
      <c r="JCB306"/>
      <c r="JCC306"/>
      <c r="JCD306"/>
      <c r="JCE306"/>
      <c r="JCF306"/>
      <c r="JCG306"/>
      <c r="JCH306"/>
      <c r="JCI306"/>
      <c r="JCJ306"/>
      <c r="JCK306"/>
      <c r="JCL306"/>
      <c r="JCM306"/>
      <c r="JCN306"/>
      <c r="JCO306"/>
      <c r="JCP306"/>
      <c r="JCQ306"/>
      <c r="JCR306"/>
      <c r="JCS306"/>
      <c r="JCT306"/>
      <c r="JCU306"/>
      <c r="JCV306"/>
      <c r="JCW306"/>
      <c r="JCX306"/>
      <c r="JCY306"/>
      <c r="JCZ306"/>
      <c r="JDA306"/>
      <c r="JDB306"/>
      <c r="JDC306"/>
      <c r="JDD306"/>
      <c r="JDE306"/>
      <c r="JDF306"/>
      <c r="JDG306"/>
      <c r="JDH306"/>
      <c r="JDI306"/>
      <c r="JDJ306"/>
      <c r="JDK306"/>
      <c r="JDL306"/>
      <c r="JDM306"/>
      <c r="JDN306"/>
      <c r="JDO306"/>
      <c r="JDP306"/>
      <c r="JDQ306"/>
      <c r="JDR306"/>
      <c r="JDS306"/>
      <c r="JDT306"/>
      <c r="JDU306"/>
      <c r="JDV306"/>
      <c r="JDW306"/>
      <c r="JDX306"/>
      <c r="JDY306"/>
      <c r="JDZ306"/>
      <c r="JEA306"/>
      <c r="JEB306"/>
      <c r="JEC306"/>
      <c r="JED306"/>
      <c r="JEE306"/>
      <c r="JEF306"/>
      <c r="JEG306"/>
      <c r="JEH306"/>
      <c r="JEI306"/>
      <c r="JEJ306"/>
      <c r="JEK306"/>
      <c r="JEL306"/>
      <c r="JEM306"/>
      <c r="JEN306"/>
      <c r="JEO306"/>
      <c r="JEP306"/>
      <c r="JEQ306"/>
      <c r="JER306"/>
      <c r="JES306"/>
      <c r="JET306"/>
      <c r="JEU306"/>
      <c r="JEV306"/>
      <c r="JEW306"/>
      <c r="JEX306"/>
      <c r="JEY306"/>
      <c r="JEZ306"/>
      <c r="JFA306"/>
      <c r="JFB306"/>
      <c r="JFC306"/>
      <c r="JFD306"/>
      <c r="JFE306"/>
      <c r="JFF306"/>
      <c r="JFG306"/>
      <c r="JFH306"/>
      <c r="JFI306"/>
      <c r="JFJ306"/>
      <c r="JFK306"/>
      <c r="JFL306"/>
      <c r="JFM306"/>
      <c r="JFN306"/>
      <c r="JFO306"/>
      <c r="JFP306"/>
      <c r="JFQ306"/>
      <c r="JFR306"/>
      <c r="JFS306"/>
      <c r="JFT306"/>
      <c r="JFU306"/>
      <c r="JFV306"/>
      <c r="JFW306"/>
      <c r="JFX306"/>
      <c r="JFY306"/>
      <c r="JFZ306"/>
      <c r="JGA306"/>
      <c r="JGB306"/>
      <c r="JGC306"/>
      <c r="JGD306"/>
      <c r="JGE306"/>
      <c r="JGF306"/>
      <c r="JGG306"/>
      <c r="JGH306"/>
      <c r="JGI306"/>
      <c r="JGJ306"/>
      <c r="JGK306"/>
      <c r="JGL306"/>
      <c r="JGM306"/>
      <c r="JGN306"/>
      <c r="JGO306"/>
      <c r="JGP306"/>
      <c r="JGQ306"/>
      <c r="JGR306"/>
      <c r="JGS306"/>
      <c r="JGT306"/>
      <c r="JGU306"/>
      <c r="JGV306"/>
      <c r="JGW306"/>
      <c r="JGX306"/>
      <c r="JGY306"/>
      <c r="JGZ306"/>
      <c r="JHA306"/>
      <c r="JHB306"/>
      <c r="JHC306"/>
      <c r="JHD306"/>
      <c r="JHE306"/>
      <c r="JHF306"/>
      <c r="JHG306"/>
      <c r="JHH306"/>
      <c r="JHI306"/>
      <c r="JHJ306"/>
      <c r="JHK306"/>
      <c r="JHL306"/>
      <c r="JHM306"/>
      <c r="JHN306"/>
      <c r="JHO306"/>
      <c r="JHP306"/>
      <c r="JHQ306"/>
      <c r="JHR306"/>
      <c r="JHS306"/>
      <c r="JHT306"/>
      <c r="JHU306"/>
      <c r="JHV306"/>
      <c r="JHW306"/>
      <c r="JHX306"/>
      <c r="JHY306"/>
      <c r="JHZ306"/>
      <c r="JIA306"/>
      <c r="JIB306"/>
      <c r="JIC306"/>
      <c r="JID306"/>
      <c r="JIE306"/>
      <c r="JIF306"/>
      <c r="JIG306"/>
      <c r="JIH306"/>
      <c r="JII306"/>
      <c r="JIJ306"/>
      <c r="JIK306"/>
      <c r="JIL306"/>
      <c r="JIM306"/>
      <c r="JIN306"/>
      <c r="JIO306"/>
      <c r="JIP306"/>
      <c r="JIQ306"/>
      <c r="JIR306"/>
      <c r="JIS306"/>
      <c r="JIT306"/>
      <c r="JIU306"/>
      <c r="JIV306"/>
      <c r="JIW306"/>
      <c r="JIX306"/>
      <c r="JIY306"/>
      <c r="JIZ306"/>
      <c r="JJA306"/>
      <c r="JJB306"/>
      <c r="JJC306"/>
      <c r="JJD306"/>
      <c r="JJE306"/>
      <c r="JJF306"/>
      <c r="JJG306"/>
      <c r="JJH306"/>
      <c r="JJI306"/>
      <c r="JJJ306"/>
      <c r="JJK306"/>
      <c r="JJL306"/>
      <c r="JJM306"/>
      <c r="JJN306"/>
      <c r="JJO306"/>
      <c r="JJP306"/>
      <c r="JJQ306"/>
      <c r="JJR306"/>
      <c r="JJS306"/>
      <c r="JJT306"/>
      <c r="JJU306"/>
      <c r="JJV306"/>
      <c r="JJW306"/>
      <c r="JJX306"/>
      <c r="JJY306"/>
      <c r="JJZ306"/>
      <c r="JKA306"/>
      <c r="JKB306"/>
      <c r="JKC306"/>
      <c r="JKD306"/>
      <c r="JKE306"/>
      <c r="JKF306"/>
      <c r="JKG306"/>
      <c r="JKH306"/>
      <c r="JKI306"/>
      <c r="JKJ306"/>
      <c r="JKK306"/>
      <c r="JKL306"/>
      <c r="JKM306"/>
      <c r="JKN306"/>
      <c r="JKO306"/>
      <c r="JKP306"/>
      <c r="JKQ306"/>
      <c r="JKR306"/>
      <c r="JKS306"/>
      <c r="JKT306"/>
      <c r="JKU306"/>
      <c r="JKV306"/>
      <c r="JKW306"/>
      <c r="JKX306"/>
      <c r="JKY306"/>
      <c r="JKZ306"/>
      <c r="JLA306"/>
      <c r="JLB306"/>
      <c r="JLC306"/>
      <c r="JLD306"/>
      <c r="JLE306"/>
      <c r="JLF306"/>
      <c r="JLG306"/>
      <c r="JLH306"/>
      <c r="JLI306"/>
      <c r="JLJ306"/>
      <c r="JLK306"/>
      <c r="JLL306"/>
      <c r="JLM306"/>
      <c r="JLN306"/>
      <c r="JLO306"/>
      <c r="JLP306"/>
      <c r="JLQ306"/>
      <c r="JLR306"/>
      <c r="JLS306"/>
      <c r="JLT306"/>
      <c r="JLU306"/>
      <c r="JLV306"/>
      <c r="JLW306"/>
      <c r="JLX306"/>
      <c r="JLY306"/>
      <c r="JLZ306"/>
      <c r="JMA306"/>
      <c r="JMB306"/>
      <c r="JMC306"/>
      <c r="JMD306"/>
      <c r="JME306"/>
      <c r="JMF306"/>
      <c r="JMG306"/>
      <c r="JMH306"/>
      <c r="JMI306"/>
      <c r="JMJ306"/>
      <c r="JMK306"/>
      <c r="JML306"/>
      <c r="JMM306"/>
      <c r="JMN306"/>
      <c r="JMO306"/>
      <c r="JMP306"/>
      <c r="JMQ306"/>
      <c r="JMR306"/>
      <c r="JMS306"/>
      <c r="JMT306"/>
      <c r="JMU306"/>
      <c r="JMV306"/>
      <c r="JMW306"/>
      <c r="JMX306"/>
      <c r="JMY306"/>
      <c r="JMZ306"/>
      <c r="JNA306"/>
      <c r="JNB306"/>
      <c r="JNC306"/>
      <c r="JND306"/>
      <c r="JNE306"/>
      <c r="JNF306"/>
      <c r="JNG306"/>
      <c r="JNH306"/>
      <c r="JNI306"/>
      <c r="JNJ306"/>
      <c r="JNK306"/>
      <c r="JNL306"/>
      <c r="JNM306"/>
      <c r="JNN306"/>
      <c r="JNO306"/>
      <c r="JNP306"/>
      <c r="JNQ306"/>
      <c r="JNR306"/>
      <c r="JNS306"/>
      <c r="JNT306"/>
      <c r="JNU306"/>
      <c r="JNV306"/>
      <c r="JNW306"/>
      <c r="JNX306"/>
      <c r="JNY306"/>
      <c r="JNZ306"/>
      <c r="JOA306"/>
      <c r="JOB306"/>
      <c r="JOC306"/>
      <c r="JOD306"/>
      <c r="JOE306"/>
      <c r="JOF306"/>
      <c r="JOG306"/>
      <c r="JOH306"/>
      <c r="JOI306"/>
      <c r="JOJ306"/>
      <c r="JOK306"/>
      <c r="JOL306"/>
      <c r="JOM306"/>
      <c r="JON306"/>
      <c r="JOO306"/>
      <c r="JOP306"/>
      <c r="JOQ306"/>
      <c r="JOR306"/>
      <c r="JOS306"/>
      <c r="JOT306"/>
      <c r="JOU306"/>
      <c r="JOV306"/>
      <c r="JOW306"/>
      <c r="JOX306"/>
      <c r="JOY306"/>
      <c r="JOZ306"/>
      <c r="JPA306"/>
      <c r="JPB306"/>
      <c r="JPC306"/>
      <c r="JPD306"/>
      <c r="JPE306"/>
      <c r="JPF306"/>
      <c r="JPG306"/>
      <c r="JPH306"/>
      <c r="JPI306"/>
      <c r="JPJ306"/>
      <c r="JPK306"/>
      <c r="JPL306"/>
      <c r="JPM306"/>
      <c r="JPN306"/>
      <c r="JPO306"/>
      <c r="JPP306"/>
      <c r="JPQ306"/>
      <c r="JPR306"/>
      <c r="JPS306"/>
      <c r="JPT306"/>
      <c r="JPU306"/>
      <c r="JPV306"/>
      <c r="JPW306"/>
      <c r="JPX306"/>
      <c r="JPY306"/>
      <c r="JPZ306"/>
      <c r="JQA306"/>
      <c r="JQB306"/>
      <c r="JQC306"/>
      <c r="JQD306"/>
      <c r="JQE306"/>
      <c r="JQF306"/>
      <c r="JQG306"/>
      <c r="JQH306"/>
      <c r="JQI306"/>
      <c r="JQJ306"/>
      <c r="JQK306"/>
      <c r="JQL306"/>
      <c r="JQM306"/>
      <c r="JQN306"/>
      <c r="JQO306"/>
      <c r="JQP306"/>
      <c r="JQQ306"/>
      <c r="JQR306"/>
      <c r="JQS306"/>
      <c r="JQT306"/>
      <c r="JQU306"/>
      <c r="JQV306"/>
      <c r="JQW306"/>
      <c r="JQX306"/>
      <c r="JQY306"/>
      <c r="JQZ306"/>
      <c r="JRA306"/>
      <c r="JRB306"/>
      <c r="JRC306"/>
      <c r="JRD306"/>
      <c r="JRE306"/>
      <c r="JRF306"/>
      <c r="JRG306"/>
      <c r="JRH306"/>
      <c r="JRI306"/>
      <c r="JRJ306"/>
      <c r="JRK306"/>
      <c r="JRL306"/>
      <c r="JRM306"/>
      <c r="JRN306"/>
      <c r="JRO306"/>
      <c r="JRP306"/>
      <c r="JRQ306"/>
      <c r="JRR306"/>
      <c r="JRS306"/>
      <c r="JRT306"/>
      <c r="JRU306"/>
      <c r="JRV306"/>
      <c r="JRW306"/>
      <c r="JRX306"/>
      <c r="JRY306"/>
      <c r="JRZ306"/>
      <c r="JSA306"/>
      <c r="JSB306"/>
      <c r="JSC306"/>
      <c r="JSD306"/>
      <c r="JSE306"/>
      <c r="JSF306"/>
      <c r="JSG306"/>
      <c r="JSH306"/>
      <c r="JSI306"/>
      <c r="JSJ306"/>
      <c r="JSK306"/>
      <c r="JSL306"/>
      <c r="JSM306"/>
      <c r="JSN306"/>
      <c r="JSO306"/>
      <c r="JSP306"/>
      <c r="JSQ306"/>
      <c r="JSR306"/>
      <c r="JSS306"/>
      <c r="JST306"/>
      <c r="JSU306"/>
      <c r="JSV306"/>
      <c r="JSW306"/>
      <c r="JSX306"/>
      <c r="JSY306"/>
      <c r="JSZ306"/>
      <c r="JTA306"/>
      <c r="JTB306"/>
      <c r="JTC306"/>
      <c r="JTD306"/>
      <c r="JTE306"/>
      <c r="JTF306"/>
      <c r="JTG306"/>
      <c r="JTH306"/>
      <c r="JTI306"/>
      <c r="JTJ306"/>
      <c r="JTK306"/>
      <c r="JTL306"/>
      <c r="JTM306"/>
      <c r="JTN306"/>
      <c r="JTO306"/>
      <c r="JTP306"/>
      <c r="JTQ306"/>
      <c r="JTR306"/>
      <c r="JTS306"/>
      <c r="JTT306"/>
      <c r="JTU306"/>
      <c r="JTV306"/>
      <c r="JTW306"/>
      <c r="JTX306"/>
      <c r="JTY306"/>
      <c r="JTZ306"/>
      <c r="JUA306"/>
      <c r="JUB306"/>
      <c r="JUC306"/>
      <c r="JUD306"/>
      <c r="JUE306"/>
      <c r="JUF306"/>
      <c r="JUG306"/>
      <c r="JUH306"/>
      <c r="JUI306"/>
      <c r="JUJ306"/>
      <c r="JUK306"/>
      <c r="JUL306"/>
      <c r="JUM306"/>
      <c r="JUN306"/>
      <c r="JUO306"/>
      <c r="JUP306"/>
      <c r="JUQ306"/>
      <c r="JUR306"/>
      <c r="JUS306"/>
      <c r="JUT306"/>
      <c r="JUU306"/>
      <c r="JUV306"/>
      <c r="JUW306"/>
      <c r="JUX306"/>
      <c r="JUY306"/>
      <c r="JUZ306"/>
      <c r="JVA306"/>
      <c r="JVB306"/>
      <c r="JVC306"/>
      <c r="JVD306"/>
      <c r="JVE306"/>
      <c r="JVF306"/>
      <c r="JVG306"/>
      <c r="JVH306"/>
      <c r="JVI306"/>
      <c r="JVJ306"/>
      <c r="JVK306"/>
      <c r="JVL306"/>
      <c r="JVM306"/>
      <c r="JVN306"/>
      <c r="JVO306"/>
      <c r="JVP306"/>
      <c r="JVQ306"/>
      <c r="JVR306"/>
      <c r="JVS306"/>
      <c r="JVT306"/>
      <c r="JVU306"/>
      <c r="JVV306"/>
      <c r="JVW306"/>
      <c r="JVX306"/>
      <c r="JVY306"/>
      <c r="JVZ306"/>
      <c r="JWA306"/>
      <c r="JWB306"/>
      <c r="JWC306"/>
      <c r="JWD306"/>
      <c r="JWE306"/>
      <c r="JWF306"/>
      <c r="JWG306"/>
      <c r="JWH306"/>
      <c r="JWI306"/>
      <c r="JWJ306"/>
      <c r="JWK306"/>
      <c r="JWL306"/>
      <c r="JWM306"/>
      <c r="JWN306"/>
      <c r="JWO306"/>
      <c r="JWP306"/>
      <c r="JWQ306"/>
      <c r="JWR306"/>
      <c r="JWS306"/>
      <c r="JWT306"/>
      <c r="JWU306"/>
      <c r="JWV306"/>
      <c r="JWW306"/>
      <c r="JWX306"/>
      <c r="JWY306"/>
      <c r="JWZ306"/>
      <c r="JXA306"/>
      <c r="JXB306"/>
      <c r="JXC306"/>
      <c r="JXD306"/>
      <c r="JXE306"/>
      <c r="JXF306"/>
      <c r="JXG306"/>
      <c r="JXH306"/>
      <c r="JXI306"/>
      <c r="JXJ306"/>
      <c r="JXK306"/>
      <c r="JXL306"/>
      <c r="JXM306"/>
      <c r="JXN306"/>
      <c r="JXO306"/>
      <c r="JXP306"/>
      <c r="JXQ306"/>
      <c r="JXR306"/>
      <c r="JXS306"/>
      <c r="JXT306"/>
      <c r="JXU306"/>
      <c r="JXV306"/>
      <c r="JXW306"/>
      <c r="JXX306"/>
      <c r="JXY306"/>
      <c r="JXZ306"/>
      <c r="JYA306"/>
      <c r="JYB306"/>
      <c r="JYC306"/>
      <c r="JYD306"/>
      <c r="JYE306"/>
      <c r="JYF306"/>
      <c r="JYG306"/>
      <c r="JYH306"/>
      <c r="JYI306"/>
      <c r="JYJ306"/>
      <c r="JYK306"/>
      <c r="JYL306"/>
      <c r="JYM306"/>
      <c r="JYN306"/>
      <c r="JYO306"/>
      <c r="JYP306"/>
      <c r="JYQ306"/>
      <c r="JYR306"/>
      <c r="JYS306"/>
      <c r="JYT306"/>
      <c r="JYU306"/>
      <c r="JYV306"/>
      <c r="JYW306"/>
      <c r="JYX306"/>
      <c r="JYY306"/>
      <c r="JYZ306"/>
      <c r="JZA306"/>
      <c r="JZB306"/>
      <c r="JZC306"/>
      <c r="JZD306"/>
      <c r="JZE306"/>
      <c r="JZF306"/>
      <c r="JZG306"/>
      <c r="JZH306"/>
      <c r="JZI306"/>
      <c r="JZJ306"/>
      <c r="JZK306"/>
      <c r="JZL306"/>
      <c r="JZM306"/>
      <c r="JZN306"/>
      <c r="JZO306"/>
      <c r="JZP306"/>
      <c r="JZQ306"/>
      <c r="JZR306"/>
      <c r="JZS306"/>
      <c r="JZT306"/>
      <c r="JZU306"/>
      <c r="JZV306"/>
      <c r="JZW306"/>
      <c r="JZX306"/>
      <c r="JZY306"/>
      <c r="JZZ306"/>
      <c r="KAA306"/>
      <c r="KAB306"/>
      <c r="KAC306"/>
      <c r="KAD306"/>
      <c r="KAE306"/>
      <c r="KAF306"/>
      <c r="KAG306"/>
      <c r="KAH306"/>
      <c r="KAI306"/>
      <c r="KAJ306"/>
      <c r="KAK306"/>
      <c r="KAL306"/>
      <c r="KAM306"/>
      <c r="KAN306"/>
      <c r="KAO306"/>
      <c r="KAP306"/>
      <c r="KAQ306"/>
      <c r="KAR306"/>
      <c r="KAS306"/>
      <c r="KAT306"/>
      <c r="KAU306"/>
      <c r="KAV306"/>
      <c r="KAW306"/>
      <c r="KAX306"/>
      <c r="KAY306"/>
      <c r="KAZ306"/>
      <c r="KBA306"/>
      <c r="KBB306"/>
      <c r="KBC306"/>
      <c r="KBD306"/>
      <c r="KBE306"/>
      <c r="KBF306"/>
      <c r="KBG306"/>
      <c r="KBH306"/>
      <c r="KBI306"/>
      <c r="KBJ306"/>
      <c r="KBK306"/>
      <c r="KBL306"/>
      <c r="KBM306"/>
      <c r="KBN306"/>
      <c r="KBO306"/>
      <c r="KBP306"/>
      <c r="KBQ306"/>
      <c r="KBR306"/>
      <c r="KBS306"/>
      <c r="KBT306"/>
      <c r="KBU306"/>
      <c r="KBV306"/>
      <c r="KBW306"/>
      <c r="KBX306"/>
      <c r="KBY306"/>
      <c r="KBZ306"/>
      <c r="KCA306"/>
      <c r="KCB306"/>
      <c r="KCC306"/>
      <c r="KCD306"/>
      <c r="KCE306"/>
      <c r="KCF306"/>
      <c r="KCG306"/>
      <c r="KCH306"/>
      <c r="KCI306"/>
      <c r="KCJ306"/>
      <c r="KCK306"/>
      <c r="KCL306"/>
      <c r="KCM306"/>
      <c r="KCN306"/>
      <c r="KCO306"/>
      <c r="KCP306"/>
      <c r="KCQ306"/>
      <c r="KCR306"/>
      <c r="KCS306"/>
      <c r="KCT306"/>
      <c r="KCU306"/>
      <c r="KCV306"/>
      <c r="KCW306"/>
      <c r="KCX306"/>
      <c r="KCY306"/>
      <c r="KCZ306"/>
      <c r="KDA306"/>
      <c r="KDB306"/>
      <c r="KDC306"/>
      <c r="KDD306"/>
      <c r="KDE306"/>
      <c r="KDF306"/>
      <c r="KDG306"/>
      <c r="KDH306"/>
      <c r="KDI306"/>
      <c r="KDJ306"/>
      <c r="KDK306"/>
      <c r="KDL306"/>
      <c r="KDM306"/>
      <c r="KDN306"/>
      <c r="KDO306"/>
      <c r="KDP306"/>
      <c r="KDQ306"/>
      <c r="KDR306"/>
      <c r="KDS306"/>
      <c r="KDT306"/>
      <c r="KDU306"/>
      <c r="KDV306"/>
      <c r="KDW306"/>
      <c r="KDX306"/>
      <c r="KDY306"/>
      <c r="KDZ306"/>
      <c r="KEA306"/>
      <c r="KEB306"/>
      <c r="KEC306"/>
      <c r="KED306"/>
      <c r="KEE306"/>
      <c r="KEF306"/>
      <c r="KEG306"/>
      <c r="KEH306"/>
      <c r="KEI306"/>
      <c r="KEJ306"/>
      <c r="KEK306"/>
      <c r="KEL306"/>
      <c r="KEM306"/>
      <c r="KEN306"/>
      <c r="KEO306"/>
      <c r="KEP306"/>
      <c r="KEQ306"/>
      <c r="KER306"/>
      <c r="KES306"/>
      <c r="KET306"/>
      <c r="KEU306"/>
      <c r="KEV306"/>
      <c r="KEW306"/>
      <c r="KEX306"/>
      <c r="KEY306"/>
      <c r="KEZ306"/>
      <c r="KFA306"/>
      <c r="KFB306"/>
      <c r="KFC306"/>
      <c r="KFD306"/>
      <c r="KFE306"/>
      <c r="KFF306"/>
      <c r="KFG306"/>
      <c r="KFH306"/>
      <c r="KFI306"/>
      <c r="KFJ306"/>
      <c r="KFK306"/>
      <c r="KFL306"/>
      <c r="KFM306"/>
      <c r="KFN306"/>
      <c r="KFO306"/>
      <c r="KFP306"/>
      <c r="KFQ306"/>
      <c r="KFR306"/>
      <c r="KFS306"/>
      <c r="KFT306"/>
      <c r="KFU306"/>
      <c r="KFV306"/>
      <c r="KFW306"/>
      <c r="KFX306"/>
      <c r="KFY306"/>
      <c r="KFZ306"/>
      <c r="KGA306"/>
      <c r="KGB306"/>
      <c r="KGC306"/>
      <c r="KGD306"/>
      <c r="KGE306"/>
      <c r="KGF306"/>
      <c r="KGG306"/>
      <c r="KGH306"/>
      <c r="KGI306"/>
      <c r="KGJ306"/>
      <c r="KGK306"/>
      <c r="KGL306"/>
      <c r="KGM306"/>
      <c r="KGN306"/>
      <c r="KGO306"/>
      <c r="KGP306"/>
      <c r="KGQ306"/>
      <c r="KGR306"/>
      <c r="KGS306"/>
      <c r="KGT306"/>
      <c r="KGU306"/>
      <c r="KGV306"/>
      <c r="KGW306"/>
      <c r="KGX306"/>
      <c r="KGY306"/>
      <c r="KGZ306"/>
      <c r="KHA306"/>
      <c r="KHB306"/>
      <c r="KHC306"/>
      <c r="KHD306"/>
      <c r="KHE306"/>
      <c r="KHF306"/>
      <c r="KHG306"/>
      <c r="KHH306"/>
      <c r="KHI306"/>
      <c r="KHJ306"/>
      <c r="KHK306"/>
      <c r="KHL306"/>
      <c r="KHM306"/>
      <c r="KHN306"/>
      <c r="KHO306"/>
      <c r="KHP306"/>
      <c r="KHQ306"/>
      <c r="KHR306"/>
      <c r="KHS306"/>
      <c r="KHT306"/>
      <c r="KHU306"/>
      <c r="KHV306"/>
      <c r="KHW306"/>
      <c r="KHX306"/>
      <c r="KHY306"/>
      <c r="KHZ306"/>
      <c r="KIA306"/>
      <c r="KIB306"/>
      <c r="KIC306"/>
      <c r="KID306"/>
      <c r="KIE306"/>
      <c r="KIF306"/>
      <c r="KIG306"/>
      <c r="KIH306"/>
      <c r="KII306"/>
      <c r="KIJ306"/>
      <c r="KIK306"/>
      <c r="KIL306"/>
      <c r="KIM306"/>
      <c r="KIN306"/>
      <c r="KIO306"/>
      <c r="KIP306"/>
      <c r="KIQ306"/>
      <c r="KIR306"/>
      <c r="KIS306"/>
      <c r="KIT306"/>
      <c r="KIU306"/>
      <c r="KIV306"/>
      <c r="KIW306"/>
      <c r="KIX306"/>
      <c r="KIY306"/>
      <c r="KIZ306"/>
      <c r="KJA306"/>
      <c r="KJB306"/>
      <c r="KJC306"/>
      <c r="KJD306"/>
      <c r="KJE306"/>
      <c r="KJF306"/>
      <c r="KJG306"/>
      <c r="KJH306"/>
      <c r="KJI306"/>
      <c r="KJJ306"/>
      <c r="KJK306"/>
      <c r="KJL306"/>
      <c r="KJM306"/>
      <c r="KJN306"/>
      <c r="KJO306"/>
      <c r="KJP306"/>
      <c r="KJQ306"/>
      <c r="KJR306"/>
      <c r="KJS306"/>
      <c r="KJT306"/>
      <c r="KJU306"/>
      <c r="KJV306"/>
      <c r="KJW306"/>
      <c r="KJX306"/>
      <c r="KJY306"/>
      <c r="KJZ306"/>
      <c r="KKA306"/>
      <c r="KKB306"/>
      <c r="KKC306"/>
      <c r="KKD306"/>
      <c r="KKE306"/>
      <c r="KKF306"/>
      <c r="KKG306"/>
      <c r="KKH306"/>
      <c r="KKI306"/>
      <c r="KKJ306"/>
      <c r="KKK306"/>
      <c r="KKL306"/>
      <c r="KKM306"/>
      <c r="KKN306"/>
      <c r="KKO306"/>
      <c r="KKP306"/>
      <c r="KKQ306"/>
      <c r="KKR306"/>
      <c r="KKS306"/>
      <c r="KKT306"/>
      <c r="KKU306"/>
      <c r="KKV306"/>
      <c r="KKW306"/>
      <c r="KKX306"/>
      <c r="KKY306"/>
      <c r="KKZ306"/>
      <c r="KLA306"/>
      <c r="KLB306"/>
      <c r="KLC306"/>
      <c r="KLD306"/>
      <c r="KLE306"/>
      <c r="KLF306"/>
      <c r="KLG306"/>
      <c r="KLH306"/>
      <c r="KLI306"/>
      <c r="KLJ306"/>
      <c r="KLK306"/>
      <c r="KLL306"/>
      <c r="KLM306"/>
      <c r="KLN306"/>
      <c r="KLO306"/>
      <c r="KLP306"/>
      <c r="KLQ306"/>
      <c r="KLR306"/>
      <c r="KLS306"/>
      <c r="KLT306"/>
      <c r="KLU306"/>
      <c r="KLV306"/>
      <c r="KLW306"/>
      <c r="KLX306"/>
      <c r="KLY306"/>
      <c r="KLZ306"/>
      <c r="KMA306"/>
      <c r="KMB306"/>
      <c r="KMC306"/>
      <c r="KMD306"/>
      <c r="KME306"/>
      <c r="KMF306"/>
      <c r="KMG306"/>
      <c r="KMH306"/>
      <c r="KMI306"/>
      <c r="KMJ306"/>
      <c r="KMK306"/>
      <c r="KML306"/>
      <c r="KMM306"/>
      <c r="KMN306"/>
      <c r="KMO306"/>
      <c r="KMP306"/>
      <c r="KMQ306"/>
      <c r="KMR306"/>
      <c r="KMS306"/>
      <c r="KMT306"/>
      <c r="KMU306"/>
      <c r="KMV306"/>
      <c r="KMW306"/>
      <c r="KMX306"/>
      <c r="KMY306"/>
      <c r="KMZ306"/>
      <c r="KNA306"/>
      <c r="KNB306"/>
      <c r="KNC306"/>
      <c r="KND306"/>
      <c r="KNE306"/>
      <c r="KNF306"/>
      <c r="KNG306"/>
      <c r="KNH306"/>
      <c r="KNI306"/>
      <c r="KNJ306"/>
      <c r="KNK306"/>
      <c r="KNL306"/>
      <c r="KNM306"/>
      <c r="KNN306"/>
      <c r="KNO306"/>
      <c r="KNP306"/>
      <c r="KNQ306"/>
      <c r="KNR306"/>
      <c r="KNS306"/>
      <c r="KNT306"/>
      <c r="KNU306"/>
      <c r="KNV306"/>
      <c r="KNW306"/>
      <c r="KNX306"/>
      <c r="KNY306"/>
      <c r="KNZ306"/>
      <c r="KOA306"/>
      <c r="KOB306"/>
      <c r="KOC306"/>
      <c r="KOD306"/>
      <c r="KOE306"/>
      <c r="KOF306"/>
      <c r="KOG306"/>
      <c r="KOH306"/>
      <c r="KOI306"/>
      <c r="KOJ306"/>
      <c r="KOK306"/>
      <c r="KOL306"/>
      <c r="KOM306"/>
      <c r="KON306"/>
      <c r="KOO306"/>
      <c r="KOP306"/>
      <c r="KOQ306"/>
      <c r="KOR306"/>
      <c r="KOS306"/>
      <c r="KOT306"/>
      <c r="KOU306"/>
      <c r="KOV306"/>
      <c r="KOW306"/>
      <c r="KOX306"/>
      <c r="KOY306"/>
      <c r="KOZ306"/>
      <c r="KPA306"/>
      <c r="KPB306"/>
      <c r="KPC306"/>
      <c r="KPD306"/>
      <c r="KPE306"/>
      <c r="KPF306"/>
      <c r="KPG306"/>
      <c r="KPH306"/>
      <c r="KPI306"/>
      <c r="KPJ306"/>
      <c r="KPK306"/>
      <c r="KPL306"/>
      <c r="KPM306"/>
      <c r="KPN306"/>
      <c r="KPO306"/>
      <c r="KPP306"/>
      <c r="KPQ306"/>
      <c r="KPR306"/>
      <c r="KPS306"/>
      <c r="KPT306"/>
      <c r="KPU306"/>
      <c r="KPV306"/>
      <c r="KPW306"/>
      <c r="KPX306"/>
      <c r="KPY306"/>
      <c r="KPZ306"/>
      <c r="KQA306"/>
      <c r="KQB306"/>
      <c r="KQC306"/>
      <c r="KQD306"/>
      <c r="KQE306"/>
      <c r="KQF306"/>
      <c r="KQG306"/>
      <c r="KQH306"/>
      <c r="KQI306"/>
      <c r="KQJ306"/>
      <c r="KQK306"/>
      <c r="KQL306"/>
      <c r="KQM306"/>
      <c r="KQN306"/>
      <c r="KQO306"/>
      <c r="KQP306"/>
      <c r="KQQ306"/>
      <c r="KQR306"/>
      <c r="KQS306"/>
      <c r="KQT306"/>
      <c r="KQU306"/>
      <c r="KQV306"/>
      <c r="KQW306"/>
      <c r="KQX306"/>
      <c r="KQY306"/>
      <c r="KQZ306"/>
      <c r="KRA306"/>
      <c r="KRB306"/>
      <c r="KRC306"/>
      <c r="KRD306"/>
      <c r="KRE306"/>
      <c r="KRF306"/>
      <c r="KRG306"/>
      <c r="KRH306"/>
      <c r="KRI306"/>
      <c r="KRJ306"/>
      <c r="KRK306"/>
      <c r="KRL306"/>
      <c r="KRM306"/>
      <c r="KRN306"/>
      <c r="KRO306"/>
      <c r="KRP306"/>
      <c r="KRQ306"/>
      <c r="KRR306"/>
      <c r="KRS306"/>
      <c r="KRT306"/>
      <c r="KRU306"/>
      <c r="KRV306"/>
      <c r="KRW306"/>
      <c r="KRX306"/>
      <c r="KRY306"/>
      <c r="KRZ306"/>
      <c r="KSA306"/>
      <c r="KSB306"/>
      <c r="KSC306"/>
      <c r="KSD306"/>
      <c r="KSE306"/>
      <c r="KSF306"/>
      <c r="KSG306"/>
      <c r="KSH306"/>
      <c r="KSI306"/>
      <c r="KSJ306"/>
      <c r="KSK306"/>
      <c r="KSL306"/>
      <c r="KSM306"/>
      <c r="KSN306"/>
      <c r="KSO306"/>
      <c r="KSP306"/>
      <c r="KSQ306"/>
      <c r="KSR306"/>
      <c r="KSS306"/>
      <c r="KST306"/>
      <c r="KSU306"/>
      <c r="KSV306"/>
      <c r="KSW306"/>
      <c r="KSX306"/>
      <c r="KSY306"/>
      <c r="KSZ306"/>
      <c r="KTA306"/>
      <c r="KTB306"/>
      <c r="KTC306"/>
      <c r="KTD306"/>
      <c r="KTE306"/>
      <c r="KTF306"/>
      <c r="KTG306"/>
      <c r="KTH306"/>
      <c r="KTI306"/>
      <c r="KTJ306"/>
      <c r="KTK306"/>
      <c r="KTL306"/>
      <c r="KTM306"/>
      <c r="KTN306"/>
      <c r="KTO306"/>
      <c r="KTP306"/>
      <c r="KTQ306"/>
      <c r="KTR306"/>
      <c r="KTS306"/>
      <c r="KTT306"/>
      <c r="KTU306"/>
      <c r="KTV306"/>
      <c r="KTW306"/>
      <c r="KTX306"/>
      <c r="KTY306"/>
      <c r="KTZ306"/>
      <c r="KUA306"/>
      <c r="KUB306"/>
      <c r="KUC306"/>
      <c r="KUD306"/>
      <c r="KUE306"/>
      <c r="KUF306"/>
      <c r="KUG306"/>
      <c r="KUH306"/>
      <c r="KUI306"/>
      <c r="KUJ306"/>
      <c r="KUK306"/>
      <c r="KUL306"/>
      <c r="KUM306"/>
      <c r="KUN306"/>
      <c r="KUO306"/>
      <c r="KUP306"/>
      <c r="KUQ306"/>
      <c r="KUR306"/>
      <c r="KUS306"/>
      <c r="KUT306"/>
      <c r="KUU306"/>
      <c r="KUV306"/>
      <c r="KUW306"/>
      <c r="KUX306"/>
      <c r="KUY306"/>
      <c r="KUZ306"/>
      <c r="KVA306"/>
      <c r="KVB306"/>
      <c r="KVC306"/>
      <c r="KVD306"/>
      <c r="KVE306"/>
      <c r="KVF306"/>
      <c r="KVG306"/>
      <c r="KVH306"/>
      <c r="KVI306"/>
      <c r="KVJ306"/>
      <c r="KVK306"/>
      <c r="KVL306"/>
      <c r="KVM306"/>
      <c r="KVN306"/>
      <c r="KVO306"/>
      <c r="KVP306"/>
      <c r="KVQ306"/>
      <c r="KVR306"/>
      <c r="KVS306"/>
      <c r="KVT306"/>
      <c r="KVU306"/>
      <c r="KVV306"/>
      <c r="KVW306"/>
      <c r="KVX306"/>
      <c r="KVY306"/>
      <c r="KVZ306"/>
      <c r="KWA306"/>
      <c r="KWB306"/>
      <c r="KWC306"/>
      <c r="KWD306"/>
      <c r="KWE306"/>
      <c r="KWF306"/>
      <c r="KWG306"/>
      <c r="KWH306"/>
      <c r="KWI306"/>
      <c r="KWJ306"/>
      <c r="KWK306"/>
      <c r="KWL306"/>
      <c r="KWM306"/>
      <c r="KWN306"/>
      <c r="KWO306"/>
      <c r="KWP306"/>
      <c r="KWQ306"/>
      <c r="KWR306"/>
      <c r="KWS306"/>
      <c r="KWT306"/>
      <c r="KWU306"/>
      <c r="KWV306"/>
      <c r="KWW306"/>
      <c r="KWX306"/>
      <c r="KWY306"/>
      <c r="KWZ306"/>
      <c r="KXA306"/>
      <c r="KXB306"/>
      <c r="KXC306"/>
      <c r="KXD306"/>
      <c r="KXE306"/>
      <c r="KXF306"/>
      <c r="KXG306"/>
      <c r="KXH306"/>
      <c r="KXI306"/>
      <c r="KXJ306"/>
      <c r="KXK306"/>
      <c r="KXL306"/>
      <c r="KXM306"/>
      <c r="KXN306"/>
      <c r="KXO306"/>
      <c r="KXP306"/>
      <c r="KXQ306"/>
      <c r="KXR306"/>
      <c r="KXS306"/>
      <c r="KXT306"/>
      <c r="KXU306"/>
      <c r="KXV306"/>
      <c r="KXW306"/>
      <c r="KXX306"/>
      <c r="KXY306"/>
      <c r="KXZ306"/>
      <c r="KYA306"/>
      <c r="KYB306"/>
      <c r="KYC306"/>
      <c r="KYD306"/>
      <c r="KYE306"/>
      <c r="KYF306"/>
      <c r="KYG306"/>
      <c r="KYH306"/>
      <c r="KYI306"/>
      <c r="KYJ306"/>
      <c r="KYK306"/>
      <c r="KYL306"/>
      <c r="KYM306"/>
      <c r="KYN306"/>
      <c r="KYO306"/>
      <c r="KYP306"/>
      <c r="KYQ306"/>
      <c r="KYR306"/>
      <c r="KYS306"/>
      <c r="KYT306"/>
      <c r="KYU306"/>
      <c r="KYV306"/>
      <c r="KYW306"/>
      <c r="KYX306"/>
      <c r="KYY306"/>
      <c r="KYZ306"/>
      <c r="KZA306"/>
      <c r="KZB306"/>
      <c r="KZC306"/>
      <c r="KZD306"/>
      <c r="KZE306"/>
      <c r="KZF306"/>
      <c r="KZG306"/>
      <c r="KZH306"/>
      <c r="KZI306"/>
      <c r="KZJ306"/>
      <c r="KZK306"/>
      <c r="KZL306"/>
      <c r="KZM306"/>
      <c r="KZN306"/>
      <c r="KZO306"/>
      <c r="KZP306"/>
      <c r="KZQ306"/>
      <c r="KZR306"/>
      <c r="KZS306"/>
      <c r="KZT306"/>
      <c r="KZU306"/>
      <c r="KZV306"/>
      <c r="KZW306"/>
      <c r="KZX306"/>
      <c r="KZY306"/>
      <c r="KZZ306"/>
      <c r="LAA306"/>
      <c r="LAB306"/>
      <c r="LAC306"/>
      <c r="LAD306"/>
      <c r="LAE306"/>
      <c r="LAF306"/>
      <c r="LAG306"/>
      <c r="LAH306"/>
      <c r="LAI306"/>
      <c r="LAJ306"/>
      <c r="LAK306"/>
      <c r="LAL306"/>
      <c r="LAM306"/>
      <c r="LAN306"/>
      <c r="LAO306"/>
      <c r="LAP306"/>
      <c r="LAQ306"/>
      <c r="LAR306"/>
      <c r="LAS306"/>
      <c r="LAT306"/>
      <c r="LAU306"/>
      <c r="LAV306"/>
      <c r="LAW306"/>
      <c r="LAX306"/>
      <c r="LAY306"/>
      <c r="LAZ306"/>
      <c r="LBA306"/>
      <c r="LBB306"/>
      <c r="LBC306"/>
      <c r="LBD306"/>
      <c r="LBE306"/>
      <c r="LBF306"/>
      <c r="LBG306"/>
      <c r="LBH306"/>
      <c r="LBI306"/>
      <c r="LBJ306"/>
      <c r="LBK306"/>
      <c r="LBL306"/>
      <c r="LBM306"/>
      <c r="LBN306"/>
      <c r="LBO306"/>
      <c r="LBP306"/>
      <c r="LBQ306"/>
      <c r="LBR306"/>
      <c r="LBS306"/>
      <c r="LBT306"/>
      <c r="LBU306"/>
      <c r="LBV306"/>
      <c r="LBW306"/>
      <c r="LBX306"/>
      <c r="LBY306"/>
      <c r="LBZ306"/>
      <c r="LCA306"/>
      <c r="LCB306"/>
      <c r="LCC306"/>
      <c r="LCD306"/>
      <c r="LCE306"/>
      <c r="LCF306"/>
      <c r="LCG306"/>
      <c r="LCH306"/>
      <c r="LCI306"/>
      <c r="LCJ306"/>
      <c r="LCK306"/>
      <c r="LCL306"/>
      <c r="LCM306"/>
      <c r="LCN306"/>
      <c r="LCO306"/>
      <c r="LCP306"/>
      <c r="LCQ306"/>
      <c r="LCR306"/>
      <c r="LCS306"/>
      <c r="LCT306"/>
      <c r="LCU306"/>
      <c r="LCV306"/>
      <c r="LCW306"/>
      <c r="LCX306"/>
      <c r="LCY306"/>
      <c r="LCZ306"/>
      <c r="LDA306"/>
      <c r="LDB306"/>
      <c r="LDC306"/>
      <c r="LDD306"/>
      <c r="LDE306"/>
      <c r="LDF306"/>
      <c r="LDG306"/>
      <c r="LDH306"/>
      <c r="LDI306"/>
      <c r="LDJ306"/>
      <c r="LDK306"/>
      <c r="LDL306"/>
      <c r="LDM306"/>
      <c r="LDN306"/>
      <c r="LDO306"/>
      <c r="LDP306"/>
      <c r="LDQ306"/>
      <c r="LDR306"/>
      <c r="LDS306"/>
      <c r="LDT306"/>
      <c r="LDU306"/>
      <c r="LDV306"/>
      <c r="LDW306"/>
      <c r="LDX306"/>
      <c r="LDY306"/>
      <c r="LDZ306"/>
      <c r="LEA306"/>
      <c r="LEB306"/>
      <c r="LEC306"/>
      <c r="LED306"/>
      <c r="LEE306"/>
      <c r="LEF306"/>
      <c r="LEG306"/>
      <c r="LEH306"/>
      <c r="LEI306"/>
      <c r="LEJ306"/>
      <c r="LEK306"/>
      <c r="LEL306"/>
      <c r="LEM306"/>
      <c r="LEN306"/>
      <c r="LEO306"/>
      <c r="LEP306"/>
      <c r="LEQ306"/>
      <c r="LER306"/>
      <c r="LES306"/>
      <c r="LET306"/>
      <c r="LEU306"/>
      <c r="LEV306"/>
      <c r="LEW306"/>
      <c r="LEX306"/>
      <c r="LEY306"/>
      <c r="LEZ306"/>
      <c r="LFA306"/>
      <c r="LFB306"/>
      <c r="LFC306"/>
      <c r="LFD306"/>
      <c r="LFE306"/>
      <c r="LFF306"/>
      <c r="LFG306"/>
      <c r="LFH306"/>
      <c r="LFI306"/>
      <c r="LFJ306"/>
      <c r="LFK306"/>
      <c r="LFL306"/>
      <c r="LFM306"/>
      <c r="LFN306"/>
      <c r="LFO306"/>
      <c r="LFP306"/>
      <c r="LFQ306"/>
      <c r="LFR306"/>
      <c r="LFS306"/>
      <c r="LFT306"/>
      <c r="LFU306"/>
      <c r="LFV306"/>
      <c r="LFW306"/>
      <c r="LFX306"/>
      <c r="LFY306"/>
      <c r="LFZ306"/>
      <c r="LGA306"/>
      <c r="LGB306"/>
      <c r="LGC306"/>
      <c r="LGD306"/>
      <c r="LGE306"/>
      <c r="LGF306"/>
      <c r="LGG306"/>
      <c r="LGH306"/>
      <c r="LGI306"/>
      <c r="LGJ306"/>
      <c r="LGK306"/>
      <c r="LGL306"/>
      <c r="LGM306"/>
      <c r="LGN306"/>
      <c r="LGO306"/>
      <c r="LGP306"/>
      <c r="LGQ306"/>
      <c r="LGR306"/>
      <c r="LGS306"/>
      <c r="LGT306"/>
      <c r="LGU306"/>
      <c r="LGV306"/>
      <c r="LGW306"/>
      <c r="LGX306"/>
      <c r="LGY306"/>
      <c r="LGZ306"/>
      <c r="LHA306"/>
      <c r="LHB306"/>
      <c r="LHC306"/>
      <c r="LHD306"/>
      <c r="LHE306"/>
      <c r="LHF306"/>
      <c r="LHG306"/>
      <c r="LHH306"/>
      <c r="LHI306"/>
      <c r="LHJ306"/>
      <c r="LHK306"/>
      <c r="LHL306"/>
      <c r="LHM306"/>
      <c r="LHN306"/>
      <c r="LHO306"/>
      <c r="LHP306"/>
      <c r="LHQ306"/>
      <c r="LHR306"/>
      <c r="LHS306"/>
      <c r="LHT306"/>
      <c r="LHU306"/>
      <c r="LHV306"/>
      <c r="LHW306"/>
      <c r="LHX306"/>
      <c r="LHY306"/>
      <c r="LHZ306"/>
      <c r="LIA306"/>
      <c r="LIB306"/>
      <c r="LIC306"/>
      <c r="LID306"/>
      <c r="LIE306"/>
      <c r="LIF306"/>
      <c r="LIG306"/>
      <c r="LIH306"/>
      <c r="LII306"/>
      <c r="LIJ306"/>
      <c r="LIK306"/>
      <c r="LIL306"/>
      <c r="LIM306"/>
      <c r="LIN306"/>
      <c r="LIO306"/>
      <c r="LIP306"/>
      <c r="LIQ306"/>
      <c r="LIR306"/>
      <c r="LIS306"/>
      <c r="LIT306"/>
      <c r="LIU306"/>
      <c r="LIV306"/>
      <c r="LIW306"/>
      <c r="LIX306"/>
      <c r="LIY306"/>
      <c r="LIZ306"/>
      <c r="LJA306"/>
      <c r="LJB306"/>
      <c r="LJC306"/>
      <c r="LJD306"/>
      <c r="LJE306"/>
      <c r="LJF306"/>
      <c r="LJG306"/>
      <c r="LJH306"/>
      <c r="LJI306"/>
      <c r="LJJ306"/>
      <c r="LJK306"/>
      <c r="LJL306"/>
      <c r="LJM306"/>
      <c r="LJN306"/>
      <c r="LJO306"/>
      <c r="LJP306"/>
      <c r="LJQ306"/>
      <c r="LJR306"/>
      <c r="LJS306"/>
      <c r="LJT306"/>
      <c r="LJU306"/>
      <c r="LJV306"/>
      <c r="LJW306"/>
      <c r="LJX306"/>
      <c r="LJY306"/>
      <c r="LJZ306"/>
      <c r="LKA306"/>
      <c r="LKB306"/>
      <c r="LKC306"/>
      <c r="LKD306"/>
      <c r="LKE306"/>
      <c r="LKF306"/>
      <c r="LKG306"/>
      <c r="LKH306"/>
      <c r="LKI306"/>
      <c r="LKJ306"/>
      <c r="LKK306"/>
      <c r="LKL306"/>
      <c r="LKM306"/>
      <c r="LKN306"/>
      <c r="LKO306"/>
      <c r="LKP306"/>
      <c r="LKQ306"/>
      <c r="LKR306"/>
      <c r="LKS306"/>
      <c r="LKT306"/>
      <c r="LKU306"/>
      <c r="LKV306"/>
      <c r="LKW306"/>
      <c r="LKX306"/>
      <c r="LKY306"/>
      <c r="LKZ306"/>
      <c r="LLA306"/>
      <c r="LLB306"/>
      <c r="LLC306"/>
      <c r="LLD306"/>
      <c r="LLE306"/>
      <c r="LLF306"/>
      <c r="LLG306"/>
      <c r="LLH306"/>
      <c r="LLI306"/>
      <c r="LLJ306"/>
      <c r="LLK306"/>
      <c r="LLL306"/>
      <c r="LLM306"/>
      <c r="LLN306"/>
      <c r="LLO306"/>
      <c r="LLP306"/>
      <c r="LLQ306"/>
      <c r="LLR306"/>
      <c r="LLS306"/>
      <c r="LLT306"/>
      <c r="LLU306"/>
      <c r="LLV306"/>
      <c r="LLW306"/>
      <c r="LLX306"/>
      <c r="LLY306"/>
      <c r="LLZ306"/>
      <c r="LMA306"/>
      <c r="LMB306"/>
      <c r="LMC306"/>
      <c r="LMD306"/>
      <c r="LME306"/>
      <c r="LMF306"/>
      <c r="LMG306"/>
      <c r="LMH306"/>
      <c r="LMI306"/>
      <c r="LMJ306"/>
      <c r="LMK306"/>
      <c r="LML306"/>
      <c r="LMM306"/>
      <c r="LMN306"/>
      <c r="LMO306"/>
      <c r="LMP306"/>
      <c r="LMQ306"/>
      <c r="LMR306"/>
      <c r="LMS306"/>
      <c r="LMT306"/>
      <c r="LMU306"/>
      <c r="LMV306"/>
      <c r="LMW306"/>
      <c r="LMX306"/>
      <c r="LMY306"/>
      <c r="LMZ306"/>
      <c r="LNA306"/>
      <c r="LNB306"/>
      <c r="LNC306"/>
      <c r="LND306"/>
      <c r="LNE306"/>
      <c r="LNF306"/>
      <c r="LNG306"/>
      <c r="LNH306"/>
      <c r="LNI306"/>
      <c r="LNJ306"/>
      <c r="LNK306"/>
      <c r="LNL306"/>
      <c r="LNM306"/>
      <c r="LNN306"/>
      <c r="LNO306"/>
      <c r="LNP306"/>
      <c r="LNQ306"/>
      <c r="LNR306"/>
      <c r="LNS306"/>
      <c r="LNT306"/>
      <c r="LNU306"/>
      <c r="LNV306"/>
      <c r="LNW306"/>
      <c r="LNX306"/>
      <c r="LNY306"/>
      <c r="LNZ306"/>
      <c r="LOA306"/>
      <c r="LOB306"/>
      <c r="LOC306"/>
      <c r="LOD306"/>
      <c r="LOE306"/>
      <c r="LOF306"/>
      <c r="LOG306"/>
      <c r="LOH306"/>
      <c r="LOI306"/>
      <c r="LOJ306"/>
      <c r="LOK306"/>
      <c r="LOL306"/>
      <c r="LOM306"/>
      <c r="LON306"/>
      <c r="LOO306"/>
      <c r="LOP306"/>
      <c r="LOQ306"/>
      <c r="LOR306"/>
      <c r="LOS306"/>
      <c r="LOT306"/>
      <c r="LOU306"/>
      <c r="LOV306"/>
      <c r="LOW306"/>
      <c r="LOX306"/>
      <c r="LOY306"/>
      <c r="LOZ306"/>
      <c r="LPA306"/>
      <c r="LPB306"/>
      <c r="LPC306"/>
      <c r="LPD306"/>
      <c r="LPE306"/>
      <c r="LPF306"/>
      <c r="LPG306"/>
      <c r="LPH306"/>
      <c r="LPI306"/>
      <c r="LPJ306"/>
      <c r="LPK306"/>
      <c r="LPL306"/>
      <c r="LPM306"/>
      <c r="LPN306"/>
      <c r="LPO306"/>
      <c r="LPP306"/>
      <c r="LPQ306"/>
      <c r="LPR306"/>
      <c r="LPS306"/>
      <c r="LPT306"/>
      <c r="LPU306"/>
      <c r="LPV306"/>
      <c r="LPW306"/>
      <c r="LPX306"/>
      <c r="LPY306"/>
      <c r="LPZ306"/>
      <c r="LQA306"/>
      <c r="LQB306"/>
      <c r="LQC306"/>
      <c r="LQD306"/>
      <c r="LQE306"/>
      <c r="LQF306"/>
      <c r="LQG306"/>
      <c r="LQH306"/>
      <c r="LQI306"/>
      <c r="LQJ306"/>
      <c r="LQK306"/>
      <c r="LQL306"/>
      <c r="LQM306"/>
      <c r="LQN306"/>
      <c r="LQO306"/>
      <c r="LQP306"/>
      <c r="LQQ306"/>
      <c r="LQR306"/>
      <c r="LQS306"/>
      <c r="LQT306"/>
      <c r="LQU306"/>
      <c r="LQV306"/>
      <c r="LQW306"/>
      <c r="LQX306"/>
      <c r="LQY306"/>
      <c r="LQZ306"/>
      <c r="LRA306"/>
      <c r="LRB306"/>
      <c r="LRC306"/>
      <c r="LRD306"/>
      <c r="LRE306"/>
      <c r="LRF306"/>
      <c r="LRG306"/>
      <c r="LRH306"/>
      <c r="LRI306"/>
      <c r="LRJ306"/>
      <c r="LRK306"/>
      <c r="LRL306"/>
      <c r="LRM306"/>
      <c r="LRN306"/>
      <c r="LRO306"/>
      <c r="LRP306"/>
      <c r="LRQ306"/>
      <c r="LRR306"/>
      <c r="LRS306"/>
      <c r="LRT306"/>
      <c r="LRU306"/>
      <c r="LRV306"/>
      <c r="LRW306"/>
      <c r="LRX306"/>
      <c r="LRY306"/>
      <c r="LRZ306"/>
      <c r="LSA306"/>
      <c r="LSB306"/>
      <c r="LSC306"/>
      <c r="LSD306"/>
      <c r="LSE306"/>
      <c r="LSF306"/>
      <c r="LSG306"/>
      <c r="LSH306"/>
      <c r="LSI306"/>
      <c r="LSJ306"/>
      <c r="LSK306"/>
      <c r="LSL306"/>
      <c r="LSM306"/>
      <c r="LSN306"/>
      <c r="LSO306"/>
      <c r="LSP306"/>
      <c r="LSQ306"/>
      <c r="LSR306"/>
      <c r="LSS306"/>
      <c r="LST306"/>
      <c r="LSU306"/>
      <c r="LSV306"/>
      <c r="LSW306"/>
      <c r="LSX306"/>
      <c r="LSY306"/>
      <c r="LSZ306"/>
      <c r="LTA306"/>
      <c r="LTB306"/>
      <c r="LTC306"/>
      <c r="LTD306"/>
      <c r="LTE306"/>
      <c r="LTF306"/>
      <c r="LTG306"/>
      <c r="LTH306"/>
      <c r="LTI306"/>
      <c r="LTJ306"/>
      <c r="LTK306"/>
      <c r="LTL306"/>
      <c r="LTM306"/>
      <c r="LTN306"/>
      <c r="LTO306"/>
      <c r="LTP306"/>
      <c r="LTQ306"/>
      <c r="LTR306"/>
      <c r="LTS306"/>
      <c r="LTT306"/>
      <c r="LTU306"/>
      <c r="LTV306"/>
      <c r="LTW306"/>
      <c r="LTX306"/>
      <c r="LTY306"/>
      <c r="LTZ306"/>
      <c r="LUA306"/>
      <c r="LUB306"/>
      <c r="LUC306"/>
      <c r="LUD306"/>
      <c r="LUE306"/>
      <c r="LUF306"/>
      <c r="LUG306"/>
      <c r="LUH306"/>
      <c r="LUI306"/>
      <c r="LUJ306"/>
      <c r="LUK306"/>
      <c r="LUL306"/>
      <c r="LUM306"/>
      <c r="LUN306"/>
      <c r="LUO306"/>
      <c r="LUP306"/>
      <c r="LUQ306"/>
      <c r="LUR306"/>
      <c r="LUS306"/>
      <c r="LUT306"/>
      <c r="LUU306"/>
      <c r="LUV306"/>
      <c r="LUW306"/>
      <c r="LUX306"/>
      <c r="LUY306"/>
      <c r="LUZ306"/>
      <c r="LVA306"/>
      <c r="LVB306"/>
      <c r="LVC306"/>
      <c r="LVD306"/>
      <c r="LVE306"/>
      <c r="LVF306"/>
      <c r="LVG306"/>
      <c r="LVH306"/>
      <c r="LVI306"/>
      <c r="LVJ306"/>
      <c r="LVK306"/>
      <c r="LVL306"/>
      <c r="LVM306"/>
      <c r="LVN306"/>
      <c r="LVO306"/>
      <c r="LVP306"/>
      <c r="LVQ306"/>
      <c r="LVR306"/>
      <c r="LVS306"/>
      <c r="LVT306"/>
      <c r="LVU306"/>
      <c r="LVV306"/>
      <c r="LVW306"/>
      <c r="LVX306"/>
      <c r="LVY306"/>
      <c r="LVZ306"/>
      <c r="LWA306"/>
      <c r="LWB306"/>
      <c r="LWC306"/>
      <c r="LWD306"/>
      <c r="LWE306"/>
      <c r="LWF306"/>
      <c r="LWG306"/>
      <c r="LWH306"/>
      <c r="LWI306"/>
      <c r="LWJ306"/>
      <c r="LWK306"/>
      <c r="LWL306"/>
      <c r="LWM306"/>
      <c r="LWN306"/>
      <c r="LWO306"/>
      <c r="LWP306"/>
      <c r="LWQ306"/>
      <c r="LWR306"/>
      <c r="LWS306"/>
      <c r="LWT306"/>
      <c r="LWU306"/>
      <c r="LWV306"/>
      <c r="LWW306"/>
      <c r="LWX306"/>
      <c r="LWY306"/>
      <c r="LWZ306"/>
      <c r="LXA306"/>
      <c r="LXB306"/>
      <c r="LXC306"/>
      <c r="LXD306"/>
      <c r="LXE306"/>
      <c r="LXF306"/>
      <c r="LXG306"/>
      <c r="LXH306"/>
      <c r="LXI306"/>
      <c r="LXJ306"/>
      <c r="LXK306"/>
      <c r="LXL306"/>
      <c r="LXM306"/>
      <c r="LXN306"/>
      <c r="LXO306"/>
      <c r="LXP306"/>
      <c r="LXQ306"/>
      <c r="LXR306"/>
      <c r="LXS306"/>
      <c r="LXT306"/>
      <c r="LXU306"/>
      <c r="LXV306"/>
      <c r="LXW306"/>
      <c r="LXX306"/>
      <c r="LXY306"/>
      <c r="LXZ306"/>
      <c r="LYA306"/>
      <c r="LYB306"/>
      <c r="LYC306"/>
      <c r="LYD306"/>
      <c r="LYE306"/>
      <c r="LYF306"/>
      <c r="LYG306"/>
      <c r="LYH306"/>
      <c r="LYI306"/>
      <c r="LYJ306"/>
      <c r="LYK306"/>
      <c r="LYL306"/>
      <c r="LYM306"/>
      <c r="LYN306"/>
      <c r="LYO306"/>
      <c r="LYP306"/>
      <c r="LYQ306"/>
      <c r="LYR306"/>
      <c r="LYS306"/>
      <c r="LYT306"/>
      <c r="LYU306"/>
      <c r="LYV306"/>
      <c r="LYW306"/>
      <c r="LYX306"/>
      <c r="LYY306"/>
      <c r="LYZ306"/>
      <c r="LZA306"/>
      <c r="LZB306"/>
      <c r="LZC306"/>
      <c r="LZD306"/>
      <c r="LZE306"/>
      <c r="LZF306"/>
      <c r="LZG306"/>
      <c r="LZH306"/>
      <c r="LZI306"/>
      <c r="LZJ306"/>
      <c r="LZK306"/>
      <c r="LZL306"/>
      <c r="LZM306"/>
      <c r="LZN306"/>
      <c r="LZO306"/>
      <c r="LZP306"/>
      <c r="LZQ306"/>
      <c r="LZR306"/>
      <c r="LZS306"/>
      <c r="LZT306"/>
      <c r="LZU306"/>
      <c r="LZV306"/>
      <c r="LZW306"/>
      <c r="LZX306"/>
      <c r="LZY306"/>
      <c r="LZZ306"/>
      <c r="MAA306"/>
      <c r="MAB306"/>
      <c r="MAC306"/>
      <c r="MAD306"/>
      <c r="MAE306"/>
      <c r="MAF306"/>
      <c r="MAG306"/>
      <c r="MAH306"/>
      <c r="MAI306"/>
      <c r="MAJ306"/>
      <c r="MAK306"/>
      <c r="MAL306"/>
      <c r="MAM306"/>
      <c r="MAN306"/>
      <c r="MAO306"/>
      <c r="MAP306"/>
      <c r="MAQ306"/>
      <c r="MAR306"/>
      <c r="MAS306"/>
      <c r="MAT306"/>
      <c r="MAU306"/>
      <c r="MAV306"/>
      <c r="MAW306"/>
      <c r="MAX306"/>
      <c r="MAY306"/>
      <c r="MAZ306"/>
      <c r="MBA306"/>
      <c r="MBB306"/>
      <c r="MBC306"/>
      <c r="MBD306"/>
      <c r="MBE306"/>
      <c r="MBF306"/>
      <c r="MBG306"/>
      <c r="MBH306"/>
      <c r="MBI306"/>
      <c r="MBJ306"/>
      <c r="MBK306"/>
      <c r="MBL306"/>
      <c r="MBM306"/>
      <c r="MBN306"/>
      <c r="MBO306"/>
      <c r="MBP306"/>
      <c r="MBQ306"/>
      <c r="MBR306"/>
      <c r="MBS306"/>
      <c r="MBT306"/>
      <c r="MBU306"/>
      <c r="MBV306"/>
      <c r="MBW306"/>
      <c r="MBX306"/>
      <c r="MBY306"/>
      <c r="MBZ306"/>
      <c r="MCA306"/>
      <c r="MCB306"/>
      <c r="MCC306"/>
      <c r="MCD306"/>
      <c r="MCE306"/>
      <c r="MCF306"/>
      <c r="MCG306"/>
      <c r="MCH306"/>
      <c r="MCI306"/>
      <c r="MCJ306"/>
      <c r="MCK306"/>
      <c r="MCL306"/>
      <c r="MCM306"/>
      <c r="MCN306"/>
      <c r="MCO306"/>
      <c r="MCP306"/>
      <c r="MCQ306"/>
      <c r="MCR306"/>
      <c r="MCS306"/>
      <c r="MCT306"/>
      <c r="MCU306"/>
      <c r="MCV306"/>
      <c r="MCW306"/>
      <c r="MCX306"/>
      <c r="MCY306"/>
      <c r="MCZ306"/>
      <c r="MDA306"/>
      <c r="MDB306"/>
      <c r="MDC306"/>
      <c r="MDD306"/>
      <c r="MDE306"/>
      <c r="MDF306"/>
      <c r="MDG306"/>
      <c r="MDH306"/>
      <c r="MDI306"/>
      <c r="MDJ306"/>
      <c r="MDK306"/>
      <c r="MDL306"/>
      <c r="MDM306"/>
      <c r="MDN306"/>
      <c r="MDO306"/>
      <c r="MDP306"/>
      <c r="MDQ306"/>
      <c r="MDR306"/>
      <c r="MDS306"/>
      <c r="MDT306"/>
      <c r="MDU306"/>
      <c r="MDV306"/>
      <c r="MDW306"/>
      <c r="MDX306"/>
      <c r="MDY306"/>
      <c r="MDZ306"/>
      <c r="MEA306"/>
      <c r="MEB306"/>
      <c r="MEC306"/>
      <c r="MED306"/>
      <c r="MEE306"/>
      <c r="MEF306"/>
      <c r="MEG306"/>
      <c r="MEH306"/>
      <c r="MEI306"/>
      <c r="MEJ306"/>
      <c r="MEK306"/>
      <c r="MEL306"/>
      <c r="MEM306"/>
      <c r="MEN306"/>
      <c r="MEO306"/>
      <c r="MEP306"/>
      <c r="MEQ306"/>
      <c r="MER306"/>
      <c r="MES306"/>
      <c r="MET306"/>
      <c r="MEU306"/>
      <c r="MEV306"/>
      <c r="MEW306"/>
      <c r="MEX306"/>
      <c r="MEY306"/>
      <c r="MEZ306"/>
      <c r="MFA306"/>
      <c r="MFB306"/>
      <c r="MFC306"/>
      <c r="MFD306"/>
      <c r="MFE306"/>
      <c r="MFF306"/>
      <c r="MFG306"/>
      <c r="MFH306"/>
      <c r="MFI306"/>
      <c r="MFJ306"/>
      <c r="MFK306"/>
      <c r="MFL306"/>
      <c r="MFM306"/>
      <c r="MFN306"/>
      <c r="MFO306"/>
      <c r="MFP306"/>
      <c r="MFQ306"/>
      <c r="MFR306"/>
      <c r="MFS306"/>
      <c r="MFT306"/>
      <c r="MFU306"/>
      <c r="MFV306"/>
      <c r="MFW306"/>
      <c r="MFX306"/>
      <c r="MFY306"/>
      <c r="MFZ306"/>
      <c r="MGA306"/>
      <c r="MGB306"/>
      <c r="MGC306"/>
      <c r="MGD306"/>
      <c r="MGE306"/>
      <c r="MGF306"/>
      <c r="MGG306"/>
      <c r="MGH306"/>
      <c r="MGI306"/>
      <c r="MGJ306"/>
      <c r="MGK306"/>
      <c r="MGL306"/>
      <c r="MGM306"/>
      <c r="MGN306"/>
      <c r="MGO306"/>
      <c r="MGP306"/>
      <c r="MGQ306"/>
      <c r="MGR306"/>
      <c r="MGS306"/>
      <c r="MGT306"/>
      <c r="MGU306"/>
      <c r="MGV306"/>
      <c r="MGW306"/>
      <c r="MGX306"/>
      <c r="MGY306"/>
      <c r="MGZ306"/>
      <c r="MHA306"/>
      <c r="MHB306"/>
      <c r="MHC306"/>
      <c r="MHD306"/>
      <c r="MHE306"/>
      <c r="MHF306"/>
      <c r="MHG306"/>
      <c r="MHH306"/>
      <c r="MHI306"/>
      <c r="MHJ306"/>
      <c r="MHK306"/>
      <c r="MHL306"/>
      <c r="MHM306"/>
      <c r="MHN306"/>
      <c r="MHO306"/>
      <c r="MHP306"/>
      <c r="MHQ306"/>
      <c r="MHR306"/>
      <c r="MHS306"/>
      <c r="MHT306"/>
      <c r="MHU306"/>
      <c r="MHV306"/>
      <c r="MHW306"/>
      <c r="MHX306"/>
      <c r="MHY306"/>
      <c r="MHZ306"/>
      <c r="MIA306"/>
      <c r="MIB306"/>
      <c r="MIC306"/>
      <c r="MID306"/>
      <c r="MIE306"/>
      <c r="MIF306"/>
      <c r="MIG306"/>
      <c r="MIH306"/>
      <c r="MII306"/>
      <c r="MIJ306"/>
      <c r="MIK306"/>
      <c r="MIL306"/>
      <c r="MIM306"/>
      <c r="MIN306"/>
      <c r="MIO306"/>
      <c r="MIP306"/>
      <c r="MIQ306"/>
      <c r="MIR306"/>
      <c r="MIS306"/>
      <c r="MIT306"/>
      <c r="MIU306"/>
      <c r="MIV306"/>
      <c r="MIW306"/>
      <c r="MIX306"/>
      <c r="MIY306"/>
      <c r="MIZ306"/>
      <c r="MJA306"/>
      <c r="MJB306"/>
      <c r="MJC306"/>
      <c r="MJD306"/>
      <c r="MJE306"/>
      <c r="MJF306"/>
      <c r="MJG306"/>
      <c r="MJH306"/>
      <c r="MJI306"/>
      <c r="MJJ306"/>
      <c r="MJK306"/>
      <c r="MJL306"/>
      <c r="MJM306"/>
      <c r="MJN306"/>
      <c r="MJO306"/>
      <c r="MJP306"/>
      <c r="MJQ306"/>
      <c r="MJR306"/>
      <c r="MJS306"/>
      <c r="MJT306"/>
      <c r="MJU306"/>
      <c r="MJV306"/>
      <c r="MJW306"/>
      <c r="MJX306"/>
      <c r="MJY306"/>
      <c r="MJZ306"/>
      <c r="MKA306"/>
      <c r="MKB306"/>
      <c r="MKC306"/>
      <c r="MKD306"/>
      <c r="MKE306"/>
      <c r="MKF306"/>
      <c r="MKG306"/>
      <c r="MKH306"/>
      <c r="MKI306"/>
      <c r="MKJ306"/>
      <c r="MKK306"/>
      <c r="MKL306"/>
      <c r="MKM306"/>
      <c r="MKN306"/>
      <c r="MKO306"/>
      <c r="MKP306"/>
      <c r="MKQ306"/>
      <c r="MKR306"/>
      <c r="MKS306"/>
      <c r="MKT306"/>
      <c r="MKU306"/>
      <c r="MKV306"/>
      <c r="MKW306"/>
      <c r="MKX306"/>
      <c r="MKY306"/>
      <c r="MKZ306"/>
      <c r="MLA306"/>
      <c r="MLB306"/>
      <c r="MLC306"/>
      <c r="MLD306"/>
      <c r="MLE306"/>
      <c r="MLF306"/>
      <c r="MLG306"/>
      <c r="MLH306"/>
      <c r="MLI306"/>
      <c r="MLJ306"/>
      <c r="MLK306"/>
      <c r="MLL306"/>
      <c r="MLM306"/>
      <c r="MLN306"/>
      <c r="MLO306"/>
      <c r="MLP306"/>
      <c r="MLQ306"/>
      <c r="MLR306"/>
      <c r="MLS306"/>
      <c r="MLT306"/>
      <c r="MLU306"/>
      <c r="MLV306"/>
      <c r="MLW306"/>
      <c r="MLX306"/>
      <c r="MLY306"/>
      <c r="MLZ306"/>
      <c r="MMA306"/>
      <c r="MMB306"/>
      <c r="MMC306"/>
      <c r="MMD306"/>
      <c r="MME306"/>
      <c r="MMF306"/>
      <c r="MMG306"/>
      <c r="MMH306"/>
      <c r="MMI306"/>
      <c r="MMJ306"/>
      <c r="MMK306"/>
      <c r="MML306"/>
      <c r="MMM306"/>
      <c r="MMN306"/>
      <c r="MMO306"/>
      <c r="MMP306"/>
      <c r="MMQ306"/>
      <c r="MMR306"/>
      <c r="MMS306"/>
      <c r="MMT306"/>
      <c r="MMU306"/>
      <c r="MMV306"/>
      <c r="MMW306"/>
      <c r="MMX306"/>
      <c r="MMY306"/>
      <c r="MMZ306"/>
      <c r="MNA306"/>
      <c r="MNB306"/>
      <c r="MNC306"/>
      <c r="MND306"/>
      <c r="MNE306"/>
      <c r="MNF306"/>
      <c r="MNG306"/>
      <c r="MNH306"/>
      <c r="MNI306"/>
      <c r="MNJ306"/>
      <c r="MNK306"/>
      <c r="MNL306"/>
      <c r="MNM306"/>
      <c r="MNN306"/>
      <c r="MNO306"/>
      <c r="MNP306"/>
      <c r="MNQ306"/>
      <c r="MNR306"/>
      <c r="MNS306"/>
      <c r="MNT306"/>
      <c r="MNU306"/>
      <c r="MNV306"/>
      <c r="MNW306"/>
      <c r="MNX306"/>
      <c r="MNY306"/>
      <c r="MNZ306"/>
      <c r="MOA306"/>
      <c r="MOB306"/>
      <c r="MOC306"/>
      <c r="MOD306"/>
      <c r="MOE306"/>
      <c r="MOF306"/>
      <c r="MOG306"/>
      <c r="MOH306"/>
      <c r="MOI306"/>
      <c r="MOJ306"/>
      <c r="MOK306"/>
      <c r="MOL306"/>
      <c r="MOM306"/>
      <c r="MON306"/>
      <c r="MOO306"/>
      <c r="MOP306"/>
      <c r="MOQ306"/>
      <c r="MOR306"/>
      <c r="MOS306"/>
      <c r="MOT306"/>
      <c r="MOU306"/>
      <c r="MOV306"/>
      <c r="MOW306"/>
      <c r="MOX306"/>
      <c r="MOY306"/>
      <c r="MOZ306"/>
      <c r="MPA306"/>
      <c r="MPB306"/>
      <c r="MPC306"/>
      <c r="MPD306"/>
      <c r="MPE306"/>
      <c r="MPF306"/>
      <c r="MPG306"/>
      <c r="MPH306"/>
      <c r="MPI306"/>
      <c r="MPJ306"/>
      <c r="MPK306"/>
      <c r="MPL306"/>
      <c r="MPM306"/>
      <c r="MPN306"/>
      <c r="MPO306"/>
      <c r="MPP306"/>
      <c r="MPQ306"/>
      <c r="MPR306"/>
      <c r="MPS306"/>
      <c r="MPT306"/>
      <c r="MPU306"/>
      <c r="MPV306"/>
      <c r="MPW306"/>
      <c r="MPX306"/>
      <c r="MPY306"/>
      <c r="MPZ306"/>
      <c r="MQA306"/>
      <c r="MQB306"/>
      <c r="MQC306"/>
      <c r="MQD306"/>
      <c r="MQE306"/>
      <c r="MQF306"/>
      <c r="MQG306"/>
      <c r="MQH306"/>
      <c r="MQI306"/>
      <c r="MQJ306"/>
      <c r="MQK306"/>
      <c r="MQL306"/>
      <c r="MQM306"/>
      <c r="MQN306"/>
      <c r="MQO306"/>
      <c r="MQP306"/>
      <c r="MQQ306"/>
      <c r="MQR306"/>
      <c r="MQS306"/>
      <c r="MQT306"/>
      <c r="MQU306"/>
      <c r="MQV306"/>
      <c r="MQW306"/>
      <c r="MQX306"/>
      <c r="MQY306"/>
      <c r="MQZ306"/>
      <c r="MRA306"/>
      <c r="MRB306"/>
      <c r="MRC306"/>
      <c r="MRD306"/>
      <c r="MRE306"/>
      <c r="MRF306"/>
      <c r="MRG306"/>
      <c r="MRH306"/>
      <c r="MRI306"/>
      <c r="MRJ306"/>
      <c r="MRK306"/>
      <c r="MRL306"/>
      <c r="MRM306"/>
      <c r="MRN306"/>
      <c r="MRO306"/>
      <c r="MRP306"/>
      <c r="MRQ306"/>
      <c r="MRR306"/>
      <c r="MRS306"/>
      <c r="MRT306"/>
      <c r="MRU306"/>
      <c r="MRV306"/>
      <c r="MRW306"/>
      <c r="MRX306"/>
      <c r="MRY306"/>
      <c r="MRZ306"/>
      <c r="MSA306"/>
      <c r="MSB306"/>
      <c r="MSC306"/>
      <c r="MSD306"/>
      <c r="MSE306"/>
      <c r="MSF306"/>
      <c r="MSG306"/>
      <c r="MSH306"/>
      <c r="MSI306"/>
      <c r="MSJ306"/>
      <c r="MSK306"/>
      <c r="MSL306"/>
      <c r="MSM306"/>
      <c r="MSN306"/>
      <c r="MSO306"/>
      <c r="MSP306"/>
      <c r="MSQ306"/>
      <c r="MSR306"/>
      <c r="MSS306"/>
      <c r="MST306"/>
      <c r="MSU306"/>
      <c r="MSV306"/>
      <c r="MSW306"/>
      <c r="MSX306"/>
      <c r="MSY306"/>
      <c r="MSZ306"/>
      <c r="MTA306"/>
      <c r="MTB306"/>
      <c r="MTC306"/>
      <c r="MTD306"/>
      <c r="MTE306"/>
      <c r="MTF306"/>
      <c r="MTG306"/>
      <c r="MTH306"/>
      <c r="MTI306"/>
      <c r="MTJ306"/>
      <c r="MTK306"/>
      <c r="MTL306"/>
      <c r="MTM306"/>
      <c r="MTN306"/>
      <c r="MTO306"/>
      <c r="MTP306"/>
      <c r="MTQ306"/>
      <c r="MTR306"/>
      <c r="MTS306"/>
      <c r="MTT306"/>
      <c r="MTU306"/>
      <c r="MTV306"/>
      <c r="MTW306"/>
      <c r="MTX306"/>
      <c r="MTY306"/>
      <c r="MTZ306"/>
      <c r="MUA306"/>
      <c r="MUB306"/>
      <c r="MUC306"/>
      <c r="MUD306"/>
      <c r="MUE306"/>
      <c r="MUF306"/>
      <c r="MUG306"/>
      <c r="MUH306"/>
      <c r="MUI306"/>
      <c r="MUJ306"/>
      <c r="MUK306"/>
      <c r="MUL306"/>
      <c r="MUM306"/>
      <c r="MUN306"/>
      <c r="MUO306"/>
      <c r="MUP306"/>
      <c r="MUQ306"/>
      <c r="MUR306"/>
      <c r="MUS306"/>
      <c r="MUT306"/>
      <c r="MUU306"/>
      <c r="MUV306"/>
      <c r="MUW306"/>
      <c r="MUX306"/>
      <c r="MUY306"/>
      <c r="MUZ306"/>
      <c r="MVA306"/>
      <c r="MVB306"/>
      <c r="MVC306"/>
      <c r="MVD306"/>
      <c r="MVE306"/>
      <c r="MVF306"/>
      <c r="MVG306"/>
      <c r="MVH306"/>
      <c r="MVI306"/>
      <c r="MVJ306"/>
      <c r="MVK306"/>
      <c r="MVL306"/>
      <c r="MVM306"/>
      <c r="MVN306"/>
      <c r="MVO306"/>
      <c r="MVP306"/>
      <c r="MVQ306"/>
      <c r="MVR306"/>
      <c r="MVS306"/>
      <c r="MVT306"/>
      <c r="MVU306"/>
      <c r="MVV306"/>
      <c r="MVW306"/>
      <c r="MVX306"/>
      <c r="MVY306"/>
      <c r="MVZ306"/>
      <c r="MWA306"/>
      <c r="MWB306"/>
      <c r="MWC306"/>
      <c r="MWD306"/>
      <c r="MWE306"/>
      <c r="MWF306"/>
      <c r="MWG306"/>
      <c r="MWH306"/>
      <c r="MWI306"/>
      <c r="MWJ306"/>
      <c r="MWK306"/>
      <c r="MWL306"/>
      <c r="MWM306"/>
      <c r="MWN306"/>
      <c r="MWO306"/>
      <c r="MWP306"/>
      <c r="MWQ306"/>
      <c r="MWR306"/>
      <c r="MWS306"/>
      <c r="MWT306"/>
      <c r="MWU306"/>
      <c r="MWV306"/>
      <c r="MWW306"/>
      <c r="MWX306"/>
      <c r="MWY306"/>
      <c r="MWZ306"/>
      <c r="MXA306"/>
      <c r="MXB306"/>
      <c r="MXC306"/>
      <c r="MXD306"/>
      <c r="MXE306"/>
      <c r="MXF306"/>
      <c r="MXG306"/>
      <c r="MXH306"/>
      <c r="MXI306"/>
      <c r="MXJ306"/>
      <c r="MXK306"/>
      <c r="MXL306"/>
      <c r="MXM306"/>
      <c r="MXN306"/>
      <c r="MXO306"/>
      <c r="MXP306"/>
      <c r="MXQ306"/>
      <c r="MXR306"/>
      <c r="MXS306"/>
      <c r="MXT306"/>
      <c r="MXU306"/>
      <c r="MXV306"/>
      <c r="MXW306"/>
      <c r="MXX306"/>
      <c r="MXY306"/>
      <c r="MXZ306"/>
      <c r="MYA306"/>
      <c r="MYB306"/>
      <c r="MYC306"/>
      <c r="MYD306"/>
      <c r="MYE306"/>
      <c r="MYF306"/>
      <c r="MYG306"/>
      <c r="MYH306"/>
      <c r="MYI306"/>
      <c r="MYJ306"/>
      <c r="MYK306"/>
      <c r="MYL306"/>
      <c r="MYM306"/>
      <c r="MYN306"/>
      <c r="MYO306"/>
      <c r="MYP306"/>
      <c r="MYQ306"/>
      <c r="MYR306"/>
      <c r="MYS306"/>
      <c r="MYT306"/>
      <c r="MYU306"/>
      <c r="MYV306"/>
      <c r="MYW306"/>
      <c r="MYX306"/>
      <c r="MYY306"/>
      <c r="MYZ306"/>
      <c r="MZA306"/>
      <c r="MZB306"/>
      <c r="MZC306"/>
      <c r="MZD306"/>
      <c r="MZE306"/>
      <c r="MZF306"/>
      <c r="MZG306"/>
      <c r="MZH306"/>
      <c r="MZI306"/>
      <c r="MZJ306"/>
      <c r="MZK306"/>
      <c r="MZL306"/>
      <c r="MZM306"/>
      <c r="MZN306"/>
      <c r="MZO306"/>
      <c r="MZP306"/>
      <c r="MZQ306"/>
      <c r="MZR306"/>
      <c r="MZS306"/>
      <c r="MZT306"/>
      <c r="MZU306"/>
      <c r="MZV306"/>
      <c r="MZW306"/>
      <c r="MZX306"/>
      <c r="MZY306"/>
      <c r="MZZ306"/>
      <c r="NAA306"/>
      <c r="NAB306"/>
      <c r="NAC306"/>
      <c r="NAD306"/>
      <c r="NAE306"/>
      <c r="NAF306"/>
      <c r="NAG306"/>
      <c r="NAH306"/>
      <c r="NAI306"/>
      <c r="NAJ306"/>
      <c r="NAK306"/>
      <c r="NAL306"/>
      <c r="NAM306"/>
      <c r="NAN306"/>
      <c r="NAO306"/>
      <c r="NAP306"/>
      <c r="NAQ306"/>
      <c r="NAR306"/>
      <c r="NAS306"/>
      <c r="NAT306"/>
      <c r="NAU306"/>
      <c r="NAV306"/>
      <c r="NAW306"/>
      <c r="NAX306"/>
      <c r="NAY306"/>
      <c r="NAZ306"/>
      <c r="NBA306"/>
      <c r="NBB306"/>
      <c r="NBC306"/>
      <c r="NBD306"/>
      <c r="NBE306"/>
      <c r="NBF306"/>
      <c r="NBG306"/>
      <c r="NBH306"/>
      <c r="NBI306"/>
      <c r="NBJ306"/>
      <c r="NBK306"/>
      <c r="NBL306"/>
      <c r="NBM306"/>
      <c r="NBN306"/>
      <c r="NBO306"/>
      <c r="NBP306"/>
      <c r="NBQ306"/>
      <c r="NBR306"/>
      <c r="NBS306"/>
      <c r="NBT306"/>
      <c r="NBU306"/>
      <c r="NBV306"/>
      <c r="NBW306"/>
      <c r="NBX306"/>
      <c r="NBY306"/>
      <c r="NBZ306"/>
      <c r="NCA306"/>
      <c r="NCB306"/>
      <c r="NCC306"/>
      <c r="NCD306"/>
      <c r="NCE306"/>
      <c r="NCF306"/>
      <c r="NCG306"/>
      <c r="NCH306"/>
      <c r="NCI306"/>
      <c r="NCJ306"/>
      <c r="NCK306"/>
      <c r="NCL306"/>
      <c r="NCM306"/>
      <c r="NCN306"/>
      <c r="NCO306"/>
      <c r="NCP306"/>
      <c r="NCQ306"/>
      <c r="NCR306"/>
      <c r="NCS306"/>
      <c r="NCT306"/>
      <c r="NCU306"/>
      <c r="NCV306"/>
      <c r="NCW306"/>
      <c r="NCX306"/>
      <c r="NCY306"/>
      <c r="NCZ306"/>
      <c r="NDA306"/>
      <c r="NDB306"/>
      <c r="NDC306"/>
      <c r="NDD306"/>
      <c r="NDE306"/>
      <c r="NDF306"/>
      <c r="NDG306"/>
      <c r="NDH306"/>
      <c r="NDI306"/>
      <c r="NDJ306"/>
      <c r="NDK306"/>
      <c r="NDL306"/>
      <c r="NDM306"/>
      <c r="NDN306"/>
      <c r="NDO306"/>
      <c r="NDP306"/>
      <c r="NDQ306"/>
      <c r="NDR306"/>
      <c r="NDS306"/>
      <c r="NDT306"/>
      <c r="NDU306"/>
      <c r="NDV306"/>
      <c r="NDW306"/>
      <c r="NDX306"/>
      <c r="NDY306"/>
      <c r="NDZ306"/>
      <c r="NEA306"/>
      <c r="NEB306"/>
      <c r="NEC306"/>
      <c r="NED306"/>
      <c r="NEE306"/>
      <c r="NEF306"/>
      <c r="NEG306"/>
      <c r="NEH306"/>
      <c r="NEI306"/>
      <c r="NEJ306"/>
      <c r="NEK306"/>
      <c r="NEL306"/>
      <c r="NEM306"/>
      <c r="NEN306"/>
      <c r="NEO306"/>
      <c r="NEP306"/>
      <c r="NEQ306"/>
      <c r="NER306"/>
      <c r="NES306"/>
      <c r="NET306"/>
      <c r="NEU306"/>
      <c r="NEV306"/>
      <c r="NEW306"/>
      <c r="NEX306"/>
      <c r="NEY306"/>
      <c r="NEZ306"/>
      <c r="NFA306"/>
      <c r="NFB306"/>
      <c r="NFC306"/>
      <c r="NFD306"/>
      <c r="NFE306"/>
      <c r="NFF306"/>
      <c r="NFG306"/>
      <c r="NFH306"/>
      <c r="NFI306"/>
      <c r="NFJ306"/>
      <c r="NFK306"/>
      <c r="NFL306"/>
      <c r="NFM306"/>
      <c r="NFN306"/>
      <c r="NFO306"/>
      <c r="NFP306"/>
      <c r="NFQ306"/>
      <c r="NFR306"/>
      <c r="NFS306"/>
      <c r="NFT306"/>
      <c r="NFU306"/>
      <c r="NFV306"/>
      <c r="NFW306"/>
      <c r="NFX306"/>
      <c r="NFY306"/>
      <c r="NFZ306"/>
      <c r="NGA306"/>
      <c r="NGB306"/>
      <c r="NGC306"/>
      <c r="NGD306"/>
      <c r="NGE306"/>
      <c r="NGF306"/>
      <c r="NGG306"/>
      <c r="NGH306"/>
      <c r="NGI306"/>
      <c r="NGJ306"/>
      <c r="NGK306"/>
      <c r="NGL306"/>
      <c r="NGM306"/>
      <c r="NGN306"/>
      <c r="NGO306"/>
      <c r="NGP306"/>
      <c r="NGQ306"/>
      <c r="NGR306"/>
      <c r="NGS306"/>
      <c r="NGT306"/>
      <c r="NGU306"/>
      <c r="NGV306"/>
      <c r="NGW306"/>
      <c r="NGX306"/>
      <c r="NGY306"/>
      <c r="NGZ306"/>
      <c r="NHA306"/>
      <c r="NHB306"/>
      <c r="NHC306"/>
      <c r="NHD306"/>
      <c r="NHE306"/>
      <c r="NHF306"/>
      <c r="NHG306"/>
      <c r="NHH306"/>
      <c r="NHI306"/>
      <c r="NHJ306"/>
      <c r="NHK306"/>
      <c r="NHL306"/>
      <c r="NHM306"/>
      <c r="NHN306"/>
      <c r="NHO306"/>
      <c r="NHP306"/>
      <c r="NHQ306"/>
      <c r="NHR306"/>
      <c r="NHS306"/>
      <c r="NHT306"/>
      <c r="NHU306"/>
      <c r="NHV306"/>
      <c r="NHW306"/>
      <c r="NHX306"/>
      <c r="NHY306"/>
      <c r="NHZ306"/>
      <c r="NIA306"/>
      <c r="NIB306"/>
      <c r="NIC306"/>
      <c r="NID306"/>
      <c r="NIE306"/>
      <c r="NIF306"/>
      <c r="NIG306"/>
      <c r="NIH306"/>
      <c r="NII306"/>
      <c r="NIJ306"/>
      <c r="NIK306"/>
      <c r="NIL306"/>
      <c r="NIM306"/>
      <c r="NIN306"/>
      <c r="NIO306"/>
      <c r="NIP306"/>
      <c r="NIQ306"/>
      <c r="NIR306"/>
      <c r="NIS306"/>
      <c r="NIT306"/>
      <c r="NIU306"/>
      <c r="NIV306"/>
      <c r="NIW306"/>
      <c r="NIX306"/>
      <c r="NIY306"/>
      <c r="NIZ306"/>
      <c r="NJA306"/>
      <c r="NJB306"/>
      <c r="NJC306"/>
      <c r="NJD306"/>
      <c r="NJE306"/>
      <c r="NJF306"/>
      <c r="NJG306"/>
      <c r="NJH306"/>
      <c r="NJI306"/>
      <c r="NJJ306"/>
      <c r="NJK306"/>
      <c r="NJL306"/>
      <c r="NJM306"/>
      <c r="NJN306"/>
      <c r="NJO306"/>
      <c r="NJP306"/>
      <c r="NJQ306"/>
      <c r="NJR306"/>
      <c r="NJS306"/>
      <c r="NJT306"/>
      <c r="NJU306"/>
      <c r="NJV306"/>
      <c r="NJW306"/>
      <c r="NJX306"/>
      <c r="NJY306"/>
      <c r="NJZ306"/>
      <c r="NKA306"/>
      <c r="NKB306"/>
      <c r="NKC306"/>
      <c r="NKD306"/>
      <c r="NKE306"/>
      <c r="NKF306"/>
      <c r="NKG306"/>
      <c r="NKH306"/>
      <c r="NKI306"/>
      <c r="NKJ306"/>
      <c r="NKK306"/>
      <c r="NKL306"/>
      <c r="NKM306"/>
      <c r="NKN306"/>
      <c r="NKO306"/>
      <c r="NKP306"/>
      <c r="NKQ306"/>
      <c r="NKR306"/>
      <c r="NKS306"/>
      <c r="NKT306"/>
      <c r="NKU306"/>
      <c r="NKV306"/>
      <c r="NKW306"/>
      <c r="NKX306"/>
      <c r="NKY306"/>
      <c r="NKZ306"/>
      <c r="NLA306"/>
      <c r="NLB306"/>
      <c r="NLC306"/>
      <c r="NLD306"/>
      <c r="NLE306"/>
      <c r="NLF306"/>
      <c r="NLG306"/>
      <c r="NLH306"/>
      <c r="NLI306"/>
      <c r="NLJ306"/>
      <c r="NLK306"/>
      <c r="NLL306"/>
      <c r="NLM306"/>
      <c r="NLN306"/>
      <c r="NLO306"/>
      <c r="NLP306"/>
      <c r="NLQ306"/>
      <c r="NLR306"/>
      <c r="NLS306"/>
      <c r="NLT306"/>
      <c r="NLU306"/>
      <c r="NLV306"/>
      <c r="NLW306"/>
      <c r="NLX306"/>
      <c r="NLY306"/>
      <c r="NLZ306"/>
      <c r="NMA306"/>
      <c r="NMB306"/>
      <c r="NMC306"/>
      <c r="NMD306"/>
      <c r="NME306"/>
      <c r="NMF306"/>
      <c r="NMG306"/>
      <c r="NMH306"/>
      <c r="NMI306"/>
      <c r="NMJ306"/>
      <c r="NMK306"/>
      <c r="NML306"/>
      <c r="NMM306"/>
      <c r="NMN306"/>
      <c r="NMO306"/>
      <c r="NMP306"/>
      <c r="NMQ306"/>
      <c r="NMR306"/>
      <c r="NMS306"/>
      <c r="NMT306"/>
      <c r="NMU306"/>
      <c r="NMV306"/>
      <c r="NMW306"/>
      <c r="NMX306"/>
      <c r="NMY306"/>
      <c r="NMZ306"/>
      <c r="NNA306"/>
      <c r="NNB306"/>
      <c r="NNC306"/>
      <c r="NND306"/>
      <c r="NNE306"/>
      <c r="NNF306"/>
      <c r="NNG306"/>
      <c r="NNH306"/>
      <c r="NNI306"/>
      <c r="NNJ306"/>
      <c r="NNK306"/>
      <c r="NNL306"/>
      <c r="NNM306"/>
      <c r="NNN306"/>
      <c r="NNO306"/>
      <c r="NNP306"/>
      <c r="NNQ306"/>
      <c r="NNR306"/>
      <c r="NNS306"/>
      <c r="NNT306"/>
      <c r="NNU306"/>
      <c r="NNV306"/>
      <c r="NNW306"/>
      <c r="NNX306"/>
      <c r="NNY306"/>
      <c r="NNZ306"/>
      <c r="NOA306"/>
      <c r="NOB306"/>
      <c r="NOC306"/>
      <c r="NOD306"/>
      <c r="NOE306"/>
      <c r="NOF306"/>
      <c r="NOG306"/>
      <c r="NOH306"/>
      <c r="NOI306"/>
      <c r="NOJ306"/>
      <c r="NOK306"/>
      <c r="NOL306"/>
      <c r="NOM306"/>
      <c r="NON306"/>
      <c r="NOO306"/>
      <c r="NOP306"/>
      <c r="NOQ306"/>
      <c r="NOR306"/>
      <c r="NOS306"/>
      <c r="NOT306"/>
      <c r="NOU306"/>
      <c r="NOV306"/>
      <c r="NOW306"/>
      <c r="NOX306"/>
      <c r="NOY306"/>
      <c r="NOZ306"/>
      <c r="NPA306"/>
      <c r="NPB306"/>
      <c r="NPC306"/>
      <c r="NPD306"/>
      <c r="NPE306"/>
      <c r="NPF306"/>
      <c r="NPG306"/>
      <c r="NPH306"/>
      <c r="NPI306"/>
      <c r="NPJ306"/>
      <c r="NPK306"/>
      <c r="NPL306"/>
      <c r="NPM306"/>
      <c r="NPN306"/>
      <c r="NPO306"/>
      <c r="NPP306"/>
      <c r="NPQ306"/>
      <c r="NPR306"/>
      <c r="NPS306"/>
      <c r="NPT306"/>
      <c r="NPU306"/>
      <c r="NPV306"/>
      <c r="NPW306"/>
      <c r="NPX306"/>
      <c r="NPY306"/>
      <c r="NPZ306"/>
      <c r="NQA306"/>
      <c r="NQB306"/>
      <c r="NQC306"/>
      <c r="NQD306"/>
      <c r="NQE306"/>
      <c r="NQF306"/>
      <c r="NQG306"/>
      <c r="NQH306"/>
      <c r="NQI306"/>
      <c r="NQJ306"/>
      <c r="NQK306"/>
      <c r="NQL306"/>
      <c r="NQM306"/>
      <c r="NQN306"/>
      <c r="NQO306"/>
      <c r="NQP306"/>
      <c r="NQQ306"/>
      <c r="NQR306"/>
      <c r="NQS306"/>
      <c r="NQT306"/>
      <c r="NQU306"/>
      <c r="NQV306"/>
      <c r="NQW306"/>
      <c r="NQX306"/>
      <c r="NQY306"/>
      <c r="NQZ306"/>
      <c r="NRA306"/>
      <c r="NRB306"/>
      <c r="NRC306"/>
      <c r="NRD306"/>
      <c r="NRE306"/>
      <c r="NRF306"/>
      <c r="NRG306"/>
      <c r="NRH306"/>
      <c r="NRI306"/>
      <c r="NRJ306"/>
      <c r="NRK306"/>
      <c r="NRL306"/>
      <c r="NRM306"/>
      <c r="NRN306"/>
      <c r="NRO306"/>
      <c r="NRP306"/>
      <c r="NRQ306"/>
      <c r="NRR306"/>
      <c r="NRS306"/>
      <c r="NRT306"/>
      <c r="NRU306"/>
      <c r="NRV306"/>
      <c r="NRW306"/>
      <c r="NRX306"/>
      <c r="NRY306"/>
      <c r="NRZ306"/>
      <c r="NSA306"/>
      <c r="NSB306"/>
      <c r="NSC306"/>
      <c r="NSD306"/>
      <c r="NSE306"/>
      <c r="NSF306"/>
      <c r="NSG306"/>
      <c r="NSH306"/>
      <c r="NSI306"/>
      <c r="NSJ306"/>
      <c r="NSK306"/>
      <c r="NSL306"/>
      <c r="NSM306"/>
      <c r="NSN306"/>
      <c r="NSO306"/>
      <c r="NSP306"/>
      <c r="NSQ306"/>
      <c r="NSR306"/>
      <c r="NSS306"/>
      <c r="NST306"/>
      <c r="NSU306"/>
      <c r="NSV306"/>
      <c r="NSW306"/>
      <c r="NSX306"/>
      <c r="NSY306"/>
      <c r="NSZ306"/>
      <c r="NTA306"/>
      <c r="NTB306"/>
      <c r="NTC306"/>
      <c r="NTD306"/>
      <c r="NTE306"/>
      <c r="NTF306"/>
      <c r="NTG306"/>
      <c r="NTH306"/>
      <c r="NTI306"/>
      <c r="NTJ306"/>
      <c r="NTK306"/>
      <c r="NTL306"/>
      <c r="NTM306"/>
      <c r="NTN306"/>
      <c r="NTO306"/>
      <c r="NTP306"/>
      <c r="NTQ306"/>
      <c r="NTR306"/>
      <c r="NTS306"/>
      <c r="NTT306"/>
      <c r="NTU306"/>
      <c r="NTV306"/>
      <c r="NTW306"/>
      <c r="NTX306"/>
      <c r="NTY306"/>
      <c r="NTZ306"/>
      <c r="NUA306"/>
      <c r="NUB306"/>
      <c r="NUC306"/>
      <c r="NUD306"/>
      <c r="NUE306"/>
      <c r="NUF306"/>
      <c r="NUG306"/>
      <c r="NUH306"/>
      <c r="NUI306"/>
      <c r="NUJ306"/>
      <c r="NUK306"/>
      <c r="NUL306"/>
      <c r="NUM306"/>
      <c r="NUN306"/>
      <c r="NUO306"/>
      <c r="NUP306"/>
      <c r="NUQ306"/>
      <c r="NUR306"/>
      <c r="NUS306"/>
      <c r="NUT306"/>
      <c r="NUU306"/>
      <c r="NUV306"/>
      <c r="NUW306"/>
      <c r="NUX306"/>
      <c r="NUY306"/>
      <c r="NUZ306"/>
      <c r="NVA306"/>
      <c r="NVB306"/>
      <c r="NVC306"/>
      <c r="NVD306"/>
      <c r="NVE306"/>
      <c r="NVF306"/>
      <c r="NVG306"/>
      <c r="NVH306"/>
      <c r="NVI306"/>
      <c r="NVJ306"/>
      <c r="NVK306"/>
      <c r="NVL306"/>
      <c r="NVM306"/>
      <c r="NVN306"/>
      <c r="NVO306"/>
      <c r="NVP306"/>
      <c r="NVQ306"/>
      <c r="NVR306"/>
      <c r="NVS306"/>
      <c r="NVT306"/>
      <c r="NVU306"/>
      <c r="NVV306"/>
      <c r="NVW306"/>
      <c r="NVX306"/>
      <c r="NVY306"/>
      <c r="NVZ306"/>
      <c r="NWA306"/>
      <c r="NWB306"/>
      <c r="NWC306"/>
      <c r="NWD306"/>
      <c r="NWE306"/>
      <c r="NWF306"/>
      <c r="NWG306"/>
      <c r="NWH306"/>
      <c r="NWI306"/>
      <c r="NWJ306"/>
      <c r="NWK306"/>
      <c r="NWL306"/>
      <c r="NWM306"/>
      <c r="NWN306"/>
      <c r="NWO306"/>
      <c r="NWP306"/>
      <c r="NWQ306"/>
      <c r="NWR306"/>
      <c r="NWS306"/>
      <c r="NWT306"/>
      <c r="NWU306"/>
      <c r="NWV306"/>
      <c r="NWW306"/>
      <c r="NWX306"/>
      <c r="NWY306"/>
      <c r="NWZ306"/>
      <c r="NXA306"/>
      <c r="NXB306"/>
      <c r="NXC306"/>
      <c r="NXD306"/>
      <c r="NXE306"/>
      <c r="NXF306"/>
      <c r="NXG306"/>
      <c r="NXH306"/>
      <c r="NXI306"/>
      <c r="NXJ306"/>
      <c r="NXK306"/>
      <c r="NXL306"/>
      <c r="NXM306"/>
      <c r="NXN306"/>
      <c r="NXO306"/>
      <c r="NXP306"/>
      <c r="NXQ306"/>
      <c r="NXR306"/>
      <c r="NXS306"/>
      <c r="NXT306"/>
      <c r="NXU306"/>
      <c r="NXV306"/>
      <c r="NXW306"/>
      <c r="NXX306"/>
      <c r="NXY306"/>
      <c r="NXZ306"/>
      <c r="NYA306"/>
      <c r="NYB306"/>
      <c r="NYC306"/>
      <c r="NYD306"/>
      <c r="NYE306"/>
      <c r="NYF306"/>
      <c r="NYG306"/>
      <c r="NYH306"/>
      <c r="NYI306"/>
      <c r="NYJ306"/>
      <c r="NYK306"/>
      <c r="NYL306"/>
      <c r="NYM306"/>
      <c r="NYN306"/>
      <c r="NYO306"/>
      <c r="NYP306"/>
      <c r="NYQ306"/>
      <c r="NYR306"/>
      <c r="NYS306"/>
      <c r="NYT306"/>
      <c r="NYU306"/>
      <c r="NYV306"/>
      <c r="NYW306"/>
      <c r="NYX306"/>
      <c r="NYY306"/>
      <c r="NYZ306"/>
      <c r="NZA306"/>
      <c r="NZB306"/>
      <c r="NZC306"/>
      <c r="NZD306"/>
      <c r="NZE306"/>
      <c r="NZF306"/>
      <c r="NZG306"/>
      <c r="NZH306"/>
      <c r="NZI306"/>
      <c r="NZJ306"/>
      <c r="NZK306"/>
      <c r="NZL306"/>
      <c r="NZM306"/>
      <c r="NZN306"/>
      <c r="NZO306"/>
      <c r="NZP306"/>
      <c r="NZQ306"/>
      <c r="NZR306"/>
      <c r="NZS306"/>
      <c r="NZT306"/>
      <c r="NZU306"/>
      <c r="NZV306"/>
      <c r="NZW306"/>
      <c r="NZX306"/>
      <c r="NZY306"/>
      <c r="NZZ306"/>
      <c r="OAA306"/>
      <c r="OAB306"/>
      <c r="OAC306"/>
      <c r="OAD306"/>
      <c r="OAE306"/>
      <c r="OAF306"/>
      <c r="OAG306"/>
      <c r="OAH306"/>
      <c r="OAI306"/>
      <c r="OAJ306"/>
      <c r="OAK306"/>
      <c r="OAL306"/>
      <c r="OAM306"/>
      <c r="OAN306"/>
      <c r="OAO306"/>
      <c r="OAP306"/>
      <c r="OAQ306"/>
      <c r="OAR306"/>
      <c r="OAS306"/>
      <c r="OAT306"/>
      <c r="OAU306"/>
      <c r="OAV306"/>
      <c r="OAW306"/>
      <c r="OAX306"/>
      <c r="OAY306"/>
      <c r="OAZ306"/>
      <c r="OBA306"/>
      <c r="OBB306"/>
      <c r="OBC306"/>
      <c r="OBD306"/>
      <c r="OBE306"/>
      <c r="OBF306"/>
      <c r="OBG306"/>
      <c r="OBH306"/>
      <c r="OBI306"/>
      <c r="OBJ306"/>
      <c r="OBK306"/>
      <c r="OBL306"/>
      <c r="OBM306"/>
      <c r="OBN306"/>
      <c r="OBO306"/>
      <c r="OBP306"/>
      <c r="OBQ306"/>
      <c r="OBR306"/>
      <c r="OBS306"/>
      <c r="OBT306"/>
      <c r="OBU306"/>
      <c r="OBV306"/>
      <c r="OBW306"/>
      <c r="OBX306"/>
      <c r="OBY306"/>
      <c r="OBZ306"/>
      <c r="OCA306"/>
      <c r="OCB306"/>
      <c r="OCC306"/>
      <c r="OCD306"/>
      <c r="OCE306"/>
      <c r="OCF306"/>
      <c r="OCG306"/>
      <c r="OCH306"/>
      <c r="OCI306"/>
      <c r="OCJ306"/>
      <c r="OCK306"/>
      <c r="OCL306"/>
      <c r="OCM306"/>
      <c r="OCN306"/>
      <c r="OCO306"/>
      <c r="OCP306"/>
      <c r="OCQ306"/>
      <c r="OCR306"/>
      <c r="OCS306"/>
      <c r="OCT306"/>
      <c r="OCU306"/>
      <c r="OCV306"/>
      <c r="OCW306"/>
      <c r="OCX306"/>
      <c r="OCY306"/>
      <c r="OCZ306"/>
      <c r="ODA306"/>
      <c r="ODB306"/>
      <c r="ODC306"/>
      <c r="ODD306"/>
      <c r="ODE306"/>
      <c r="ODF306"/>
      <c r="ODG306"/>
      <c r="ODH306"/>
      <c r="ODI306"/>
      <c r="ODJ306"/>
      <c r="ODK306"/>
      <c r="ODL306"/>
      <c r="ODM306"/>
      <c r="ODN306"/>
      <c r="ODO306"/>
      <c r="ODP306"/>
      <c r="ODQ306"/>
      <c r="ODR306"/>
      <c r="ODS306"/>
      <c r="ODT306"/>
      <c r="ODU306"/>
      <c r="ODV306"/>
      <c r="ODW306"/>
      <c r="ODX306"/>
      <c r="ODY306"/>
      <c r="ODZ306"/>
      <c r="OEA306"/>
      <c r="OEB306"/>
      <c r="OEC306"/>
      <c r="OED306"/>
      <c r="OEE306"/>
      <c r="OEF306"/>
      <c r="OEG306"/>
      <c r="OEH306"/>
      <c r="OEI306"/>
      <c r="OEJ306"/>
      <c r="OEK306"/>
      <c r="OEL306"/>
      <c r="OEM306"/>
      <c r="OEN306"/>
      <c r="OEO306"/>
      <c r="OEP306"/>
      <c r="OEQ306"/>
      <c r="OER306"/>
      <c r="OES306"/>
      <c r="OET306"/>
      <c r="OEU306"/>
      <c r="OEV306"/>
      <c r="OEW306"/>
      <c r="OEX306"/>
      <c r="OEY306"/>
      <c r="OEZ306"/>
      <c r="OFA306"/>
      <c r="OFB306"/>
      <c r="OFC306"/>
      <c r="OFD306"/>
      <c r="OFE306"/>
      <c r="OFF306"/>
      <c r="OFG306"/>
      <c r="OFH306"/>
      <c r="OFI306"/>
      <c r="OFJ306"/>
      <c r="OFK306"/>
      <c r="OFL306"/>
      <c r="OFM306"/>
      <c r="OFN306"/>
      <c r="OFO306"/>
      <c r="OFP306"/>
      <c r="OFQ306"/>
      <c r="OFR306"/>
      <c r="OFS306"/>
      <c r="OFT306"/>
      <c r="OFU306"/>
      <c r="OFV306"/>
      <c r="OFW306"/>
      <c r="OFX306"/>
      <c r="OFY306"/>
      <c r="OFZ306"/>
      <c r="OGA306"/>
      <c r="OGB306"/>
      <c r="OGC306"/>
      <c r="OGD306"/>
      <c r="OGE306"/>
      <c r="OGF306"/>
      <c r="OGG306"/>
      <c r="OGH306"/>
      <c r="OGI306"/>
      <c r="OGJ306"/>
      <c r="OGK306"/>
      <c r="OGL306"/>
      <c r="OGM306"/>
      <c r="OGN306"/>
      <c r="OGO306"/>
      <c r="OGP306"/>
      <c r="OGQ306"/>
      <c r="OGR306"/>
      <c r="OGS306"/>
      <c r="OGT306"/>
      <c r="OGU306"/>
      <c r="OGV306"/>
      <c r="OGW306"/>
      <c r="OGX306"/>
      <c r="OGY306"/>
      <c r="OGZ306"/>
      <c r="OHA306"/>
      <c r="OHB306"/>
      <c r="OHC306"/>
      <c r="OHD306"/>
      <c r="OHE306"/>
      <c r="OHF306"/>
      <c r="OHG306"/>
      <c r="OHH306"/>
      <c r="OHI306"/>
      <c r="OHJ306"/>
      <c r="OHK306"/>
      <c r="OHL306"/>
      <c r="OHM306"/>
      <c r="OHN306"/>
      <c r="OHO306"/>
      <c r="OHP306"/>
      <c r="OHQ306"/>
      <c r="OHR306"/>
      <c r="OHS306"/>
      <c r="OHT306"/>
      <c r="OHU306"/>
      <c r="OHV306"/>
      <c r="OHW306"/>
      <c r="OHX306"/>
      <c r="OHY306"/>
      <c r="OHZ306"/>
      <c r="OIA306"/>
      <c r="OIB306"/>
      <c r="OIC306"/>
      <c r="OID306"/>
      <c r="OIE306"/>
      <c r="OIF306"/>
      <c r="OIG306"/>
      <c r="OIH306"/>
      <c r="OII306"/>
      <c r="OIJ306"/>
      <c r="OIK306"/>
      <c r="OIL306"/>
      <c r="OIM306"/>
      <c r="OIN306"/>
      <c r="OIO306"/>
      <c r="OIP306"/>
      <c r="OIQ306"/>
      <c r="OIR306"/>
      <c r="OIS306"/>
      <c r="OIT306"/>
      <c r="OIU306"/>
      <c r="OIV306"/>
      <c r="OIW306"/>
      <c r="OIX306"/>
      <c r="OIY306"/>
      <c r="OIZ306"/>
      <c r="OJA306"/>
      <c r="OJB306"/>
      <c r="OJC306"/>
      <c r="OJD306"/>
      <c r="OJE306"/>
      <c r="OJF306"/>
      <c r="OJG306"/>
      <c r="OJH306"/>
      <c r="OJI306"/>
      <c r="OJJ306"/>
      <c r="OJK306"/>
      <c r="OJL306"/>
      <c r="OJM306"/>
      <c r="OJN306"/>
      <c r="OJO306"/>
      <c r="OJP306"/>
      <c r="OJQ306"/>
      <c r="OJR306"/>
      <c r="OJS306"/>
      <c r="OJT306"/>
      <c r="OJU306"/>
      <c r="OJV306"/>
      <c r="OJW306"/>
      <c r="OJX306"/>
      <c r="OJY306"/>
      <c r="OJZ306"/>
      <c r="OKA306"/>
      <c r="OKB306"/>
      <c r="OKC306"/>
      <c r="OKD306"/>
      <c r="OKE306"/>
      <c r="OKF306"/>
      <c r="OKG306"/>
      <c r="OKH306"/>
      <c r="OKI306"/>
      <c r="OKJ306"/>
      <c r="OKK306"/>
      <c r="OKL306"/>
      <c r="OKM306"/>
      <c r="OKN306"/>
      <c r="OKO306"/>
      <c r="OKP306"/>
      <c r="OKQ306"/>
      <c r="OKR306"/>
      <c r="OKS306"/>
      <c r="OKT306"/>
      <c r="OKU306"/>
      <c r="OKV306"/>
      <c r="OKW306"/>
      <c r="OKX306"/>
      <c r="OKY306"/>
      <c r="OKZ306"/>
      <c r="OLA306"/>
      <c r="OLB306"/>
      <c r="OLC306"/>
      <c r="OLD306"/>
      <c r="OLE306"/>
      <c r="OLF306"/>
      <c r="OLG306"/>
      <c r="OLH306"/>
      <c r="OLI306"/>
      <c r="OLJ306"/>
      <c r="OLK306"/>
      <c r="OLL306"/>
      <c r="OLM306"/>
      <c r="OLN306"/>
      <c r="OLO306"/>
      <c r="OLP306"/>
      <c r="OLQ306"/>
      <c r="OLR306"/>
      <c r="OLS306"/>
      <c r="OLT306"/>
      <c r="OLU306"/>
      <c r="OLV306"/>
      <c r="OLW306"/>
      <c r="OLX306"/>
      <c r="OLY306"/>
      <c r="OLZ306"/>
      <c r="OMA306"/>
      <c r="OMB306"/>
      <c r="OMC306"/>
      <c r="OMD306"/>
      <c r="OME306"/>
      <c r="OMF306"/>
      <c r="OMG306"/>
      <c r="OMH306"/>
      <c r="OMI306"/>
      <c r="OMJ306"/>
      <c r="OMK306"/>
      <c r="OML306"/>
      <c r="OMM306"/>
      <c r="OMN306"/>
      <c r="OMO306"/>
      <c r="OMP306"/>
      <c r="OMQ306"/>
      <c r="OMR306"/>
      <c r="OMS306"/>
      <c r="OMT306"/>
      <c r="OMU306"/>
      <c r="OMV306"/>
      <c r="OMW306"/>
      <c r="OMX306"/>
      <c r="OMY306"/>
      <c r="OMZ306"/>
      <c r="ONA306"/>
      <c r="ONB306"/>
      <c r="ONC306"/>
      <c r="OND306"/>
      <c r="ONE306"/>
      <c r="ONF306"/>
      <c r="ONG306"/>
      <c r="ONH306"/>
      <c r="ONI306"/>
      <c r="ONJ306"/>
      <c r="ONK306"/>
      <c r="ONL306"/>
      <c r="ONM306"/>
      <c r="ONN306"/>
      <c r="ONO306"/>
      <c r="ONP306"/>
      <c r="ONQ306"/>
      <c r="ONR306"/>
      <c r="ONS306"/>
      <c r="ONT306"/>
      <c r="ONU306"/>
      <c r="ONV306"/>
      <c r="ONW306"/>
      <c r="ONX306"/>
      <c r="ONY306"/>
      <c r="ONZ306"/>
      <c r="OOA306"/>
      <c r="OOB306"/>
      <c r="OOC306"/>
      <c r="OOD306"/>
      <c r="OOE306"/>
      <c r="OOF306"/>
      <c r="OOG306"/>
      <c r="OOH306"/>
      <c r="OOI306"/>
      <c r="OOJ306"/>
      <c r="OOK306"/>
      <c r="OOL306"/>
      <c r="OOM306"/>
      <c r="OON306"/>
      <c r="OOO306"/>
      <c r="OOP306"/>
      <c r="OOQ306"/>
      <c r="OOR306"/>
      <c r="OOS306"/>
      <c r="OOT306"/>
      <c r="OOU306"/>
      <c r="OOV306"/>
      <c r="OOW306"/>
      <c r="OOX306"/>
      <c r="OOY306"/>
      <c r="OOZ306"/>
      <c r="OPA306"/>
      <c r="OPB306"/>
      <c r="OPC306"/>
      <c r="OPD306"/>
      <c r="OPE306"/>
      <c r="OPF306"/>
      <c r="OPG306"/>
      <c r="OPH306"/>
      <c r="OPI306"/>
      <c r="OPJ306"/>
      <c r="OPK306"/>
      <c r="OPL306"/>
      <c r="OPM306"/>
      <c r="OPN306"/>
      <c r="OPO306"/>
      <c r="OPP306"/>
      <c r="OPQ306"/>
      <c r="OPR306"/>
      <c r="OPS306"/>
      <c r="OPT306"/>
      <c r="OPU306"/>
      <c r="OPV306"/>
      <c r="OPW306"/>
      <c r="OPX306"/>
      <c r="OPY306"/>
      <c r="OPZ306"/>
      <c r="OQA306"/>
      <c r="OQB306"/>
      <c r="OQC306"/>
      <c r="OQD306"/>
      <c r="OQE306"/>
      <c r="OQF306"/>
      <c r="OQG306"/>
      <c r="OQH306"/>
      <c r="OQI306"/>
      <c r="OQJ306"/>
      <c r="OQK306"/>
      <c r="OQL306"/>
      <c r="OQM306"/>
      <c r="OQN306"/>
      <c r="OQO306"/>
      <c r="OQP306"/>
      <c r="OQQ306"/>
      <c r="OQR306"/>
      <c r="OQS306"/>
      <c r="OQT306"/>
      <c r="OQU306"/>
      <c r="OQV306"/>
      <c r="OQW306"/>
      <c r="OQX306"/>
      <c r="OQY306"/>
      <c r="OQZ306"/>
      <c r="ORA306"/>
      <c r="ORB306"/>
      <c r="ORC306"/>
      <c r="ORD306"/>
      <c r="ORE306"/>
      <c r="ORF306"/>
      <c r="ORG306"/>
      <c r="ORH306"/>
      <c r="ORI306"/>
      <c r="ORJ306"/>
      <c r="ORK306"/>
      <c r="ORL306"/>
      <c r="ORM306"/>
      <c r="ORN306"/>
      <c r="ORO306"/>
      <c r="ORP306"/>
      <c r="ORQ306"/>
      <c r="ORR306"/>
      <c r="ORS306"/>
      <c r="ORT306"/>
      <c r="ORU306"/>
      <c r="ORV306"/>
      <c r="ORW306"/>
      <c r="ORX306"/>
      <c r="ORY306"/>
      <c r="ORZ306"/>
      <c r="OSA306"/>
      <c r="OSB306"/>
      <c r="OSC306"/>
      <c r="OSD306"/>
      <c r="OSE306"/>
      <c r="OSF306"/>
      <c r="OSG306"/>
      <c r="OSH306"/>
      <c r="OSI306"/>
      <c r="OSJ306"/>
      <c r="OSK306"/>
      <c r="OSL306"/>
      <c r="OSM306"/>
      <c r="OSN306"/>
      <c r="OSO306"/>
      <c r="OSP306"/>
      <c r="OSQ306"/>
      <c r="OSR306"/>
      <c r="OSS306"/>
      <c r="OST306"/>
      <c r="OSU306"/>
      <c r="OSV306"/>
      <c r="OSW306"/>
      <c r="OSX306"/>
      <c r="OSY306"/>
      <c r="OSZ306"/>
      <c r="OTA306"/>
      <c r="OTB306"/>
      <c r="OTC306"/>
      <c r="OTD306"/>
      <c r="OTE306"/>
      <c r="OTF306"/>
      <c r="OTG306"/>
      <c r="OTH306"/>
      <c r="OTI306"/>
      <c r="OTJ306"/>
      <c r="OTK306"/>
      <c r="OTL306"/>
      <c r="OTM306"/>
      <c r="OTN306"/>
      <c r="OTO306"/>
      <c r="OTP306"/>
      <c r="OTQ306"/>
      <c r="OTR306"/>
      <c r="OTS306"/>
      <c r="OTT306"/>
      <c r="OTU306"/>
      <c r="OTV306"/>
      <c r="OTW306"/>
      <c r="OTX306"/>
      <c r="OTY306"/>
      <c r="OTZ306"/>
      <c r="OUA306"/>
      <c r="OUB306"/>
      <c r="OUC306"/>
      <c r="OUD306"/>
      <c r="OUE306"/>
      <c r="OUF306"/>
      <c r="OUG306"/>
      <c r="OUH306"/>
      <c r="OUI306"/>
      <c r="OUJ306"/>
      <c r="OUK306"/>
      <c r="OUL306"/>
      <c r="OUM306"/>
      <c r="OUN306"/>
      <c r="OUO306"/>
      <c r="OUP306"/>
      <c r="OUQ306"/>
      <c r="OUR306"/>
      <c r="OUS306"/>
      <c r="OUT306"/>
      <c r="OUU306"/>
      <c r="OUV306"/>
      <c r="OUW306"/>
      <c r="OUX306"/>
      <c r="OUY306"/>
      <c r="OUZ306"/>
      <c r="OVA306"/>
      <c r="OVB306"/>
      <c r="OVC306"/>
      <c r="OVD306"/>
      <c r="OVE306"/>
      <c r="OVF306"/>
      <c r="OVG306"/>
      <c r="OVH306"/>
      <c r="OVI306"/>
      <c r="OVJ306"/>
      <c r="OVK306"/>
      <c r="OVL306"/>
      <c r="OVM306"/>
      <c r="OVN306"/>
      <c r="OVO306"/>
      <c r="OVP306"/>
      <c r="OVQ306"/>
      <c r="OVR306"/>
      <c r="OVS306"/>
      <c r="OVT306"/>
      <c r="OVU306"/>
      <c r="OVV306"/>
      <c r="OVW306"/>
      <c r="OVX306"/>
      <c r="OVY306"/>
      <c r="OVZ306"/>
      <c r="OWA306"/>
      <c r="OWB306"/>
      <c r="OWC306"/>
      <c r="OWD306"/>
      <c r="OWE306"/>
      <c r="OWF306"/>
      <c r="OWG306"/>
      <c r="OWH306"/>
      <c r="OWI306"/>
      <c r="OWJ306"/>
      <c r="OWK306"/>
      <c r="OWL306"/>
      <c r="OWM306"/>
      <c r="OWN306"/>
      <c r="OWO306"/>
      <c r="OWP306"/>
      <c r="OWQ306"/>
      <c r="OWR306"/>
      <c r="OWS306"/>
      <c r="OWT306"/>
      <c r="OWU306"/>
      <c r="OWV306"/>
      <c r="OWW306"/>
      <c r="OWX306"/>
      <c r="OWY306"/>
      <c r="OWZ306"/>
      <c r="OXA306"/>
      <c r="OXB306"/>
      <c r="OXC306"/>
      <c r="OXD306"/>
      <c r="OXE306"/>
      <c r="OXF306"/>
      <c r="OXG306"/>
      <c r="OXH306"/>
      <c r="OXI306"/>
      <c r="OXJ306"/>
      <c r="OXK306"/>
      <c r="OXL306"/>
      <c r="OXM306"/>
      <c r="OXN306"/>
      <c r="OXO306"/>
      <c r="OXP306"/>
      <c r="OXQ306"/>
      <c r="OXR306"/>
      <c r="OXS306"/>
      <c r="OXT306"/>
      <c r="OXU306"/>
      <c r="OXV306"/>
      <c r="OXW306"/>
      <c r="OXX306"/>
      <c r="OXY306"/>
      <c r="OXZ306"/>
      <c r="OYA306"/>
      <c r="OYB306"/>
      <c r="OYC306"/>
      <c r="OYD306"/>
      <c r="OYE306"/>
      <c r="OYF306"/>
      <c r="OYG306"/>
      <c r="OYH306"/>
      <c r="OYI306"/>
      <c r="OYJ306"/>
      <c r="OYK306"/>
      <c r="OYL306"/>
      <c r="OYM306"/>
      <c r="OYN306"/>
      <c r="OYO306"/>
      <c r="OYP306"/>
      <c r="OYQ306"/>
      <c r="OYR306"/>
      <c r="OYS306"/>
      <c r="OYT306"/>
      <c r="OYU306"/>
      <c r="OYV306"/>
      <c r="OYW306"/>
      <c r="OYX306"/>
      <c r="OYY306"/>
      <c r="OYZ306"/>
      <c r="OZA306"/>
      <c r="OZB306"/>
      <c r="OZC306"/>
      <c r="OZD306"/>
      <c r="OZE306"/>
      <c r="OZF306"/>
      <c r="OZG306"/>
      <c r="OZH306"/>
      <c r="OZI306"/>
      <c r="OZJ306"/>
      <c r="OZK306"/>
      <c r="OZL306"/>
      <c r="OZM306"/>
      <c r="OZN306"/>
      <c r="OZO306"/>
      <c r="OZP306"/>
      <c r="OZQ306"/>
      <c r="OZR306"/>
      <c r="OZS306"/>
      <c r="OZT306"/>
      <c r="OZU306"/>
      <c r="OZV306"/>
      <c r="OZW306"/>
      <c r="OZX306"/>
      <c r="OZY306"/>
      <c r="OZZ306"/>
      <c r="PAA306"/>
      <c r="PAB306"/>
      <c r="PAC306"/>
      <c r="PAD306"/>
      <c r="PAE306"/>
      <c r="PAF306"/>
      <c r="PAG306"/>
      <c r="PAH306"/>
      <c r="PAI306"/>
      <c r="PAJ306"/>
      <c r="PAK306"/>
      <c r="PAL306"/>
      <c r="PAM306"/>
      <c r="PAN306"/>
      <c r="PAO306"/>
      <c r="PAP306"/>
      <c r="PAQ306"/>
      <c r="PAR306"/>
      <c r="PAS306"/>
      <c r="PAT306"/>
      <c r="PAU306"/>
      <c r="PAV306"/>
      <c r="PAW306"/>
      <c r="PAX306"/>
      <c r="PAY306"/>
      <c r="PAZ306"/>
      <c r="PBA306"/>
      <c r="PBB306"/>
      <c r="PBC306"/>
      <c r="PBD306"/>
      <c r="PBE306"/>
      <c r="PBF306"/>
      <c r="PBG306"/>
      <c r="PBH306"/>
      <c r="PBI306"/>
      <c r="PBJ306"/>
      <c r="PBK306"/>
      <c r="PBL306"/>
      <c r="PBM306"/>
      <c r="PBN306"/>
      <c r="PBO306"/>
      <c r="PBP306"/>
      <c r="PBQ306"/>
      <c r="PBR306"/>
      <c r="PBS306"/>
      <c r="PBT306"/>
      <c r="PBU306"/>
      <c r="PBV306"/>
      <c r="PBW306"/>
      <c r="PBX306"/>
      <c r="PBY306"/>
      <c r="PBZ306"/>
      <c r="PCA306"/>
      <c r="PCB306"/>
      <c r="PCC306"/>
      <c r="PCD306"/>
      <c r="PCE306"/>
      <c r="PCF306"/>
      <c r="PCG306"/>
      <c r="PCH306"/>
      <c r="PCI306"/>
      <c r="PCJ306"/>
      <c r="PCK306"/>
      <c r="PCL306"/>
      <c r="PCM306"/>
      <c r="PCN306"/>
      <c r="PCO306"/>
      <c r="PCP306"/>
      <c r="PCQ306"/>
      <c r="PCR306"/>
      <c r="PCS306"/>
      <c r="PCT306"/>
      <c r="PCU306"/>
      <c r="PCV306"/>
      <c r="PCW306"/>
      <c r="PCX306"/>
      <c r="PCY306"/>
      <c r="PCZ306"/>
      <c r="PDA306"/>
      <c r="PDB306"/>
      <c r="PDC306"/>
      <c r="PDD306"/>
      <c r="PDE306"/>
      <c r="PDF306"/>
      <c r="PDG306"/>
      <c r="PDH306"/>
      <c r="PDI306"/>
      <c r="PDJ306"/>
      <c r="PDK306"/>
      <c r="PDL306"/>
      <c r="PDM306"/>
      <c r="PDN306"/>
      <c r="PDO306"/>
      <c r="PDP306"/>
      <c r="PDQ306"/>
      <c r="PDR306"/>
      <c r="PDS306"/>
      <c r="PDT306"/>
      <c r="PDU306"/>
      <c r="PDV306"/>
      <c r="PDW306"/>
      <c r="PDX306"/>
      <c r="PDY306"/>
      <c r="PDZ306"/>
      <c r="PEA306"/>
      <c r="PEB306"/>
      <c r="PEC306"/>
      <c r="PED306"/>
      <c r="PEE306"/>
      <c r="PEF306"/>
      <c r="PEG306"/>
      <c r="PEH306"/>
      <c r="PEI306"/>
      <c r="PEJ306"/>
      <c r="PEK306"/>
      <c r="PEL306"/>
      <c r="PEM306"/>
      <c r="PEN306"/>
      <c r="PEO306"/>
      <c r="PEP306"/>
      <c r="PEQ306"/>
      <c r="PER306"/>
      <c r="PES306"/>
      <c r="PET306"/>
      <c r="PEU306"/>
      <c r="PEV306"/>
      <c r="PEW306"/>
      <c r="PEX306"/>
      <c r="PEY306"/>
      <c r="PEZ306"/>
      <c r="PFA306"/>
      <c r="PFB306"/>
      <c r="PFC306"/>
      <c r="PFD306"/>
      <c r="PFE306"/>
      <c r="PFF306"/>
      <c r="PFG306"/>
      <c r="PFH306"/>
      <c r="PFI306"/>
      <c r="PFJ306"/>
      <c r="PFK306"/>
      <c r="PFL306"/>
      <c r="PFM306"/>
      <c r="PFN306"/>
      <c r="PFO306"/>
      <c r="PFP306"/>
      <c r="PFQ306"/>
      <c r="PFR306"/>
      <c r="PFS306"/>
      <c r="PFT306"/>
      <c r="PFU306"/>
      <c r="PFV306"/>
      <c r="PFW306"/>
      <c r="PFX306"/>
      <c r="PFY306"/>
      <c r="PFZ306"/>
      <c r="PGA306"/>
      <c r="PGB306"/>
      <c r="PGC306"/>
      <c r="PGD306"/>
      <c r="PGE306"/>
      <c r="PGF306"/>
      <c r="PGG306"/>
      <c r="PGH306"/>
      <c r="PGI306"/>
      <c r="PGJ306"/>
      <c r="PGK306"/>
      <c r="PGL306"/>
      <c r="PGM306"/>
      <c r="PGN306"/>
      <c r="PGO306"/>
      <c r="PGP306"/>
      <c r="PGQ306"/>
      <c r="PGR306"/>
      <c r="PGS306"/>
      <c r="PGT306"/>
      <c r="PGU306"/>
      <c r="PGV306"/>
      <c r="PGW306"/>
      <c r="PGX306"/>
      <c r="PGY306"/>
      <c r="PGZ306"/>
      <c r="PHA306"/>
      <c r="PHB306"/>
      <c r="PHC306"/>
      <c r="PHD306"/>
      <c r="PHE306"/>
      <c r="PHF306"/>
      <c r="PHG306"/>
      <c r="PHH306"/>
      <c r="PHI306"/>
      <c r="PHJ306"/>
      <c r="PHK306"/>
      <c r="PHL306"/>
      <c r="PHM306"/>
      <c r="PHN306"/>
      <c r="PHO306"/>
      <c r="PHP306"/>
      <c r="PHQ306"/>
      <c r="PHR306"/>
      <c r="PHS306"/>
      <c r="PHT306"/>
      <c r="PHU306"/>
      <c r="PHV306"/>
      <c r="PHW306"/>
      <c r="PHX306"/>
      <c r="PHY306"/>
      <c r="PHZ306"/>
      <c r="PIA306"/>
      <c r="PIB306"/>
      <c r="PIC306"/>
      <c r="PID306"/>
      <c r="PIE306"/>
      <c r="PIF306"/>
      <c r="PIG306"/>
      <c r="PIH306"/>
      <c r="PII306"/>
      <c r="PIJ306"/>
      <c r="PIK306"/>
      <c r="PIL306"/>
      <c r="PIM306"/>
      <c r="PIN306"/>
      <c r="PIO306"/>
      <c r="PIP306"/>
      <c r="PIQ306"/>
      <c r="PIR306"/>
      <c r="PIS306"/>
      <c r="PIT306"/>
      <c r="PIU306"/>
      <c r="PIV306"/>
      <c r="PIW306"/>
      <c r="PIX306"/>
      <c r="PIY306"/>
      <c r="PIZ306"/>
      <c r="PJA306"/>
      <c r="PJB306"/>
      <c r="PJC306"/>
      <c r="PJD306"/>
      <c r="PJE306"/>
      <c r="PJF306"/>
      <c r="PJG306"/>
      <c r="PJH306"/>
      <c r="PJI306"/>
      <c r="PJJ306"/>
      <c r="PJK306"/>
      <c r="PJL306"/>
      <c r="PJM306"/>
      <c r="PJN306"/>
      <c r="PJO306"/>
      <c r="PJP306"/>
      <c r="PJQ306"/>
      <c r="PJR306"/>
      <c r="PJS306"/>
      <c r="PJT306"/>
      <c r="PJU306"/>
      <c r="PJV306"/>
      <c r="PJW306"/>
      <c r="PJX306"/>
      <c r="PJY306"/>
      <c r="PJZ306"/>
      <c r="PKA306"/>
      <c r="PKB306"/>
      <c r="PKC306"/>
      <c r="PKD306"/>
      <c r="PKE306"/>
      <c r="PKF306"/>
      <c r="PKG306"/>
      <c r="PKH306"/>
      <c r="PKI306"/>
      <c r="PKJ306"/>
      <c r="PKK306"/>
      <c r="PKL306"/>
      <c r="PKM306"/>
      <c r="PKN306"/>
      <c r="PKO306"/>
      <c r="PKP306"/>
      <c r="PKQ306"/>
      <c r="PKR306"/>
      <c r="PKS306"/>
      <c r="PKT306"/>
      <c r="PKU306"/>
      <c r="PKV306"/>
      <c r="PKW306"/>
      <c r="PKX306"/>
      <c r="PKY306"/>
      <c r="PKZ306"/>
      <c r="PLA306"/>
      <c r="PLB306"/>
      <c r="PLC306"/>
      <c r="PLD306"/>
      <c r="PLE306"/>
      <c r="PLF306"/>
      <c r="PLG306"/>
      <c r="PLH306"/>
      <c r="PLI306"/>
      <c r="PLJ306"/>
      <c r="PLK306"/>
      <c r="PLL306"/>
      <c r="PLM306"/>
      <c r="PLN306"/>
      <c r="PLO306"/>
      <c r="PLP306"/>
      <c r="PLQ306"/>
      <c r="PLR306"/>
      <c r="PLS306"/>
      <c r="PLT306"/>
      <c r="PLU306"/>
      <c r="PLV306"/>
      <c r="PLW306"/>
      <c r="PLX306"/>
      <c r="PLY306"/>
      <c r="PLZ306"/>
      <c r="PMA306"/>
      <c r="PMB306"/>
      <c r="PMC306"/>
      <c r="PMD306"/>
      <c r="PME306"/>
      <c r="PMF306"/>
      <c r="PMG306"/>
      <c r="PMH306"/>
      <c r="PMI306"/>
      <c r="PMJ306"/>
      <c r="PMK306"/>
      <c r="PML306"/>
      <c r="PMM306"/>
      <c r="PMN306"/>
      <c r="PMO306"/>
      <c r="PMP306"/>
      <c r="PMQ306"/>
      <c r="PMR306"/>
      <c r="PMS306"/>
      <c r="PMT306"/>
      <c r="PMU306"/>
      <c r="PMV306"/>
      <c r="PMW306"/>
      <c r="PMX306"/>
      <c r="PMY306"/>
      <c r="PMZ306"/>
      <c r="PNA306"/>
      <c r="PNB306"/>
      <c r="PNC306"/>
      <c r="PND306"/>
      <c r="PNE306"/>
      <c r="PNF306"/>
      <c r="PNG306"/>
      <c r="PNH306"/>
      <c r="PNI306"/>
      <c r="PNJ306"/>
      <c r="PNK306"/>
      <c r="PNL306"/>
      <c r="PNM306"/>
      <c r="PNN306"/>
      <c r="PNO306"/>
      <c r="PNP306"/>
      <c r="PNQ306"/>
      <c r="PNR306"/>
      <c r="PNS306"/>
      <c r="PNT306"/>
      <c r="PNU306"/>
      <c r="PNV306"/>
      <c r="PNW306"/>
      <c r="PNX306"/>
      <c r="PNY306"/>
      <c r="PNZ306"/>
      <c r="POA306"/>
      <c r="POB306"/>
      <c r="POC306"/>
      <c r="POD306"/>
      <c r="POE306"/>
      <c r="POF306"/>
      <c r="POG306"/>
      <c r="POH306"/>
      <c r="POI306"/>
      <c r="POJ306"/>
      <c r="POK306"/>
      <c r="POL306"/>
      <c r="POM306"/>
      <c r="PON306"/>
      <c r="POO306"/>
      <c r="POP306"/>
      <c r="POQ306"/>
      <c r="POR306"/>
      <c r="POS306"/>
      <c r="POT306"/>
      <c r="POU306"/>
      <c r="POV306"/>
      <c r="POW306"/>
      <c r="POX306"/>
      <c r="POY306"/>
      <c r="POZ306"/>
      <c r="PPA306"/>
      <c r="PPB306"/>
      <c r="PPC306"/>
      <c r="PPD306"/>
      <c r="PPE306"/>
      <c r="PPF306"/>
      <c r="PPG306"/>
      <c r="PPH306"/>
      <c r="PPI306"/>
      <c r="PPJ306"/>
      <c r="PPK306"/>
      <c r="PPL306"/>
      <c r="PPM306"/>
      <c r="PPN306"/>
      <c r="PPO306"/>
      <c r="PPP306"/>
      <c r="PPQ306"/>
      <c r="PPR306"/>
      <c r="PPS306"/>
      <c r="PPT306"/>
      <c r="PPU306"/>
      <c r="PPV306"/>
      <c r="PPW306"/>
      <c r="PPX306"/>
      <c r="PPY306"/>
      <c r="PPZ306"/>
      <c r="PQA306"/>
      <c r="PQB306"/>
      <c r="PQC306"/>
      <c r="PQD306"/>
      <c r="PQE306"/>
      <c r="PQF306"/>
      <c r="PQG306"/>
      <c r="PQH306"/>
      <c r="PQI306"/>
      <c r="PQJ306"/>
      <c r="PQK306"/>
      <c r="PQL306"/>
      <c r="PQM306"/>
      <c r="PQN306"/>
      <c r="PQO306"/>
      <c r="PQP306"/>
      <c r="PQQ306"/>
      <c r="PQR306"/>
      <c r="PQS306"/>
      <c r="PQT306"/>
      <c r="PQU306"/>
      <c r="PQV306"/>
      <c r="PQW306"/>
      <c r="PQX306"/>
      <c r="PQY306"/>
      <c r="PQZ306"/>
      <c r="PRA306"/>
      <c r="PRB306"/>
      <c r="PRC306"/>
      <c r="PRD306"/>
      <c r="PRE306"/>
      <c r="PRF306"/>
      <c r="PRG306"/>
      <c r="PRH306"/>
      <c r="PRI306"/>
      <c r="PRJ306"/>
      <c r="PRK306"/>
      <c r="PRL306"/>
      <c r="PRM306"/>
      <c r="PRN306"/>
      <c r="PRO306"/>
      <c r="PRP306"/>
      <c r="PRQ306"/>
      <c r="PRR306"/>
      <c r="PRS306"/>
      <c r="PRT306"/>
      <c r="PRU306"/>
      <c r="PRV306"/>
      <c r="PRW306"/>
      <c r="PRX306"/>
      <c r="PRY306"/>
      <c r="PRZ306"/>
      <c r="PSA306"/>
      <c r="PSB306"/>
      <c r="PSC306"/>
      <c r="PSD306"/>
      <c r="PSE306"/>
      <c r="PSF306"/>
      <c r="PSG306"/>
      <c r="PSH306"/>
      <c r="PSI306"/>
      <c r="PSJ306"/>
      <c r="PSK306"/>
      <c r="PSL306"/>
      <c r="PSM306"/>
      <c r="PSN306"/>
      <c r="PSO306"/>
      <c r="PSP306"/>
      <c r="PSQ306"/>
      <c r="PSR306"/>
      <c r="PSS306"/>
      <c r="PST306"/>
      <c r="PSU306"/>
      <c r="PSV306"/>
      <c r="PSW306"/>
      <c r="PSX306"/>
      <c r="PSY306"/>
      <c r="PSZ306"/>
      <c r="PTA306"/>
      <c r="PTB306"/>
      <c r="PTC306"/>
      <c r="PTD306"/>
      <c r="PTE306"/>
      <c r="PTF306"/>
      <c r="PTG306"/>
      <c r="PTH306"/>
      <c r="PTI306"/>
      <c r="PTJ306"/>
      <c r="PTK306"/>
      <c r="PTL306"/>
      <c r="PTM306"/>
      <c r="PTN306"/>
      <c r="PTO306"/>
      <c r="PTP306"/>
      <c r="PTQ306"/>
      <c r="PTR306"/>
      <c r="PTS306"/>
      <c r="PTT306"/>
      <c r="PTU306"/>
      <c r="PTV306"/>
      <c r="PTW306"/>
      <c r="PTX306"/>
      <c r="PTY306"/>
      <c r="PTZ306"/>
      <c r="PUA306"/>
      <c r="PUB306"/>
      <c r="PUC306"/>
      <c r="PUD306"/>
      <c r="PUE306"/>
      <c r="PUF306"/>
      <c r="PUG306"/>
      <c r="PUH306"/>
      <c r="PUI306"/>
      <c r="PUJ306"/>
      <c r="PUK306"/>
      <c r="PUL306"/>
      <c r="PUM306"/>
      <c r="PUN306"/>
      <c r="PUO306"/>
      <c r="PUP306"/>
      <c r="PUQ306"/>
      <c r="PUR306"/>
      <c r="PUS306"/>
      <c r="PUT306"/>
      <c r="PUU306"/>
      <c r="PUV306"/>
      <c r="PUW306"/>
      <c r="PUX306"/>
      <c r="PUY306"/>
      <c r="PUZ306"/>
      <c r="PVA306"/>
      <c r="PVB306"/>
      <c r="PVC306"/>
      <c r="PVD306"/>
      <c r="PVE306"/>
      <c r="PVF306"/>
      <c r="PVG306"/>
      <c r="PVH306"/>
      <c r="PVI306"/>
      <c r="PVJ306"/>
      <c r="PVK306"/>
      <c r="PVL306"/>
      <c r="PVM306"/>
      <c r="PVN306"/>
      <c r="PVO306"/>
      <c r="PVP306"/>
      <c r="PVQ306"/>
      <c r="PVR306"/>
      <c r="PVS306"/>
      <c r="PVT306"/>
      <c r="PVU306"/>
      <c r="PVV306"/>
      <c r="PVW306"/>
      <c r="PVX306"/>
      <c r="PVY306"/>
      <c r="PVZ306"/>
      <c r="PWA306"/>
      <c r="PWB306"/>
      <c r="PWC306"/>
      <c r="PWD306"/>
      <c r="PWE306"/>
      <c r="PWF306"/>
      <c r="PWG306"/>
      <c r="PWH306"/>
      <c r="PWI306"/>
      <c r="PWJ306"/>
      <c r="PWK306"/>
      <c r="PWL306"/>
      <c r="PWM306"/>
      <c r="PWN306"/>
      <c r="PWO306"/>
      <c r="PWP306"/>
      <c r="PWQ306"/>
      <c r="PWR306"/>
      <c r="PWS306"/>
      <c r="PWT306"/>
      <c r="PWU306"/>
      <c r="PWV306"/>
      <c r="PWW306"/>
      <c r="PWX306"/>
      <c r="PWY306"/>
      <c r="PWZ306"/>
      <c r="PXA306"/>
      <c r="PXB306"/>
      <c r="PXC306"/>
      <c r="PXD306"/>
      <c r="PXE306"/>
      <c r="PXF306"/>
      <c r="PXG306"/>
      <c r="PXH306"/>
      <c r="PXI306"/>
      <c r="PXJ306"/>
      <c r="PXK306"/>
      <c r="PXL306"/>
      <c r="PXM306"/>
      <c r="PXN306"/>
      <c r="PXO306"/>
      <c r="PXP306"/>
      <c r="PXQ306"/>
      <c r="PXR306"/>
      <c r="PXS306"/>
      <c r="PXT306"/>
      <c r="PXU306"/>
      <c r="PXV306"/>
      <c r="PXW306"/>
      <c r="PXX306"/>
      <c r="PXY306"/>
      <c r="PXZ306"/>
      <c r="PYA306"/>
      <c r="PYB306"/>
      <c r="PYC306"/>
      <c r="PYD306"/>
      <c r="PYE306"/>
      <c r="PYF306"/>
      <c r="PYG306"/>
      <c r="PYH306"/>
      <c r="PYI306"/>
      <c r="PYJ306"/>
      <c r="PYK306"/>
      <c r="PYL306"/>
      <c r="PYM306"/>
      <c r="PYN306"/>
      <c r="PYO306"/>
      <c r="PYP306"/>
      <c r="PYQ306"/>
      <c r="PYR306"/>
      <c r="PYS306"/>
      <c r="PYT306"/>
      <c r="PYU306"/>
      <c r="PYV306"/>
      <c r="PYW306"/>
      <c r="PYX306"/>
      <c r="PYY306"/>
      <c r="PYZ306"/>
      <c r="PZA306"/>
      <c r="PZB306"/>
      <c r="PZC306"/>
      <c r="PZD306"/>
      <c r="PZE306"/>
      <c r="PZF306"/>
      <c r="PZG306"/>
      <c r="PZH306"/>
      <c r="PZI306"/>
      <c r="PZJ306"/>
      <c r="PZK306"/>
      <c r="PZL306"/>
      <c r="PZM306"/>
      <c r="PZN306"/>
      <c r="PZO306"/>
      <c r="PZP306"/>
      <c r="PZQ306"/>
      <c r="PZR306"/>
      <c r="PZS306"/>
      <c r="PZT306"/>
      <c r="PZU306"/>
      <c r="PZV306"/>
      <c r="PZW306"/>
      <c r="PZX306"/>
      <c r="PZY306"/>
      <c r="PZZ306"/>
      <c r="QAA306"/>
      <c r="QAB306"/>
      <c r="QAC306"/>
      <c r="QAD306"/>
      <c r="QAE306"/>
      <c r="QAF306"/>
      <c r="QAG306"/>
      <c r="QAH306"/>
      <c r="QAI306"/>
      <c r="QAJ306"/>
      <c r="QAK306"/>
      <c r="QAL306"/>
      <c r="QAM306"/>
      <c r="QAN306"/>
      <c r="QAO306"/>
      <c r="QAP306"/>
      <c r="QAQ306"/>
      <c r="QAR306"/>
      <c r="QAS306"/>
      <c r="QAT306"/>
      <c r="QAU306"/>
      <c r="QAV306"/>
      <c r="QAW306"/>
      <c r="QAX306"/>
      <c r="QAY306"/>
      <c r="QAZ306"/>
      <c r="QBA306"/>
      <c r="QBB306"/>
      <c r="QBC306"/>
      <c r="QBD306"/>
      <c r="QBE306"/>
      <c r="QBF306"/>
      <c r="QBG306"/>
      <c r="QBH306"/>
      <c r="QBI306"/>
      <c r="QBJ306"/>
      <c r="QBK306"/>
      <c r="QBL306"/>
      <c r="QBM306"/>
      <c r="QBN306"/>
      <c r="QBO306"/>
      <c r="QBP306"/>
      <c r="QBQ306"/>
      <c r="QBR306"/>
      <c r="QBS306"/>
      <c r="QBT306"/>
      <c r="QBU306"/>
      <c r="QBV306"/>
      <c r="QBW306"/>
      <c r="QBX306"/>
      <c r="QBY306"/>
      <c r="QBZ306"/>
      <c r="QCA306"/>
      <c r="QCB306"/>
      <c r="QCC306"/>
      <c r="QCD306"/>
      <c r="QCE306"/>
      <c r="QCF306"/>
      <c r="QCG306"/>
      <c r="QCH306"/>
      <c r="QCI306"/>
      <c r="QCJ306"/>
      <c r="QCK306"/>
      <c r="QCL306"/>
      <c r="QCM306"/>
      <c r="QCN306"/>
      <c r="QCO306"/>
      <c r="QCP306"/>
      <c r="QCQ306"/>
      <c r="QCR306"/>
      <c r="QCS306"/>
      <c r="QCT306"/>
      <c r="QCU306"/>
      <c r="QCV306"/>
      <c r="QCW306"/>
      <c r="QCX306"/>
      <c r="QCY306"/>
      <c r="QCZ306"/>
      <c r="QDA306"/>
      <c r="QDB306"/>
      <c r="QDC306"/>
      <c r="QDD306"/>
      <c r="QDE306"/>
      <c r="QDF306"/>
      <c r="QDG306"/>
      <c r="QDH306"/>
      <c r="QDI306"/>
      <c r="QDJ306"/>
      <c r="QDK306"/>
      <c r="QDL306"/>
      <c r="QDM306"/>
      <c r="QDN306"/>
      <c r="QDO306"/>
      <c r="QDP306"/>
      <c r="QDQ306"/>
      <c r="QDR306"/>
      <c r="QDS306"/>
      <c r="QDT306"/>
      <c r="QDU306"/>
      <c r="QDV306"/>
      <c r="QDW306"/>
      <c r="QDX306"/>
      <c r="QDY306"/>
      <c r="QDZ306"/>
      <c r="QEA306"/>
      <c r="QEB306"/>
      <c r="QEC306"/>
      <c r="QED306"/>
      <c r="QEE306"/>
      <c r="QEF306"/>
      <c r="QEG306"/>
      <c r="QEH306"/>
      <c r="QEI306"/>
      <c r="QEJ306"/>
      <c r="QEK306"/>
      <c r="QEL306"/>
      <c r="QEM306"/>
      <c r="QEN306"/>
      <c r="QEO306"/>
      <c r="QEP306"/>
      <c r="QEQ306"/>
      <c r="QER306"/>
      <c r="QES306"/>
      <c r="QET306"/>
      <c r="QEU306"/>
      <c r="QEV306"/>
      <c r="QEW306"/>
      <c r="QEX306"/>
      <c r="QEY306"/>
      <c r="QEZ306"/>
      <c r="QFA306"/>
      <c r="QFB306"/>
      <c r="QFC306"/>
      <c r="QFD306"/>
      <c r="QFE306"/>
      <c r="QFF306"/>
      <c r="QFG306"/>
      <c r="QFH306"/>
      <c r="QFI306"/>
      <c r="QFJ306"/>
      <c r="QFK306"/>
      <c r="QFL306"/>
      <c r="QFM306"/>
      <c r="QFN306"/>
      <c r="QFO306"/>
      <c r="QFP306"/>
      <c r="QFQ306"/>
      <c r="QFR306"/>
      <c r="QFS306"/>
      <c r="QFT306"/>
      <c r="QFU306"/>
      <c r="QFV306"/>
      <c r="QFW306"/>
      <c r="QFX306"/>
      <c r="QFY306"/>
      <c r="QFZ306"/>
      <c r="QGA306"/>
      <c r="QGB306"/>
      <c r="QGC306"/>
      <c r="QGD306"/>
      <c r="QGE306"/>
      <c r="QGF306"/>
      <c r="QGG306"/>
      <c r="QGH306"/>
      <c r="QGI306"/>
      <c r="QGJ306"/>
      <c r="QGK306"/>
      <c r="QGL306"/>
      <c r="QGM306"/>
      <c r="QGN306"/>
      <c r="QGO306"/>
      <c r="QGP306"/>
      <c r="QGQ306"/>
      <c r="QGR306"/>
      <c r="QGS306"/>
      <c r="QGT306"/>
      <c r="QGU306"/>
      <c r="QGV306"/>
      <c r="QGW306"/>
      <c r="QGX306"/>
      <c r="QGY306"/>
      <c r="QGZ306"/>
      <c r="QHA306"/>
      <c r="QHB306"/>
      <c r="QHC306"/>
      <c r="QHD306"/>
      <c r="QHE306"/>
      <c r="QHF306"/>
      <c r="QHG306"/>
      <c r="QHH306"/>
      <c r="QHI306"/>
      <c r="QHJ306"/>
      <c r="QHK306"/>
      <c r="QHL306"/>
      <c r="QHM306"/>
      <c r="QHN306"/>
      <c r="QHO306"/>
      <c r="QHP306"/>
      <c r="QHQ306"/>
      <c r="QHR306"/>
      <c r="QHS306"/>
      <c r="QHT306"/>
      <c r="QHU306"/>
      <c r="QHV306"/>
      <c r="QHW306"/>
      <c r="QHX306"/>
      <c r="QHY306"/>
      <c r="QHZ306"/>
      <c r="QIA306"/>
      <c r="QIB306"/>
      <c r="QIC306"/>
      <c r="QID306"/>
      <c r="QIE306"/>
      <c r="QIF306"/>
      <c r="QIG306"/>
      <c r="QIH306"/>
      <c r="QII306"/>
      <c r="QIJ306"/>
      <c r="QIK306"/>
      <c r="QIL306"/>
      <c r="QIM306"/>
      <c r="QIN306"/>
      <c r="QIO306"/>
      <c r="QIP306"/>
      <c r="QIQ306"/>
      <c r="QIR306"/>
      <c r="QIS306"/>
      <c r="QIT306"/>
      <c r="QIU306"/>
      <c r="QIV306"/>
      <c r="QIW306"/>
      <c r="QIX306"/>
      <c r="QIY306"/>
      <c r="QIZ306"/>
      <c r="QJA306"/>
      <c r="QJB306"/>
      <c r="QJC306"/>
      <c r="QJD306"/>
      <c r="QJE306"/>
      <c r="QJF306"/>
      <c r="QJG306"/>
      <c r="QJH306"/>
      <c r="QJI306"/>
      <c r="QJJ306"/>
      <c r="QJK306"/>
      <c r="QJL306"/>
      <c r="QJM306"/>
      <c r="QJN306"/>
      <c r="QJO306"/>
      <c r="QJP306"/>
      <c r="QJQ306"/>
      <c r="QJR306"/>
      <c r="QJS306"/>
      <c r="QJT306"/>
      <c r="QJU306"/>
      <c r="QJV306"/>
      <c r="QJW306"/>
      <c r="QJX306"/>
      <c r="QJY306"/>
      <c r="QJZ306"/>
      <c r="QKA306"/>
      <c r="QKB306"/>
      <c r="QKC306"/>
      <c r="QKD306"/>
      <c r="QKE306"/>
      <c r="QKF306"/>
      <c r="QKG306"/>
      <c r="QKH306"/>
      <c r="QKI306"/>
      <c r="QKJ306"/>
      <c r="QKK306"/>
      <c r="QKL306"/>
      <c r="QKM306"/>
      <c r="QKN306"/>
      <c r="QKO306"/>
      <c r="QKP306"/>
      <c r="QKQ306"/>
      <c r="QKR306"/>
      <c r="QKS306"/>
      <c r="QKT306"/>
      <c r="QKU306"/>
      <c r="QKV306"/>
      <c r="QKW306"/>
      <c r="QKX306"/>
      <c r="QKY306"/>
      <c r="QKZ306"/>
      <c r="QLA306"/>
      <c r="QLB306"/>
      <c r="QLC306"/>
      <c r="QLD306"/>
      <c r="QLE306"/>
      <c r="QLF306"/>
      <c r="QLG306"/>
      <c r="QLH306"/>
      <c r="QLI306"/>
      <c r="QLJ306"/>
      <c r="QLK306"/>
      <c r="QLL306"/>
      <c r="QLM306"/>
      <c r="QLN306"/>
      <c r="QLO306"/>
      <c r="QLP306"/>
      <c r="QLQ306"/>
      <c r="QLR306"/>
      <c r="QLS306"/>
      <c r="QLT306"/>
      <c r="QLU306"/>
      <c r="QLV306"/>
      <c r="QLW306"/>
      <c r="QLX306"/>
      <c r="QLY306"/>
      <c r="QLZ306"/>
      <c r="QMA306"/>
      <c r="QMB306"/>
      <c r="QMC306"/>
      <c r="QMD306"/>
      <c r="QME306"/>
      <c r="QMF306"/>
      <c r="QMG306"/>
      <c r="QMH306"/>
      <c r="QMI306"/>
      <c r="QMJ306"/>
      <c r="QMK306"/>
      <c r="QML306"/>
      <c r="QMM306"/>
      <c r="QMN306"/>
      <c r="QMO306"/>
      <c r="QMP306"/>
      <c r="QMQ306"/>
      <c r="QMR306"/>
      <c r="QMS306"/>
      <c r="QMT306"/>
      <c r="QMU306"/>
      <c r="QMV306"/>
      <c r="QMW306"/>
      <c r="QMX306"/>
      <c r="QMY306"/>
      <c r="QMZ306"/>
      <c r="QNA306"/>
      <c r="QNB306"/>
      <c r="QNC306"/>
      <c r="QND306"/>
      <c r="QNE306"/>
      <c r="QNF306"/>
      <c r="QNG306"/>
      <c r="QNH306"/>
      <c r="QNI306"/>
      <c r="QNJ306"/>
      <c r="QNK306"/>
      <c r="QNL306"/>
      <c r="QNM306"/>
      <c r="QNN306"/>
      <c r="QNO306"/>
      <c r="QNP306"/>
      <c r="QNQ306"/>
      <c r="QNR306"/>
      <c r="QNS306"/>
      <c r="QNT306"/>
      <c r="QNU306"/>
      <c r="QNV306"/>
      <c r="QNW306"/>
      <c r="QNX306"/>
      <c r="QNY306"/>
      <c r="QNZ306"/>
      <c r="QOA306"/>
      <c r="QOB306"/>
      <c r="QOC306"/>
      <c r="QOD306"/>
      <c r="QOE306"/>
      <c r="QOF306"/>
      <c r="QOG306"/>
      <c r="QOH306"/>
      <c r="QOI306"/>
      <c r="QOJ306"/>
      <c r="QOK306"/>
      <c r="QOL306"/>
      <c r="QOM306"/>
      <c r="QON306"/>
      <c r="QOO306"/>
      <c r="QOP306"/>
      <c r="QOQ306"/>
      <c r="QOR306"/>
      <c r="QOS306"/>
      <c r="QOT306"/>
      <c r="QOU306"/>
      <c r="QOV306"/>
      <c r="QOW306"/>
      <c r="QOX306"/>
      <c r="QOY306"/>
      <c r="QOZ306"/>
      <c r="QPA306"/>
      <c r="QPB306"/>
      <c r="QPC306"/>
      <c r="QPD306"/>
      <c r="QPE306"/>
      <c r="QPF306"/>
      <c r="QPG306"/>
      <c r="QPH306"/>
      <c r="QPI306"/>
      <c r="QPJ306"/>
      <c r="QPK306"/>
      <c r="QPL306"/>
      <c r="QPM306"/>
      <c r="QPN306"/>
      <c r="QPO306"/>
      <c r="QPP306"/>
      <c r="QPQ306"/>
      <c r="QPR306"/>
      <c r="QPS306"/>
      <c r="QPT306"/>
      <c r="QPU306"/>
      <c r="QPV306"/>
      <c r="QPW306"/>
      <c r="QPX306"/>
      <c r="QPY306"/>
      <c r="QPZ306"/>
      <c r="QQA306"/>
      <c r="QQB306"/>
      <c r="QQC306"/>
      <c r="QQD306"/>
      <c r="QQE306"/>
      <c r="QQF306"/>
      <c r="QQG306"/>
      <c r="QQH306"/>
      <c r="QQI306"/>
      <c r="QQJ306"/>
      <c r="QQK306"/>
      <c r="QQL306"/>
      <c r="QQM306"/>
      <c r="QQN306"/>
      <c r="QQO306"/>
      <c r="QQP306"/>
      <c r="QQQ306"/>
      <c r="QQR306"/>
      <c r="QQS306"/>
      <c r="QQT306"/>
      <c r="QQU306"/>
      <c r="QQV306"/>
      <c r="QQW306"/>
      <c r="QQX306"/>
      <c r="QQY306"/>
      <c r="QQZ306"/>
      <c r="QRA306"/>
      <c r="QRB306"/>
      <c r="QRC306"/>
      <c r="QRD306"/>
      <c r="QRE306"/>
      <c r="QRF306"/>
      <c r="QRG306"/>
      <c r="QRH306"/>
      <c r="QRI306"/>
      <c r="QRJ306"/>
      <c r="QRK306"/>
      <c r="QRL306"/>
      <c r="QRM306"/>
      <c r="QRN306"/>
      <c r="QRO306"/>
      <c r="QRP306"/>
      <c r="QRQ306"/>
      <c r="QRR306"/>
      <c r="QRS306"/>
      <c r="QRT306"/>
      <c r="QRU306"/>
      <c r="QRV306"/>
      <c r="QRW306"/>
      <c r="QRX306"/>
      <c r="QRY306"/>
      <c r="QRZ306"/>
      <c r="QSA306"/>
      <c r="QSB306"/>
      <c r="QSC306"/>
      <c r="QSD306"/>
      <c r="QSE306"/>
      <c r="QSF306"/>
      <c r="QSG306"/>
      <c r="QSH306"/>
      <c r="QSI306"/>
      <c r="QSJ306"/>
      <c r="QSK306"/>
      <c r="QSL306"/>
      <c r="QSM306"/>
      <c r="QSN306"/>
      <c r="QSO306"/>
      <c r="QSP306"/>
      <c r="QSQ306"/>
      <c r="QSR306"/>
      <c r="QSS306"/>
      <c r="QST306"/>
      <c r="QSU306"/>
      <c r="QSV306"/>
      <c r="QSW306"/>
      <c r="QSX306"/>
      <c r="QSY306"/>
      <c r="QSZ306"/>
      <c r="QTA306"/>
      <c r="QTB306"/>
      <c r="QTC306"/>
      <c r="QTD306"/>
      <c r="QTE306"/>
      <c r="QTF306"/>
      <c r="QTG306"/>
      <c r="QTH306"/>
      <c r="QTI306"/>
      <c r="QTJ306"/>
      <c r="QTK306"/>
      <c r="QTL306"/>
      <c r="QTM306"/>
      <c r="QTN306"/>
      <c r="QTO306"/>
      <c r="QTP306"/>
      <c r="QTQ306"/>
      <c r="QTR306"/>
      <c r="QTS306"/>
      <c r="QTT306"/>
      <c r="QTU306"/>
      <c r="QTV306"/>
      <c r="QTW306"/>
      <c r="QTX306"/>
      <c r="QTY306"/>
      <c r="QTZ306"/>
      <c r="QUA306"/>
      <c r="QUB306"/>
      <c r="QUC306"/>
      <c r="QUD306"/>
      <c r="QUE306"/>
      <c r="QUF306"/>
      <c r="QUG306"/>
      <c r="QUH306"/>
      <c r="QUI306"/>
      <c r="QUJ306"/>
      <c r="QUK306"/>
      <c r="QUL306"/>
      <c r="QUM306"/>
      <c r="QUN306"/>
      <c r="QUO306"/>
      <c r="QUP306"/>
      <c r="QUQ306"/>
      <c r="QUR306"/>
      <c r="QUS306"/>
      <c r="QUT306"/>
      <c r="QUU306"/>
      <c r="QUV306"/>
      <c r="QUW306"/>
      <c r="QUX306"/>
      <c r="QUY306"/>
      <c r="QUZ306"/>
      <c r="QVA306"/>
      <c r="QVB306"/>
      <c r="QVC306"/>
      <c r="QVD306"/>
      <c r="QVE306"/>
      <c r="QVF306"/>
      <c r="QVG306"/>
      <c r="QVH306"/>
      <c r="QVI306"/>
      <c r="QVJ306"/>
      <c r="QVK306"/>
      <c r="QVL306"/>
      <c r="QVM306"/>
      <c r="QVN306"/>
      <c r="QVO306"/>
      <c r="QVP306"/>
      <c r="QVQ306"/>
      <c r="QVR306"/>
      <c r="QVS306"/>
      <c r="QVT306"/>
      <c r="QVU306"/>
      <c r="QVV306"/>
      <c r="QVW306"/>
      <c r="QVX306"/>
      <c r="QVY306"/>
      <c r="QVZ306"/>
      <c r="QWA306"/>
      <c r="QWB306"/>
      <c r="QWC306"/>
      <c r="QWD306"/>
      <c r="QWE306"/>
      <c r="QWF306"/>
      <c r="QWG306"/>
      <c r="QWH306"/>
      <c r="QWI306"/>
      <c r="QWJ306"/>
      <c r="QWK306"/>
      <c r="QWL306"/>
      <c r="QWM306"/>
      <c r="QWN306"/>
      <c r="QWO306"/>
      <c r="QWP306"/>
      <c r="QWQ306"/>
      <c r="QWR306"/>
      <c r="QWS306"/>
      <c r="QWT306"/>
      <c r="QWU306"/>
      <c r="QWV306"/>
      <c r="QWW306"/>
      <c r="QWX306"/>
      <c r="QWY306"/>
      <c r="QWZ306"/>
      <c r="QXA306"/>
      <c r="QXB306"/>
      <c r="QXC306"/>
      <c r="QXD306"/>
      <c r="QXE306"/>
      <c r="QXF306"/>
      <c r="QXG306"/>
      <c r="QXH306"/>
      <c r="QXI306"/>
      <c r="QXJ306"/>
      <c r="QXK306"/>
      <c r="QXL306"/>
      <c r="QXM306"/>
      <c r="QXN306"/>
      <c r="QXO306"/>
      <c r="QXP306"/>
      <c r="QXQ306"/>
      <c r="QXR306"/>
      <c r="QXS306"/>
      <c r="QXT306"/>
      <c r="QXU306"/>
      <c r="QXV306"/>
      <c r="QXW306"/>
      <c r="QXX306"/>
      <c r="QXY306"/>
      <c r="QXZ306"/>
      <c r="QYA306"/>
      <c r="QYB306"/>
      <c r="QYC306"/>
      <c r="QYD306"/>
      <c r="QYE306"/>
      <c r="QYF306"/>
      <c r="QYG306"/>
      <c r="QYH306"/>
      <c r="QYI306"/>
      <c r="QYJ306"/>
      <c r="QYK306"/>
      <c r="QYL306"/>
      <c r="QYM306"/>
      <c r="QYN306"/>
      <c r="QYO306"/>
      <c r="QYP306"/>
      <c r="QYQ306"/>
      <c r="QYR306"/>
      <c r="QYS306"/>
      <c r="QYT306"/>
      <c r="QYU306"/>
      <c r="QYV306"/>
      <c r="QYW306"/>
      <c r="QYX306"/>
      <c r="QYY306"/>
      <c r="QYZ306"/>
      <c r="QZA306"/>
      <c r="QZB306"/>
      <c r="QZC306"/>
      <c r="QZD306"/>
      <c r="QZE306"/>
      <c r="QZF306"/>
      <c r="QZG306"/>
      <c r="QZH306"/>
      <c r="QZI306"/>
      <c r="QZJ306"/>
      <c r="QZK306"/>
      <c r="QZL306"/>
      <c r="QZM306"/>
      <c r="QZN306"/>
      <c r="QZO306"/>
      <c r="QZP306"/>
      <c r="QZQ306"/>
      <c r="QZR306"/>
      <c r="QZS306"/>
      <c r="QZT306"/>
      <c r="QZU306"/>
      <c r="QZV306"/>
      <c r="QZW306"/>
      <c r="QZX306"/>
      <c r="QZY306"/>
      <c r="QZZ306"/>
      <c r="RAA306"/>
      <c r="RAB306"/>
      <c r="RAC306"/>
      <c r="RAD306"/>
      <c r="RAE306"/>
      <c r="RAF306"/>
      <c r="RAG306"/>
      <c r="RAH306"/>
      <c r="RAI306"/>
      <c r="RAJ306"/>
      <c r="RAK306"/>
      <c r="RAL306"/>
      <c r="RAM306"/>
      <c r="RAN306"/>
      <c r="RAO306"/>
      <c r="RAP306"/>
      <c r="RAQ306"/>
      <c r="RAR306"/>
      <c r="RAS306"/>
      <c r="RAT306"/>
      <c r="RAU306"/>
      <c r="RAV306"/>
      <c r="RAW306"/>
      <c r="RAX306"/>
      <c r="RAY306"/>
      <c r="RAZ306"/>
      <c r="RBA306"/>
      <c r="RBB306"/>
      <c r="RBC306"/>
      <c r="RBD306"/>
      <c r="RBE306"/>
      <c r="RBF306"/>
      <c r="RBG306"/>
      <c r="RBH306"/>
      <c r="RBI306"/>
      <c r="RBJ306"/>
      <c r="RBK306"/>
      <c r="RBL306"/>
      <c r="RBM306"/>
      <c r="RBN306"/>
      <c r="RBO306"/>
      <c r="RBP306"/>
      <c r="RBQ306"/>
      <c r="RBR306"/>
      <c r="RBS306"/>
      <c r="RBT306"/>
      <c r="RBU306"/>
      <c r="RBV306"/>
      <c r="RBW306"/>
      <c r="RBX306"/>
      <c r="RBY306"/>
      <c r="RBZ306"/>
      <c r="RCA306"/>
      <c r="RCB306"/>
      <c r="RCC306"/>
      <c r="RCD306"/>
      <c r="RCE306"/>
      <c r="RCF306"/>
      <c r="RCG306"/>
      <c r="RCH306"/>
      <c r="RCI306"/>
      <c r="RCJ306"/>
      <c r="RCK306"/>
      <c r="RCL306"/>
      <c r="RCM306"/>
      <c r="RCN306"/>
      <c r="RCO306"/>
      <c r="RCP306"/>
      <c r="RCQ306"/>
      <c r="RCR306"/>
      <c r="RCS306"/>
      <c r="RCT306"/>
      <c r="RCU306"/>
      <c r="RCV306"/>
      <c r="RCW306"/>
      <c r="RCX306"/>
      <c r="RCY306"/>
      <c r="RCZ306"/>
      <c r="RDA306"/>
      <c r="RDB306"/>
      <c r="RDC306"/>
      <c r="RDD306"/>
      <c r="RDE306"/>
      <c r="RDF306"/>
      <c r="RDG306"/>
      <c r="RDH306"/>
      <c r="RDI306"/>
      <c r="RDJ306"/>
      <c r="RDK306"/>
      <c r="RDL306"/>
      <c r="RDM306"/>
      <c r="RDN306"/>
      <c r="RDO306"/>
      <c r="RDP306"/>
      <c r="RDQ306"/>
      <c r="RDR306"/>
      <c r="RDS306"/>
      <c r="RDT306"/>
      <c r="RDU306"/>
      <c r="RDV306"/>
      <c r="RDW306"/>
      <c r="RDX306"/>
      <c r="RDY306"/>
      <c r="RDZ306"/>
      <c r="REA306"/>
      <c r="REB306"/>
      <c r="REC306"/>
      <c r="RED306"/>
      <c r="REE306"/>
      <c r="REF306"/>
      <c r="REG306"/>
      <c r="REH306"/>
      <c r="REI306"/>
      <c r="REJ306"/>
      <c r="REK306"/>
      <c r="REL306"/>
      <c r="REM306"/>
      <c r="REN306"/>
      <c r="REO306"/>
      <c r="REP306"/>
      <c r="REQ306"/>
      <c r="RER306"/>
      <c r="RES306"/>
      <c r="RET306"/>
      <c r="REU306"/>
      <c r="REV306"/>
      <c r="REW306"/>
      <c r="REX306"/>
      <c r="REY306"/>
      <c r="REZ306"/>
      <c r="RFA306"/>
      <c r="RFB306"/>
      <c r="RFC306"/>
      <c r="RFD306"/>
      <c r="RFE306"/>
      <c r="RFF306"/>
      <c r="RFG306"/>
      <c r="RFH306"/>
      <c r="RFI306"/>
      <c r="RFJ306"/>
      <c r="RFK306"/>
      <c r="RFL306"/>
      <c r="RFM306"/>
      <c r="RFN306"/>
      <c r="RFO306"/>
      <c r="RFP306"/>
      <c r="RFQ306"/>
      <c r="RFR306"/>
      <c r="RFS306"/>
      <c r="RFT306"/>
      <c r="RFU306"/>
      <c r="RFV306"/>
      <c r="RFW306"/>
      <c r="RFX306"/>
      <c r="RFY306"/>
      <c r="RFZ306"/>
      <c r="RGA306"/>
      <c r="RGB306"/>
      <c r="RGC306"/>
      <c r="RGD306"/>
      <c r="RGE306"/>
      <c r="RGF306"/>
      <c r="RGG306"/>
      <c r="RGH306"/>
      <c r="RGI306"/>
      <c r="RGJ306"/>
      <c r="RGK306"/>
      <c r="RGL306"/>
      <c r="RGM306"/>
      <c r="RGN306"/>
      <c r="RGO306"/>
      <c r="RGP306"/>
      <c r="RGQ306"/>
      <c r="RGR306"/>
      <c r="RGS306"/>
      <c r="RGT306"/>
      <c r="RGU306"/>
      <c r="RGV306"/>
      <c r="RGW306"/>
      <c r="RGX306"/>
      <c r="RGY306"/>
      <c r="RGZ306"/>
      <c r="RHA306"/>
      <c r="RHB306"/>
      <c r="RHC306"/>
      <c r="RHD306"/>
      <c r="RHE306"/>
      <c r="RHF306"/>
      <c r="RHG306"/>
      <c r="RHH306"/>
      <c r="RHI306"/>
      <c r="RHJ306"/>
      <c r="RHK306"/>
      <c r="RHL306"/>
      <c r="RHM306"/>
      <c r="RHN306"/>
      <c r="RHO306"/>
      <c r="RHP306"/>
      <c r="RHQ306"/>
      <c r="RHR306"/>
      <c r="RHS306"/>
      <c r="RHT306"/>
      <c r="RHU306"/>
      <c r="RHV306"/>
      <c r="RHW306"/>
      <c r="RHX306"/>
      <c r="RHY306"/>
      <c r="RHZ306"/>
      <c r="RIA306"/>
      <c r="RIB306"/>
      <c r="RIC306"/>
      <c r="RID306"/>
      <c r="RIE306"/>
      <c r="RIF306"/>
      <c r="RIG306"/>
      <c r="RIH306"/>
      <c r="RII306"/>
      <c r="RIJ306"/>
      <c r="RIK306"/>
      <c r="RIL306"/>
      <c r="RIM306"/>
      <c r="RIN306"/>
      <c r="RIO306"/>
      <c r="RIP306"/>
      <c r="RIQ306"/>
      <c r="RIR306"/>
      <c r="RIS306"/>
      <c r="RIT306"/>
      <c r="RIU306"/>
      <c r="RIV306"/>
      <c r="RIW306"/>
      <c r="RIX306"/>
      <c r="RIY306"/>
      <c r="RIZ306"/>
      <c r="RJA306"/>
      <c r="RJB306"/>
      <c r="RJC306"/>
      <c r="RJD306"/>
      <c r="RJE306"/>
      <c r="RJF306"/>
      <c r="RJG306"/>
      <c r="RJH306"/>
      <c r="RJI306"/>
      <c r="RJJ306"/>
      <c r="RJK306"/>
      <c r="RJL306"/>
      <c r="RJM306"/>
      <c r="RJN306"/>
      <c r="RJO306"/>
      <c r="RJP306"/>
      <c r="RJQ306"/>
      <c r="RJR306"/>
      <c r="RJS306"/>
      <c r="RJT306"/>
      <c r="RJU306"/>
      <c r="RJV306"/>
      <c r="RJW306"/>
      <c r="RJX306"/>
      <c r="RJY306"/>
      <c r="RJZ306"/>
      <c r="RKA306"/>
      <c r="RKB306"/>
      <c r="RKC306"/>
      <c r="RKD306"/>
      <c r="RKE306"/>
      <c r="RKF306"/>
      <c r="RKG306"/>
      <c r="RKH306"/>
      <c r="RKI306"/>
      <c r="RKJ306"/>
      <c r="RKK306"/>
      <c r="RKL306"/>
      <c r="RKM306"/>
      <c r="RKN306"/>
      <c r="RKO306"/>
      <c r="RKP306"/>
      <c r="RKQ306"/>
      <c r="RKR306"/>
      <c r="RKS306"/>
      <c r="RKT306"/>
      <c r="RKU306"/>
      <c r="RKV306"/>
      <c r="RKW306"/>
      <c r="RKX306"/>
      <c r="RKY306"/>
      <c r="RKZ306"/>
      <c r="RLA306"/>
      <c r="RLB306"/>
      <c r="RLC306"/>
      <c r="RLD306"/>
      <c r="RLE306"/>
      <c r="RLF306"/>
      <c r="RLG306"/>
      <c r="RLH306"/>
      <c r="RLI306"/>
      <c r="RLJ306"/>
      <c r="RLK306"/>
      <c r="RLL306"/>
      <c r="RLM306"/>
      <c r="RLN306"/>
      <c r="RLO306"/>
      <c r="RLP306"/>
      <c r="RLQ306"/>
      <c r="RLR306"/>
      <c r="RLS306"/>
      <c r="RLT306"/>
      <c r="RLU306"/>
      <c r="RLV306"/>
      <c r="RLW306"/>
      <c r="RLX306"/>
      <c r="RLY306"/>
      <c r="RLZ306"/>
      <c r="RMA306"/>
      <c r="RMB306"/>
      <c r="RMC306"/>
      <c r="RMD306"/>
      <c r="RME306"/>
      <c r="RMF306"/>
      <c r="RMG306"/>
      <c r="RMH306"/>
      <c r="RMI306"/>
      <c r="RMJ306"/>
      <c r="RMK306"/>
      <c r="RML306"/>
      <c r="RMM306"/>
      <c r="RMN306"/>
      <c r="RMO306"/>
      <c r="RMP306"/>
      <c r="RMQ306"/>
      <c r="RMR306"/>
      <c r="RMS306"/>
      <c r="RMT306"/>
      <c r="RMU306"/>
      <c r="RMV306"/>
      <c r="RMW306"/>
      <c r="RMX306"/>
      <c r="RMY306"/>
      <c r="RMZ306"/>
      <c r="RNA306"/>
      <c r="RNB306"/>
      <c r="RNC306"/>
      <c r="RND306"/>
      <c r="RNE306"/>
      <c r="RNF306"/>
      <c r="RNG306"/>
      <c r="RNH306"/>
      <c r="RNI306"/>
      <c r="RNJ306"/>
      <c r="RNK306"/>
      <c r="RNL306"/>
      <c r="RNM306"/>
      <c r="RNN306"/>
      <c r="RNO306"/>
      <c r="RNP306"/>
      <c r="RNQ306"/>
      <c r="RNR306"/>
      <c r="RNS306"/>
      <c r="RNT306"/>
      <c r="RNU306"/>
      <c r="RNV306"/>
      <c r="RNW306"/>
      <c r="RNX306"/>
      <c r="RNY306"/>
      <c r="RNZ306"/>
      <c r="ROA306"/>
      <c r="ROB306"/>
      <c r="ROC306"/>
      <c r="ROD306"/>
      <c r="ROE306"/>
      <c r="ROF306"/>
      <c r="ROG306"/>
      <c r="ROH306"/>
      <c r="ROI306"/>
      <c r="ROJ306"/>
      <c r="ROK306"/>
      <c r="ROL306"/>
      <c r="ROM306"/>
      <c r="RON306"/>
      <c r="ROO306"/>
      <c r="ROP306"/>
      <c r="ROQ306"/>
      <c r="ROR306"/>
      <c r="ROS306"/>
      <c r="ROT306"/>
      <c r="ROU306"/>
      <c r="ROV306"/>
      <c r="ROW306"/>
      <c r="ROX306"/>
      <c r="ROY306"/>
      <c r="ROZ306"/>
      <c r="RPA306"/>
      <c r="RPB306"/>
      <c r="RPC306"/>
      <c r="RPD306"/>
      <c r="RPE306"/>
      <c r="RPF306"/>
      <c r="RPG306"/>
      <c r="RPH306"/>
      <c r="RPI306"/>
      <c r="RPJ306"/>
      <c r="RPK306"/>
      <c r="RPL306"/>
      <c r="RPM306"/>
      <c r="RPN306"/>
      <c r="RPO306"/>
      <c r="RPP306"/>
      <c r="RPQ306"/>
      <c r="RPR306"/>
      <c r="RPS306"/>
      <c r="RPT306"/>
      <c r="RPU306"/>
      <c r="RPV306"/>
      <c r="RPW306"/>
      <c r="RPX306"/>
      <c r="RPY306"/>
      <c r="RPZ306"/>
      <c r="RQA306"/>
      <c r="RQB306"/>
      <c r="RQC306"/>
      <c r="RQD306"/>
      <c r="RQE306"/>
      <c r="RQF306"/>
      <c r="RQG306"/>
      <c r="RQH306"/>
      <c r="RQI306"/>
      <c r="RQJ306"/>
      <c r="RQK306"/>
      <c r="RQL306"/>
      <c r="RQM306"/>
      <c r="RQN306"/>
      <c r="RQO306"/>
      <c r="RQP306"/>
      <c r="RQQ306"/>
      <c r="RQR306"/>
      <c r="RQS306"/>
      <c r="RQT306"/>
      <c r="RQU306"/>
      <c r="RQV306"/>
      <c r="RQW306"/>
      <c r="RQX306"/>
      <c r="RQY306"/>
      <c r="RQZ306"/>
      <c r="RRA306"/>
      <c r="RRB306"/>
      <c r="RRC306"/>
      <c r="RRD306"/>
      <c r="RRE306"/>
      <c r="RRF306"/>
      <c r="RRG306"/>
      <c r="RRH306"/>
      <c r="RRI306"/>
      <c r="RRJ306"/>
      <c r="RRK306"/>
      <c r="RRL306"/>
      <c r="RRM306"/>
      <c r="RRN306"/>
      <c r="RRO306"/>
      <c r="RRP306"/>
      <c r="RRQ306"/>
      <c r="RRR306"/>
      <c r="RRS306"/>
      <c r="RRT306"/>
      <c r="RRU306"/>
      <c r="RRV306"/>
      <c r="RRW306"/>
      <c r="RRX306"/>
      <c r="RRY306"/>
      <c r="RRZ306"/>
      <c r="RSA306"/>
      <c r="RSB306"/>
      <c r="RSC306"/>
      <c r="RSD306"/>
      <c r="RSE306"/>
      <c r="RSF306"/>
      <c r="RSG306"/>
      <c r="RSH306"/>
      <c r="RSI306"/>
      <c r="RSJ306"/>
      <c r="RSK306"/>
      <c r="RSL306"/>
      <c r="RSM306"/>
      <c r="RSN306"/>
      <c r="RSO306"/>
      <c r="RSP306"/>
      <c r="RSQ306"/>
      <c r="RSR306"/>
      <c r="RSS306"/>
      <c r="RST306"/>
      <c r="RSU306"/>
      <c r="RSV306"/>
      <c r="RSW306"/>
      <c r="RSX306"/>
      <c r="RSY306"/>
      <c r="RSZ306"/>
      <c r="RTA306"/>
      <c r="RTB306"/>
      <c r="RTC306"/>
      <c r="RTD306"/>
      <c r="RTE306"/>
      <c r="RTF306"/>
      <c r="RTG306"/>
      <c r="RTH306"/>
      <c r="RTI306"/>
      <c r="RTJ306"/>
      <c r="RTK306"/>
      <c r="RTL306"/>
      <c r="RTM306"/>
      <c r="RTN306"/>
      <c r="RTO306"/>
      <c r="RTP306"/>
      <c r="RTQ306"/>
      <c r="RTR306"/>
      <c r="RTS306"/>
      <c r="RTT306"/>
      <c r="RTU306"/>
      <c r="RTV306"/>
      <c r="RTW306"/>
      <c r="RTX306"/>
      <c r="RTY306"/>
      <c r="RTZ306"/>
      <c r="RUA306"/>
      <c r="RUB306"/>
      <c r="RUC306"/>
      <c r="RUD306"/>
      <c r="RUE306"/>
      <c r="RUF306"/>
      <c r="RUG306"/>
      <c r="RUH306"/>
      <c r="RUI306"/>
      <c r="RUJ306"/>
      <c r="RUK306"/>
      <c r="RUL306"/>
      <c r="RUM306"/>
      <c r="RUN306"/>
      <c r="RUO306"/>
      <c r="RUP306"/>
      <c r="RUQ306"/>
      <c r="RUR306"/>
      <c r="RUS306"/>
      <c r="RUT306"/>
      <c r="RUU306"/>
      <c r="RUV306"/>
      <c r="RUW306"/>
      <c r="RUX306"/>
      <c r="RUY306"/>
      <c r="RUZ306"/>
      <c r="RVA306"/>
      <c r="RVB306"/>
      <c r="RVC306"/>
      <c r="RVD306"/>
      <c r="RVE306"/>
      <c r="RVF306"/>
      <c r="RVG306"/>
      <c r="RVH306"/>
      <c r="RVI306"/>
      <c r="RVJ306"/>
      <c r="RVK306"/>
      <c r="RVL306"/>
      <c r="RVM306"/>
      <c r="RVN306"/>
      <c r="RVO306"/>
      <c r="RVP306"/>
      <c r="RVQ306"/>
      <c r="RVR306"/>
      <c r="RVS306"/>
      <c r="RVT306"/>
      <c r="RVU306"/>
      <c r="RVV306"/>
      <c r="RVW306"/>
      <c r="RVX306"/>
      <c r="RVY306"/>
      <c r="RVZ306"/>
      <c r="RWA306"/>
      <c r="RWB306"/>
      <c r="RWC306"/>
      <c r="RWD306"/>
      <c r="RWE306"/>
      <c r="RWF306"/>
      <c r="RWG306"/>
      <c r="RWH306"/>
      <c r="RWI306"/>
      <c r="RWJ306"/>
      <c r="RWK306"/>
      <c r="RWL306"/>
      <c r="RWM306"/>
      <c r="RWN306"/>
      <c r="RWO306"/>
      <c r="RWP306"/>
      <c r="RWQ306"/>
      <c r="RWR306"/>
      <c r="RWS306"/>
      <c r="RWT306"/>
      <c r="RWU306"/>
      <c r="RWV306"/>
      <c r="RWW306"/>
      <c r="RWX306"/>
      <c r="RWY306"/>
      <c r="RWZ306"/>
      <c r="RXA306"/>
      <c r="RXB306"/>
      <c r="RXC306"/>
      <c r="RXD306"/>
      <c r="RXE306"/>
      <c r="RXF306"/>
      <c r="RXG306"/>
      <c r="RXH306"/>
      <c r="RXI306"/>
      <c r="RXJ306"/>
      <c r="RXK306"/>
      <c r="RXL306"/>
      <c r="RXM306"/>
      <c r="RXN306"/>
      <c r="RXO306"/>
      <c r="RXP306"/>
      <c r="RXQ306"/>
      <c r="RXR306"/>
      <c r="RXS306"/>
      <c r="RXT306"/>
      <c r="RXU306"/>
      <c r="RXV306"/>
      <c r="RXW306"/>
      <c r="RXX306"/>
      <c r="RXY306"/>
      <c r="RXZ306"/>
      <c r="RYA306"/>
      <c r="RYB306"/>
      <c r="RYC306"/>
      <c r="RYD306"/>
      <c r="RYE306"/>
      <c r="RYF306"/>
      <c r="RYG306"/>
      <c r="RYH306"/>
      <c r="RYI306"/>
      <c r="RYJ306"/>
      <c r="RYK306"/>
      <c r="RYL306"/>
      <c r="RYM306"/>
      <c r="RYN306"/>
      <c r="RYO306"/>
      <c r="RYP306"/>
      <c r="RYQ306"/>
      <c r="RYR306"/>
      <c r="RYS306"/>
      <c r="RYT306"/>
      <c r="RYU306"/>
      <c r="RYV306"/>
      <c r="RYW306"/>
      <c r="RYX306"/>
      <c r="RYY306"/>
      <c r="RYZ306"/>
      <c r="RZA306"/>
      <c r="RZB306"/>
      <c r="RZC306"/>
      <c r="RZD306"/>
      <c r="RZE306"/>
      <c r="RZF306"/>
      <c r="RZG306"/>
      <c r="RZH306"/>
      <c r="RZI306"/>
      <c r="RZJ306"/>
      <c r="RZK306"/>
      <c r="RZL306"/>
      <c r="RZM306"/>
      <c r="RZN306"/>
      <c r="RZO306"/>
      <c r="RZP306"/>
      <c r="RZQ306"/>
      <c r="RZR306"/>
      <c r="RZS306"/>
      <c r="RZT306"/>
      <c r="RZU306"/>
      <c r="RZV306"/>
      <c r="RZW306"/>
      <c r="RZX306"/>
      <c r="RZY306"/>
      <c r="RZZ306"/>
      <c r="SAA306"/>
      <c r="SAB306"/>
      <c r="SAC306"/>
      <c r="SAD306"/>
      <c r="SAE306"/>
      <c r="SAF306"/>
      <c r="SAG306"/>
      <c r="SAH306"/>
      <c r="SAI306"/>
      <c r="SAJ306"/>
      <c r="SAK306"/>
      <c r="SAL306"/>
      <c r="SAM306"/>
      <c r="SAN306"/>
      <c r="SAO306"/>
      <c r="SAP306"/>
      <c r="SAQ306"/>
      <c r="SAR306"/>
      <c r="SAS306"/>
      <c r="SAT306"/>
      <c r="SAU306"/>
      <c r="SAV306"/>
      <c r="SAW306"/>
      <c r="SAX306"/>
      <c r="SAY306"/>
      <c r="SAZ306"/>
      <c r="SBA306"/>
      <c r="SBB306"/>
      <c r="SBC306"/>
      <c r="SBD306"/>
      <c r="SBE306"/>
      <c r="SBF306"/>
      <c r="SBG306"/>
      <c r="SBH306"/>
      <c r="SBI306"/>
      <c r="SBJ306"/>
      <c r="SBK306"/>
      <c r="SBL306"/>
      <c r="SBM306"/>
      <c r="SBN306"/>
      <c r="SBO306"/>
      <c r="SBP306"/>
      <c r="SBQ306"/>
      <c r="SBR306"/>
      <c r="SBS306"/>
      <c r="SBT306"/>
      <c r="SBU306"/>
      <c r="SBV306"/>
      <c r="SBW306"/>
      <c r="SBX306"/>
      <c r="SBY306"/>
      <c r="SBZ306"/>
      <c r="SCA306"/>
      <c r="SCB306"/>
      <c r="SCC306"/>
      <c r="SCD306"/>
      <c r="SCE306"/>
      <c r="SCF306"/>
      <c r="SCG306"/>
      <c r="SCH306"/>
      <c r="SCI306"/>
      <c r="SCJ306"/>
      <c r="SCK306"/>
      <c r="SCL306"/>
      <c r="SCM306"/>
      <c r="SCN306"/>
      <c r="SCO306"/>
      <c r="SCP306"/>
      <c r="SCQ306"/>
      <c r="SCR306"/>
      <c r="SCS306"/>
      <c r="SCT306"/>
      <c r="SCU306"/>
      <c r="SCV306"/>
      <c r="SCW306"/>
      <c r="SCX306"/>
      <c r="SCY306"/>
      <c r="SCZ306"/>
      <c r="SDA306"/>
      <c r="SDB306"/>
      <c r="SDC306"/>
      <c r="SDD306"/>
      <c r="SDE306"/>
      <c r="SDF306"/>
      <c r="SDG306"/>
      <c r="SDH306"/>
      <c r="SDI306"/>
      <c r="SDJ306"/>
      <c r="SDK306"/>
      <c r="SDL306"/>
      <c r="SDM306"/>
      <c r="SDN306"/>
      <c r="SDO306"/>
      <c r="SDP306"/>
      <c r="SDQ306"/>
      <c r="SDR306"/>
      <c r="SDS306"/>
      <c r="SDT306"/>
      <c r="SDU306"/>
      <c r="SDV306"/>
      <c r="SDW306"/>
      <c r="SDX306"/>
      <c r="SDY306"/>
      <c r="SDZ306"/>
      <c r="SEA306"/>
      <c r="SEB306"/>
      <c r="SEC306"/>
      <c r="SED306"/>
      <c r="SEE306"/>
      <c r="SEF306"/>
      <c r="SEG306"/>
      <c r="SEH306"/>
      <c r="SEI306"/>
      <c r="SEJ306"/>
      <c r="SEK306"/>
      <c r="SEL306"/>
      <c r="SEM306"/>
      <c r="SEN306"/>
      <c r="SEO306"/>
      <c r="SEP306"/>
      <c r="SEQ306"/>
      <c r="SER306"/>
      <c r="SES306"/>
      <c r="SET306"/>
      <c r="SEU306"/>
      <c r="SEV306"/>
      <c r="SEW306"/>
      <c r="SEX306"/>
      <c r="SEY306"/>
      <c r="SEZ306"/>
      <c r="SFA306"/>
      <c r="SFB306"/>
      <c r="SFC306"/>
      <c r="SFD306"/>
      <c r="SFE306"/>
      <c r="SFF306"/>
      <c r="SFG306"/>
      <c r="SFH306"/>
      <c r="SFI306"/>
      <c r="SFJ306"/>
      <c r="SFK306"/>
      <c r="SFL306"/>
      <c r="SFM306"/>
      <c r="SFN306"/>
      <c r="SFO306"/>
      <c r="SFP306"/>
      <c r="SFQ306"/>
      <c r="SFR306"/>
      <c r="SFS306"/>
      <c r="SFT306"/>
      <c r="SFU306"/>
      <c r="SFV306"/>
      <c r="SFW306"/>
      <c r="SFX306"/>
      <c r="SFY306"/>
      <c r="SFZ306"/>
      <c r="SGA306"/>
      <c r="SGB306"/>
      <c r="SGC306"/>
      <c r="SGD306"/>
      <c r="SGE306"/>
      <c r="SGF306"/>
      <c r="SGG306"/>
      <c r="SGH306"/>
      <c r="SGI306"/>
      <c r="SGJ306"/>
      <c r="SGK306"/>
      <c r="SGL306"/>
      <c r="SGM306"/>
      <c r="SGN306"/>
      <c r="SGO306"/>
      <c r="SGP306"/>
      <c r="SGQ306"/>
      <c r="SGR306"/>
      <c r="SGS306"/>
      <c r="SGT306"/>
      <c r="SGU306"/>
      <c r="SGV306"/>
      <c r="SGW306"/>
      <c r="SGX306"/>
      <c r="SGY306"/>
      <c r="SGZ306"/>
      <c r="SHA306"/>
      <c r="SHB306"/>
      <c r="SHC306"/>
      <c r="SHD306"/>
      <c r="SHE306"/>
      <c r="SHF306"/>
      <c r="SHG306"/>
      <c r="SHH306"/>
      <c r="SHI306"/>
      <c r="SHJ306"/>
      <c r="SHK306"/>
      <c r="SHL306"/>
      <c r="SHM306"/>
      <c r="SHN306"/>
      <c r="SHO306"/>
      <c r="SHP306"/>
      <c r="SHQ306"/>
      <c r="SHR306"/>
      <c r="SHS306"/>
      <c r="SHT306"/>
      <c r="SHU306"/>
      <c r="SHV306"/>
      <c r="SHW306"/>
      <c r="SHX306"/>
      <c r="SHY306"/>
      <c r="SHZ306"/>
      <c r="SIA306"/>
      <c r="SIB306"/>
      <c r="SIC306"/>
      <c r="SID306"/>
      <c r="SIE306"/>
      <c r="SIF306"/>
      <c r="SIG306"/>
      <c r="SIH306"/>
      <c r="SII306"/>
      <c r="SIJ306"/>
      <c r="SIK306"/>
      <c r="SIL306"/>
      <c r="SIM306"/>
      <c r="SIN306"/>
      <c r="SIO306"/>
      <c r="SIP306"/>
      <c r="SIQ306"/>
      <c r="SIR306"/>
      <c r="SIS306"/>
      <c r="SIT306"/>
      <c r="SIU306"/>
      <c r="SIV306"/>
      <c r="SIW306"/>
      <c r="SIX306"/>
      <c r="SIY306"/>
      <c r="SIZ306"/>
      <c r="SJA306"/>
      <c r="SJB306"/>
      <c r="SJC306"/>
      <c r="SJD306"/>
      <c r="SJE306"/>
      <c r="SJF306"/>
      <c r="SJG306"/>
      <c r="SJH306"/>
      <c r="SJI306"/>
      <c r="SJJ306"/>
      <c r="SJK306"/>
      <c r="SJL306"/>
      <c r="SJM306"/>
      <c r="SJN306"/>
      <c r="SJO306"/>
      <c r="SJP306"/>
      <c r="SJQ306"/>
      <c r="SJR306"/>
      <c r="SJS306"/>
      <c r="SJT306"/>
      <c r="SJU306"/>
      <c r="SJV306"/>
      <c r="SJW306"/>
      <c r="SJX306"/>
      <c r="SJY306"/>
      <c r="SJZ306"/>
      <c r="SKA306"/>
      <c r="SKB306"/>
      <c r="SKC306"/>
      <c r="SKD306"/>
      <c r="SKE306"/>
      <c r="SKF306"/>
      <c r="SKG306"/>
      <c r="SKH306"/>
      <c r="SKI306"/>
      <c r="SKJ306"/>
      <c r="SKK306"/>
      <c r="SKL306"/>
      <c r="SKM306"/>
      <c r="SKN306"/>
      <c r="SKO306"/>
      <c r="SKP306"/>
      <c r="SKQ306"/>
      <c r="SKR306"/>
      <c r="SKS306"/>
      <c r="SKT306"/>
      <c r="SKU306"/>
      <c r="SKV306"/>
      <c r="SKW306"/>
      <c r="SKX306"/>
      <c r="SKY306"/>
      <c r="SKZ306"/>
      <c r="SLA306"/>
      <c r="SLB306"/>
      <c r="SLC306"/>
      <c r="SLD306"/>
      <c r="SLE306"/>
      <c r="SLF306"/>
      <c r="SLG306"/>
      <c r="SLH306"/>
      <c r="SLI306"/>
      <c r="SLJ306"/>
      <c r="SLK306"/>
      <c r="SLL306"/>
      <c r="SLM306"/>
      <c r="SLN306"/>
      <c r="SLO306"/>
      <c r="SLP306"/>
      <c r="SLQ306"/>
      <c r="SLR306"/>
      <c r="SLS306"/>
      <c r="SLT306"/>
      <c r="SLU306"/>
      <c r="SLV306"/>
      <c r="SLW306"/>
      <c r="SLX306"/>
      <c r="SLY306"/>
      <c r="SLZ306"/>
      <c r="SMA306"/>
      <c r="SMB306"/>
      <c r="SMC306"/>
      <c r="SMD306"/>
      <c r="SME306"/>
      <c r="SMF306"/>
      <c r="SMG306"/>
      <c r="SMH306"/>
      <c r="SMI306"/>
      <c r="SMJ306"/>
      <c r="SMK306"/>
      <c r="SML306"/>
      <c r="SMM306"/>
      <c r="SMN306"/>
      <c r="SMO306"/>
      <c r="SMP306"/>
      <c r="SMQ306"/>
      <c r="SMR306"/>
      <c r="SMS306"/>
      <c r="SMT306"/>
      <c r="SMU306"/>
      <c r="SMV306"/>
      <c r="SMW306"/>
      <c r="SMX306"/>
      <c r="SMY306"/>
      <c r="SMZ306"/>
      <c r="SNA306"/>
      <c r="SNB306"/>
      <c r="SNC306"/>
      <c r="SND306"/>
      <c r="SNE306"/>
      <c r="SNF306"/>
      <c r="SNG306"/>
      <c r="SNH306"/>
      <c r="SNI306"/>
      <c r="SNJ306"/>
      <c r="SNK306"/>
      <c r="SNL306"/>
      <c r="SNM306"/>
      <c r="SNN306"/>
      <c r="SNO306"/>
      <c r="SNP306"/>
      <c r="SNQ306"/>
      <c r="SNR306"/>
      <c r="SNS306"/>
      <c r="SNT306"/>
      <c r="SNU306"/>
      <c r="SNV306"/>
      <c r="SNW306"/>
      <c r="SNX306"/>
      <c r="SNY306"/>
      <c r="SNZ306"/>
      <c r="SOA306"/>
      <c r="SOB306"/>
      <c r="SOC306"/>
      <c r="SOD306"/>
      <c r="SOE306"/>
      <c r="SOF306"/>
      <c r="SOG306"/>
      <c r="SOH306"/>
      <c r="SOI306"/>
      <c r="SOJ306"/>
      <c r="SOK306"/>
      <c r="SOL306"/>
      <c r="SOM306"/>
      <c r="SON306"/>
      <c r="SOO306"/>
      <c r="SOP306"/>
      <c r="SOQ306"/>
      <c r="SOR306"/>
      <c r="SOS306"/>
      <c r="SOT306"/>
      <c r="SOU306"/>
      <c r="SOV306"/>
      <c r="SOW306"/>
      <c r="SOX306"/>
      <c r="SOY306"/>
      <c r="SOZ306"/>
      <c r="SPA306"/>
      <c r="SPB306"/>
      <c r="SPC306"/>
      <c r="SPD306"/>
      <c r="SPE306"/>
      <c r="SPF306"/>
      <c r="SPG306"/>
      <c r="SPH306"/>
      <c r="SPI306"/>
      <c r="SPJ306"/>
      <c r="SPK306"/>
      <c r="SPL306"/>
      <c r="SPM306"/>
      <c r="SPN306"/>
      <c r="SPO306"/>
      <c r="SPP306"/>
      <c r="SPQ306"/>
      <c r="SPR306"/>
      <c r="SPS306"/>
      <c r="SPT306"/>
      <c r="SPU306"/>
      <c r="SPV306"/>
      <c r="SPW306"/>
      <c r="SPX306"/>
      <c r="SPY306"/>
      <c r="SPZ306"/>
      <c r="SQA306"/>
      <c r="SQB306"/>
      <c r="SQC306"/>
      <c r="SQD306"/>
      <c r="SQE306"/>
      <c r="SQF306"/>
      <c r="SQG306"/>
      <c r="SQH306"/>
      <c r="SQI306"/>
      <c r="SQJ306"/>
      <c r="SQK306"/>
      <c r="SQL306"/>
      <c r="SQM306"/>
      <c r="SQN306"/>
      <c r="SQO306"/>
      <c r="SQP306"/>
      <c r="SQQ306"/>
      <c r="SQR306"/>
      <c r="SQS306"/>
      <c r="SQT306"/>
      <c r="SQU306"/>
      <c r="SQV306"/>
      <c r="SQW306"/>
      <c r="SQX306"/>
      <c r="SQY306"/>
      <c r="SQZ306"/>
      <c r="SRA306"/>
      <c r="SRB306"/>
      <c r="SRC306"/>
      <c r="SRD306"/>
      <c r="SRE306"/>
      <c r="SRF306"/>
      <c r="SRG306"/>
      <c r="SRH306"/>
      <c r="SRI306"/>
      <c r="SRJ306"/>
      <c r="SRK306"/>
      <c r="SRL306"/>
      <c r="SRM306"/>
      <c r="SRN306"/>
      <c r="SRO306"/>
      <c r="SRP306"/>
      <c r="SRQ306"/>
      <c r="SRR306"/>
      <c r="SRS306"/>
      <c r="SRT306"/>
      <c r="SRU306"/>
      <c r="SRV306"/>
      <c r="SRW306"/>
      <c r="SRX306"/>
      <c r="SRY306"/>
      <c r="SRZ306"/>
      <c r="SSA306"/>
      <c r="SSB306"/>
      <c r="SSC306"/>
      <c r="SSD306"/>
      <c r="SSE306"/>
      <c r="SSF306"/>
      <c r="SSG306"/>
      <c r="SSH306"/>
      <c r="SSI306"/>
      <c r="SSJ306"/>
      <c r="SSK306"/>
      <c r="SSL306"/>
      <c r="SSM306"/>
      <c r="SSN306"/>
      <c r="SSO306"/>
      <c r="SSP306"/>
      <c r="SSQ306"/>
      <c r="SSR306"/>
      <c r="SSS306"/>
      <c r="SST306"/>
      <c r="SSU306"/>
      <c r="SSV306"/>
      <c r="SSW306"/>
      <c r="SSX306"/>
      <c r="SSY306"/>
      <c r="SSZ306"/>
      <c r="STA306"/>
      <c r="STB306"/>
      <c r="STC306"/>
      <c r="STD306"/>
      <c r="STE306"/>
      <c r="STF306"/>
      <c r="STG306"/>
      <c r="STH306"/>
      <c r="STI306"/>
      <c r="STJ306"/>
      <c r="STK306"/>
      <c r="STL306"/>
      <c r="STM306"/>
      <c r="STN306"/>
      <c r="STO306"/>
      <c r="STP306"/>
      <c r="STQ306"/>
      <c r="STR306"/>
      <c r="STS306"/>
      <c r="STT306"/>
      <c r="STU306"/>
      <c r="STV306"/>
      <c r="STW306"/>
      <c r="STX306"/>
      <c r="STY306"/>
      <c r="STZ306"/>
      <c r="SUA306"/>
      <c r="SUB306"/>
      <c r="SUC306"/>
      <c r="SUD306"/>
      <c r="SUE306"/>
      <c r="SUF306"/>
      <c r="SUG306"/>
      <c r="SUH306"/>
      <c r="SUI306"/>
      <c r="SUJ306"/>
      <c r="SUK306"/>
      <c r="SUL306"/>
      <c r="SUM306"/>
      <c r="SUN306"/>
      <c r="SUO306"/>
      <c r="SUP306"/>
      <c r="SUQ306"/>
      <c r="SUR306"/>
      <c r="SUS306"/>
      <c r="SUT306"/>
      <c r="SUU306"/>
      <c r="SUV306"/>
      <c r="SUW306"/>
      <c r="SUX306"/>
      <c r="SUY306"/>
      <c r="SUZ306"/>
      <c r="SVA306"/>
      <c r="SVB306"/>
      <c r="SVC306"/>
      <c r="SVD306"/>
      <c r="SVE306"/>
      <c r="SVF306"/>
      <c r="SVG306"/>
      <c r="SVH306"/>
      <c r="SVI306"/>
      <c r="SVJ306"/>
      <c r="SVK306"/>
      <c r="SVL306"/>
      <c r="SVM306"/>
      <c r="SVN306"/>
      <c r="SVO306"/>
      <c r="SVP306"/>
      <c r="SVQ306"/>
      <c r="SVR306"/>
      <c r="SVS306"/>
      <c r="SVT306"/>
      <c r="SVU306"/>
      <c r="SVV306"/>
      <c r="SVW306"/>
      <c r="SVX306"/>
      <c r="SVY306"/>
      <c r="SVZ306"/>
      <c r="SWA306"/>
      <c r="SWB306"/>
      <c r="SWC306"/>
      <c r="SWD306"/>
      <c r="SWE306"/>
      <c r="SWF306"/>
      <c r="SWG306"/>
      <c r="SWH306"/>
      <c r="SWI306"/>
      <c r="SWJ306"/>
      <c r="SWK306"/>
      <c r="SWL306"/>
      <c r="SWM306"/>
      <c r="SWN306"/>
      <c r="SWO306"/>
      <c r="SWP306"/>
      <c r="SWQ306"/>
      <c r="SWR306"/>
      <c r="SWS306"/>
      <c r="SWT306"/>
      <c r="SWU306"/>
      <c r="SWV306"/>
      <c r="SWW306"/>
      <c r="SWX306"/>
      <c r="SWY306"/>
      <c r="SWZ306"/>
      <c r="SXA306"/>
      <c r="SXB306"/>
      <c r="SXC306"/>
      <c r="SXD306"/>
      <c r="SXE306"/>
      <c r="SXF306"/>
      <c r="SXG306"/>
      <c r="SXH306"/>
      <c r="SXI306"/>
      <c r="SXJ306"/>
      <c r="SXK306"/>
      <c r="SXL306"/>
      <c r="SXM306"/>
      <c r="SXN306"/>
      <c r="SXO306"/>
      <c r="SXP306"/>
      <c r="SXQ306"/>
      <c r="SXR306"/>
      <c r="SXS306"/>
      <c r="SXT306"/>
      <c r="SXU306"/>
      <c r="SXV306"/>
      <c r="SXW306"/>
      <c r="SXX306"/>
      <c r="SXY306"/>
      <c r="SXZ306"/>
      <c r="SYA306"/>
      <c r="SYB306"/>
      <c r="SYC306"/>
      <c r="SYD306"/>
      <c r="SYE306"/>
      <c r="SYF306"/>
      <c r="SYG306"/>
      <c r="SYH306"/>
      <c r="SYI306"/>
      <c r="SYJ306"/>
      <c r="SYK306"/>
      <c r="SYL306"/>
      <c r="SYM306"/>
      <c r="SYN306"/>
      <c r="SYO306"/>
      <c r="SYP306"/>
      <c r="SYQ306"/>
      <c r="SYR306"/>
      <c r="SYS306"/>
      <c r="SYT306"/>
      <c r="SYU306"/>
      <c r="SYV306"/>
      <c r="SYW306"/>
      <c r="SYX306"/>
      <c r="SYY306"/>
      <c r="SYZ306"/>
      <c r="SZA306"/>
      <c r="SZB306"/>
      <c r="SZC306"/>
      <c r="SZD306"/>
      <c r="SZE306"/>
      <c r="SZF306"/>
      <c r="SZG306"/>
      <c r="SZH306"/>
      <c r="SZI306"/>
      <c r="SZJ306"/>
      <c r="SZK306"/>
      <c r="SZL306"/>
      <c r="SZM306"/>
      <c r="SZN306"/>
      <c r="SZO306"/>
      <c r="SZP306"/>
      <c r="SZQ306"/>
      <c r="SZR306"/>
      <c r="SZS306"/>
      <c r="SZT306"/>
      <c r="SZU306"/>
      <c r="SZV306"/>
      <c r="SZW306"/>
      <c r="SZX306"/>
      <c r="SZY306"/>
      <c r="SZZ306"/>
      <c r="TAA306"/>
      <c r="TAB306"/>
      <c r="TAC306"/>
      <c r="TAD306"/>
      <c r="TAE306"/>
      <c r="TAF306"/>
      <c r="TAG306"/>
      <c r="TAH306"/>
      <c r="TAI306"/>
      <c r="TAJ306"/>
      <c r="TAK306"/>
      <c r="TAL306"/>
      <c r="TAM306"/>
      <c r="TAN306"/>
      <c r="TAO306"/>
      <c r="TAP306"/>
      <c r="TAQ306"/>
      <c r="TAR306"/>
      <c r="TAS306"/>
      <c r="TAT306"/>
      <c r="TAU306"/>
      <c r="TAV306"/>
      <c r="TAW306"/>
      <c r="TAX306"/>
      <c r="TAY306"/>
      <c r="TAZ306"/>
      <c r="TBA306"/>
      <c r="TBB306"/>
      <c r="TBC306"/>
      <c r="TBD306"/>
      <c r="TBE306"/>
      <c r="TBF306"/>
      <c r="TBG306"/>
      <c r="TBH306"/>
      <c r="TBI306"/>
      <c r="TBJ306"/>
      <c r="TBK306"/>
      <c r="TBL306"/>
      <c r="TBM306"/>
      <c r="TBN306"/>
      <c r="TBO306"/>
      <c r="TBP306"/>
      <c r="TBQ306"/>
      <c r="TBR306"/>
      <c r="TBS306"/>
      <c r="TBT306"/>
      <c r="TBU306"/>
      <c r="TBV306"/>
      <c r="TBW306"/>
      <c r="TBX306"/>
      <c r="TBY306"/>
      <c r="TBZ306"/>
      <c r="TCA306"/>
      <c r="TCB306"/>
      <c r="TCC306"/>
      <c r="TCD306"/>
      <c r="TCE306"/>
      <c r="TCF306"/>
      <c r="TCG306"/>
      <c r="TCH306"/>
      <c r="TCI306"/>
      <c r="TCJ306"/>
      <c r="TCK306"/>
      <c r="TCL306"/>
      <c r="TCM306"/>
      <c r="TCN306"/>
      <c r="TCO306"/>
      <c r="TCP306"/>
      <c r="TCQ306"/>
      <c r="TCR306"/>
      <c r="TCS306"/>
      <c r="TCT306"/>
      <c r="TCU306"/>
      <c r="TCV306"/>
      <c r="TCW306"/>
      <c r="TCX306"/>
      <c r="TCY306"/>
      <c r="TCZ306"/>
      <c r="TDA306"/>
      <c r="TDB306"/>
      <c r="TDC306"/>
      <c r="TDD306"/>
      <c r="TDE306"/>
      <c r="TDF306"/>
      <c r="TDG306"/>
      <c r="TDH306"/>
      <c r="TDI306"/>
      <c r="TDJ306"/>
      <c r="TDK306"/>
      <c r="TDL306"/>
      <c r="TDM306"/>
      <c r="TDN306"/>
      <c r="TDO306"/>
      <c r="TDP306"/>
      <c r="TDQ306"/>
      <c r="TDR306"/>
      <c r="TDS306"/>
      <c r="TDT306"/>
      <c r="TDU306"/>
      <c r="TDV306"/>
      <c r="TDW306"/>
      <c r="TDX306"/>
      <c r="TDY306"/>
      <c r="TDZ306"/>
      <c r="TEA306"/>
      <c r="TEB306"/>
      <c r="TEC306"/>
      <c r="TED306"/>
      <c r="TEE306"/>
      <c r="TEF306"/>
      <c r="TEG306"/>
      <c r="TEH306"/>
      <c r="TEI306"/>
      <c r="TEJ306"/>
      <c r="TEK306"/>
      <c r="TEL306"/>
      <c r="TEM306"/>
      <c r="TEN306"/>
      <c r="TEO306"/>
      <c r="TEP306"/>
      <c r="TEQ306"/>
      <c r="TER306"/>
      <c r="TES306"/>
      <c r="TET306"/>
      <c r="TEU306"/>
      <c r="TEV306"/>
      <c r="TEW306"/>
      <c r="TEX306"/>
      <c r="TEY306"/>
      <c r="TEZ306"/>
      <c r="TFA306"/>
      <c r="TFB306"/>
      <c r="TFC306"/>
      <c r="TFD306"/>
      <c r="TFE306"/>
      <c r="TFF306"/>
      <c r="TFG306"/>
      <c r="TFH306"/>
      <c r="TFI306"/>
      <c r="TFJ306"/>
      <c r="TFK306"/>
      <c r="TFL306"/>
      <c r="TFM306"/>
      <c r="TFN306"/>
      <c r="TFO306"/>
      <c r="TFP306"/>
      <c r="TFQ306"/>
      <c r="TFR306"/>
      <c r="TFS306"/>
      <c r="TFT306"/>
      <c r="TFU306"/>
      <c r="TFV306"/>
      <c r="TFW306"/>
      <c r="TFX306"/>
      <c r="TFY306"/>
      <c r="TFZ306"/>
      <c r="TGA306"/>
      <c r="TGB306"/>
      <c r="TGC306"/>
      <c r="TGD306"/>
      <c r="TGE306"/>
      <c r="TGF306"/>
      <c r="TGG306"/>
      <c r="TGH306"/>
      <c r="TGI306"/>
      <c r="TGJ306"/>
      <c r="TGK306"/>
      <c r="TGL306"/>
      <c r="TGM306"/>
      <c r="TGN306"/>
      <c r="TGO306"/>
      <c r="TGP306"/>
      <c r="TGQ306"/>
      <c r="TGR306"/>
      <c r="TGS306"/>
      <c r="TGT306"/>
      <c r="TGU306"/>
      <c r="TGV306"/>
      <c r="TGW306"/>
      <c r="TGX306"/>
      <c r="TGY306"/>
      <c r="TGZ306"/>
      <c r="THA306"/>
      <c r="THB306"/>
      <c r="THC306"/>
      <c r="THD306"/>
      <c r="THE306"/>
      <c r="THF306"/>
      <c r="THG306"/>
      <c r="THH306"/>
      <c r="THI306"/>
      <c r="THJ306"/>
      <c r="THK306"/>
      <c r="THL306"/>
      <c r="THM306"/>
      <c r="THN306"/>
      <c r="THO306"/>
      <c r="THP306"/>
      <c r="THQ306"/>
      <c r="THR306"/>
      <c r="THS306"/>
      <c r="THT306"/>
      <c r="THU306"/>
      <c r="THV306"/>
      <c r="THW306"/>
      <c r="THX306"/>
      <c r="THY306"/>
      <c r="THZ306"/>
      <c r="TIA306"/>
      <c r="TIB306"/>
      <c r="TIC306"/>
      <c r="TID306"/>
      <c r="TIE306"/>
      <c r="TIF306"/>
      <c r="TIG306"/>
      <c r="TIH306"/>
      <c r="TII306"/>
      <c r="TIJ306"/>
      <c r="TIK306"/>
      <c r="TIL306"/>
      <c r="TIM306"/>
      <c r="TIN306"/>
      <c r="TIO306"/>
      <c r="TIP306"/>
      <c r="TIQ306"/>
      <c r="TIR306"/>
      <c r="TIS306"/>
      <c r="TIT306"/>
      <c r="TIU306"/>
      <c r="TIV306"/>
      <c r="TIW306"/>
      <c r="TIX306"/>
      <c r="TIY306"/>
      <c r="TIZ306"/>
      <c r="TJA306"/>
      <c r="TJB306"/>
      <c r="TJC306"/>
      <c r="TJD306"/>
      <c r="TJE306"/>
      <c r="TJF306"/>
      <c r="TJG306"/>
      <c r="TJH306"/>
      <c r="TJI306"/>
      <c r="TJJ306"/>
      <c r="TJK306"/>
      <c r="TJL306"/>
      <c r="TJM306"/>
      <c r="TJN306"/>
      <c r="TJO306"/>
      <c r="TJP306"/>
      <c r="TJQ306"/>
      <c r="TJR306"/>
      <c r="TJS306"/>
      <c r="TJT306"/>
      <c r="TJU306"/>
      <c r="TJV306"/>
      <c r="TJW306"/>
      <c r="TJX306"/>
      <c r="TJY306"/>
      <c r="TJZ306"/>
      <c r="TKA306"/>
      <c r="TKB306"/>
      <c r="TKC306"/>
      <c r="TKD306"/>
      <c r="TKE306"/>
      <c r="TKF306"/>
      <c r="TKG306"/>
      <c r="TKH306"/>
      <c r="TKI306"/>
      <c r="TKJ306"/>
      <c r="TKK306"/>
      <c r="TKL306"/>
      <c r="TKM306"/>
      <c r="TKN306"/>
      <c r="TKO306"/>
      <c r="TKP306"/>
      <c r="TKQ306"/>
      <c r="TKR306"/>
      <c r="TKS306"/>
      <c r="TKT306"/>
      <c r="TKU306"/>
      <c r="TKV306"/>
      <c r="TKW306"/>
      <c r="TKX306"/>
      <c r="TKY306"/>
      <c r="TKZ306"/>
      <c r="TLA306"/>
      <c r="TLB306"/>
      <c r="TLC306"/>
      <c r="TLD306"/>
      <c r="TLE306"/>
      <c r="TLF306"/>
      <c r="TLG306"/>
      <c r="TLH306"/>
      <c r="TLI306"/>
      <c r="TLJ306"/>
      <c r="TLK306"/>
      <c r="TLL306"/>
      <c r="TLM306"/>
      <c r="TLN306"/>
      <c r="TLO306"/>
      <c r="TLP306"/>
      <c r="TLQ306"/>
      <c r="TLR306"/>
      <c r="TLS306"/>
      <c r="TLT306"/>
      <c r="TLU306"/>
      <c r="TLV306"/>
      <c r="TLW306"/>
      <c r="TLX306"/>
      <c r="TLY306"/>
      <c r="TLZ306"/>
      <c r="TMA306"/>
      <c r="TMB306"/>
      <c r="TMC306"/>
      <c r="TMD306"/>
      <c r="TME306"/>
      <c r="TMF306"/>
      <c r="TMG306"/>
      <c r="TMH306"/>
      <c r="TMI306"/>
      <c r="TMJ306"/>
      <c r="TMK306"/>
      <c r="TML306"/>
      <c r="TMM306"/>
      <c r="TMN306"/>
      <c r="TMO306"/>
      <c r="TMP306"/>
      <c r="TMQ306"/>
      <c r="TMR306"/>
      <c r="TMS306"/>
      <c r="TMT306"/>
      <c r="TMU306"/>
      <c r="TMV306"/>
      <c r="TMW306"/>
      <c r="TMX306"/>
      <c r="TMY306"/>
      <c r="TMZ306"/>
      <c r="TNA306"/>
      <c r="TNB306"/>
      <c r="TNC306"/>
      <c r="TND306"/>
      <c r="TNE306"/>
      <c r="TNF306"/>
      <c r="TNG306"/>
      <c r="TNH306"/>
      <c r="TNI306"/>
      <c r="TNJ306"/>
      <c r="TNK306"/>
      <c r="TNL306"/>
      <c r="TNM306"/>
      <c r="TNN306"/>
      <c r="TNO306"/>
      <c r="TNP306"/>
      <c r="TNQ306"/>
      <c r="TNR306"/>
      <c r="TNS306"/>
      <c r="TNT306"/>
      <c r="TNU306"/>
      <c r="TNV306"/>
      <c r="TNW306"/>
      <c r="TNX306"/>
      <c r="TNY306"/>
      <c r="TNZ306"/>
      <c r="TOA306"/>
      <c r="TOB306"/>
      <c r="TOC306"/>
      <c r="TOD306"/>
      <c r="TOE306"/>
      <c r="TOF306"/>
      <c r="TOG306"/>
      <c r="TOH306"/>
      <c r="TOI306"/>
      <c r="TOJ306"/>
      <c r="TOK306"/>
      <c r="TOL306"/>
      <c r="TOM306"/>
      <c r="TON306"/>
      <c r="TOO306"/>
      <c r="TOP306"/>
      <c r="TOQ306"/>
      <c r="TOR306"/>
      <c r="TOS306"/>
      <c r="TOT306"/>
      <c r="TOU306"/>
      <c r="TOV306"/>
      <c r="TOW306"/>
      <c r="TOX306"/>
      <c r="TOY306"/>
      <c r="TOZ306"/>
      <c r="TPA306"/>
      <c r="TPB306"/>
      <c r="TPC306"/>
      <c r="TPD306"/>
      <c r="TPE306"/>
      <c r="TPF306"/>
      <c r="TPG306"/>
      <c r="TPH306"/>
      <c r="TPI306"/>
      <c r="TPJ306"/>
      <c r="TPK306"/>
      <c r="TPL306"/>
      <c r="TPM306"/>
      <c r="TPN306"/>
      <c r="TPO306"/>
      <c r="TPP306"/>
      <c r="TPQ306"/>
      <c r="TPR306"/>
      <c r="TPS306"/>
      <c r="TPT306"/>
      <c r="TPU306"/>
      <c r="TPV306"/>
      <c r="TPW306"/>
      <c r="TPX306"/>
      <c r="TPY306"/>
      <c r="TPZ306"/>
      <c r="TQA306"/>
      <c r="TQB306"/>
      <c r="TQC306"/>
      <c r="TQD306"/>
      <c r="TQE306"/>
      <c r="TQF306"/>
      <c r="TQG306"/>
      <c r="TQH306"/>
      <c r="TQI306"/>
      <c r="TQJ306"/>
      <c r="TQK306"/>
      <c r="TQL306"/>
      <c r="TQM306"/>
      <c r="TQN306"/>
      <c r="TQO306"/>
      <c r="TQP306"/>
      <c r="TQQ306"/>
      <c r="TQR306"/>
      <c r="TQS306"/>
      <c r="TQT306"/>
      <c r="TQU306"/>
      <c r="TQV306"/>
      <c r="TQW306"/>
      <c r="TQX306"/>
      <c r="TQY306"/>
      <c r="TQZ306"/>
      <c r="TRA306"/>
      <c r="TRB306"/>
      <c r="TRC306"/>
      <c r="TRD306"/>
      <c r="TRE306"/>
      <c r="TRF306"/>
      <c r="TRG306"/>
      <c r="TRH306"/>
      <c r="TRI306"/>
      <c r="TRJ306"/>
      <c r="TRK306"/>
      <c r="TRL306"/>
      <c r="TRM306"/>
      <c r="TRN306"/>
      <c r="TRO306"/>
      <c r="TRP306"/>
      <c r="TRQ306"/>
      <c r="TRR306"/>
      <c r="TRS306"/>
      <c r="TRT306"/>
      <c r="TRU306"/>
      <c r="TRV306"/>
      <c r="TRW306"/>
      <c r="TRX306"/>
      <c r="TRY306"/>
      <c r="TRZ306"/>
      <c r="TSA306"/>
      <c r="TSB306"/>
      <c r="TSC306"/>
      <c r="TSD306"/>
      <c r="TSE306"/>
      <c r="TSF306"/>
      <c r="TSG306"/>
      <c r="TSH306"/>
      <c r="TSI306"/>
      <c r="TSJ306"/>
      <c r="TSK306"/>
      <c r="TSL306"/>
      <c r="TSM306"/>
      <c r="TSN306"/>
      <c r="TSO306"/>
      <c r="TSP306"/>
      <c r="TSQ306"/>
      <c r="TSR306"/>
      <c r="TSS306"/>
      <c r="TST306"/>
      <c r="TSU306"/>
      <c r="TSV306"/>
      <c r="TSW306"/>
      <c r="TSX306"/>
      <c r="TSY306"/>
      <c r="TSZ306"/>
      <c r="TTA306"/>
      <c r="TTB306"/>
      <c r="TTC306"/>
      <c r="TTD306"/>
      <c r="TTE306"/>
      <c r="TTF306"/>
      <c r="TTG306"/>
      <c r="TTH306"/>
      <c r="TTI306"/>
      <c r="TTJ306"/>
      <c r="TTK306"/>
      <c r="TTL306"/>
      <c r="TTM306"/>
      <c r="TTN306"/>
      <c r="TTO306"/>
      <c r="TTP306"/>
      <c r="TTQ306"/>
      <c r="TTR306"/>
      <c r="TTS306"/>
      <c r="TTT306"/>
      <c r="TTU306"/>
      <c r="TTV306"/>
      <c r="TTW306"/>
      <c r="TTX306"/>
      <c r="TTY306"/>
      <c r="TTZ306"/>
      <c r="TUA306"/>
      <c r="TUB306"/>
      <c r="TUC306"/>
      <c r="TUD306"/>
      <c r="TUE306"/>
      <c r="TUF306"/>
      <c r="TUG306"/>
      <c r="TUH306"/>
      <c r="TUI306"/>
      <c r="TUJ306"/>
      <c r="TUK306"/>
      <c r="TUL306"/>
      <c r="TUM306"/>
      <c r="TUN306"/>
      <c r="TUO306"/>
      <c r="TUP306"/>
      <c r="TUQ306"/>
      <c r="TUR306"/>
      <c r="TUS306"/>
      <c r="TUT306"/>
      <c r="TUU306"/>
      <c r="TUV306"/>
      <c r="TUW306"/>
      <c r="TUX306"/>
      <c r="TUY306"/>
      <c r="TUZ306"/>
      <c r="TVA306"/>
      <c r="TVB306"/>
      <c r="TVC306"/>
      <c r="TVD306"/>
      <c r="TVE306"/>
      <c r="TVF306"/>
      <c r="TVG306"/>
      <c r="TVH306"/>
      <c r="TVI306"/>
      <c r="TVJ306"/>
      <c r="TVK306"/>
      <c r="TVL306"/>
      <c r="TVM306"/>
      <c r="TVN306"/>
      <c r="TVO306"/>
      <c r="TVP306"/>
      <c r="TVQ306"/>
      <c r="TVR306"/>
      <c r="TVS306"/>
      <c r="TVT306"/>
      <c r="TVU306"/>
      <c r="TVV306"/>
      <c r="TVW306"/>
      <c r="TVX306"/>
      <c r="TVY306"/>
      <c r="TVZ306"/>
      <c r="TWA306"/>
      <c r="TWB306"/>
      <c r="TWC306"/>
      <c r="TWD306"/>
      <c r="TWE306"/>
      <c r="TWF306"/>
      <c r="TWG306"/>
      <c r="TWH306"/>
      <c r="TWI306"/>
      <c r="TWJ306"/>
      <c r="TWK306"/>
      <c r="TWL306"/>
      <c r="TWM306"/>
      <c r="TWN306"/>
      <c r="TWO306"/>
      <c r="TWP306"/>
      <c r="TWQ306"/>
      <c r="TWR306"/>
      <c r="TWS306"/>
      <c r="TWT306"/>
      <c r="TWU306"/>
      <c r="TWV306"/>
      <c r="TWW306"/>
      <c r="TWX306"/>
      <c r="TWY306"/>
      <c r="TWZ306"/>
      <c r="TXA306"/>
      <c r="TXB306"/>
      <c r="TXC306"/>
      <c r="TXD306"/>
      <c r="TXE306"/>
      <c r="TXF306"/>
      <c r="TXG306"/>
      <c r="TXH306"/>
      <c r="TXI306"/>
      <c r="TXJ306"/>
      <c r="TXK306"/>
      <c r="TXL306"/>
      <c r="TXM306"/>
      <c r="TXN306"/>
      <c r="TXO306"/>
      <c r="TXP306"/>
      <c r="TXQ306"/>
      <c r="TXR306"/>
      <c r="TXS306"/>
      <c r="TXT306"/>
      <c r="TXU306"/>
      <c r="TXV306"/>
      <c r="TXW306"/>
      <c r="TXX306"/>
      <c r="TXY306"/>
      <c r="TXZ306"/>
      <c r="TYA306"/>
      <c r="TYB306"/>
      <c r="TYC306"/>
      <c r="TYD306"/>
      <c r="TYE306"/>
      <c r="TYF306"/>
      <c r="TYG306"/>
      <c r="TYH306"/>
      <c r="TYI306"/>
      <c r="TYJ306"/>
      <c r="TYK306"/>
      <c r="TYL306"/>
      <c r="TYM306"/>
      <c r="TYN306"/>
      <c r="TYO306"/>
      <c r="TYP306"/>
      <c r="TYQ306"/>
      <c r="TYR306"/>
      <c r="TYS306"/>
      <c r="TYT306"/>
      <c r="TYU306"/>
      <c r="TYV306"/>
      <c r="TYW306"/>
      <c r="TYX306"/>
      <c r="TYY306"/>
      <c r="TYZ306"/>
      <c r="TZA306"/>
      <c r="TZB306"/>
      <c r="TZC306"/>
      <c r="TZD306"/>
      <c r="TZE306"/>
      <c r="TZF306"/>
      <c r="TZG306"/>
      <c r="TZH306"/>
      <c r="TZI306"/>
      <c r="TZJ306"/>
      <c r="TZK306"/>
      <c r="TZL306"/>
      <c r="TZM306"/>
      <c r="TZN306"/>
      <c r="TZO306"/>
      <c r="TZP306"/>
      <c r="TZQ306"/>
      <c r="TZR306"/>
      <c r="TZS306"/>
      <c r="TZT306"/>
      <c r="TZU306"/>
      <c r="TZV306"/>
      <c r="TZW306"/>
      <c r="TZX306"/>
      <c r="TZY306"/>
      <c r="TZZ306"/>
      <c r="UAA306"/>
      <c r="UAB306"/>
      <c r="UAC306"/>
      <c r="UAD306"/>
      <c r="UAE306"/>
      <c r="UAF306"/>
      <c r="UAG306"/>
      <c r="UAH306"/>
      <c r="UAI306"/>
      <c r="UAJ306"/>
      <c r="UAK306"/>
      <c r="UAL306"/>
      <c r="UAM306"/>
      <c r="UAN306"/>
      <c r="UAO306"/>
      <c r="UAP306"/>
      <c r="UAQ306"/>
      <c r="UAR306"/>
      <c r="UAS306"/>
      <c r="UAT306"/>
      <c r="UAU306"/>
      <c r="UAV306"/>
      <c r="UAW306"/>
      <c r="UAX306"/>
      <c r="UAY306"/>
      <c r="UAZ306"/>
      <c r="UBA306"/>
      <c r="UBB306"/>
      <c r="UBC306"/>
      <c r="UBD306"/>
      <c r="UBE306"/>
      <c r="UBF306"/>
      <c r="UBG306"/>
      <c r="UBH306"/>
      <c r="UBI306"/>
      <c r="UBJ306"/>
      <c r="UBK306"/>
      <c r="UBL306"/>
      <c r="UBM306"/>
      <c r="UBN306"/>
      <c r="UBO306"/>
      <c r="UBP306"/>
      <c r="UBQ306"/>
      <c r="UBR306"/>
      <c r="UBS306"/>
      <c r="UBT306"/>
      <c r="UBU306"/>
      <c r="UBV306"/>
      <c r="UBW306"/>
      <c r="UBX306"/>
      <c r="UBY306"/>
      <c r="UBZ306"/>
      <c r="UCA306"/>
      <c r="UCB306"/>
      <c r="UCC306"/>
      <c r="UCD306"/>
      <c r="UCE306"/>
      <c r="UCF306"/>
      <c r="UCG306"/>
      <c r="UCH306"/>
      <c r="UCI306"/>
      <c r="UCJ306"/>
      <c r="UCK306"/>
      <c r="UCL306"/>
      <c r="UCM306"/>
      <c r="UCN306"/>
      <c r="UCO306"/>
      <c r="UCP306"/>
      <c r="UCQ306"/>
      <c r="UCR306"/>
      <c r="UCS306"/>
      <c r="UCT306"/>
      <c r="UCU306"/>
      <c r="UCV306"/>
      <c r="UCW306"/>
      <c r="UCX306"/>
      <c r="UCY306"/>
      <c r="UCZ306"/>
      <c r="UDA306"/>
      <c r="UDB306"/>
      <c r="UDC306"/>
      <c r="UDD306"/>
      <c r="UDE306"/>
      <c r="UDF306"/>
      <c r="UDG306"/>
      <c r="UDH306"/>
      <c r="UDI306"/>
      <c r="UDJ306"/>
      <c r="UDK306"/>
      <c r="UDL306"/>
      <c r="UDM306"/>
      <c r="UDN306"/>
      <c r="UDO306"/>
      <c r="UDP306"/>
      <c r="UDQ306"/>
      <c r="UDR306"/>
      <c r="UDS306"/>
      <c r="UDT306"/>
      <c r="UDU306"/>
      <c r="UDV306"/>
      <c r="UDW306"/>
      <c r="UDX306"/>
      <c r="UDY306"/>
      <c r="UDZ306"/>
      <c r="UEA306"/>
      <c r="UEB306"/>
      <c r="UEC306"/>
      <c r="UED306"/>
      <c r="UEE306"/>
      <c r="UEF306"/>
      <c r="UEG306"/>
      <c r="UEH306"/>
      <c r="UEI306"/>
      <c r="UEJ306"/>
      <c r="UEK306"/>
      <c r="UEL306"/>
      <c r="UEM306"/>
      <c r="UEN306"/>
      <c r="UEO306"/>
      <c r="UEP306"/>
      <c r="UEQ306"/>
      <c r="UER306"/>
      <c r="UES306"/>
      <c r="UET306"/>
      <c r="UEU306"/>
      <c r="UEV306"/>
      <c r="UEW306"/>
      <c r="UEX306"/>
      <c r="UEY306"/>
      <c r="UEZ306"/>
      <c r="UFA306"/>
      <c r="UFB306"/>
      <c r="UFC306"/>
      <c r="UFD306"/>
      <c r="UFE306"/>
      <c r="UFF306"/>
      <c r="UFG306"/>
      <c r="UFH306"/>
      <c r="UFI306"/>
      <c r="UFJ306"/>
      <c r="UFK306"/>
      <c r="UFL306"/>
      <c r="UFM306"/>
      <c r="UFN306"/>
      <c r="UFO306"/>
      <c r="UFP306"/>
      <c r="UFQ306"/>
      <c r="UFR306"/>
      <c r="UFS306"/>
      <c r="UFT306"/>
      <c r="UFU306"/>
      <c r="UFV306"/>
      <c r="UFW306"/>
      <c r="UFX306"/>
      <c r="UFY306"/>
      <c r="UFZ306"/>
      <c r="UGA306"/>
      <c r="UGB306"/>
      <c r="UGC306"/>
      <c r="UGD306"/>
      <c r="UGE306"/>
      <c r="UGF306"/>
      <c r="UGG306"/>
      <c r="UGH306"/>
      <c r="UGI306"/>
      <c r="UGJ306"/>
      <c r="UGK306"/>
      <c r="UGL306"/>
      <c r="UGM306"/>
      <c r="UGN306"/>
      <c r="UGO306"/>
      <c r="UGP306"/>
      <c r="UGQ306"/>
      <c r="UGR306"/>
      <c r="UGS306"/>
      <c r="UGT306"/>
      <c r="UGU306"/>
      <c r="UGV306"/>
      <c r="UGW306"/>
      <c r="UGX306"/>
      <c r="UGY306"/>
      <c r="UGZ306"/>
      <c r="UHA306"/>
      <c r="UHB306"/>
      <c r="UHC306"/>
      <c r="UHD306"/>
      <c r="UHE306"/>
      <c r="UHF306"/>
      <c r="UHG306"/>
      <c r="UHH306"/>
      <c r="UHI306"/>
      <c r="UHJ306"/>
      <c r="UHK306"/>
      <c r="UHL306"/>
      <c r="UHM306"/>
      <c r="UHN306"/>
      <c r="UHO306"/>
      <c r="UHP306"/>
      <c r="UHQ306"/>
      <c r="UHR306"/>
      <c r="UHS306"/>
      <c r="UHT306"/>
      <c r="UHU306"/>
      <c r="UHV306"/>
      <c r="UHW306"/>
      <c r="UHX306"/>
      <c r="UHY306"/>
      <c r="UHZ306"/>
      <c r="UIA306"/>
      <c r="UIB306"/>
      <c r="UIC306"/>
      <c r="UID306"/>
      <c r="UIE306"/>
      <c r="UIF306"/>
      <c r="UIG306"/>
      <c r="UIH306"/>
      <c r="UII306"/>
      <c r="UIJ306"/>
      <c r="UIK306"/>
      <c r="UIL306"/>
      <c r="UIM306"/>
      <c r="UIN306"/>
      <c r="UIO306"/>
      <c r="UIP306"/>
      <c r="UIQ306"/>
      <c r="UIR306"/>
      <c r="UIS306"/>
      <c r="UIT306"/>
      <c r="UIU306"/>
      <c r="UIV306"/>
      <c r="UIW306"/>
      <c r="UIX306"/>
      <c r="UIY306"/>
      <c r="UIZ306"/>
      <c r="UJA306"/>
      <c r="UJB306"/>
      <c r="UJC306"/>
      <c r="UJD306"/>
      <c r="UJE306"/>
      <c r="UJF306"/>
      <c r="UJG306"/>
      <c r="UJH306"/>
      <c r="UJI306"/>
      <c r="UJJ306"/>
      <c r="UJK306"/>
      <c r="UJL306"/>
      <c r="UJM306"/>
      <c r="UJN306"/>
      <c r="UJO306"/>
      <c r="UJP306"/>
      <c r="UJQ306"/>
      <c r="UJR306"/>
      <c r="UJS306"/>
      <c r="UJT306"/>
      <c r="UJU306"/>
      <c r="UJV306"/>
      <c r="UJW306"/>
      <c r="UJX306"/>
      <c r="UJY306"/>
      <c r="UJZ306"/>
      <c r="UKA306"/>
      <c r="UKB306"/>
      <c r="UKC306"/>
      <c r="UKD306"/>
      <c r="UKE306"/>
      <c r="UKF306"/>
      <c r="UKG306"/>
      <c r="UKH306"/>
      <c r="UKI306"/>
      <c r="UKJ306"/>
      <c r="UKK306"/>
      <c r="UKL306"/>
      <c r="UKM306"/>
      <c r="UKN306"/>
      <c r="UKO306"/>
      <c r="UKP306"/>
      <c r="UKQ306"/>
      <c r="UKR306"/>
      <c r="UKS306"/>
      <c r="UKT306"/>
      <c r="UKU306"/>
      <c r="UKV306"/>
      <c r="UKW306"/>
      <c r="UKX306"/>
      <c r="UKY306"/>
      <c r="UKZ306"/>
      <c r="ULA306"/>
      <c r="ULB306"/>
      <c r="ULC306"/>
      <c r="ULD306"/>
      <c r="ULE306"/>
      <c r="ULF306"/>
      <c r="ULG306"/>
      <c r="ULH306"/>
      <c r="ULI306"/>
      <c r="ULJ306"/>
      <c r="ULK306"/>
      <c r="ULL306"/>
      <c r="ULM306"/>
      <c r="ULN306"/>
      <c r="ULO306"/>
      <c r="ULP306"/>
      <c r="ULQ306"/>
      <c r="ULR306"/>
      <c r="ULS306"/>
      <c r="ULT306"/>
      <c r="ULU306"/>
      <c r="ULV306"/>
      <c r="ULW306"/>
      <c r="ULX306"/>
      <c r="ULY306"/>
      <c r="ULZ306"/>
      <c r="UMA306"/>
      <c r="UMB306"/>
      <c r="UMC306"/>
      <c r="UMD306"/>
      <c r="UME306"/>
      <c r="UMF306"/>
      <c r="UMG306"/>
      <c r="UMH306"/>
      <c r="UMI306"/>
      <c r="UMJ306"/>
      <c r="UMK306"/>
      <c r="UML306"/>
      <c r="UMM306"/>
      <c r="UMN306"/>
      <c r="UMO306"/>
      <c r="UMP306"/>
      <c r="UMQ306"/>
      <c r="UMR306"/>
      <c r="UMS306"/>
      <c r="UMT306"/>
      <c r="UMU306"/>
      <c r="UMV306"/>
      <c r="UMW306"/>
      <c r="UMX306"/>
      <c r="UMY306"/>
      <c r="UMZ306"/>
      <c r="UNA306"/>
      <c r="UNB306"/>
      <c r="UNC306"/>
      <c r="UND306"/>
      <c r="UNE306"/>
      <c r="UNF306"/>
      <c r="UNG306"/>
      <c r="UNH306"/>
      <c r="UNI306"/>
      <c r="UNJ306"/>
      <c r="UNK306"/>
      <c r="UNL306"/>
      <c r="UNM306"/>
      <c r="UNN306"/>
      <c r="UNO306"/>
      <c r="UNP306"/>
      <c r="UNQ306"/>
      <c r="UNR306"/>
      <c r="UNS306"/>
      <c r="UNT306"/>
      <c r="UNU306"/>
      <c r="UNV306"/>
      <c r="UNW306"/>
      <c r="UNX306"/>
      <c r="UNY306"/>
      <c r="UNZ306"/>
      <c r="UOA306"/>
      <c r="UOB306"/>
      <c r="UOC306"/>
      <c r="UOD306"/>
      <c r="UOE306"/>
      <c r="UOF306"/>
      <c r="UOG306"/>
      <c r="UOH306"/>
      <c r="UOI306"/>
      <c r="UOJ306"/>
      <c r="UOK306"/>
      <c r="UOL306"/>
      <c r="UOM306"/>
      <c r="UON306"/>
      <c r="UOO306"/>
      <c r="UOP306"/>
      <c r="UOQ306"/>
      <c r="UOR306"/>
      <c r="UOS306"/>
      <c r="UOT306"/>
      <c r="UOU306"/>
      <c r="UOV306"/>
      <c r="UOW306"/>
      <c r="UOX306"/>
      <c r="UOY306"/>
      <c r="UOZ306"/>
      <c r="UPA306"/>
      <c r="UPB306"/>
      <c r="UPC306"/>
      <c r="UPD306"/>
      <c r="UPE306"/>
      <c r="UPF306"/>
      <c r="UPG306"/>
      <c r="UPH306"/>
      <c r="UPI306"/>
      <c r="UPJ306"/>
      <c r="UPK306"/>
      <c r="UPL306"/>
      <c r="UPM306"/>
      <c r="UPN306"/>
      <c r="UPO306"/>
      <c r="UPP306"/>
      <c r="UPQ306"/>
      <c r="UPR306"/>
      <c r="UPS306"/>
      <c r="UPT306"/>
      <c r="UPU306"/>
      <c r="UPV306"/>
      <c r="UPW306"/>
      <c r="UPX306"/>
      <c r="UPY306"/>
      <c r="UPZ306"/>
      <c r="UQA306"/>
      <c r="UQB306"/>
      <c r="UQC306"/>
      <c r="UQD306"/>
      <c r="UQE306"/>
      <c r="UQF306"/>
      <c r="UQG306"/>
      <c r="UQH306"/>
      <c r="UQI306"/>
      <c r="UQJ306"/>
      <c r="UQK306"/>
      <c r="UQL306"/>
      <c r="UQM306"/>
      <c r="UQN306"/>
      <c r="UQO306"/>
      <c r="UQP306"/>
      <c r="UQQ306"/>
      <c r="UQR306"/>
      <c r="UQS306"/>
      <c r="UQT306"/>
      <c r="UQU306"/>
      <c r="UQV306"/>
      <c r="UQW306"/>
      <c r="UQX306"/>
      <c r="UQY306"/>
      <c r="UQZ306"/>
      <c r="URA306"/>
      <c r="URB306"/>
      <c r="URC306"/>
      <c r="URD306"/>
      <c r="URE306"/>
      <c r="URF306"/>
      <c r="URG306"/>
      <c r="URH306"/>
      <c r="URI306"/>
      <c r="URJ306"/>
      <c r="URK306"/>
      <c r="URL306"/>
      <c r="URM306"/>
      <c r="URN306"/>
      <c r="URO306"/>
      <c r="URP306"/>
      <c r="URQ306"/>
      <c r="URR306"/>
      <c r="URS306"/>
      <c r="URT306"/>
      <c r="URU306"/>
      <c r="URV306"/>
      <c r="URW306"/>
      <c r="URX306"/>
      <c r="URY306"/>
      <c r="URZ306"/>
      <c r="USA306"/>
      <c r="USB306"/>
      <c r="USC306"/>
      <c r="USD306"/>
      <c r="USE306"/>
      <c r="USF306"/>
      <c r="USG306"/>
      <c r="USH306"/>
      <c r="USI306"/>
      <c r="USJ306"/>
      <c r="USK306"/>
      <c r="USL306"/>
      <c r="USM306"/>
      <c r="USN306"/>
      <c r="USO306"/>
      <c r="USP306"/>
      <c r="USQ306"/>
      <c r="USR306"/>
      <c r="USS306"/>
      <c r="UST306"/>
      <c r="USU306"/>
      <c r="USV306"/>
      <c r="USW306"/>
      <c r="USX306"/>
      <c r="USY306"/>
      <c r="USZ306"/>
      <c r="UTA306"/>
      <c r="UTB306"/>
      <c r="UTC306"/>
      <c r="UTD306"/>
      <c r="UTE306"/>
      <c r="UTF306"/>
      <c r="UTG306"/>
      <c r="UTH306"/>
      <c r="UTI306"/>
      <c r="UTJ306"/>
      <c r="UTK306"/>
      <c r="UTL306"/>
      <c r="UTM306"/>
      <c r="UTN306"/>
      <c r="UTO306"/>
      <c r="UTP306"/>
      <c r="UTQ306"/>
      <c r="UTR306"/>
      <c r="UTS306"/>
      <c r="UTT306"/>
      <c r="UTU306"/>
      <c r="UTV306"/>
      <c r="UTW306"/>
      <c r="UTX306"/>
      <c r="UTY306"/>
      <c r="UTZ306"/>
      <c r="UUA306"/>
      <c r="UUB306"/>
      <c r="UUC306"/>
      <c r="UUD306"/>
      <c r="UUE306"/>
      <c r="UUF306"/>
      <c r="UUG306"/>
      <c r="UUH306"/>
      <c r="UUI306"/>
      <c r="UUJ306"/>
      <c r="UUK306"/>
      <c r="UUL306"/>
      <c r="UUM306"/>
      <c r="UUN306"/>
      <c r="UUO306"/>
      <c r="UUP306"/>
      <c r="UUQ306"/>
      <c r="UUR306"/>
      <c r="UUS306"/>
      <c r="UUT306"/>
      <c r="UUU306"/>
      <c r="UUV306"/>
      <c r="UUW306"/>
      <c r="UUX306"/>
      <c r="UUY306"/>
      <c r="UUZ306"/>
      <c r="UVA306"/>
      <c r="UVB306"/>
      <c r="UVC306"/>
      <c r="UVD306"/>
      <c r="UVE306"/>
      <c r="UVF306"/>
      <c r="UVG306"/>
      <c r="UVH306"/>
      <c r="UVI306"/>
      <c r="UVJ306"/>
      <c r="UVK306"/>
      <c r="UVL306"/>
      <c r="UVM306"/>
      <c r="UVN306"/>
      <c r="UVO306"/>
      <c r="UVP306"/>
      <c r="UVQ306"/>
      <c r="UVR306"/>
      <c r="UVS306"/>
      <c r="UVT306"/>
      <c r="UVU306"/>
      <c r="UVV306"/>
      <c r="UVW306"/>
      <c r="UVX306"/>
      <c r="UVY306"/>
      <c r="UVZ306"/>
      <c r="UWA306"/>
      <c r="UWB306"/>
      <c r="UWC306"/>
      <c r="UWD306"/>
      <c r="UWE306"/>
      <c r="UWF306"/>
      <c r="UWG306"/>
      <c r="UWH306"/>
      <c r="UWI306"/>
      <c r="UWJ306"/>
      <c r="UWK306"/>
      <c r="UWL306"/>
      <c r="UWM306"/>
      <c r="UWN306"/>
      <c r="UWO306"/>
      <c r="UWP306"/>
      <c r="UWQ306"/>
      <c r="UWR306"/>
      <c r="UWS306"/>
      <c r="UWT306"/>
      <c r="UWU306"/>
      <c r="UWV306"/>
      <c r="UWW306"/>
      <c r="UWX306"/>
      <c r="UWY306"/>
      <c r="UWZ306"/>
      <c r="UXA306"/>
      <c r="UXB306"/>
      <c r="UXC306"/>
      <c r="UXD306"/>
      <c r="UXE306"/>
      <c r="UXF306"/>
      <c r="UXG306"/>
      <c r="UXH306"/>
      <c r="UXI306"/>
      <c r="UXJ306"/>
      <c r="UXK306"/>
      <c r="UXL306"/>
      <c r="UXM306"/>
      <c r="UXN306"/>
      <c r="UXO306"/>
      <c r="UXP306"/>
      <c r="UXQ306"/>
      <c r="UXR306"/>
      <c r="UXS306"/>
      <c r="UXT306"/>
      <c r="UXU306"/>
      <c r="UXV306"/>
      <c r="UXW306"/>
      <c r="UXX306"/>
      <c r="UXY306"/>
      <c r="UXZ306"/>
      <c r="UYA306"/>
      <c r="UYB306"/>
      <c r="UYC306"/>
      <c r="UYD306"/>
      <c r="UYE306"/>
      <c r="UYF306"/>
      <c r="UYG306"/>
      <c r="UYH306"/>
      <c r="UYI306"/>
      <c r="UYJ306"/>
      <c r="UYK306"/>
      <c r="UYL306"/>
      <c r="UYM306"/>
      <c r="UYN306"/>
      <c r="UYO306"/>
      <c r="UYP306"/>
      <c r="UYQ306"/>
      <c r="UYR306"/>
      <c r="UYS306"/>
      <c r="UYT306"/>
      <c r="UYU306"/>
      <c r="UYV306"/>
      <c r="UYW306"/>
      <c r="UYX306"/>
      <c r="UYY306"/>
      <c r="UYZ306"/>
      <c r="UZA306"/>
      <c r="UZB306"/>
      <c r="UZC306"/>
      <c r="UZD306"/>
      <c r="UZE306"/>
      <c r="UZF306"/>
      <c r="UZG306"/>
      <c r="UZH306"/>
      <c r="UZI306"/>
      <c r="UZJ306"/>
      <c r="UZK306"/>
      <c r="UZL306"/>
      <c r="UZM306"/>
      <c r="UZN306"/>
      <c r="UZO306"/>
      <c r="UZP306"/>
      <c r="UZQ306"/>
      <c r="UZR306"/>
      <c r="UZS306"/>
      <c r="UZT306"/>
      <c r="UZU306"/>
      <c r="UZV306"/>
      <c r="UZW306"/>
      <c r="UZX306"/>
      <c r="UZY306"/>
      <c r="UZZ306"/>
      <c r="VAA306"/>
      <c r="VAB306"/>
      <c r="VAC306"/>
      <c r="VAD306"/>
      <c r="VAE306"/>
      <c r="VAF306"/>
      <c r="VAG306"/>
      <c r="VAH306"/>
      <c r="VAI306"/>
      <c r="VAJ306"/>
      <c r="VAK306"/>
      <c r="VAL306"/>
      <c r="VAM306"/>
      <c r="VAN306"/>
      <c r="VAO306"/>
      <c r="VAP306"/>
      <c r="VAQ306"/>
      <c r="VAR306"/>
      <c r="VAS306"/>
      <c r="VAT306"/>
      <c r="VAU306"/>
      <c r="VAV306"/>
      <c r="VAW306"/>
      <c r="VAX306"/>
      <c r="VAY306"/>
      <c r="VAZ306"/>
      <c r="VBA306"/>
      <c r="VBB306"/>
      <c r="VBC306"/>
      <c r="VBD306"/>
      <c r="VBE306"/>
      <c r="VBF306"/>
      <c r="VBG306"/>
      <c r="VBH306"/>
      <c r="VBI306"/>
      <c r="VBJ306"/>
      <c r="VBK306"/>
      <c r="VBL306"/>
      <c r="VBM306"/>
      <c r="VBN306"/>
      <c r="VBO306"/>
      <c r="VBP306"/>
      <c r="VBQ306"/>
      <c r="VBR306"/>
      <c r="VBS306"/>
      <c r="VBT306"/>
      <c r="VBU306"/>
      <c r="VBV306"/>
      <c r="VBW306"/>
      <c r="VBX306"/>
      <c r="VBY306"/>
      <c r="VBZ306"/>
      <c r="VCA306"/>
      <c r="VCB306"/>
      <c r="VCC306"/>
      <c r="VCD306"/>
      <c r="VCE306"/>
      <c r="VCF306"/>
      <c r="VCG306"/>
      <c r="VCH306"/>
      <c r="VCI306"/>
      <c r="VCJ306"/>
      <c r="VCK306"/>
      <c r="VCL306"/>
      <c r="VCM306"/>
      <c r="VCN306"/>
      <c r="VCO306"/>
      <c r="VCP306"/>
      <c r="VCQ306"/>
      <c r="VCR306"/>
      <c r="VCS306"/>
      <c r="VCT306"/>
      <c r="VCU306"/>
      <c r="VCV306"/>
      <c r="VCW306"/>
      <c r="VCX306"/>
      <c r="VCY306"/>
      <c r="VCZ306"/>
      <c r="VDA306"/>
      <c r="VDB306"/>
      <c r="VDC306"/>
      <c r="VDD306"/>
      <c r="VDE306"/>
      <c r="VDF306"/>
      <c r="VDG306"/>
      <c r="VDH306"/>
      <c r="VDI306"/>
      <c r="VDJ306"/>
      <c r="VDK306"/>
      <c r="VDL306"/>
      <c r="VDM306"/>
      <c r="VDN306"/>
      <c r="VDO306"/>
      <c r="VDP306"/>
      <c r="VDQ306"/>
      <c r="VDR306"/>
      <c r="VDS306"/>
      <c r="VDT306"/>
      <c r="VDU306"/>
      <c r="VDV306"/>
      <c r="VDW306"/>
      <c r="VDX306"/>
      <c r="VDY306"/>
      <c r="VDZ306"/>
      <c r="VEA306"/>
      <c r="VEB306"/>
      <c r="VEC306"/>
      <c r="VED306"/>
      <c r="VEE306"/>
      <c r="VEF306"/>
      <c r="VEG306"/>
      <c r="VEH306"/>
      <c r="VEI306"/>
      <c r="VEJ306"/>
      <c r="VEK306"/>
      <c r="VEL306"/>
      <c r="VEM306"/>
      <c r="VEN306"/>
      <c r="VEO306"/>
      <c r="VEP306"/>
      <c r="VEQ306"/>
      <c r="VER306"/>
      <c r="VES306"/>
      <c r="VET306"/>
      <c r="VEU306"/>
      <c r="VEV306"/>
      <c r="VEW306"/>
      <c r="VEX306"/>
      <c r="VEY306"/>
      <c r="VEZ306"/>
      <c r="VFA306"/>
      <c r="VFB306"/>
      <c r="VFC306"/>
      <c r="VFD306"/>
      <c r="VFE306"/>
      <c r="VFF306"/>
      <c r="VFG306"/>
      <c r="VFH306"/>
      <c r="VFI306"/>
      <c r="VFJ306"/>
      <c r="VFK306"/>
      <c r="VFL306"/>
      <c r="VFM306"/>
      <c r="VFN306"/>
      <c r="VFO306"/>
      <c r="VFP306"/>
      <c r="VFQ306"/>
      <c r="VFR306"/>
      <c r="VFS306"/>
      <c r="VFT306"/>
      <c r="VFU306"/>
      <c r="VFV306"/>
      <c r="VFW306"/>
      <c r="VFX306"/>
      <c r="VFY306"/>
      <c r="VFZ306"/>
      <c r="VGA306"/>
      <c r="VGB306"/>
      <c r="VGC306"/>
      <c r="VGD306"/>
      <c r="VGE306"/>
      <c r="VGF306"/>
      <c r="VGG306"/>
      <c r="VGH306"/>
      <c r="VGI306"/>
      <c r="VGJ306"/>
      <c r="VGK306"/>
      <c r="VGL306"/>
      <c r="VGM306"/>
      <c r="VGN306"/>
      <c r="VGO306"/>
      <c r="VGP306"/>
      <c r="VGQ306"/>
      <c r="VGR306"/>
      <c r="VGS306"/>
      <c r="VGT306"/>
      <c r="VGU306"/>
      <c r="VGV306"/>
      <c r="VGW306"/>
      <c r="VGX306"/>
      <c r="VGY306"/>
      <c r="VGZ306"/>
      <c r="VHA306"/>
      <c r="VHB306"/>
      <c r="VHC306"/>
      <c r="VHD306"/>
      <c r="VHE306"/>
      <c r="VHF306"/>
      <c r="VHG306"/>
      <c r="VHH306"/>
      <c r="VHI306"/>
      <c r="VHJ306"/>
      <c r="VHK306"/>
      <c r="VHL306"/>
      <c r="VHM306"/>
      <c r="VHN306"/>
      <c r="VHO306"/>
      <c r="VHP306"/>
      <c r="VHQ306"/>
      <c r="VHR306"/>
      <c r="VHS306"/>
      <c r="VHT306"/>
      <c r="VHU306"/>
      <c r="VHV306"/>
      <c r="VHW306"/>
      <c r="VHX306"/>
      <c r="VHY306"/>
      <c r="VHZ306"/>
      <c r="VIA306"/>
      <c r="VIB306"/>
      <c r="VIC306"/>
      <c r="VID306"/>
      <c r="VIE306"/>
      <c r="VIF306"/>
      <c r="VIG306"/>
      <c r="VIH306"/>
      <c r="VII306"/>
      <c r="VIJ306"/>
      <c r="VIK306"/>
      <c r="VIL306"/>
      <c r="VIM306"/>
      <c r="VIN306"/>
      <c r="VIO306"/>
      <c r="VIP306"/>
      <c r="VIQ306"/>
      <c r="VIR306"/>
      <c r="VIS306"/>
      <c r="VIT306"/>
      <c r="VIU306"/>
      <c r="VIV306"/>
      <c r="VIW306"/>
      <c r="VIX306"/>
      <c r="VIY306"/>
      <c r="VIZ306"/>
      <c r="VJA306"/>
      <c r="VJB306"/>
      <c r="VJC306"/>
      <c r="VJD306"/>
      <c r="VJE306"/>
      <c r="VJF306"/>
      <c r="VJG306"/>
      <c r="VJH306"/>
      <c r="VJI306"/>
      <c r="VJJ306"/>
      <c r="VJK306"/>
      <c r="VJL306"/>
      <c r="VJM306"/>
      <c r="VJN306"/>
      <c r="VJO306"/>
      <c r="VJP306"/>
      <c r="VJQ306"/>
      <c r="VJR306"/>
      <c r="VJS306"/>
      <c r="VJT306"/>
      <c r="VJU306"/>
      <c r="VJV306"/>
      <c r="VJW306"/>
      <c r="VJX306"/>
      <c r="VJY306"/>
      <c r="VJZ306"/>
      <c r="VKA306"/>
      <c r="VKB306"/>
      <c r="VKC306"/>
      <c r="VKD306"/>
      <c r="VKE306"/>
      <c r="VKF306"/>
      <c r="VKG306"/>
      <c r="VKH306"/>
      <c r="VKI306"/>
      <c r="VKJ306"/>
      <c r="VKK306"/>
      <c r="VKL306"/>
      <c r="VKM306"/>
      <c r="VKN306"/>
      <c r="VKO306"/>
      <c r="VKP306"/>
      <c r="VKQ306"/>
      <c r="VKR306"/>
      <c r="VKS306"/>
      <c r="VKT306"/>
      <c r="VKU306"/>
      <c r="VKV306"/>
      <c r="VKW306"/>
      <c r="VKX306"/>
      <c r="VKY306"/>
      <c r="VKZ306"/>
      <c r="VLA306"/>
      <c r="VLB306"/>
      <c r="VLC306"/>
      <c r="VLD306"/>
      <c r="VLE306"/>
      <c r="VLF306"/>
      <c r="VLG306"/>
      <c r="VLH306"/>
      <c r="VLI306"/>
      <c r="VLJ306"/>
      <c r="VLK306"/>
      <c r="VLL306"/>
      <c r="VLM306"/>
      <c r="VLN306"/>
      <c r="VLO306"/>
      <c r="VLP306"/>
      <c r="VLQ306"/>
      <c r="VLR306"/>
      <c r="VLS306"/>
      <c r="VLT306"/>
      <c r="VLU306"/>
      <c r="VLV306"/>
      <c r="VLW306"/>
      <c r="VLX306"/>
      <c r="VLY306"/>
      <c r="VLZ306"/>
      <c r="VMA306"/>
      <c r="VMB306"/>
      <c r="VMC306"/>
      <c r="VMD306"/>
      <c r="VME306"/>
      <c r="VMF306"/>
      <c r="VMG306"/>
      <c r="VMH306"/>
      <c r="VMI306"/>
      <c r="VMJ306"/>
      <c r="VMK306"/>
      <c r="VML306"/>
      <c r="VMM306"/>
      <c r="VMN306"/>
      <c r="VMO306"/>
      <c r="VMP306"/>
      <c r="VMQ306"/>
      <c r="VMR306"/>
      <c r="VMS306"/>
      <c r="VMT306"/>
      <c r="VMU306"/>
      <c r="VMV306"/>
      <c r="VMW306"/>
      <c r="VMX306"/>
      <c r="VMY306"/>
      <c r="VMZ306"/>
      <c r="VNA306"/>
      <c r="VNB306"/>
      <c r="VNC306"/>
      <c r="VND306"/>
      <c r="VNE306"/>
      <c r="VNF306"/>
      <c r="VNG306"/>
      <c r="VNH306"/>
      <c r="VNI306"/>
      <c r="VNJ306"/>
      <c r="VNK306"/>
      <c r="VNL306"/>
      <c r="VNM306"/>
      <c r="VNN306"/>
      <c r="VNO306"/>
      <c r="VNP306"/>
      <c r="VNQ306"/>
      <c r="VNR306"/>
      <c r="VNS306"/>
      <c r="VNT306"/>
      <c r="VNU306"/>
      <c r="VNV306"/>
      <c r="VNW306"/>
      <c r="VNX306"/>
      <c r="VNY306"/>
      <c r="VNZ306"/>
      <c r="VOA306"/>
      <c r="VOB306"/>
      <c r="VOC306"/>
      <c r="VOD306"/>
      <c r="VOE306"/>
      <c r="VOF306"/>
      <c r="VOG306"/>
      <c r="VOH306"/>
      <c r="VOI306"/>
      <c r="VOJ306"/>
      <c r="VOK306"/>
      <c r="VOL306"/>
      <c r="VOM306"/>
      <c r="VON306"/>
      <c r="VOO306"/>
      <c r="VOP306"/>
      <c r="VOQ306"/>
      <c r="VOR306"/>
      <c r="VOS306"/>
      <c r="VOT306"/>
      <c r="VOU306"/>
      <c r="VOV306"/>
      <c r="VOW306"/>
      <c r="VOX306"/>
      <c r="VOY306"/>
      <c r="VOZ306"/>
      <c r="VPA306"/>
      <c r="VPB306"/>
      <c r="VPC306"/>
      <c r="VPD306"/>
      <c r="VPE306"/>
      <c r="VPF306"/>
      <c r="VPG306"/>
      <c r="VPH306"/>
      <c r="VPI306"/>
      <c r="VPJ306"/>
      <c r="VPK306"/>
      <c r="VPL306"/>
      <c r="VPM306"/>
      <c r="VPN306"/>
      <c r="VPO306"/>
      <c r="VPP306"/>
      <c r="VPQ306"/>
      <c r="VPR306"/>
      <c r="VPS306"/>
      <c r="VPT306"/>
      <c r="VPU306"/>
      <c r="VPV306"/>
      <c r="VPW306"/>
      <c r="VPX306"/>
      <c r="VPY306"/>
      <c r="VPZ306"/>
      <c r="VQA306"/>
      <c r="VQB306"/>
      <c r="VQC306"/>
      <c r="VQD306"/>
      <c r="VQE306"/>
      <c r="VQF306"/>
      <c r="VQG306"/>
      <c r="VQH306"/>
      <c r="VQI306"/>
      <c r="VQJ306"/>
      <c r="VQK306"/>
      <c r="VQL306"/>
      <c r="VQM306"/>
      <c r="VQN306"/>
      <c r="VQO306"/>
      <c r="VQP306"/>
      <c r="VQQ306"/>
      <c r="VQR306"/>
      <c r="VQS306"/>
      <c r="VQT306"/>
      <c r="VQU306"/>
      <c r="VQV306"/>
      <c r="VQW306"/>
      <c r="VQX306"/>
      <c r="VQY306"/>
      <c r="VQZ306"/>
      <c r="VRA306"/>
      <c r="VRB306"/>
      <c r="VRC306"/>
      <c r="VRD306"/>
      <c r="VRE306"/>
      <c r="VRF306"/>
      <c r="VRG306"/>
      <c r="VRH306"/>
      <c r="VRI306"/>
      <c r="VRJ306"/>
      <c r="VRK306"/>
      <c r="VRL306"/>
      <c r="VRM306"/>
      <c r="VRN306"/>
      <c r="VRO306"/>
      <c r="VRP306"/>
      <c r="VRQ306"/>
      <c r="VRR306"/>
      <c r="VRS306"/>
      <c r="VRT306"/>
      <c r="VRU306"/>
      <c r="VRV306"/>
      <c r="VRW306"/>
      <c r="VRX306"/>
      <c r="VRY306"/>
      <c r="VRZ306"/>
      <c r="VSA306"/>
      <c r="VSB306"/>
      <c r="VSC306"/>
      <c r="VSD306"/>
      <c r="VSE306"/>
      <c r="VSF306"/>
      <c r="VSG306"/>
      <c r="VSH306"/>
      <c r="VSI306"/>
      <c r="VSJ306"/>
      <c r="VSK306"/>
      <c r="VSL306"/>
      <c r="VSM306"/>
      <c r="VSN306"/>
      <c r="VSO306"/>
      <c r="VSP306"/>
      <c r="VSQ306"/>
      <c r="VSR306"/>
      <c r="VSS306"/>
      <c r="VST306"/>
      <c r="VSU306"/>
      <c r="VSV306"/>
      <c r="VSW306"/>
      <c r="VSX306"/>
      <c r="VSY306"/>
      <c r="VSZ306"/>
      <c r="VTA306"/>
      <c r="VTB306"/>
      <c r="VTC306"/>
      <c r="VTD306"/>
      <c r="VTE306"/>
      <c r="VTF306"/>
      <c r="VTG306"/>
      <c r="VTH306"/>
      <c r="VTI306"/>
      <c r="VTJ306"/>
      <c r="VTK306"/>
      <c r="VTL306"/>
      <c r="VTM306"/>
      <c r="VTN306"/>
      <c r="VTO306"/>
      <c r="VTP306"/>
      <c r="VTQ306"/>
      <c r="VTR306"/>
      <c r="VTS306"/>
      <c r="VTT306"/>
      <c r="VTU306"/>
      <c r="VTV306"/>
      <c r="VTW306"/>
      <c r="VTX306"/>
      <c r="VTY306"/>
      <c r="VTZ306"/>
      <c r="VUA306"/>
      <c r="VUB306"/>
      <c r="VUC306"/>
      <c r="VUD306"/>
      <c r="VUE306"/>
      <c r="VUF306"/>
      <c r="VUG306"/>
      <c r="VUH306"/>
      <c r="VUI306"/>
      <c r="VUJ306"/>
      <c r="VUK306"/>
      <c r="VUL306"/>
      <c r="VUM306"/>
      <c r="VUN306"/>
      <c r="VUO306"/>
      <c r="VUP306"/>
      <c r="VUQ306"/>
      <c r="VUR306"/>
      <c r="VUS306"/>
      <c r="VUT306"/>
      <c r="VUU306"/>
      <c r="VUV306"/>
      <c r="VUW306"/>
      <c r="VUX306"/>
      <c r="VUY306"/>
      <c r="VUZ306"/>
      <c r="VVA306"/>
      <c r="VVB306"/>
      <c r="VVC306"/>
      <c r="VVD306"/>
      <c r="VVE306"/>
      <c r="VVF306"/>
      <c r="VVG306"/>
      <c r="VVH306"/>
      <c r="VVI306"/>
      <c r="VVJ306"/>
      <c r="VVK306"/>
      <c r="VVL306"/>
      <c r="VVM306"/>
      <c r="VVN306"/>
      <c r="VVO306"/>
      <c r="VVP306"/>
      <c r="VVQ306"/>
      <c r="VVR306"/>
      <c r="VVS306"/>
      <c r="VVT306"/>
      <c r="VVU306"/>
      <c r="VVV306"/>
      <c r="VVW306"/>
      <c r="VVX306"/>
      <c r="VVY306"/>
      <c r="VVZ306"/>
      <c r="VWA306"/>
      <c r="VWB306"/>
      <c r="VWC306"/>
      <c r="VWD306"/>
      <c r="VWE306"/>
      <c r="VWF306"/>
      <c r="VWG306"/>
      <c r="VWH306"/>
      <c r="VWI306"/>
      <c r="VWJ306"/>
      <c r="VWK306"/>
      <c r="VWL306"/>
      <c r="VWM306"/>
      <c r="VWN306"/>
      <c r="VWO306"/>
      <c r="VWP306"/>
      <c r="VWQ306"/>
      <c r="VWR306"/>
      <c r="VWS306"/>
      <c r="VWT306"/>
      <c r="VWU306"/>
      <c r="VWV306"/>
      <c r="VWW306"/>
      <c r="VWX306"/>
      <c r="VWY306"/>
      <c r="VWZ306"/>
      <c r="VXA306"/>
      <c r="VXB306"/>
      <c r="VXC306"/>
      <c r="VXD306"/>
      <c r="VXE306"/>
      <c r="VXF306"/>
      <c r="VXG306"/>
      <c r="VXH306"/>
      <c r="VXI306"/>
      <c r="VXJ306"/>
      <c r="VXK306"/>
      <c r="VXL306"/>
      <c r="VXM306"/>
      <c r="VXN306"/>
      <c r="VXO306"/>
      <c r="VXP306"/>
      <c r="VXQ306"/>
      <c r="VXR306"/>
      <c r="VXS306"/>
      <c r="VXT306"/>
      <c r="VXU306"/>
      <c r="VXV306"/>
      <c r="VXW306"/>
      <c r="VXX306"/>
      <c r="VXY306"/>
      <c r="VXZ306"/>
      <c r="VYA306"/>
      <c r="VYB306"/>
      <c r="VYC306"/>
      <c r="VYD306"/>
      <c r="VYE306"/>
      <c r="VYF306"/>
      <c r="VYG306"/>
      <c r="VYH306"/>
      <c r="VYI306"/>
      <c r="VYJ306"/>
      <c r="VYK306"/>
      <c r="VYL306"/>
      <c r="VYM306"/>
      <c r="VYN306"/>
      <c r="VYO306"/>
      <c r="VYP306"/>
      <c r="VYQ306"/>
      <c r="VYR306"/>
      <c r="VYS306"/>
      <c r="VYT306"/>
      <c r="VYU306"/>
      <c r="VYV306"/>
      <c r="VYW306"/>
      <c r="VYX306"/>
      <c r="VYY306"/>
      <c r="VYZ306"/>
      <c r="VZA306"/>
      <c r="VZB306"/>
      <c r="VZC306"/>
      <c r="VZD306"/>
      <c r="VZE306"/>
      <c r="VZF306"/>
      <c r="VZG306"/>
      <c r="VZH306"/>
      <c r="VZI306"/>
      <c r="VZJ306"/>
      <c r="VZK306"/>
      <c r="VZL306"/>
      <c r="VZM306"/>
      <c r="VZN306"/>
      <c r="VZO306"/>
      <c r="VZP306"/>
      <c r="VZQ306"/>
      <c r="VZR306"/>
      <c r="VZS306"/>
      <c r="VZT306"/>
      <c r="VZU306"/>
      <c r="VZV306"/>
      <c r="VZW306"/>
      <c r="VZX306"/>
      <c r="VZY306"/>
      <c r="VZZ306"/>
      <c r="WAA306"/>
      <c r="WAB306"/>
      <c r="WAC306"/>
      <c r="WAD306"/>
      <c r="WAE306"/>
      <c r="WAF306"/>
      <c r="WAG306"/>
      <c r="WAH306"/>
      <c r="WAI306"/>
      <c r="WAJ306"/>
      <c r="WAK306"/>
      <c r="WAL306"/>
      <c r="WAM306"/>
      <c r="WAN306"/>
      <c r="WAO306"/>
      <c r="WAP306"/>
      <c r="WAQ306"/>
      <c r="WAR306"/>
      <c r="WAS306"/>
      <c r="WAT306"/>
      <c r="WAU306"/>
      <c r="WAV306"/>
      <c r="WAW306"/>
      <c r="WAX306"/>
      <c r="WAY306"/>
      <c r="WAZ306"/>
      <c r="WBA306"/>
      <c r="WBB306"/>
      <c r="WBC306"/>
      <c r="WBD306"/>
      <c r="WBE306"/>
      <c r="WBF306"/>
      <c r="WBG306"/>
      <c r="WBH306"/>
      <c r="WBI306"/>
      <c r="WBJ306"/>
      <c r="WBK306"/>
      <c r="WBL306"/>
      <c r="WBM306"/>
      <c r="WBN306"/>
      <c r="WBO306"/>
      <c r="WBP306"/>
      <c r="WBQ306"/>
      <c r="WBR306"/>
      <c r="WBS306"/>
      <c r="WBT306"/>
      <c r="WBU306"/>
      <c r="WBV306"/>
      <c r="WBW306"/>
      <c r="WBX306"/>
      <c r="WBY306"/>
      <c r="WBZ306"/>
      <c r="WCA306"/>
      <c r="WCB306"/>
      <c r="WCC306"/>
      <c r="WCD306"/>
      <c r="WCE306"/>
      <c r="WCF306"/>
      <c r="WCG306"/>
      <c r="WCH306"/>
      <c r="WCI306"/>
      <c r="WCJ306"/>
      <c r="WCK306"/>
      <c r="WCL306"/>
      <c r="WCM306"/>
      <c r="WCN306"/>
      <c r="WCO306"/>
      <c r="WCP306"/>
      <c r="WCQ306"/>
      <c r="WCR306"/>
      <c r="WCS306"/>
      <c r="WCT306"/>
      <c r="WCU306"/>
      <c r="WCV306"/>
      <c r="WCW306"/>
      <c r="WCX306"/>
      <c r="WCY306"/>
      <c r="WCZ306"/>
      <c r="WDA306"/>
      <c r="WDB306"/>
      <c r="WDC306"/>
      <c r="WDD306"/>
      <c r="WDE306"/>
      <c r="WDF306"/>
      <c r="WDG306"/>
      <c r="WDH306"/>
      <c r="WDI306"/>
      <c r="WDJ306"/>
      <c r="WDK306"/>
      <c r="WDL306"/>
      <c r="WDM306"/>
      <c r="WDN306"/>
      <c r="WDO306"/>
      <c r="WDP306"/>
      <c r="WDQ306"/>
      <c r="WDR306"/>
      <c r="WDS306"/>
      <c r="WDT306"/>
      <c r="WDU306"/>
      <c r="WDV306"/>
      <c r="WDW306"/>
      <c r="WDX306"/>
      <c r="WDY306"/>
      <c r="WDZ306"/>
      <c r="WEA306"/>
      <c r="WEB306"/>
      <c r="WEC306"/>
      <c r="WED306"/>
      <c r="WEE306"/>
      <c r="WEF306"/>
      <c r="WEG306"/>
      <c r="WEH306"/>
      <c r="WEI306"/>
      <c r="WEJ306"/>
      <c r="WEK306"/>
      <c r="WEL306"/>
      <c r="WEM306"/>
      <c r="WEN306"/>
      <c r="WEO306"/>
      <c r="WEP306"/>
      <c r="WEQ306"/>
      <c r="WER306"/>
      <c r="WES306"/>
      <c r="WET306"/>
      <c r="WEU306"/>
      <c r="WEV306"/>
      <c r="WEW306"/>
      <c r="WEX306"/>
      <c r="WEY306"/>
      <c r="WEZ306"/>
      <c r="WFA306"/>
      <c r="WFB306"/>
      <c r="WFC306"/>
      <c r="WFD306"/>
      <c r="WFE306"/>
      <c r="WFF306"/>
      <c r="WFG306"/>
      <c r="WFH306"/>
      <c r="WFI306"/>
      <c r="WFJ306"/>
      <c r="WFK306"/>
      <c r="WFL306"/>
      <c r="WFM306"/>
      <c r="WFN306"/>
      <c r="WFO306"/>
      <c r="WFP306"/>
      <c r="WFQ306"/>
      <c r="WFR306"/>
      <c r="WFS306"/>
      <c r="WFT306"/>
      <c r="WFU306"/>
      <c r="WFV306"/>
      <c r="WFW306"/>
      <c r="WFX306"/>
      <c r="WFY306"/>
      <c r="WFZ306"/>
      <c r="WGA306"/>
      <c r="WGB306"/>
      <c r="WGC306"/>
      <c r="WGD306"/>
      <c r="WGE306"/>
      <c r="WGF306"/>
      <c r="WGG306"/>
      <c r="WGH306"/>
      <c r="WGI306"/>
      <c r="WGJ306"/>
      <c r="WGK306"/>
      <c r="WGL306"/>
      <c r="WGM306"/>
      <c r="WGN306"/>
      <c r="WGO306"/>
      <c r="WGP306"/>
      <c r="WGQ306"/>
      <c r="WGR306"/>
      <c r="WGS306"/>
      <c r="WGT306"/>
      <c r="WGU306"/>
      <c r="WGV306"/>
      <c r="WGW306"/>
      <c r="WGX306"/>
      <c r="WGY306"/>
      <c r="WGZ306"/>
      <c r="WHA306"/>
      <c r="WHB306"/>
      <c r="WHC306"/>
      <c r="WHD306"/>
      <c r="WHE306"/>
      <c r="WHF306"/>
      <c r="WHG306"/>
      <c r="WHH306"/>
      <c r="WHI306"/>
      <c r="WHJ306"/>
      <c r="WHK306"/>
      <c r="WHL306"/>
      <c r="WHM306"/>
      <c r="WHN306"/>
      <c r="WHO306"/>
      <c r="WHP306"/>
      <c r="WHQ306"/>
      <c r="WHR306"/>
      <c r="WHS306"/>
      <c r="WHT306"/>
      <c r="WHU306"/>
      <c r="WHV306"/>
      <c r="WHW306"/>
      <c r="WHX306"/>
      <c r="WHY306"/>
      <c r="WHZ306"/>
      <c r="WIA306"/>
      <c r="WIB306"/>
      <c r="WIC306"/>
      <c r="WID306"/>
      <c r="WIE306"/>
      <c r="WIF306"/>
      <c r="WIG306"/>
      <c r="WIH306"/>
      <c r="WII306"/>
      <c r="WIJ306"/>
      <c r="WIK306"/>
      <c r="WIL306"/>
      <c r="WIM306"/>
      <c r="WIN306"/>
      <c r="WIO306"/>
      <c r="WIP306"/>
      <c r="WIQ306"/>
      <c r="WIR306"/>
      <c r="WIS306"/>
      <c r="WIT306"/>
      <c r="WIU306"/>
      <c r="WIV306"/>
      <c r="WIW306"/>
      <c r="WIX306"/>
      <c r="WIY306"/>
      <c r="WIZ306"/>
      <c r="WJA306"/>
      <c r="WJB306"/>
      <c r="WJC306"/>
      <c r="WJD306"/>
      <c r="WJE306"/>
      <c r="WJF306"/>
      <c r="WJG306"/>
      <c r="WJH306"/>
      <c r="WJI306"/>
      <c r="WJJ306"/>
      <c r="WJK306"/>
      <c r="WJL306"/>
      <c r="WJM306"/>
      <c r="WJN306"/>
      <c r="WJO306"/>
      <c r="WJP306"/>
      <c r="WJQ306"/>
      <c r="WJR306"/>
      <c r="WJS306"/>
      <c r="WJT306"/>
      <c r="WJU306"/>
      <c r="WJV306"/>
      <c r="WJW306"/>
      <c r="WJX306"/>
      <c r="WJY306"/>
      <c r="WJZ306"/>
      <c r="WKA306"/>
      <c r="WKB306"/>
      <c r="WKC306"/>
      <c r="WKD306"/>
      <c r="WKE306"/>
      <c r="WKF306"/>
      <c r="WKG306"/>
      <c r="WKH306"/>
      <c r="WKI306"/>
      <c r="WKJ306"/>
      <c r="WKK306"/>
      <c r="WKL306"/>
      <c r="WKM306"/>
      <c r="WKN306"/>
      <c r="WKO306"/>
      <c r="WKP306"/>
      <c r="WKQ306"/>
      <c r="WKR306"/>
      <c r="WKS306"/>
      <c r="WKT306"/>
      <c r="WKU306"/>
      <c r="WKV306"/>
      <c r="WKW306"/>
      <c r="WKX306"/>
      <c r="WKY306"/>
      <c r="WKZ306"/>
      <c r="WLA306"/>
      <c r="WLB306"/>
      <c r="WLC306"/>
      <c r="WLD306"/>
      <c r="WLE306"/>
      <c r="WLF306"/>
      <c r="WLG306"/>
      <c r="WLH306"/>
      <c r="WLI306"/>
      <c r="WLJ306"/>
      <c r="WLK306"/>
      <c r="WLL306"/>
      <c r="WLM306"/>
      <c r="WLN306"/>
      <c r="WLO306"/>
      <c r="WLP306"/>
      <c r="WLQ306"/>
      <c r="WLR306"/>
      <c r="WLS306"/>
      <c r="WLT306"/>
      <c r="WLU306"/>
      <c r="WLV306"/>
      <c r="WLW306"/>
      <c r="WLX306"/>
      <c r="WLY306"/>
      <c r="WLZ306"/>
      <c r="WMA306"/>
      <c r="WMB306"/>
      <c r="WMC306"/>
      <c r="WMD306"/>
      <c r="WME306"/>
      <c r="WMF306"/>
      <c r="WMG306"/>
      <c r="WMH306"/>
      <c r="WMI306"/>
      <c r="WMJ306"/>
      <c r="WMK306"/>
      <c r="WML306"/>
      <c r="WMM306"/>
      <c r="WMN306"/>
      <c r="WMO306"/>
      <c r="WMP306"/>
      <c r="WMQ306"/>
      <c r="WMR306"/>
      <c r="WMS306"/>
      <c r="WMT306"/>
      <c r="WMU306"/>
      <c r="WMV306"/>
      <c r="WMW306"/>
      <c r="WMX306"/>
      <c r="WMY306"/>
      <c r="WMZ306"/>
      <c r="WNA306"/>
      <c r="WNB306"/>
      <c r="WNC306"/>
      <c r="WND306"/>
      <c r="WNE306"/>
      <c r="WNF306"/>
      <c r="WNG306"/>
      <c r="WNH306"/>
      <c r="WNI306"/>
      <c r="WNJ306"/>
      <c r="WNK306"/>
      <c r="WNL306"/>
      <c r="WNM306"/>
      <c r="WNN306"/>
      <c r="WNO306"/>
      <c r="WNP306"/>
      <c r="WNQ306"/>
      <c r="WNR306"/>
      <c r="WNS306"/>
      <c r="WNT306"/>
      <c r="WNU306"/>
      <c r="WNV306"/>
      <c r="WNW306"/>
      <c r="WNX306"/>
      <c r="WNY306"/>
      <c r="WNZ306"/>
      <c r="WOA306"/>
      <c r="WOB306"/>
      <c r="WOC306"/>
      <c r="WOD306"/>
      <c r="WOE306"/>
      <c r="WOF306"/>
      <c r="WOG306"/>
      <c r="WOH306"/>
      <c r="WOI306"/>
      <c r="WOJ306"/>
      <c r="WOK306"/>
      <c r="WOL306"/>
      <c r="WOM306"/>
      <c r="WON306"/>
      <c r="WOO306"/>
      <c r="WOP306"/>
      <c r="WOQ306"/>
      <c r="WOR306"/>
      <c r="WOS306"/>
      <c r="WOT306"/>
      <c r="WOU306"/>
      <c r="WOV306"/>
      <c r="WOW306"/>
      <c r="WOX306"/>
      <c r="WOY306"/>
      <c r="WOZ306"/>
      <c r="WPA306"/>
      <c r="WPB306"/>
      <c r="WPC306"/>
      <c r="WPD306"/>
      <c r="WPE306"/>
      <c r="WPF306"/>
      <c r="WPG306"/>
      <c r="WPH306"/>
      <c r="WPI306"/>
      <c r="WPJ306"/>
      <c r="WPK306"/>
      <c r="WPL306"/>
      <c r="WPM306"/>
      <c r="WPN306"/>
      <c r="WPO306"/>
      <c r="WPP306"/>
      <c r="WPQ306"/>
      <c r="WPR306"/>
      <c r="WPS306"/>
      <c r="WPT306"/>
      <c r="WPU306"/>
      <c r="WPV306"/>
      <c r="WPW306"/>
      <c r="WPX306"/>
      <c r="WPY306"/>
      <c r="WPZ306"/>
      <c r="WQA306"/>
      <c r="WQB306"/>
      <c r="WQC306"/>
      <c r="WQD306"/>
      <c r="WQE306"/>
      <c r="WQF306"/>
      <c r="WQG306"/>
      <c r="WQH306"/>
      <c r="WQI306"/>
      <c r="WQJ306"/>
      <c r="WQK306"/>
      <c r="WQL306"/>
      <c r="WQM306"/>
      <c r="WQN306"/>
      <c r="WQO306"/>
      <c r="WQP306"/>
      <c r="WQQ306"/>
      <c r="WQR306"/>
      <c r="WQS306"/>
      <c r="WQT306"/>
      <c r="WQU306"/>
      <c r="WQV306"/>
      <c r="WQW306"/>
      <c r="WQX306"/>
      <c r="WQY306"/>
      <c r="WQZ306"/>
      <c r="WRA306"/>
      <c r="WRB306"/>
      <c r="WRC306"/>
      <c r="WRD306"/>
      <c r="WRE306"/>
      <c r="WRF306"/>
      <c r="WRG306"/>
      <c r="WRH306"/>
      <c r="WRI306"/>
      <c r="WRJ306"/>
      <c r="WRK306"/>
      <c r="WRL306"/>
      <c r="WRM306"/>
      <c r="WRN306"/>
      <c r="WRO306"/>
      <c r="WRP306"/>
      <c r="WRQ306"/>
      <c r="WRR306"/>
      <c r="WRS306"/>
      <c r="WRT306"/>
      <c r="WRU306"/>
      <c r="WRV306"/>
      <c r="WRW306"/>
      <c r="WRX306"/>
      <c r="WRY306"/>
      <c r="WRZ306"/>
      <c r="WSA306"/>
      <c r="WSB306"/>
      <c r="WSC306"/>
      <c r="WSD306"/>
      <c r="WSE306"/>
      <c r="WSF306"/>
      <c r="WSG306"/>
      <c r="WSH306"/>
      <c r="WSI306"/>
      <c r="WSJ306"/>
      <c r="WSK306"/>
      <c r="WSL306"/>
      <c r="WSM306"/>
      <c r="WSN306"/>
      <c r="WSO306"/>
      <c r="WSP306"/>
      <c r="WSQ306"/>
      <c r="WSR306"/>
      <c r="WSS306"/>
      <c r="WST306"/>
      <c r="WSU306"/>
      <c r="WSV306"/>
      <c r="WSW306"/>
      <c r="WSX306"/>
      <c r="WSY306"/>
      <c r="WSZ306"/>
      <c r="WTA306"/>
      <c r="WTB306"/>
      <c r="WTC306"/>
      <c r="WTD306"/>
      <c r="WTE306"/>
      <c r="WTF306"/>
      <c r="WTG306"/>
      <c r="WTH306"/>
      <c r="WTI306"/>
      <c r="WTJ306"/>
      <c r="WTK306"/>
      <c r="WTL306"/>
      <c r="WTM306"/>
      <c r="WTN306"/>
      <c r="WTO306"/>
      <c r="WTP306"/>
      <c r="WTQ306"/>
      <c r="WTR306"/>
      <c r="WTS306"/>
      <c r="WTT306"/>
      <c r="WTU306"/>
      <c r="WTV306"/>
      <c r="WTW306"/>
      <c r="WTX306"/>
      <c r="WTY306"/>
      <c r="WTZ306"/>
      <c r="WUA306"/>
      <c r="WUB306"/>
      <c r="WUC306"/>
      <c r="WUD306"/>
      <c r="WUE306"/>
      <c r="WUF306"/>
      <c r="WUG306"/>
      <c r="WUH306"/>
      <c r="WUI306"/>
      <c r="WUJ306"/>
      <c r="WUK306"/>
      <c r="WUL306"/>
      <c r="WUM306"/>
      <c r="WUN306"/>
      <c r="WUO306"/>
      <c r="WUP306"/>
      <c r="WUQ306"/>
      <c r="WUR306"/>
      <c r="WUS306"/>
      <c r="WUT306"/>
      <c r="WUU306"/>
      <c r="WUV306"/>
      <c r="WUW306"/>
      <c r="WUX306"/>
      <c r="WUY306"/>
      <c r="WUZ306"/>
      <c r="WVA306"/>
      <c r="WVB306"/>
      <c r="WVC306"/>
      <c r="WVD306"/>
      <c r="WVE306"/>
      <c r="WVF306"/>
      <c r="WVG306"/>
      <c r="WVH306"/>
      <c r="WVI306"/>
      <c r="WVJ306"/>
      <c r="WVK306"/>
      <c r="WVL306"/>
      <c r="WVM306"/>
      <c r="WVN306"/>
      <c r="WVO306"/>
      <c r="WVP306"/>
      <c r="WVQ306"/>
      <c r="WVR306"/>
      <c r="WVS306"/>
      <c r="WVT306"/>
      <c r="WVU306"/>
      <c r="WVV306"/>
      <c r="WVW306"/>
      <c r="WVX306"/>
      <c r="WVY306"/>
      <c r="WVZ306"/>
      <c r="WWA306"/>
      <c r="WWB306"/>
      <c r="WWC306"/>
      <c r="WWD306"/>
      <c r="WWE306"/>
      <c r="WWF306"/>
      <c r="WWG306"/>
      <c r="WWH306"/>
      <c r="WWI306"/>
      <c r="WWJ306"/>
      <c r="WWK306"/>
      <c r="WWL306"/>
      <c r="WWM306"/>
      <c r="WWN306"/>
      <c r="WWO306"/>
      <c r="WWP306"/>
      <c r="WWQ306"/>
      <c r="WWR306"/>
      <c r="WWS306"/>
      <c r="WWT306"/>
      <c r="WWU306"/>
      <c r="WWV306"/>
      <c r="WWW306"/>
      <c r="WWX306"/>
      <c r="WWY306"/>
      <c r="WWZ306"/>
      <c r="WXA306"/>
      <c r="WXB306"/>
      <c r="WXC306"/>
      <c r="WXD306"/>
      <c r="WXE306"/>
      <c r="WXF306"/>
      <c r="WXG306"/>
      <c r="WXH306"/>
      <c r="WXI306"/>
      <c r="WXJ306"/>
      <c r="WXK306"/>
      <c r="WXL306"/>
      <c r="WXM306"/>
      <c r="WXN306"/>
      <c r="WXO306"/>
      <c r="WXP306"/>
      <c r="WXQ306"/>
      <c r="WXR306"/>
      <c r="WXS306"/>
      <c r="WXT306"/>
      <c r="WXU306"/>
      <c r="WXV306"/>
      <c r="WXW306"/>
      <c r="WXX306"/>
      <c r="WXY306"/>
      <c r="WXZ306"/>
      <c r="WYA306"/>
      <c r="WYB306"/>
      <c r="WYC306"/>
      <c r="WYD306"/>
      <c r="WYE306"/>
      <c r="WYF306"/>
      <c r="WYG306"/>
      <c r="WYH306"/>
      <c r="WYI306"/>
      <c r="WYJ306"/>
      <c r="WYK306"/>
      <c r="WYL306"/>
      <c r="WYM306"/>
      <c r="WYN306"/>
      <c r="WYO306"/>
      <c r="WYP306"/>
      <c r="WYQ306"/>
      <c r="WYR306"/>
      <c r="WYS306"/>
      <c r="WYT306"/>
      <c r="WYU306"/>
      <c r="WYV306"/>
      <c r="WYW306"/>
      <c r="WYX306"/>
      <c r="WYY306"/>
      <c r="WYZ306"/>
      <c r="WZA306"/>
      <c r="WZB306"/>
      <c r="WZC306"/>
      <c r="WZD306"/>
      <c r="WZE306"/>
      <c r="WZF306"/>
      <c r="WZG306"/>
      <c r="WZH306"/>
      <c r="WZI306"/>
      <c r="WZJ306"/>
      <c r="WZK306"/>
      <c r="WZL306"/>
      <c r="WZM306"/>
      <c r="WZN306"/>
      <c r="WZO306"/>
      <c r="WZP306"/>
      <c r="WZQ306"/>
      <c r="WZR306"/>
      <c r="WZS306"/>
      <c r="WZT306"/>
      <c r="WZU306"/>
      <c r="WZV306"/>
      <c r="WZW306"/>
      <c r="WZX306"/>
      <c r="WZY306"/>
      <c r="WZZ306"/>
      <c r="XAA306"/>
      <c r="XAB306"/>
      <c r="XAC306"/>
      <c r="XAD306"/>
      <c r="XAE306"/>
      <c r="XAF306"/>
      <c r="XAG306"/>
      <c r="XAH306"/>
      <c r="XAI306"/>
      <c r="XAJ306"/>
      <c r="XAK306"/>
      <c r="XAL306"/>
      <c r="XAM306"/>
      <c r="XAN306"/>
      <c r="XAO306"/>
      <c r="XAP306"/>
      <c r="XAQ306"/>
      <c r="XAR306"/>
      <c r="XAS306"/>
      <c r="XAT306"/>
      <c r="XAU306"/>
      <c r="XAV306"/>
      <c r="XAW306"/>
      <c r="XAX306"/>
      <c r="XAY306"/>
      <c r="XAZ306"/>
      <c r="XBA306"/>
      <c r="XBB306"/>
      <c r="XBC306"/>
      <c r="XBD306"/>
      <c r="XBE306"/>
      <c r="XBF306"/>
      <c r="XBG306"/>
      <c r="XBH306"/>
      <c r="XBI306"/>
      <c r="XBJ306"/>
      <c r="XBK306"/>
      <c r="XBL306"/>
      <c r="XBM306"/>
      <c r="XBN306"/>
      <c r="XBO306"/>
      <c r="XBP306"/>
      <c r="XBQ306"/>
      <c r="XBR306"/>
      <c r="XBS306"/>
      <c r="XBT306"/>
      <c r="XBU306"/>
      <c r="XBV306"/>
      <c r="XBW306"/>
      <c r="XBX306"/>
      <c r="XBY306"/>
      <c r="XBZ306"/>
      <c r="XCA306"/>
      <c r="XCB306"/>
      <c r="XCC306"/>
      <c r="XCD306"/>
      <c r="XCE306"/>
      <c r="XCF306"/>
      <c r="XCG306"/>
      <c r="XCH306"/>
      <c r="XCI306"/>
      <c r="XCJ306"/>
      <c r="XCK306"/>
      <c r="XCL306"/>
      <c r="XCM306"/>
      <c r="XCN306"/>
      <c r="XCO306"/>
      <c r="XCP306"/>
      <c r="XCQ306"/>
      <c r="XCR306"/>
      <c r="XCS306"/>
      <c r="XCT306"/>
      <c r="XCU306"/>
      <c r="XCV306"/>
      <c r="XCW306"/>
      <c r="XCX306"/>
      <c r="XCY306"/>
      <c r="XCZ306"/>
      <c r="XDA306"/>
      <c r="XDB306"/>
      <c r="XDC306"/>
      <c r="XDD306"/>
      <c r="XDE306"/>
      <c r="XDF306"/>
      <c r="XDG306"/>
      <c r="XDH306"/>
      <c r="XDI306"/>
      <c r="XDJ306"/>
      <c r="XDK306"/>
      <c r="XDL306"/>
      <c r="XDM306"/>
      <c r="XDN306"/>
      <c r="XDO306"/>
      <c r="XDP306"/>
      <c r="XDQ306"/>
      <c r="XDR306"/>
      <c r="XDS306"/>
      <c r="XDT306"/>
      <c r="XDU306"/>
      <c r="XDV306"/>
      <c r="XDW306"/>
      <c r="XDX306"/>
      <c r="XDY306"/>
      <c r="XDZ306"/>
      <c r="XEA306"/>
      <c r="XEB306"/>
      <c r="XEC306"/>
      <c r="XED306"/>
      <c r="XEE306"/>
      <c r="XEF306"/>
      <c r="XEG306"/>
      <c r="XEH306"/>
      <c r="XEI306"/>
      <c r="XEJ306"/>
      <c r="XEK306"/>
      <c r="XEL306"/>
      <c r="XEM306"/>
      <c r="XEN306"/>
      <c r="XEO306"/>
      <c r="XEP306"/>
      <c r="XEQ306"/>
      <c r="XER306"/>
      <c r="XES306"/>
      <c r="XET306"/>
      <c r="XEU306"/>
      <c r="XEV306"/>
      <c r="XEW306"/>
      <c r="XEX306"/>
      <c r="XEY306"/>
      <c r="XEZ306"/>
      <c r="XFA306"/>
      <c r="XFB306"/>
      <c r="XFC306"/>
      <c r="XFD306"/>
    </row>
    <row r="307" s="31" customFormat="1" spans="1:1638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 s="28"/>
      <c r="AN307" s="30"/>
      <c r="AO307" s="170"/>
      <c r="AP307"/>
      <c r="AQ307"/>
      <c r="AR307" s="32"/>
      <c r="AS307" s="28"/>
      <c r="AT307" s="28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  <c r="AMK307"/>
      <c r="AML307"/>
      <c r="AMM307"/>
      <c r="AMN307"/>
      <c r="AMO307"/>
      <c r="AMP307"/>
      <c r="AMQ307"/>
      <c r="AMR307"/>
      <c r="AMS307"/>
      <c r="AMT307"/>
      <c r="AMU307"/>
      <c r="AMV307"/>
      <c r="AMW307"/>
      <c r="AMX307"/>
      <c r="AMY307"/>
      <c r="AMZ307"/>
      <c r="ANA307"/>
      <c r="ANB307"/>
      <c r="ANC307"/>
      <c r="AND307"/>
      <c r="ANE307"/>
      <c r="ANF307"/>
      <c r="ANG307"/>
      <c r="ANH307"/>
      <c r="ANI307"/>
      <c r="ANJ307"/>
      <c r="ANK307"/>
      <c r="ANL307"/>
      <c r="ANM307"/>
      <c r="ANN307"/>
      <c r="ANO307"/>
      <c r="ANP307"/>
      <c r="ANQ307"/>
      <c r="ANR307"/>
      <c r="ANS307"/>
      <c r="ANT307"/>
      <c r="ANU307"/>
      <c r="ANV307"/>
      <c r="ANW307"/>
      <c r="ANX307"/>
      <c r="ANY307"/>
      <c r="ANZ307"/>
      <c r="AOA307"/>
      <c r="AOB307"/>
      <c r="AOC307"/>
      <c r="AOD307"/>
      <c r="AOE307"/>
      <c r="AOF307"/>
      <c r="AOG307"/>
      <c r="AOH307"/>
      <c r="AOI307"/>
      <c r="AOJ307"/>
      <c r="AOK307"/>
      <c r="AOL307"/>
      <c r="AOM307"/>
      <c r="AON307"/>
      <c r="AOO307"/>
      <c r="AOP307"/>
      <c r="AOQ307"/>
      <c r="AOR307"/>
      <c r="AOS307"/>
      <c r="AOT307"/>
      <c r="AOU307"/>
      <c r="AOV307"/>
      <c r="AOW307"/>
      <c r="AOX307"/>
      <c r="AOY307"/>
      <c r="AOZ307"/>
      <c r="APA307"/>
      <c r="APB307"/>
      <c r="APC307"/>
      <c r="APD307"/>
      <c r="APE307"/>
      <c r="APF307"/>
      <c r="APG307"/>
      <c r="APH307"/>
      <c r="API307"/>
      <c r="APJ307"/>
      <c r="APK307"/>
      <c r="APL307"/>
      <c r="APM307"/>
      <c r="APN307"/>
      <c r="APO307"/>
      <c r="APP307"/>
      <c r="APQ307"/>
      <c r="APR307"/>
      <c r="APS307"/>
      <c r="APT307"/>
      <c r="APU307"/>
      <c r="APV307"/>
      <c r="APW307"/>
      <c r="APX307"/>
      <c r="APY307"/>
      <c r="APZ307"/>
      <c r="AQA307"/>
      <c r="AQB307"/>
      <c r="AQC307"/>
      <c r="AQD307"/>
      <c r="AQE307"/>
      <c r="AQF307"/>
      <c r="AQG307"/>
      <c r="AQH307"/>
      <c r="AQI307"/>
      <c r="AQJ307"/>
      <c r="AQK307"/>
      <c r="AQL307"/>
      <c r="AQM307"/>
      <c r="AQN307"/>
      <c r="AQO307"/>
      <c r="AQP307"/>
      <c r="AQQ307"/>
      <c r="AQR307"/>
      <c r="AQS307"/>
      <c r="AQT307"/>
      <c r="AQU307"/>
      <c r="AQV307"/>
      <c r="AQW307"/>
      <c r="AQX307"/>
      <c r="AQY307"/>
      <c r="AQZ307"/>
      <c r="ARA307"/>
      <c r="ARB307"/>
      <c r="ARC307"/>
      <c r="ARD307"/>
      <c r="ARE307"/>
      <c r="ARF307"/>
      <c r="ARG307"/>
      <c r="ARH307"/>
      <c r="ARI307"/>
      <c r="ARJ307"/>
      <c r="ARK307"/>
      <c r="ARL307"/>
      <c r="ARM307"/>
      <c r="ARN307"/>
      <c r="ARO307"/>
      <c r="ARP307"/>
      <c r="ARQ307"/>
      <c r="ARR307"/>
      <c r="ARS307"/>
      <c r="ART307"/>
      <c r="ARU307"/>
      <c r="ARV307"/>
      <c r="ARW307"/>
      <c r="ARX307"/>
      <c r="ARY307"/>
      <c r="ARZ307"/>
      <c r="ASA307"/>
      <c r="ASB307"/>
      <c r="ASC307"/>
      <c r="ASD307"/>
      <c r="ASE307"/>
      <c r="ASF307"/>
      <c r="ASG307"/>
      <c r="ASH307"/>
      <c r="ASI307"/>
      <c r="ASJ307"/>
      <c r="ASK307"/>
      <c r="ASL307"/>
      <c r="ASM307"/>
      <c r="ASN307"/>
      <c r="ASO307"/>
      <c r="ASP307"/>
      <c r="ASQ307"/>
      <c r="ASR307"/>
      <c r="ASS307"/>
      <c r="AST307"/>
      <c r="ASU307"/>
      <c r="ASV307"/>
      <c r="ASW307"/>
      <c r="ASX307"/>
      <c r="ASY307"/>
      <c r="ASZ307"/>
      <c r="ATA307"/>
      <c r="ATB307"/>
      <c r="ATC307"/>
      <c r="ATD307"/>
      <c r="ATE307"/>
      <c r="ATF307"/>
      <c r="ATG307"/>
      <c r="ATH307"/>
      <c r="ATI307"/>
      <c r="ATJ307"/>
      <c r="ATK307"/>
      <c r="ATL307"/>
      <c r="ATM307"/>
      <c r="ATN307"/>
      <c r="ATO307"/>
      <c r="ATP307"/>
      <c r="ATQ307"/>
      <c r="ATR307"/>
      <c r="ATS307"/>
      <c r="ATT307"/>
      <c r="ATU307"/>
      <c r="ATV307"/>
      <c r="ATW307"/>
      <c r="ATX307"/>
      <c r="ATY307"/>
      <c r="ATZ307"/>
      <c r="AUA307"/>
      <c r="AUB307"/>
      <c r="AUC307"/>
      <c r="AUD307"/>
      <c r="AUE307"/>
      <c r="AUF307"/>
      <c r="AUG307"/>
      <c r="AUH307"/>
      <c r="AUI307"/>
      <c r="AUJ307"/>
      <c r="AUK307"/>
      <c r="AUL307"/>
      <c r="AUM307"/>
      <c r="AUN307"/>
      <c r="AUO307"/>
      <c r="AUP307"/>
      <c r="AUQ307"/>
      <c r="AUR307"/>
      <c r="AUS307"/>
      <c r="AUT307"/>
      <c r="AUU307"/>
      <c r="AUV307"/>
      <c r="AUW307"/>
      <c r="AUX307"/>
      <c r="AUY307"/>
      <c r="AUZ307"/>
      <c r="AVA307"/>
      <c r="AVB307"/>
      <c r="AVC307"/>
      <c r="AVD307"/>
      <c r="AVE307"/>
      <c r="AVF307"/>
      <c r="AVG307"/>
      <c r="AVH307"/>
      <c r="AVI307"/>
      <c r="AVJ307"/>
      <c r="AVK307"/>
      <c r="AVL307"/>
      <c r="AVM307"/>
      <c r="AVN307"/>
      <c r="AVO307"/>
      <c r="AVP307"/>
      <c r="AVQ307"/>
      <c r="AVR307"/>
      <c r="AVS307"/>
      <c r="AVT307"/>
      <c r="AVU307"/>
      <c r="AVV307"/>
      <c r="AVW307"/>
      <c r="AVX307"/>
      <c r="AVY307"/>
      <c r="AVZ307"/>
      <c r="AWA307"/>
      <c r="AWB307"/>
      <c r="AWC307"/>
      <c r="AWD307"/>
      <c r="AWE307"/>
      <c r="AWF307"/>
      <c r="AWG307"/>
      <c r="AWH307"/>
      <c r="AWI307"/>
      <c r="AWJ307"/>
      <c r="AWK307"/>
      <c r="AWL307"/>
      <c r="AWM307"/>
      <c r="AWN307"/>
      <c r="AWO307"/>
      <c r="AWP307"/>
      <c r="AWQ307"/>
      <c r="AWR307"/>
      <c r="AWS307"/>
      <c r="AWT307"/>
      <c r="AWU307"/>
      <c r="AWV307"/>
      <c r="AWW307"/>
      <c r="AWX307"/>
      <c r="AWY307"/>
      <c r="AWZ307"/>
      <c r="AXA307"/>
      <c r="AXB307"/>
      <c r="AXC307"/>
      <c r="AXD307"/>
      <c r="AXE307"/>
      <c r="AXF307"/>
      <c r="AXG307"/>
      <c r="AXH307"/>
      <c r="AXI307"/>
      <c r="AXJ307"/>
      <c r="AXK307"/>
      <c r="AXL307"/>
      <c r="AXM307"/>
      <c r="AXN307"/>
      <c r="AXO307"/>
      <c r="AXP307"/>
      <c r="AXQ307"/>
      <c r="AXR307"/>
      <c r="AXS307"/>
      <c r="AXT307"/>
      <c r="AXU307"/>
      <c r="AXV307"/>
      <c r="AXW307"/>
      <c r="AXX307"/>
      <c r="AXY307"/>
      <c r="AXZ307"/>
      <c r="AYA307"/>
      <c r="AYB307"/>
      <c r="AYC307"/>
      <c r="AYD307"/>
      <c r="AYE307"/>
      <c r="AYF307"/>
      <c r="AYG307"/>
      <c r="AYH307"/>
      <c r="AYI307"/>
      <c r="AYJ307"/>
      <c r="AYK307"/>
      <c r="AYL307"/>
      <c r="AYM307"/>
      <c r="AYN307"/>
      <c r="AYO307"/>
      <c r="AYP307"/>
      <c r="AYQ307"/>
      <c r="AYR307"/>
      <c r="AYS307"/>
      <c r="AYT307"/>
      <c r="AYU307"/>
      <c r="AYV307"/>
      <c r="AYW307"/>
      <c r="AYX307"/>
      <c r="AYY307"/>
      <c r="AYZ307"/>
      <c r="AZA307"/>
      <c r="AZB307"/>
      <c r="AZC307"/>
      <c r="AZD307"/>
      <c r="AZE307"/>
      <c r="AZF307"/>
      <c r="AZG307"/>
      <c r="AZH307"/>
      <c r="AZI307"/>
      <c r="AZJ307"/>
      <c r="AZK307"/>
      <c r="AZL307"/>
      <c r="AZM307"/>
      <c r="AZN307"/>
      <c r="AZO307"/>
      <c r="AZP307"/>
      <c r="AZQ307"/>
      <c r="AZR307"/>
      <c r="AZS307"/>
      <c r="AZT307"/>
      <c r="AZU307"/>
      <c r="AZV307"/>
      <c r="AZW307"/>
      <c r="AZX307"/>
      <c r="AZY307"/>
      <c r="AZZ307"/>
      <c r="BAA307"/>
      <c r="BAB307"/>
      <c r="BAC307"/>
      <c r="BAD307"/>
      <c r="BAE307"/>
      <c r="BAF307"/>
      <c r="BAG307"/>
      <c r="BAH307"/>
      <c r="BAI307"/>
      <c r="BAJ307"/>
      <c r="BAK307"/>
      <c r="BAL307"/>
      <c r="BAM307"/>
      <c r="BAN307"/>
      <c r="BAO307"/>
      <c r="BAP307"/>
      <c r="BAQ307"/>
      <c r="BAR307"/>
      <c r="BAS307"/>
      <c r="BAT307"/>
      <c r="BAU307"/>
      <c r="BAV307"/>
      <c r="BAW307"/>
      <c r="BAX307"/>
      <c r="BAY307"/>
      <c r="BAZ307"/>
      <c r="BBA307"/>
      <c r="BBB307"/>
      <c r="BBC307"/>
      <c r="BBD307"/>
      <c r="BBE307"/>
      <c r="BBF307"/>
      <c r="BBG307"/>
      <c r="BBH307"/>
      <c r="BBI307"/>
      <c r="BBJ307"/>
      <c r="BBK307"/>
      <c r="BBL307"/>
      <c r="BBM307"/>
      <c r="BBN307"/>
      <c r="BBO307"/>
      <c r="BBP307"/>
      <c r="BBQ307"/>
      <c r="BBR307"/>
      <c r="BBS307"/>
      <c r="BBT307"/>
      <c r="BBU307"/>
      <c r="BBV307"/>
      <c r="BBW307"/>
      <c r="BBX307"/>
      <c r="BBY307"/>
      <c r="BBZ307"/>
      <c r="BCA307"/>
      <c r="BCB307"/>
      <c r="BCC307"/>
      <c r="BCD307"/>
      <c r="BCE307"/>
      <c r="BCF307"/>
      <c r="BCG307"/>
      <c r="BCH307"/>
      <c r="BCI307"/>
      <c r="BCJ307"/>
      <c r="BCK307"/>
      <c r="BCL307"/>
      <c r="BCM307"/>
      <c r="BCN307"/>
      <c r="BCO307"/>
      <c r="BCP307"/>
      <c r="BCQ307"/>
      <c r="BCR307"/>
      <c r="BCS307"/>
      <c r="BCT307"/>
      <c r="BCU307"/>
      <c r="BCV307"/>
      <c r="BCW307"/>
      <c r="BCX307"/>
      <c r="BCY307"/>
      <c r="BCZ307"/>
      <c r="BDA307"/>
      <c r="BDB307"/>
      <c r="BDC307"/>
      <c r="BDD307"/>
      <c r="BDE307"/>
      <c r="BDF307"/>
      <c r="BDG307"/>
      <c r="BDH307"/>
      <c r="BDI307"/>
      <c r="BDJ307"/>
      <c r="BDK307"/>
      <c r="BDL307"/>
      <c r="BDM307"/>
      <c r="BDN307"/>
      <c r="BDO307"/>
      <c r="BDP307"/>
      <c r="BDQ307"/>
      <c r="BDR307"/>
      <c r="BDS307"/>
      <c r="BDT307"/>
      <c r="BDU307"/>
      <c r="BDV307"/>
      <c r="BDW307"/>
      <c r="BDX307"/>
      <c r="BDY307"/>
      <c r="BDZ307"/>
      <c r="BEA307"/>
      <c r="BEB307"/>
      <c r="BEC307"/>
      <c r="BED307"/>
      <c r="BEE307"/>
      <c r="BEF307"/>
      <c r="BEG307"/>
      <c r="BEH307"/>
      <c r="BEI307"/>
      <c r="BEJ307"/>
      <c r="BEK307"/>
      <c r="BEL307"/>
      <c r="BEM307"/>
      <c r="BEN307"/>
      <c r="BEO307"/>
      <c r="BEP307"/>
      <c r="BEQ307"/>
      <c r="BER307"/>
      <c r="BES307"/>
      <c r="BET307"/>
      <c r="BEU307"/>
      <c r="BEV307"/>
      <c r="BEW307"/>
      <c r="BEX307"/>
      <c r="BEY307"/>
      <c r="BEZ307"/>
      <c r="BFA307"/>
      <c r="BFB307"/>
      <c r="BFC307"/>
      <c r="BFD307"/>
      <c r="BFE307"/>
      <c r="BFF307"/>
      <c r="BFG307"/>
      <c r="BFH307"/>
      <c r="BFI307"/>
      <c r="BFJ307"/>
      <c r="BFK307"/>
      <c r="BFL307"/>
      <c r="BFM307"/>
      <c r="BFN307"/>
      <c r="BFO307"/>
      <c r="BFP307"/>
      <c r="BFQ307"/>
      <c r="BFR307"/>
      <c r="BFS307"/>
      <c r="BFT307"/>
      <c r="BFU307"/>
      <c r="BFV307"/>
      <c r="BFW307"/>
      <c r="BFX307"/>
      <c r="BFY307"/>
      <c r="BFZ307"/>
      <c r="BGA307"/>
      <c r="BGB307"/>
      <c r="BGC307"/>
      <c r="BGD307"/>
      <c r="BGE307"/>
      <c r="BGF307"/>
      <c r="BGG307"/>
      <c r="BGH307"/>
      <c r="BGI307"/>
      <c r="BGJ307"/>
      <c r="BGK307"/>
      <c r="BGL307"/>
      <c r="BGM307"/>
      <c r="BGN307"/>
      <c r="BGO307"/>
      <c r="BGP307"/>
      <c r="BGQ307"/>
      <c r="BGR307"/>
      <c r="BGS307"/>
      <c r="BGT307"/>
      <c r="BGU307"/>
      <c r="BGV307"/>
      <c r="BGW307"/>
      <c r="BGX307"/>
      <c r="BGY307"/>
      <c r="BGZ307"/>
      <c r="BHA307"/>
      <c r="BHB307"/>
      <c r="BHC307"/>
      <c r="BHD307"/>
      <c r="BHE307"/>
      <c r="BHF307"/>
      <c r="BHG307"/>
      <c r="BHH307"/>
      <c r="BHI307"/>
      <c r="BHJ307"/>
      <c r="BHK307"/>
      <c r="BHL307"/>
      <c r="BHM307"/>
      <c r="BHN307"/>
      <c r="BHO307"/>
      <c r="BHP307"/>
      <c r="BHQ307"/>
      <c r="BHR307"/>
      <c r="BHS307"/>
      <c r="BHT307"/>
      <c r="BHU307"/>
      <c r="BHV307"/>
      <c r="BHW307"/>
      <c r="BHX307"/>
      <c r="BHY307"/>
      <c r="BHZ307"/>
      <c r="BIA307"/>
      <c r="BIB307"/>
      <c r="BIC307"/>
      <c r="BID307"/>
      <c r="BIE307"/>
      <c r="BIF307"/>
      <c r="BIG307"/>
      <c r="BIH307"/>
      <c r="BII307"/>
      <c r="BIJ307"/>
      <c r="BIK307"/>
      <c r="BIL307"/>
      <c r="BIM307"/>
      <c r="BIN307"/>
      <c r="BIO307"/>
      <c r="BIP307"/>
      <c r="BIQ307"/>
      <c r="BIR307"/>
      <c r="BIS307"/>
      <c r="BIT307"/>
      <c r="BIU307"/>
      <c r="BIV307"/>
      <c r="BIW307"/>
      <c r="BIX307"/>
      <c r="BIY307"/>
      <c r="BIZ307"/>
      <c r="BJA307"/>
      <c r="BJB307"/>
      <c r="BJC307"/>
      <c r="BJD307"/>
      <c r="BJE307"/>
      <c r="BJF307"/>
      <c r="BJG307"/>
      <c r="BJH307"/>
      <c r="BJI307"/>
      <c r="BJJ307"/>
      <c r="BJK307"/>
      <c r="BJL307"/>
      <c r="BJM307"/>
      <c r="BJN307"/>
      <c r="BJO307"/>
      <c r="BJP307"/>
      <c r="BJQ307"/>
      <c r="BJR307"/>
      <c r="BJS307"/>
      <c r="BJT307"/>
      <c r="BJU307"/>
      <c r="BJV307"/>
      <c r="BJW307"/>
      <c r="BJX307"/>
      <c r="BJY307"/>
      <c r="BJZ307"/>
      <c r="BKA307"/>
      <c r="BKB307"/>
      <c r="BKC307"/>
      <c r="BKD307"/>
      <c r="BKE307"/>
      <c r="BKF307"/>
      <c r="BKG307"/>
      <c r="BKH307"/>
      <c r="BKI307"/>
      <c r="BKJ307"/>
      <c r="BKK307"/>
      <c r="BKL307"/>
      <c r="BKM307"/>
      <c r="BKN307"/>
      <c r="BKO307"/>
      <c r="BKP307"/>
      <c r="BKQ307"/>
      <c r="BKR307"/>
      <c r="BKS307"/>
      <c r="BKT307"/>
      <c r="BKU307"/>
      <c r="BKV307"/>
      <c r="BKW307"/>
      <c r="BKX307"/>
      <c r="BKY307"/>
      <c r="BKZ307"/>
      <c r="BLA307"/>
      <c r="BLB307"/>
      <c r="BLC307"/>
      <c r="BLD307"/>
      <c r="BLE307"/>
      <c r="BLF307"/>
      <c r="BLG307"/>
      <c r="BLH307"/>
      <c r="BLI307"/>
      <c r="BLJ307"/>
      <c r="BLK307"/>
      <c r="BLL307"/>
      <c r="BLM307"/>
      <c r="BLN307"/>
      <c r="BLO307"/>
      <c r="BLP307"/>
      <c r="BLQ307"/>
      <c r="BLR307"/>
      <c r="BLS307"/>
      <c r="BLT307"/>
      <c r="BLU307"/>
      <c r="BLV307"/>
      <c r="BLW307"/>
      <c r="BLX307"/>
      <c r="BLY307"/>
      <c r="BLZ307"/>
      <c r="BMA307"/>
      <c r="BMB307"/>
      <c r="BMC307"/>
      <c r="BMD307"/>
      <c r="BME307"/>
      <c r="BMF307"/>
      <c r="BMG307"/>
      <c r="BMH307"/>
      <c r="BMI307"/>
      <c r="BMJ307"/>
      <c r="BMK307"/>
      <c r="BML307"/>
      <c r="BMM307"/>
      <c r="BMN307"/>
      <c r="BMO307"/>
      <c r="BMP307"/>
      <c r="BMQ307"/>
      <c r="BMR307"/>
      <c r="BMS307"/>
      <c r="BMT307"/>
      <c r="BMU307"/>
      <c r="BMV307"/>
      <c r="BMW307"/>
      <c r="BMX307"/>
      <c r="BMY307"/>
      <c r="BMZ307"/>
      <c r="BNA307"/>
      <c r="BNB307"/>
      <c r="BNC307"/>
      <c r="BND307"/>
      <c r="BNE307"/>
      <c r="BNF307"/>
      <c r="BNG307"/>
      <c r="BNH307"/>
      <c r="BNI307"/>
      <c r="BNJ307"/>
      <c r="BNK307"/>
      <c r="BNL307"/>
      <c r="BNM307"/>
      <c r="BNN307"/>
      <c r="BNO307"/>
      <c r="BNP307"/>
      <c r="BNQ307"/>
      <c r="BNR307"/>
      <c r="BNS307"/>
      <c r="BNT307"/>
      <c r="BNU307"/>
      <c r="BNV307"/>
      <c r="BNW307"/>
      <c r="BNX307"/>
      <c r="BNY307"/>
      <c r="BNZ307"/>
      <c r="BOA307"/>
      <c r="BOB307"/>
      <c r="BOC307"/>
      <c r="BOD307"/>
      <c r="BOE307"/>
      <c r="BOF307"/>
      <c r="BOG307"/>
      <c r="BOH307"/>
      <c r="BOI307"/>
      <c r="BOJ307"/>
      <c r="BOK307"/>
      <c r="BOL307"/>
      <c r="BOM307"/>
      <c r="BON307"/>
      <c r="BOO307"/>
      <c r="BOP307"/>
      <c r="BOQ307"/>
      <c r="BOR307"/>
      <c r="BOS307"/>
      <c r="BOT307"/>
      <c r="BOU307"/>
      <c r="BOV307"/>
      <c r="BOW307"/>
      <c r="BOX307"/>
      <c r="BOY307"/>
      <c r="BOZ307"/>
      <c r="BPA307"/>
      <c r="BPB307"/>
      <c r="BPC307"/>
      <c r="BPD307"/>
      <c r="BPE307"/>
      <c r="BPF307"/>
      <c r="BPG307"/>
      <c r="BPH307"/>
      <c r="BPI307"/>
      <c r="BPJ307"/>
      <c r="BPK307"/>
      <c r="BPL307"/>
      <c r="BPM307"/>
      <c r="BPN307"/>
      <c r="BPO307"/>
      <c r="BPP307"/>
      <c r="BPQ307"/>
      <c r="BPR307"/>
      <c r="BPS307"/>
      <c r="BPT307"/>
      <c r="BPU307"/>
      <c r="BPV307"/>
      <c r="BPW307"/>
      <c r="BPX307"/>
      <c r="BPY307"/>
      <c r="BPZ307"/>
      <c r="BQA307"/>
      <c r="BQB307"/>
      <c r="BQC307"/>
      <c r="BQD307"/>
      <c r="BQE307"/>
      <c r="BQF307"/>
      <c r="BQG307"/>
      <c r="BQH307"/>
      <c r="BQI307"/>
      <c r="BQJ307"/>
      <c r="BQK307"/>
      <c r="BQL307"/>
      <c r="BQM307"/>
      <c r="BQN307"/>
      <c r="BQO307"/>
      <c r="BQP307"/>
      <c r="BQQ307"/>
      <c r="BQR307"/>
      <c r="BQS307"/>
      <c r="BQT307"/>
      <c r="BQU307"/>
      <c r="BQV307"/>
      <c r="BQW307"/>
      <c r="BQX307"/>
      <c r="BQY307"/>
      <c r="BQZ307"/>
      <c r="BRA307"/>
      <c r="BRB307"/>
      <c r="BRC307"/>
      <c r="BRD307"/>
      <c r="BRE307"/>
      <c r="BRF307"/>
      <c r="BRG307"/>
      <c r="BRH307"/>
      <c r="BRI307"/>
      <c r="BRJ307"/>
      <c r="BRK307"/>
      <c r="BRL307"/>
      <c r="BRM307"/>
      <c r="BRN307"/>
      <c r="BRO307"/>
      <c r="BRP307"/>
      <c r="BRQ307"/>
      <c r="BRR307"/>
      <c r="BRS307"/>
      <c r="BRT307"/>
      <c r="BRU307"/>
      <c r="BRV307"/>
      <c r="BRW307"/>
      <c r="BRX307"/>
      <c r="BRY307"/>
      <c r="BRZ307"/>
      <c r="BSA307"/>
      <c r="BSB307"/>
      <c r="BSC307"/>
      <c r="BSD307"/>
      <c r="BSE307"/>
      <c r="BSF307"/>
      <c r="BSG307"/>
      <c r="BSH307"/>
      <c r="BSI307"/>
      <c r="BSJ307"/>
      <c r="BSK307"/>
      <c r="BSL307"/>
      <c r="BSM307"/>
      <c r="BSN307"/>
      <c r="BSO307"/>
      <c r="BSP307"/>
      <c r="BSQ307"/>
      <c r="BSR307"/>
      <c r="BSS307"/>
      <c r="BST307"/>
      <c r="BSU307"/>
      <c r="BSV307"/>
      <c r="BSW307"/>
      <c r="BSX307"/>
      <c r="BSY307"/>
      <c r="BSZ307"/>
      <c r="BTA307"/>
      <c r="BTB307"/>
      <c r="BTC307"/>
      <c r="BTD307"/>
      <c r="BTE307"/>
      <c r="BTF307"/>
      <c r="BTG307"/>
      <c r="BTH307"/>
      <c r="BTI307"/>
      <c r="BTJ307"/>
      <c r="BTK307"/>
      <c r="BTL307"/>
      <c r="BTM307"/>
      <c r="BTN307"/>
      <c r="BTO307"/>
      <c r="BTP307"/>
      <c r="BTQ307"/>
      <c r="BTR307"/>
      <c r="BTS307"/>
      <c r="BTT307"/>
      <c r="BTU307"/>
      <c r="BTV307"/>
      <c r="BTW307"/>
      <c r="BTX307"/>
      <c r="BTY307"/>
      <c r="BTZ307"/>
      <c r="BUA307"/>
      <c r="BUB307"/>
      <c r="BUC307"/>
      <c r="BUD307"/>
      <c r="BUE307"/>
      <c r="BUF307"/>
      <c r="BUG307"/>
      <c r="BUH307"/>
      <c r="BUI307"/>
      <c r="BUJ307"/>
      <c r="BUK307"/>
      <c r="BUL307"/>
      <c r="BUM307"/>
      <c r="BUN307"/>
      <c r="BUO307"/>
      <c r="BUP307"/>
      <c r="BUQ307"/>
      <c r="BUR307"/>
      <c r="BUS307"/>
      <c r="BUT307"/>
      <c r="BUU307"/>
      <c r="BUV307"/>
      <c r="BUW307"/>
      <c r="BUX307"/>
      <c r="BUY307"/>
      <c r="BUZ307"/>
      <c r="BVA307"/>
      <c r="BVB307"/>
      <c r="BVC307"/>
      <c r="BVD307"/>
      <c r="BVE307"/>
      <c r="BVF307"/>
      <c r="BVG307"/>
      <c r="BVH307"/>
      <c r="BVI307"/>
      <c r="BVJ307"/>
      <c r="BVK307"/>
      <c r="BVL307"/>
      <c r="BVM307"/>
      <c r="BVN307"/>
      <c r="BVO307"/>
      <c r="BVP307"/>
      <c r="BVQ307"/>
      <c r="BVR307"/>
      <c r="BVS307"/>
      <c r="BVT307"/>
      <c r="BVU307"/>
      <c r="BVV307"/>
      <c r="BVW307"/>
      <c r="BVX307"/>
      <c r="BVY307"/>
      <c r="BVZ307"/>
      <c r="BWA307"/>
      <c r="BWB307"/>
      <c r="BWC307"/>
      <c r="BWD307"/>
      <c r="BWE307"/>
      <c r="BWF307"/>
      <c r="BWG307"/>
      <c r="BWH307"/>
      <c r="BWI307"/>
      <c r="BWJ307"/>
      <c r="BWK307"/>
      <c r="BWL307"/>
      <c r="BWM307"/>
      <c r="BWN307"/>
      <c r="BWO307"/>
      <c r="BWP307"/>
      <c r="BWQ307"/>
      <c r="BWR307"/>
      <c r="BWS307"/>
      <c r="BWT307"/>
      <c r="BWU307"/>
      <c r="BWV307"/>
      <c r="BWW307"/>
      <c r="BWX307"/>
      <c r="BWY307"/>
      <c r="BWZ307"/>
      <c r="BXA307"/>
      <c r="BXB307"/>
      <c r="BXC307"/>
      <c r="BXD307"/>
      <c r="BXE307"/>
      <c r="BXF307"/>
      <c r="BXG307"/>
      <c r="BXH307"/>
      <c r="BXI307"/>
      <c r="BXJ307"/>
      <c r="BXK307"/>
      <c r="BXL307"/>
      <c r="BXM307"/>
      <c r="BXN307"/>
      <c r="BXO307"/>
      <c r="BXP307"/>
      <c r="BXQ307"/>
      <c r="BXR307"/>
      <c r="BXS307"/>
      <c r="BXT307"/>
      <c r="BXU307"/>
      <c r="BXV307"/>
      <c r="BXW307"/>
      <c r="BXX307"/>
      <c r="BXY307"/>
      <c r="BXZ307"/>
      <c r="BYA307"/>
      <c r="BYB307"/>
      <c r="BYC307"/>
      <c r="BYD307"/>
      <c r="BYE307"/>
      <c r="BYF307"/>
      <c r="BYG307"/>
      <c r="BYH307"/>
      <c r="BYI307"/>
      <c r="BYJ307"/>
      <c r="BYK307"/>
      <c r="BYL307"/>
      <c r="BYM307"/>
      <c r="BYN307"/>
      <c r="BYO307"/>
      <c r="BYP307"/>
      <c r="BYQ307"/>
      <c r="BYR307"/>
      <c r="BYS307"/>
      <c r="BYT307"/>
      <c r="BYU307"/>
      <c r="BYV307"/>
      <c r="BYW307"/>
      <c r="BYX307"/>
      <c r="BYY307"/>
      <c r="BYZ307"/>
      <c r="BZA307"/>
      <c r="BZB307"/>
      <c r="BZC307"/>
      <c r="BZD307"/>
      <c r="BZE307"/>
      <c r="BZF307"/>
      <c r="BZG307"/>
      <c r="BZH307"/>
      <c r="BZI307"/>
      <c r="BZJ307"/>
      <c r="BZK307"/>
      <c r="BZL307"/>
      <c r="BZM307"/>
      <c r="BZN307"/>
      <c r="BZO307"/>
      <c r="BZP307"/>
      <c r="BZQ307"/>
      <c r="BZR307"/>
      <c r="BZS307"/>
      <c r="BZT307"/>
      <c r="BZU307"/>
      <c r="BZV307"/>
      <c r="BZW307"/>
      <c r="BZX307"/>
      <c r="BZY307"/>
      <c r="BZZ307"/>
      <c r="CAA307"/>
      <c r="CAB307"/>
      <c r="CAC307"/>
      <c r="CAD307"/>
      <c r="CAE307"/>
      <c r="CAF307"/>
      <c r="CAG307"/>
      <c r="CAH307"/>
      <c r="CAI307"/>
      <c r="CAJ307"/>
      <c r="CAK307"/>
      <c r="CAL307"/>
      <c r="CAM307"/>
      <c r="CAN307"/>
      <c r="CAO307"/>
      <c r="CAP307"/>
      <c r="CAQ307"/>
      <c r="CAR307"/>
      <c r="CAS307"/>
      <c r="CAT307"/>
      <c r="CAU307"/>
      <c r="CAV307"/>
      <c r="CAW307"/>
      <c r="CAX307"/>
      <c r="CAY307"/>
      <c r="CAZ307"/>
      <c r="CBA307"/>
      <c r="CBB307"/>
      <c r="CBC307"/>
      <c r="CBD307"/>
      <c r="CBE307"/>
      <c r="CBF307"/>
      <c r="CBG307"/>
      <c r="CBH307"/>
      <c r="CBI307"/>
      <c r="CBJ307"/>
      <c r="CBK307"/>
      <c r="CBL307"/>
      <c r="CBM307"/>
      <c r="CBN307"/>
      <c r="CBO307"/>
      <c r="CBP307"/>
      <c r="CBQ307"/>
      <c r="CBR307"/>
      <c r="CBS307"/>
      <c r="CBT307"/>
      <c r="CBU307"/>
      <c r="CBV307"/>
      <c r="CBW307"/>
      <c r="CBX307"/>
      <c r="CBY307"/>
      <c r="CBZ307"/>
      <c r="CCA307"/>
      <c r="CCB307"/>
      <c r="CCC307"/>
      <c r="CCD307"/>
      <c r="CCE307"/>
      <c r="CCF307"/>
      <c r="CCG307"/>
      <c r="CCH307"/>
      <c r="CCI307"/>
      <c r="CCJ307"/>
      <c r="CCK307"/>
      <c r="CCL307"/>
      <c r="CCM307"/>
      <c r="CCN307"/>
      <c r="CCO307"/>
      <c r="CCP307"/>
      <c r="CCQ307"/>
      <c r="CCR307"/>
      <c r="CCS307"/>
      <c r="CCT307"/>
      <c r="CCU307"/>
      <c r="CCV307"/>
      <c r="CCW307"/>
      <c r="CCX307"/>
      <c r="CCY307"/>
      <c r="CCZ307"/>
      <c r="CDA307"/>
      <c r="CDB307"/>
      <c r="CDC307"/>
      <c r="CDD307"/>
      <c r="CDE307"/>
      <c r="CDF307"/>
      <c r="CDG307"/>
      <c r="CDH307"/>
      <c r="CDI307"/>
      <c r="CDJ307"/>
      <c r="CDK307"/>
      <c r="CDL307"/>
      <c r="CDM307"/>
      <c r="CDN307"/>
      <c r="CDO307"/>
      <c r="CDP307"/>
      <c r="CDQ307"/>
      <c r="CDR307"/>
      <c r="CDS307"/>
      <c r="CDT307"/>
      <c r="CDU307"/>
      <c r="CDV307"/>
      <c r="CDW307"/>
      <c r="CDX307"/>
      <c r="CDY307"/>
      <c r="CDZ307"/>
      <c r="CEA307"/>
      <c r="CEB307"/>
      <c r="CEC307"/>
      <c r="CED307"/>
      <c r="CEE307"/>
      <c r="CEF307"/>
      <c r="CEG307"/>
      <c r="CEH307"/>
      <c r="CEI307"/>
      <c r="CEJ307"/>
      <c r="CEK307"/>
      <c r="CEL307"/>
      <c r="CEM307"/>
      <c r="CEN307"/>
      <c r="CEO307"/>
      <c r="CEP307"/>
      <c r="CEQ307"/>
      <c r="CER307"/>
      <c r="CES307"/>
      <c r="CET307"/>
      <c r="CEU307"/>
      <c r="CEV307"/>
      <c r="CEW307"/>
      <c r="CEX307"/>
      <c r="CEY307"/>
      <c r="CEZ307"/>
      <c r="CFA307"/>
      <c r="CFB307"/>
      <c r="CFC307"/>
      <c r="CFD307"/>
      <c r="CFE307"/>
      <c r="CFF307"/>
      <c r="CFG307"/>
      <c r="CFH307"/>
      <c r="CFI307"/>
      <c r="CFJ307"/>
      <c r="CFK307"/>
      <c r="CFL307"/>
      <c r="CFM307"/>
      <c r="CFN307"/>
      <c r="CFO307"/>
      <c r="CFP307"/>
      <c r="CFQ307"/>
      <c r="CFR307"/>
      <c r="CFS307"/>
      <c r="CFT307"/>
      <c r="CFU307"/>
      <c r="CFV307"/>
      <c r="CFW307"/>
      <c r="CFX307"/>
      <c r="CFY307"/>
      <c r="CFZ307"/>
      <c r="CGA307"/>
      <c r="CGB307"/>
      <c r="CGC307"/>
      <c r="CGD307"/>
      <c r="CGE307"/>
      <c r="CGF307"/>
      <c r="CGG307"/>
      <c r="CGH307"/>
      <c r="CGI307"/>
      <c r="CGJ307"/>
      <c r="CGK307"/>
      <c r="CGL307"/>
      <c r="CGM307"/>
      <c r="CGN307"/>
      <c r="CGO307"/>
      <c r="CGP307"/>
      <c r="CGQ307"/>
      <c r="CGR307"/>
      <c r="CGS307"/>
      <c r="CGT307"/>
      <c r="CGU307"/>
      <c r="CGV307"/>
      <c r="CGW307"/>
      <c r="CGX307"/>
      <c r="CGY307"/>
      <c r="CGZ307"/>
      <c r="CHA307"/>
      <c r="CHB307"/>
      <c r="CHC307"/>
      <c r="CHD307"/>
      <c r="CHE307"/>
      <c r="CHF307"/>
      <c r="CHG307"/>
      <c r="CHH307"/>
      <c r="CHI307"/>
      <c r="CHJ307"/>
      <c r="CHK307"/>
      <c r="CHL307"/>
      <c r="CHM307"/>
      <c r="CHN307"/>
      <c r="CHO307"/>
      <c r="CHP307"/>
      <c r="CHQ307"/>
      <c r="CHR307"/>
      <c r="CHS307"/>
      <c r="CHT307"/>
      <c r="CHU307"/>
      <c r="CHV307"/>
      <c r="CHW307"/>
      <c r="CHX307"/>
      <c r="CHY307"/>
      <c r="CHZ307"/>
      <c r="CIA307"/>
      <c r="CIB307"/>
      <c r="CIC307"/>
      <c r="CID307"/>
      <c r="CIE307"/>
      <c r="CIF307"/>
      <c r="CIG307"/>
      <c r="CIH307"/>
      <c r="CII307"/>
      <c r="CIJ307"/>
      <c r="CIK307"/>
      <c r="CIL307"/>
      <c r="CIM307"/>
      <c r="CIN307"/>
      <c r="CIO307"/>
      <c r="CIP307"/>
      <c r="CIQ307"/>
      <c r="CIR307"/>
      <c r="CIS307"/>
      <c r="CIT307"/>
      <c r="CIU307"/>
      <c r="CIV307"/>
      <c r="CIW307"/>
      <c r="CIX307"/>
      <c r="CIY307"/>
      <c r="CIZ307"/>
      <c r="CJA307"/>
      <c r="CJB307"/>
      <c r="CJC307"/>
      <c r="CJD307"/>
      <c r="CJE307"/>
      <c r="CJF307"/>
      <c r="CJG307"/>
      <c r="CJH307"/>
      <c r="CJI307"/>
      <c r="CJJ307"/>
      <c r="CJK307"/>
      <c r="CJL307"/>
      <c r="CJM307"/>
      <c r="CJN307"/>
      <c r="CJO307"/>
      <c r="CJP307"/>
      <c r="CJQ307"/>
      <c r="CJR307"/>
      <c r="CJS307"/>
      <c r="CJT307"/>
      <c r="CJU307"/>
      <c r="CJV307"/>
      <c r="CJW307"/>
      <c r="CJX307"/>
      <c r="CJY307"/>
      <c r="CJZ307"/>
      <c r="CKA307"/>
      <c r="CKB307"/>
      <c r="CKC307"/>
      <c r="CKD307"/>
      <c r="CKE307"/>
      <c r="CKF307"/>
      <c r="CKG307"/>
      <c r="CKH307"/>
      <c r="CKI307"/>
      <c r="CKJ307"/>
      <c r="CKK307"/>
      <c r="CKL307"/>
      <c r="CKM307"/>
      <c r="CKN307"/>
      <c r="CKO307"/>
      <c r="CKP307"/>
      <c r="CKQ307"/>
      <c r="CKR307"/>
      <c r="CKS307"/>
      <c r="CKT307"/>
      <c r="CKU307"/>
      <c r="CKV307"/>
      <c r="CKW307"/>
      <c r="CKX307"/>
      <c r="CKY307"/>
      <c r="CKZ307"/>
      <c r="CLA307"/>
      <c r="CLB307"/>
      <c r="CLC307"/>
      <c r="CLD307"/>
      <c r="CLE307"/>
      <c r="CLF307"/>
      <c r="CLG307"/>
      <c r="CLH307"/>
      <c r="CLI307"/>
      <c r="CLJ307"/>
      <c r="CLK307"/>
      <c r="CLL307"/>
      <c r="CLM307"/>
      <c r="CLN307"/>
      <c r="CLO307"/>
      <c r="CLP307"/>
      <c r="CLQ307"/>
      <c r="CLR307"/>
      <c r="CLS307"/>
      <c r="CLT307"/>
      <c r="CLU307"/>
      <c r="CLV307"/>
      <c r="CLW307"/>
      <c r="CLX307"/>
      <c r="CLY307"/>
      <c r="CLZ307"/>
      <c r="CMA307"/>
      <c r="CMB307"/>
      <c r="CMC307"/>
      <c r="CMD307"/>
      <c r="CME307"/>
      <c r="CMF307"/>
      <c r="CMG307"/>
      <c r="CMH307"/>
      <c r="CMI307"/>
      <c r="CMJ307"/>
      <c r="CMK307"/>
      <c r="CML307"/>
      <c r="CMM307"/>
      <c r="CMN307"/>
      <c r="CMO307"/>
      <c r="CMP307"/>
      <c r="CMQ307"/>
      <c r="CMR307"/>
      <c r="CMS307"/>
      <c r="CMT307"/>
      <c r="CMU307"/>
      <c r="CMV307"/>
      <c r="CMW307"/>
      <c r="CMX307"/>
      <c r="CMY307"/>
      <c r="CMZ307"/>
      <c r="CNA307"/>
      <c r="CNB307"/>
      <c r="CNC307"/>
      <c r="CND307"/>
      <c r="CNE307"/>
      <c r="CNF307"/>
      <c r="CNG307"/>
      <c r="CNH307"/>
      <c r="CNI307"/>
      <c r="CNJ307"/>
      <c r="CNK307"/>
      <c r="CNL307"/>
      <c r="CNM307"/>
      <c r="CNN307"/>
      <c r="CNO307"/>
      <c r="CNP307"/>
      <c r="CNQ307"/>
      <c r="CNR307"/>
      <c r="CNS307"/>
      <c r="CNT307"/>
      <c r="CNU307"/>
      <c r="CNV307"/>
      <c r="CNW307"/>
      <c r="CNX307"/>
      <c r="CNY307"/>
      <c r="CNZ307"/>
      <c r="COA307"/>
      <c r="COB307"/>
      <c r="COC307"/>
      <c r="COD307"/>
      <c r="COE307"/>
      <c r="COF307"/>
      <c r="COG307"/>
      <c r="COH307"/>
      <c r="COI307"/>
      <c r="COJ307"/>
      <c r="COK307"/>
      <c r="COL307"/>
      <c r="COM307"/>
      <c r="CON307"/>
      <c r="COO307"/>
      <c r="COP307"/>
      <c r="COQ307"/>
      <c r="COR307"/>
      <c r="COS307"/>
      <c r="COT307"/>
      <c r="COU307"/>
      <c r="COV307"/>
      <c r="COW307"/>
      <c r="COX307"/>
      <c r="COY307"/>
      <c r="COZ307"/>
      <c r="CPA307"/>
      <c r="CPB307"/>
      <c r="CPC307"/>
      <c r="CPD307"/>
      <c r="CPE307"/>
      <c r="CPF307"/>
      <c r="CPG307"/>
      <c r="CPH307"/>
      <c r="CPI307"/>
      <c r="CPJ307"/>
      <c r="CPK307"/>
      <c r="CPL307"/>
      <c r="CPM307"/>
      <c r="CPN307"/>
      <c r="CPO307"/>
      <c r="CPP307"/>
      <c r="CPQ307"/>
      <c r="CPR307"/>
      <c r="CPS307"/>
      <c r="CPT307"/>
      <c r="CPU307"/>
      <c r="CPV307"/>
      <c r="CPW307"/>
      <c r="CPX307"/>
      <c r="CPY307"/>
      <c r="CPZ307"/>
      <c r="CQA307"/>
      <c r="CQB307"/>
      <c r="CQC307"/>
      <c r="CQD307"/>
      <c r="CQE307"/>
      <c r="CQF307"/>
      <c r="CQG307"/>
      <c r="CQH307"/>
      <c r="CQI307"/>
      <c r="CQJ307"/>
      <c r="CQK307"/>
      <c r="CQL307"/>
      <c r="CQM307"/>
      <c r="CQN307"/>
      <c r="CQO307"/>
      <c r="CQP307"/>
      <c r="CQQ307"/>
      <c r="CQR307"/>
      <c r="CQS307"/>
      <c r="CQT307"/>
      <c r="CQU307"/>
      <c r="CQV307"/>
      <c r="CQW307"/>
      <c r="CQX307"/>
      <c r="CQY307"/>
      <c r="CQZ307"/>
      <c r="CRA307"/>
      <c r="CRB307"/>
      <c r="CRC307"/>
      <c r="CRD307"/>
      <c r="CRE307"/>
      <c r="CRF307"/>
      <c r="CRG307"/>
      <c r="CRH307"/>
      <c r="CRI307"/>
      <c r="CRJ307"/>
      <c r="CRK307"/>
      <c r="CRL307"/>
      <c r="CRM307"/>
      <c r="CRN307"/>
      <c r="CRO307"/>
      <c r="CRP307"/>
      <c r="CRQ307"/>
      <c r="CRR307"/>
      <c r="CRS307"/>
      <c r="CRT307"/>
      <c r="CRU307"/>
      <c r="CRV307"/>
      <c r="CRW307"/>
      <c r="CRX307"/>
      <c r="CRY307"/>
      <c r="CRZ307"/>
      <c r="CSA307"/>
      <c r="CSB307"/>
      <c r="CSC307"/>
      <c r="CSD307"/>
      <c r="CSE307"/>
      <c r="CSF307"/>
      <c r="CSG307"/>
      <c r="CSH307"/>
      <c r="CSI307"/>
      <c r="CSJ307"/>
      <c r="CSK307"/>
      <c r="CSL307"/>
      <c r="CSM307"/>
      <c r="CSN307"/>
      <c r="CSO307"/>
      <c r="CSP307"/>
      <c r="CSQ307"/>
      <c r="CSR307"/>
      <c r="CSS307"/>
      <c r="CST307"/>
      <c r="CSU307"/>
      <c r="CSV307"/>
      <c r="CSW307"/>
      <c r="CSX307"/>
      <c r="CSY307"/>
      <c r="CSZ307"/>
      <c r="CTA307"/>
      <c r="CTB307"/>
      <c r="CTC307"/>
      <c r="CTD307"/>
      <c r="CTE307"/>
      <c r="CTF307"/>
      <c r="CTG307"/>
      <c r="CTH307"/>
      <c r="CTI307"/>
      <c r="CTJ307"/>
      <c r="CTK307"/>
      <c r="CTL307"/>
      <c r="CTM307"/>
      <c r="CTN307"/>
      <c r="CTO307"/>
      <c r="CTP307"/>
      <c r="CTQ307"/>
      <c r="CTR307"/>
      <c r="CTS307"/>
      <c r="CTT307"/>
      <c r="CTU307"/>
      <c r="CTV307"/>
      <c r="CTW307"/>
      <c r="CTX307"/>
      <c r="CTY307"/>
      <c r="CTZ307"/>
      <c r="CUA307"/>
      <c r="CUB307"/>
      <c r="CUC307"/>
      <c r="CUD307"/>
      <c r="CUE307"/>
      <c r="CUF307"/>
      <c r="CUG307"/>
      <c r="CUH307"/>
      <c r="CUI307"/>
      <c r="CUJ307"/>
      <c r="CUK307"/>
      <c r="CUL307"/>
      <c r="CUM307"/>
      <c r="CUN307"/>
      <c r="CUO307"/>
      <c r="CUP307"/>
      <c r="CUQ307"/>
      <c r="CUR307"/>
      <c r="CUS307"/>
      <c r="CUT307"/>
      <c r="CUU307"/>
      <c r="CUV307"/>
      <c r="CUW307"/>
      <c r="CUX307"/>
      <c r="CUY307"/>
      <c r="CUZ307"/>
      <c r="CVA307"/>
      <c r="CVB307"/>
      <c r="CVC307"/>
      <c r="CVD307"/>
      <c r="CVE307"/>
      <c r="CVF307"/>
      <c r="CVG307"/>
      <c r="CVH307"/>
      <c r="CVI307"/>
      <c r="CVJ307"/>
      <c r="CVK307"/>
      <c r="CVL307"/>
      <c r="CVM307"/>
      <c r="CVN307"/>
      <c r="CVO307"/>
      <c r="CVP307"/>
      <c r="CVQ307"/>
      <c r="CVR307"/>
      <c r="CVS307"/>
      <c r="CVT307"/>
      <c r="CVU307"/>
      <c r="CVV307"/>
      <c r="CVW307"/>
      <c r="CVX307"/>
      <c r="CVY307"/>
      <c r="CVZ307"/>
      <c r="CWA307"/>
      <c r="CWB307"/>
      <c r="CWC307"/>
      <c r="CWD307"/>
      <c r="CWE307"/>
      <c r="CWF307"/>
      <c r="CWG307"/>
      <c r="CWH307"/>
      <c r="CWI307"/>
      <c r="CWJ307"/>
      <c r="CWK307"/>
      <c r="CWL307"/>
      <c r="CWM307"/>
      <c r="CWN307"/>
      <c r="CWO307"/>
      <c r="CWP307"/>
      <c r="CWQ307"/>
      <c r="CWR307"/>
      <c r="CWS307"/>
      <c r="CWT307"/>
      <c r="CWU307"/>
      <c r="CWV307"/>
      <c r="CWW307"/>
      <c r="CWX307"/>
      <c r="CWY307"/>
      <c r="CWZ307"/>
      <c r="CXA307"/>
      <c r="CXB307"/>
      <c r="CXC307"/>
      <c r="CXD307"/>
      <c r="CXE307"/>
      <c r="CXF307"/>
      <c r="CXG307"/>
      <c r="CXH307"/>
      <c r="CXI307"/>
      <c r="CXJ307"/>
      <c r="CXK307"/>
      <c r="CXL307"/>
      <c r="CXM307"/>
      <c r="CXN307"/>
      <c r="CXO307"/>
      <c r="CXP307"/>
      <c r="CXQ307"/>
      <c r="CXR307"/>
      <c r="CXS307"/>
      <c r="CXT307"/>
      <c r="CXU307"/>
      <c r="CXV307"/>
      <c r="CXW307"/>
      <c r="CXX307"/>
      <c r="CXY307"/>
      <c r="CXZ307"/>
      <c r="CYA307"/>
      <c r="CYB307"/>
      <c r="CYC307"/>
      <c r="CYD307"/>
      <c r="CYE307"/>
      <c r="CYF307"/>
      <c r="CYG307"/>
      <c r="CYH307"/>
      <c r="CYI307"/>
      <c r="CYJ307"/>
      <c r="CYK307"/>
      <c r="CYL307"/>
      <c r="CYM307"/>
      <c r="CYN307"/>
      <c r="CYO307"/>
      <c r="CYP307"/>
      <c r="CYQ307"/>
      <c r="CYR307"/>
      <c r="CYS307"/>
      <c r="CYT307"/>
      <c r="CYU307"/>
      <c r="CYV307"/>
      <c r="CYW307"/>
      <c r="CYX307"/>
      <c r="CYY307"/>
      <c r="CYZ307"/>
      <c r="CZA307"/>
      <c r="CZB307"/>
      <c r="CZC307"/>
      <c r="CZD307"/>
      <c r="CZE307"/>
      <c r="CZF307"/>
      <c r="CZG307"/>
      <c r="CZH307"/>
      <c r="CZI307"/>
      <c r="CZJ307"/>
      <c r="CZK307"/>
      <c r="CZL307"/>
      <c r="CZM307"/>
      <c r="CZN307"/>
      <c r="CZO307"/>
      <c r="CZP307"/>
      <c r="CZQ307"/>
      <c r="CZR307"/>
      <c r="CZS307"/>
      <c r="CZT307"/>
      <c r="CZU307"/>
      <c r="CZV307"/>
      <c r="CZW307"/>
      <c r="CZX307"/>
      <c r="CZY307"/>
      <c r="CZZ307"/>
      <c r="DAA307"/>
      <c r="DAB307"/>
      <c r="DAC307"/>
      <c r="DAD307"/>
      <c r="DAE307"/>
      <c r="DAF307"/>
      <c r="DAG307"/>
      <c r="DAH307"/>
      <c r="DAI307"/>
      <c r="DAJ307"/>
      <c r="DAK307"/>
      <c r="DAL307"/>
      <c r="DAM307"/>
      <c r="DAN307"/>
      <c r="DAO307"/>
      <c r="DAP307"/>
      <c r="DAQ307"/>
      <c r="DAR307"/>
      <c r="DAS307"/>
      <c r="DAT307"/>
      <c r="DAU307"/>
      <c r="DAV307"/>
      <c r="DAW307"/>
      <c r="DAX307"/>
      <c r="DAY307"/>
      <c r="DAZ307"/>
      <c r="DBA307"/>
      <c r="DBB307"/>
      <c r="DBC307"/>
      <c r="DBD307"/>
      <c r="DBE307"/>
      <c r="DBF307"/>
      <c r="DBG307"/>
      <c r="DBH307"/>
      <c r="DBI307"/>
      <c r="DBJ307"/>
      <c r="DBK307"/>
      <c r="DBL307"/>
      <c r="DBM307"/>
      <c r="DBN307"/>
      <c r="DBO307"/>
      <c r="DBP307"/>
      <c r="DBQ307"/>
      <c r="DBR307"/>
      <c r="DBS307"/>
      <c r="DBT307"/>
      <c r="DBU307"/>
      <c r="DBV307"/>
      <c r="DBW307"/>
      <c r="DBX307"/>
      <c r="DBY307"/>
      <c r="DBZ307"/>
      <c r="DCA307"/>
      <c r="DCB307"/>
      <c r="DCC307"/>
      <c r="DCD307"/>
      <c r="DCE307"/>
      <c r="DCF307"/>
      <c r="DCG307"/>
      <c r="DCH307"/>
      <c r="DCI307"/>
      <c r="DCJ307"/>
      <c r="DCK307"/>
      <c r="DCL307"/>
      <c r="DCM307"/>
      <c r="DCN307"/>
      <c r="DCO307"/>
      <c r="DCP307"/>
      <c r="DCQ307"/>
      <c r="DCR307"/>
      <c r="DCS307"/>
      <c r="DCT307"/>
      <c r="DCU307"/>
      <c r="DCV307"/>
      <c r="DCW307"/>
      <c r="DCX307"/>
      <c r="DCY307"/>
      <c r="DCZ307"/>
      <c r="DDA307"/>
      <c r="DDB307"/>
      <c r="DDC307"/>
      <c r="DDD307"/>
      <c r="DDE307"/>
      <c r="DDF307"/>
      <c r="DDG307"/>
      <c r="DDH307"/>
      <c r="DDI307"/>
      <c r="DDJ307"/>
      <c r="DDK307"/>
      <c r="DDL307"/>
      <c r="DDM307"/>
      <c r="DDN307"/>
      <c r="DDO307"/>
      <c r="DDP307"/>
      <c r="DDQ307"/>
      <c r="DDR307"/>
      <c r="DDS307"/>
      <c r="DDT307"/>
      <c r="DDU307"/>
      <c r="DDV307"/>
      <c r="DDW307"/>
      <c r="DDX307"/>
      <c r="DDY307"/>
      <c r="DDZ307"/>
      <c r="DEA307"/>
      <c r="DEB307"/>
      <c r="DEC307"/>
      <c r="DED307"/>
      <c r="DEE307"/>
      <c r="DEF307"/>
      <c r="DEG307"/>
      <c r="DEH307"/>
      <c r="DEI307"/>
      <c r="DEJ307"/>
      <c r="DEK307"/>
      <c r="DEL307"/>
      <c r="DEM307"/>
      <c r="DEN307"/>
      <c r="DEO307"/>
      <c r="DEP307"/>
      <c r="DEQ307"/>
      <c r="DER307"/>
      <c r="DES307"/>
      <c r="DET307"/>
      <c r="DEU307"/>
      <c r="DEV307"/>
      <c r="DEW307"/>
      <c r="DEX307"/>
      <c r="DEY307"/>
      <c r="DEZ307"/>
      <c r="DFA307"/>
      <c r="DFB307"/>
      <c r="DFC307"/>
      <c r="DFD307"/>
      <c r="DFE307"/>
      <c r="DFF307"/>
      <c r="DFG307"/>
      <c r="DFH307"/>
      <c r="DFI307"/>
      <c r="DFJ307"/>
      <c r="DFK307"/>
      <c r="DFL307"/>
      <c r="DFM307"/>
      <c r="DFN307"/>
      <c r="DFO307"/>
      <c r="DFP307"/>
      <c r="DFQ307"/>
      <c r="DFR307"/>
      <c r="DFS307"/>
      <c r="DFT307"/>
      <c r="DFU307"/>
      <c r="DFV307"/>
      <c r="DFW307"/>
      <c r="DFX307"/>
      <c r="DFY307"/>
      <c r="DFZ307"/>
      <c r="DGA307"/>
      <c r="DGB307"/>
      <c r="DGC307"/>
      <c r="DGD307"/>
      <c r="DGE307"/>
      <c r="DGF307"/>
      <c r="DGG307"/>
      <c r="DGH307"/>
      <c r="DGI307"/>
      <c r="DGJ307"/>
      <c r="DGK307"/>
      <c r="DGL307"/>
      <c r="DGM307"/>
      <c r="DGN307"/>
      <c r="DGO307"/>
      <c r="DGP307"/>
      <c r="DGQ307"/>
      <c r="DGR307"/>
      <c r="DGS307"/>
      <c r="DGT307"/>
      <c r="DGU307"/>
      <c r="DGV307"/>
      <c r="DGW307"/>
      <c r="DGX307"/>
      <c r="DGY307"/>
      <c r="DGZ307"/>
      <c r="DHA307"/>
      <c r="DHB307"/>
      <c r="DHC307"/>
      <c r="DHD307"/>
      <c r="DHE307"/>
      <c r="DHF307"/>
      <c r="DHG307"/>
      <c r="DHH307"/>
      <c r="DHI307"/>
      <c r="DHJ307"/>
      <c r="DHK307"/>
      <c r="DHL307"/>
      <c r="DHM307"/>
      <c r="DHN307"/>
      <c r="DHO307"/>
      <c r="DHP307"/>
      <c r="DHQ307"/>
      <c r="DHR307"/>
      <c r="DHS307"/>
      <c r="DHT307"/>
      <c r="DHU307"/>
      <c r="DHV307"/>
      <c r="DHW307"/>
      <c r="DHX307"/>
      <c r="DHY307"/>
      <c r="DHZ307"/>
      <c r="DIA307"/>
      <c r="DIB307"/>
      <c r="DIC307"/>
      <c r="DID307"/>
      <c r="DIE307"/>
      <c r="DIF307"/>
      <c r="DIG307"/>
      <c r="DIH307"/>
      <c r="DII307"/>
      <c r="DIJ307"/>
      <c r="DIK307"/>
      <c r="DIL307"/>
      <c r="DIM307"/>
      <c r="DIN307"/>
      <c r="DIO307"/>
      <c r="DIP307"/>
      <c r="DIQ307"/>
      <c r="DIR307"/>
      <c r="DIS307"/>
      <c r="DIT307"/>
      <c r="DIU307"/>
      <c r="DIV307"/>
      <c r="DIW307"/>
      <c r="DIX307"/>
      <c r="DIY307"/>
      <c r="DIZ307"/>
      <c r="DJA307"/>
      <c r="DJB307"/>
      <c r="DJC307"/>
      <c r="DJD307"/>
      <c r="DJE307"/>
      <c r="DJF307"/>
      <c r="DJG307"/>
      <c r="DJH307"/>
      <c r="DJI307"/>
      <c r="DJJ307"/>
      <c r="DJK307"/>
      <c r="DJL307"/>
      <c r="DJM307"/>
      <c r="DJN307"/>
      <c r="DJO307"/>
      <c r="DJP307"/>
      <c r="DJQ307"/>
      <c r="DJR307"/>
      <c r="DJS307"/>
      <c r="DJT307"/>
      <c r="DJU307"/>
      <c r="DJV307"/>
      <c r="DJW307"/>
      <c r="DJX307"/>
      <c r="DJY307"/>
      <c r="DJZ307"/>
      <c r="DKA307"/>
      <c r="DKB307"/>
      <c r="DKC307"/>
      <c r="DKD307"/>
      <c r="DKE307"/>
      <c r="DKF307"/>
      <c r="DKG307"/>
      <c r="DKH307"/>
      <c r="DKI307"/>
      <c r="DKJ307"/>
      <c r="DKK307"/>
      <c r="DKL307"/>
      <c r="DKM307"/>
      <c r="DKN307"/>
      <c r="DKO307"/>
      <c r="DKP307"/>
      <c r="DKQ307"/>
      <c r="DKR307"/>
      <c r="DKS307"/>
      <c r="DKT307"/>
      <c r="DKU307"/>
      <c r="DKV307"/>
      <c r="DKW307"/>
      <c r="DKX307"/>
      <c r="DKY307"/>
      <c r="DKZ307"/>
      <c r="DLA307"/>
      <c r="DLB307"/>
      <c r="DLC307"/>
      <c r="DLD307"/>
      <c r="DLE307"/>
      <c r="DLF307"/>
      <c r="DLG307"/>
      <c r="DLH307"/>
      <c r="DLI307"/>
      <c r="DLJ307"/>
      <c r="DLK307"/>
      <c r="DLL307"/>
      <c r="DLM307"/>
      <c r="DLN307"/>
      <c r="DLO307"/>
      <c r="DLP307"/>
      <c r="DLQ307"/>
      <c r="DLR307"/>
      <c r="DLS307"/>
      <c r="DLT307"/>
      <c r="DLU307"/>
      <c r="DLV307"/>
      <c r="DLW307"/>
      <c r="DLX307"/>
      <c r="DLY307"/>
      <c r="DLZ307"/>
      <c r="DMA307"/>
      <c r="DMB307"/>
      <c r="DMC307"/>
      <c r="DMD307"/>
      <c r="DME307"/>
      <c r="DMF307"/>
      <c r="DMG307"/>
      <c r="DMH307"/>
      <c r="DMI307"/>
      <c r="DMJ307"/>
      <c r="DMK307"/>
      <c r="DML307"/>
      <c r="DMM307"/>
      <c r="DMN307"/>
      <c r="DMO307"/>
      <c r="DMP307"/>
      <c r="DMQ307"/>
      <c r="DMR307"/>
      <c r="DMS307"/>
      <c r="DMT307"/>
      <c r="DMU307"/>
      <c r="DMV307"/>
      <c r="DMW307"/>
      <c r="DMX307"/>
      <c r="DMY307"/>
      <c r="DMZ307"/>
      <c r="DNA307"/>
      <c r="DNB307"/>
      <c r="DNC307"/>
      <c r="DND307"/>
      <c r="DNE307"/>
      <c r="DNF307"/>
      <c r="DNG307"/>
      <c r="DNH307"/>
      <c r="DNI307"/>
      <c r="DNJ307"/>
      <c r="DNK307"/>
      <c r="DNL307"/>
      <c r="DNM307"/>
      <c r="DNN307"/>
      <c r="DNO307"/>
      <c r="DNP307"/>
      <c r="DNQ307"/>
      <c r="DNR307"/>
      <c r="DNS307"/>
      <c r="DNT307"/>
      <c r="DNU307"/>
      <c r="DNV307"/>
      <c r="DNW307"/>
      <c r="DNX307"/>
      <c r="DNY307"/>
      <c r="DNZ307"/>
      <c r="DOA307"/>
      <c r="DOB307"/>
      <c r="DOC307"/>
      <c r="DOD307"/>
      <c r="DOE307"/>
      <c r="DOF307"/>
      <c r="DOG307"/>
      <c r="DOH307"/>
      <c r="DOI307"/>
      <c r="DOJ307"/>
      <c r="DOK307"/>
      <c r="DOL307"/>
      <c r="DOM307"/>
      <c r="DON307"/>
      <c r="DOO307"/>
      <c r="DOP307"/>
      <c r="DOQ307"/>
      <c r="DOR307"/>
      <c r="DOS307"/>
      <c r="DOT307"/>
      <c r="DOU307"/>
      <c r="DOV307"/>
      <c r="DOW307"/>
      <c r="DOX307"/>
      <c r="DOY307"/>
      <c r="DOZ307"/>
      <c r="DPA307"/>
      <c r="DPB307"/>
      <c r="DPC307"/>
      <c r="DPD307"/>
      <c r="DPE307"/>
      <c r="DPF307"/>
      <c r="DPG307"/>
      <c r="DPH307"/>
      <c r="DPI307"/>
      <c r="DPJ307"/>
      <c r="DPK307"/>
      <c r="DPL307"/>
      <c r="DPM307"/>
      <c r="DPN307"/>
      <c r="DPO307"/>
      <c r="DPP307"/>
      <c r="DPQ307"/>
      <c r="DPR307"/>
      <c r="DPS307"/>
      <c r="DPT307"/>
      <c r="DPU307"/>
      <c r="DPV307"/>
      <c r="DPW307"/>
      <c r="DPX307"/>
      <c r="DPY307"/>
      <c r="DPZ307"/>
      <c r="DQA307"/>
      <c r="DQB307"/>
      <c r="DQC307"/>
      <c r="DQD307"/>
      <c r="DQE307"/>
      <c r="DQF307"/>
      <c r="DQG307"/>
      <c r="DQH307"/>
      <c r="DQI307"/>
      <c r="DQJ307"/>
      <c r="DQK307"/>
      <c r="DQL307"/>
      <c r="DQM307"/>
      <c r="DQN307"/>
      <c r="DQO307"/>
      <c r="DQP307"/>
      <c r="DQQ307"/>
      <c r="DQR307"/>
      <c r="DQS307"/>
      <c r="DQT307"/>
      <c r="DQU307"/>
      <c r="DQV307"/>
      <c r="DQW307"/>
      <c r="DQX307"/>
      <c r="DQY307"/>
      <c r="DQZ307"/>
      <c r="DRA307"/>
      <c r="DRB307"/>
      <c r="DRC307"/>
      <c r="DRD307"/>
      <c r="DRE307"/>
      <c r="DRF307"/>
      <c r="DRG307"/>
      <c r="DRH307"/>
      <c r="DRI307"/>
      <c r="DRJ307"/>
      <c r="DRK307"/>
      <c r="DRL307"/>
      <c r="DRM307"/>
      <c r="DRN307"/>
      <c r="DRO307"/>
      <c r="DRP307"/>
      <c r="DRQ307"/>
      <c r="DRR307"/>
      <c r="DRS307"/>
      <c r="DRT307"/>
      <c r="DRU307"/>
      <c r="DRV307"/>
      <c r="DRW307"/>
      <c r="DRX307"/>
      <c r="DRY307"/>
      <c r="DRZ307"/>
      <c r="DSA307"/>
      <c r="DSB307"/>
      <c r="DSC307"/>
      <c r="DSD307"/>
      <c r="DSE307"/>
      <c r="DSF307"/>
      <c r="DSG307"/>
      <c r="DSH307"/>
      <c r="DSI307"/>
      <c r="DSJ307"/>
      <c r="DSK307"/>
      <c r="DSL307"/>
      <c r="DSM307"/>
      <c r="DSN307"/>
      <c r="DSO307"/>
      <c r="DSP307"/>
      <c r="DSQ307"/>
      <c r="DSR307"/>
      <c r="DSS307"/>
      <c r="DST307"/>
      <c r="DSU307"/>
      <c r="DSV307"/>
      <c r="DSW307"/>
      <c r="DSX307"/>
      <c r="DSY307"/>
      <c r="DSZ307"/>
      <c r="DTA307"/>
      <c r="DTB307"/>
      <c r="DTC307"/>
      <c r="DTD307"/>
      <c r="DTE307"/>
      <c r="DTF307"/>
      <c r="DTG307"/>
      <c r="DTH307"/>
      <c r="DTI307"/>
      <c r="DTJ307"/>
      <c r="DTK307"/>
      <c r="DTL307"/>
      <c r="DTM307"/>
      <c r="DTN307"/>
      <c r="DTO307"/>
      <c r="DTP307"/>
      <c r="DTQ307"/>
      <c r="DTR307"/>
      <c r="DTS307"/>
      <c r="DTT307"/>
      <c r="DTU307"/>
      <c r="DTV307"/>
      <c r="DTW307"/>
      <c r="DTX307"/>
      <c r="DTY307"/>
      <c r="DTZ307"/>
      <c r="DUA307"/>
      <c r="DUB307"/>
      <c r="DUC307"/>
      <c r="DUD307"/>
      <c r="DUE307"/>
      <c r="DUF307"/>
      <c r="DUG307"/>
      <c r="DUH307"/>
      <c r="DUI307"/>
      <c r="DUJ307"/>
      <c r="DUK307"/>
      <c r="DUL307"/>
      <c r="DUM307"/>
      <c r="DUN307"/>
      <c r="DUO307"/>
      <c r="DUP307"/>
      <c r="DUQ307"/>
      <c r="DUR307"/>
      <c r="DUS307"/>
      <c r="DUT307"/>
      <c r="DUU307"/>
      <c r="DUV307"/>
      <c r="DUW307"/>
      <c r="DUX307"/>
      <c r="DUY307"/>
      <c r="DUZ307"/>
      <c r="DVA307"/>
      <c r="DVB307"/>
      <c r="DVC307"/>
      <c r="DVD307"/>
      <c r="DVE307"/>
      <c r="DVF307"/>
      <c r="DVG307"/>
      <c r="DVH307"/>
      <c r="DVI307"/>
      <c r="DVJ307"/>
      <c r="DVK307"/>
      <c r="DVL307"/>
      <c r="DVM307"/>
      <c r="DVN307"/>
      <c r="DVO307"/>
      <c r="DVP307"/>
      <c r="DVQ307"/>
      <c r="DVR307"/>
      <c r="DVS307"/>
      <c r="DVT307"/>
      <c r="DVU307"/>
      <c r="DVV307"/>
      <c r="DVW307"/>
      <c r="DVX307"/>
      <c r="DVY307"/>
      <c r="DVZ307"/>
      <c r="DWA307"/>
      <c r="DWB307"/>
      <c r="DWC307"/>
      <c r="DWD307"/>
      <c r="DWE307"/>
      <c r="DWF307"/>
      <c r="DWG307"/>
      <c r="DWH307"/>
      <c r="DWI307"/>
      <c r="DWJ307"/>
      <c r="DWK307"/>
      <c r="DWL307"/>
      <c r="DWM307"/>
      <c r="DWN307"/>
      <c r="DWO307"/>
      <c r="DWP307"/>
      <c r="DWQ307"/>
      <c r="DWR307"/>
      <c r="DWS307"/>
      <c r="DWT307"/>
      <c r="DWU307"/>
      <c r="DWV307"/>
      <c r="DWW307"/>
      <c r="DWX307"/>
      <c r="DWY307"/>
      <c r="DWZ307"/>
      <c r="DXA307"/>
      <c r="DXB307"/>
      <c r="DXC307"/>
      <c r="DXD307"/>
      <c r="DXE307"/>
      <c r="DXF307"/>
      <c r="DXG307"/>
      <c r="DXH307"/>
      <c r="DXI307"/>
      <c r="DXJ307"/>
      <c r="DXK307"/>
      <c r="DXL307"/>
      <c r="DXM307"/>
      <c r="DXN307"/>
      <c r="DXO307"/>
      <c r="DXP307"/>
      <c r="DXQ307"/>
      <c r="DXR307"/>
      <c r="DXS307"/>
      <c r="DXT307"/>
      <c r="DXU307"/>
      <c r="DXV307"/>
      <c r="DXW307"/>
      <c r="DXX307"/>
      <c r="DXY307"/>
      <c r="DXZ307"/>
      <c r="DYA307"/>
      <c r="DYB307"/>
      <c r="DYC307"/>
      <c r="DYD307"/>
      <c r="DYE307"/>
      <c r="DYF307"/>
      <c r="DYG307"/>
      <c r="DYH307"/>
      <c r="DYI307"/>
      <c r="DYJ307"/>
      <c r="DYK307"/>
      <c r="DYL307"/>
      <c r="DYM307"/>
      <c r="DYN307"/>
      <c r="DYO307"/>
      <c r="DYP307"/>
      <c r="DYQ307"/>
      <c r="DYR307"/>
      <c r="DYS307"/>
      <c r="DYT307"/>
      <c r="DYU307"/>
      <c r="DYV307"/>
      <c r="DYW307"/>
      <c r="DYX307"/>
      <c r="DYY307"/>
      <c r="DYZ307"/>
      <c r="DZA307"/>
      <c r="DZB307"/>
      <c r="DZC307"/>
      <c r="DZD307"/>
      <c r="DZE307"/>
      <c r="DZF307"/>
      <c r="DZG307"/>
      <c r="DZH307"/>
      <c r="DZI307"/>
      <c r="DZJ307"/>
      <c r="DZK307"/>
      <c r="DZL307"/>
      <c r="DZM307"/>
      <c r="DZN307"/>
      <c r="DZO307"/>
      <c r="DZP307"/>
      <c r="DZQ307"/>
      <c r="DZR307"/>
      <c r="DZS307"/>
      <c r="DZT307"/>
      <c r="DZU307"/>
      <c r="DZV307"/>
      <c r="DZW307"/>
      <c r="DZX307"/>
      <c r="DZY307"/>
      <c r="DZZ307"/>
      <c r="EAA307"/>
      <c r="EAB307"/>
      <c r="EAC307"/>
      <c r="EAD307"/>
      <c r="EAE307"/>
      <c r="EAF307"/>
      <c r="EAG307"/>
      <c r="EAH307"/>
      <c r="EAI307"/>
      <c r="EAJ307"/>
      <c r="EAK307"/>
      <c r="EAL307"/>
      <c r="EAM307"/>
      <c r="EAN307"/>
      <c r="EAO307"/>
      <c r="EAP307"/>
      <c r="EAQ307"/>
      <c r="EAR307"/>
      <c r="EAS307"/>
      <c r="EAT307"/>
      <c r="EAU307"/>
      <c r="EAV307"/>
      <c r="EAW307"/>
      <c r="EAX307"/>
      <c r="EAY307"/>
      <c r="EAZ307"/>
      <c r="EBA307"/>
      <c r="EBB307"/>
      <c r="EBC307"/>
      <c r="EBD307"/>
      <c r="EBE307"/>
      <c r="EBF307"/>
      <c r="EBG307"/>
      <c r="EBH307"/>
      <c r="EBI307"/>
      <c r="EBJ307"/>
      <c r="EBK307"/>
      <c r="EBL307"/>
      <c r="EBM307"/>
      <c r="EBN307"/>
      <c r="EBO307"/>
      <c r="EBP307"/>
      <c r="EBQ307"/>
      <c r="EBR307"/>
      <c r="EBS307"/>
      <c r="EBT307"/>
      <c r="EBU307"/>
      <c r="EBV307"/>
      <c r="EBW307"/>
      <c r="EBX307"/>
      <c r="EBY307"/>
      <c r="EBZ307"/>
      <c r="ECA307"/>
      <c r="ECB307"/>
      <c r="ECC307"/>
      <c r="ECD307"/>
      <c r="ECE307"/>
      <c r="ECF307"/>
      <c r="ECG307"/>
      <c r="ECH307"/>
      <c r="ECI307"/>
      <c r="ECJ307"/>
      <c r="ECK307"/>
      <c r="ECL307"/>
      <c r="ECM307"/>
      <c r="ECN307"/>
      <c r="ECO307"/>
      <c r="ECP307"/>
      <c r="ECQ307"/>
      <c r="ECR307"/>
      <c r="ECS307"/>
      <c r="ECT307"/>
      <c r="ECU307"/>
      <c r="ECV307"/>
      <c r="ECW307"/>
      <c r="ECX307"/>
      <c r="ECY307"/>
      <c r="ECZ307"/>
      <c r="EDA307"/>
      <c r="EDB307"/>
      <c r="EDC307"/>
      <c r="EDD307"/>
      <c r="EDE307"/>
      <c r="EDF307"/>
      <c r="EDG307"/>
      <c r="EDH307"/>
      <c r="EDI307"/>
      <c r="EDJ307"/>
      <c r="EDK307"/>
      <c r="EDL307"/>
      <c r="EDM307"/>
      <c r="EDN307"/>
      <c r="EDO307"/>
      <c r="EDP307"/>
      <c r="EDQ307"/>
      <c r="EDR307"/>
      <c r="EDS307"/>
      <c r="EDT307"/>
      <c r="EDU307"/>
      <c r="EDV307"/>
      <c r="EDW307"/>
      <c r="EDX307"/>
      <c r="EDY307"/>
      <c r="EDZ307"/>
      <c r="EEA307"/>
      <c r="EEB307"/>
      <c r="EEC307"/>
      <c r="EED307"/>
      <c r="EEE307"/>
      <c r="EEF307"/>
      <c r="EEG307"/>
      <c r="EEH307"/>
      <c r="EEI307"/>
      <c r="EEJ307"/>
      <c r="EEK307"/>
      <c r="EEL307"/>
      <c r="EEM307"/>
      <c r="EEN307"/>
      <c r="EEO307"/>
      <c r="EEP307"/>
      <c r="EEQ307"/>
      <c r="EER307"/>
      <c r="EES307"/>
      <c r="EET307"/>
      <c r="EEU307"/>
      <c r="EEV307"/>
      <c r="EEW307"/>
      <c r="EEX307"/>
      <c r="EEY307"/>
      <c r="EEZ307"/>
      <c r="EFA307"/>
      <c r="EFB307"/>
      <c r="EFC307"/>
      <c r="EFD307"/>
      <c r="EFE307"/>
      <c r="EFF307"/>
      <c r="EFG307"/>
      <c r="EFH307"/>
      <c r="EFI307"/>
      <c r="EFJ307"/>
      <c r="EFK307"/>
      <c r="EFL307"/>
      <c r="EFM307"/>
      <c r="EFN307"/>
      <c r="EFO307"/>
      <c r="EFP307"/>
      <c r="EFQ307"/>
      <c r="EFR307"/>
      <c r="EFS307"/>
      <c r="EFT307"/>
      <c r="EFU307"/>
      <c r="EFV307"/>
      <c r="EFW307"/>
      <c r="EFX307"/>
      <c r="EFY307"/>
      <c r="EFZ307"/>
      <c r="EGA307"/>
      <c r="EGB307"/>
      <c r="EGC307"/>
      <c r="EGD307"/>
      <c r="EGE307"/>
      <c r="EGF307"/>
      <c r="EGG307"/>
      <c r="EGH307"/>
      <c r="EGI307"/>
      <c r="EGJ307"/>
      <c r="EGK307"/>
      <c r="EGL307"/>
      <c r="EGM307"/>
      <c r="EGN307"/>
      <c r="EGO307"/>
      <c r="EGP307"/>
      <c r="EGQ307"/>
      <c r="EGR307"/>
      <c r="EGS307"/>
      <c r="EGT307"/>
      <c r="EGU307"/>
      <c r="EGV307"/>
      <c r="EGW307"/>
      <c r="EGX307"/>
      <c r="EGY307"/>
      <c r="EGZ307"/>
      <c r="EHA307"/>
      <c r="EHB307"/>
      <c r="EHC307"/>
      <c r="EHD307"/>
      <c r="EHE307"/>
      <c r="EHF307"/>
      <c r="EHG307"/>
      <c r="EHH307"/>
      <c r="EHI307"/>
      <c r="EHJ307"/>
      <c r="EHK307"/>
      <c r="EHL307"/>
      <c r="EHM307"/>
      <c r="EHN307"/>
      <c r="EHO307"/>
      <c r="EHP307"/>
      <c r="EHQ307"/>
      <c r="EHR307"/>
      <c r="EHS307"/>
      <c r="EHT307"/>
      <c r="EHU307"/>
      <c r="EHV307"/>
      <c r="EHW307"/>
      <c r="EHX307"/>
      <c r="EHY307"/>
      <c r="EHZ307"/>
      <c r="EIA307"/>
      <c r="EIB307"/>
      <c r="EIC307"/>
      <c r="EID307"/>
      <c r="EIE307"/>
      <c r="EIF307"/>
      <c r="EIG307"/>
      <c r="EIH307"/>
      <c r="EII307"/>
      <c r="EIJ307"/>
      <c r="EIK307"/>
      <c r="EIL307"/>
      <c r="EIM307"/>
      <c r="EIN307"/>
      <c r="EIO307"/>
      <c r="EIP307"/>
      <c r="EIQ307"/>
      <c r="EIR307"/>
      <c r="EIS307"/>
      <c r="EIT307"/>
      <c r="EIU307"/>
      <c r="EIV307"/>
      <c r="EIW307"/>
      <c r="EIX307"/>
      <c r="EIY307"/>
      <c r="EIZ307"/>
      <c r="EJA307"/>
      <c r="EJB307"/>
      <c r="EJC307"/>
      <c r="EJD307"/>
      <c r="EJE307"/>
      <c r="EJF307"/>
      <c r="EJG307"/>
      <c r="EJH307"/>
      <c r="EJI307"/>
      <c r="EJJ307"/>
      <c r="EJK307"/>
      <c r="EJL307"/>
      <c r="EJM307"/>
      <c r="EJN307"/>
      <c r="EJO307"/>
      <c r="EJP307"/>
      <c r="EJQ307"/>
      <c r="EJR307"/>
      <c r="EJS307"/>
      <c r="EJT307"/>
      <c r="EJU307"/>
      <c r="EJV307"/>
      <c r="EJW307"/>
      <c r="EJX307"/>
      <c r="EJY307"/>
      <c r="EJZ307"/>
      <c r="EKA307"/>
      <c r="EKB307"/>
      <c r="EKC307"/>
      <c r="EKD307"/>
      <c r="EKE307"/>
      <c r="EKF307"/>
      <c r="EKG307"/>
      <c r="EKH307"/>
      <c r="EKI307"/>
      <c r="EKJ307"/>
      <c r="EKK307"/>
      <c r="EKL307"/>
      <c r="EKM307"/>
      <c r="EKN307"/>
      <c r="EKO307"/>
      <c r="EKP307"/>
      <c r="EKQ307"/>
      <c r="EKR307"/>
      <c r="EKS307"/>
      <c r="EKT307"/>
      <c r="EKU307"/>
      <c r="EKV307"/>
      <c r="EKW307"/>
      <c r="EKX307"/>
      <c r="EKY307"/>
      <c r="EKZ307"/>
      <c r="ELA307"/>
      <c r="ELB307"/>
      <c r="ELC307"/>
      <c r="ELD307"/>
      <c r="ELE307"/>
      <c r="ELF307"/>
      <c r="ELG307"/>
      <c r="ELH307"/>
      <c r="ELI307"/>
      <c r="ELJ307"/>
      <c r="ELK307"/>
      <c r="ELL307"/>
      <c r="ELM307"/>
      <c r="ELN307"/>
      <c r="ELO307"/>
      <c r="ELP307"/>
      <c r="ELQ307"/>
      <c r="ELR307"/>
      <c r="ELS307"/>
      <c r="ELT307"/>
      <c r="ELU307"/>
      <c r="ELV307"/>
      <c r="ELW307"/>
      <c r="ELX307"/>
      <c r="ELY307"/>
      <c r="ELZ307"/>
      <c r="EMA307"/>
      <c r="EMB307"/>
      <c r="EMC307"/>
      <c r="EMD307"/>
      <c r="EME307"/>
      <c r="EMF307"/>
      <c r="EMG307"/>
      <c r="EMH307"/>
      <c r="EMI307"/>
      <c r="EMJ307"/>
      <c r="EMK307"/>
      <c r="EML307"/>
      <c r="EMM307"/>
      <c r="EMN307"/>
      <c r="EMO307"/>
      <c r="EMP307"/>
      <c r="EMQ307"/>
      <c r="EMR307"/>
      <c r="EMS307"/>
      <c r="EMT307"/>
      <c r="EMU307"/>
      <c r="EMV307"/>
      <c r="EMW307"/>
      <c r="EMX307"/>
      <c r="EMY307"/>
      <c r="EMZ307"/>
      <c r="ENA307"/>
      <c r="ENB307"/>
      <c r="ENC307"/>
      <c r="END307"/>
      <c r="ENE307"/>
      <c r="ENF307"/>
      <c r="ENG307"/>
      <c r="ENH307"/>
      <c r="ENI307"/>
      <c r="ENJ307"/>
      <c r="ENK307"/>
      <c r="ENL307"/>
      <c r="ENM307"/>
      <c r="ENN307"/>
      <c r="ENO307"/>
      <c r="ENP307"/>
      <c r="ENQ307"/>
      <c r="ENR307"/>
      <c r="ENS307"/>
      <c r="ENT307"/>
      <c r="ENU307"/>
      <c r="ENV307"/>
      <c r="ENW307"/>
      <c r="ENX307"/>
      <c r="ENY307"/>
      <c r="ENZ307"/>
      <c r="EOA307"/>
      <c r="EOB307"/>
      <c r="EOC307"/>
      <c r="EOD307"/>
      <c r="EOE307"/>
      <c r="EOF307"/>
      <c r="EOG307"/>
      <c r="EOH307"/>
      <c r="EOI307"/>
      <c r="EOJ307"/>
      <c r="EOK307"/>
      <c r="EOL307"/>
      <c r="EOM307"/>
      <c r="EON307"/>
      <c r="EOO307"/>
      <c r="EOP307"/>
      <c r="EOQ307"/>
      <c r="EOR307"/>
      <c r="EOS307"/>
      <c r="EOT307"/>
      <c r="EOU307"/>
      <c r="EOV307"/>
      <c r="EOW307"/>
      <c r="EOX307"/>
      <c r="EOY307"/>
      <c r="EOZ307"/>
      <c r="EPA307"/>
      <c r="EPB307"/>
      <c r="EPC307"/>
      <c r="EPD307"/>
      <c r="EPE307"/>
      <c r="EPF307"/>
      <c r="EPG307"/>
      <c r="EPH307"/>
      <c r="EPI307"/>
      <c r="EPJ307"/>
      <c r="EPK307"/>
      <c r="EPL307"/>
      <c r="EPM307"/>
      <c r="EPN307"/>
      <c r="EPO307"/>
      <c r="EPP307"/>
      <c r="EPQ307"/>
      <c r="EPR307"/>
      <c r="EPS307"/>
      <c r="EPT307"/>
      <c r="EPU307"/>
      <c r="EPV307"/>
      <c r="EPW307"/>
      <c r="EPX307"/>
      <c r="EPY307"/>
      <c r="EPZ307"/>
      <c r="EQA307"/>
      <c r="EQB307"/>
      <c r="EQC307"/>
      <c r="EQD307"/>
      <c r="EQE307"/>
      <c r="EQF307"/>
      <c r="EQG307"/>
      <c r="EQH307"/>
      <c r="EQI307"/>
      <c r="EQJ307"/>
      <c r="EQK307"/>
      <c r="EQL307"/>
      <c r="EQM307"/>
      <c r="EQN307"/>
      <c r="EQO307"/>
      <c r="EQP307"/>
      <c r="EQQ307"/>
      <c r="EQR307"/>
      <c r="EQS307"/>
      <c r="EQT307"/>
      <c r="EQU307"/>
      <c r="EQV307"/>
      <c r="EQW307"/>
      <c r="EQX307"/>
      <c r="EQY307"/>
      <c r="EQZ307"/>
      <c r="ERA307"/>
      <c r="ERB307"/>
      <c r="ERC307"/>
      <c r="ERD307"/>
      <c r="ERE307"/>
      <c r="ERF307"/>
      <c r="ERG307"/>
      <c r="ERH307"/>
      <c r="ERI307"/>
      <c r="ERJ307"/>
      <c r="ERK307"/>
      <c r="ERL307"/>
      <c r="ERM307"/>
      <c r="ERN307"/>
      <c r="ERO307"/>
      <c r="ERP307"/>
      <c r="ERQ307"/>
      <c r="ERR307"/>
      <c r="ERS307"/>
      <c r="ERT307"/>
      <c r="ERU307"/>
      <c r="ERV307"/>
      <c r="ERW307"/>
      <c r="ERX307"/>
      <c r="ERY307"/>
      <c r="ERZ307"/>
      <c r="ESA307"/>
      <c r="ESB307"/>
      <c r="ESC307"/>
      <c r="ESD307"/>
      <c r="ESE307"/>
      <c r="ESF307"/>
      <c r="ESG307"/>
      <c r="ESH307"/>
      <c r="ESI307"/>
      <c r="ESJ307"/>
      <c r="ESK307"/>
      <c r="ESL307"/>
      <c r="ESM307"/>
      <c r="ESN307"/>
      <c r="ESO307"/>
      <c r="ESP307"/>
      <c r="ESQ307"/>
      <c r="ESR307"/>
      <c r="ESS307"/>
      <c r="EST307"/>
      <c r="ESU307"/>
      <c r="ESV307"/>
      <c r="ESW307"/>
      <c r="ESX307"/>
      <c r="ESY307"/>
      <c r="ESZ307"/>
      <c r="ETA307"/>
      <c r="ETB307"/>
      <c r="ETC307"/>
      <c r="ETD307"/>
      <c r="ETE307"/>
      <c r="ETF307"/>
      <c r="ETG307"/>
      <c r="ETH307"/>
      <c r="ETI307"/>
      <c r="ETJ307"/>
      <c r="ETK307"/>
      <c r="ETL307"/>
      <c r="ETM307"/>
      <c r="ETN307"/>
      <c r="ETO307"/>
      <c r="ETP307"/>
      <c r="ETQ307"/>
      <c r="ETR307"/>
      <c r="ETS307"/>
      <c r="ETT307"/>
      <c r="ETU307"/>
      <c r="ETV307"/>
      <c r="ETW307"/>
      <c r="ETX307"/>
      <c r="ETY307"/>
      <c r="ETZ307"/>
      <c r="EUA307"/>
      <c r="EUB307"/>
      <c r="EUC307"/>
      <c r="EUD307"/>
      <c r="EUE307"/>
      <c r="EUF307"/>
      <c r="EUG307"/>
      <c r="EUH307"/>
      <c r="EUI307"/>
      <c r="EUJ307"/>
      <c r="EUK307"/>
      <c r="EUL307"/>
      <c r="EUM307"/>
      <c r="EUN307"/>
      <c r="EUO307"/>
      <c r="EUP307"/>
      <c r="EUQ307"/>
      <c r="EUR307"/>
      <c r="EUS307"/>
      <c r="EUT307"/>
      <c r="EUU307"/>
      <c r="EUV307"/>
      <c r="EUW307"/>
      <c r="EUX307"/>
      <c r="EUY307"/>
      <c r="EUZ307"/>
      <c r="EVA307"/>
      <c r="EVB307"/>
      <c r="EVC307"/>
      <c r="EVD307"/>
      <c r="EVE307"/>
      <c r="EVF307"/>
      <c r="EVG307"/>
      <c r="EVH307"/>
      <c r="EVI307"/>
      <c r="EVJ307"/>
      <c r="EVK307"/>
      <c r="EVL307"/>
      <c r="EVM307"/>
      <c r="EVN307"/>
      <c r="EVO307"/>
      <c r="EVP307"/>
      <c r="EVQ307"/>
      <c r="EVR307"/>
      <c r="EVS307"/>
      <c r="EVT307"/>
      <c r="EVU307"/>
      <c r="EVV307"/>
      <c r="EVW307"/>
      <c r="EVX307"/>
      <c r="EVY307"/>
      <c r="EVZ307"/>
      <c r="EWA307"/>
      <c r="EWB307"/>
      <c r="EWC307"/>
      <c r="EWD307"/>
      <c r="EWE307"/>
      <c r="EWF307"/>
      <c r="EWG307"/>
      <c r="EWH307"/>
      <c r="EWI307"/>
      <c r="EWJ307"/>
      <c r="EWK307"/>
      <c r="EWL307"/>
      <c r="EWM307"/>
      <c r="EWN307"/>
      <c r="EWO307"/>
      <c r="EWP307"/>
      <c r="EWQ307"/>
      <c r="EWR307"/>
      <c r="EWS307"/>
      <c r="EWT307"/>
      <c r="EWU307"/>
      <c r="EWV307"/>
      <c r="EWW307"/>
      <c r="EWX307"/>
      <c r="EWY307"/>
      <c r="EWZ307"/>
      <c r="EXA307"/>
      <c r="EXB307"/>
      <c r="EXC307"/>
      <c r="EXD307"/>
      <c r="EXE307"/>
      <c r="EXF307"/>
      <c r="EXG307"/>
      <c r="EXH307"/>
      <c r="EXI307"/>
      <c r="EXJ307"/>
      <c r="EXK307"/>
      <c r="EXL307"/>
      <c r="EXM307"/>
      <c r="EXN307"/>
      <c r="EXO307"/>
      <c r="EXP307"/>
      <c r="EXQ307"/>
      <c r="EXR307"/>
      <c r="EXS307"/>
      <c r="EXT307"/>
      <c r="EXU307"/>
      <c r="EXV307"/>
      <c r="EXW307"/>
      <c r="EXX307"/>
      <c r="EXY307"/>
      <c r="EXZ307"/>
      <c r="EYA307"/>
      <c r="EYB307"/>
      <c r="EYC307"/>
      <c r="EYD307"/>
      <c r="EYE307"/>
      <c r="EYF307"/>
      <c r="EYG307"/>
      <c r="EYH307"/>
      <c r="EYI307"/>
      <c r="EYJ307"/>
      <c r="EYK307"/>
      <c r="EYL307"/>
      <c r="EYM307"/>
      <c r="EYN307"/>
      <c r="EYO307"/>
      <c r="EYP307"/>
      <c r="EYQ307"/>
      <c r="EYR307"/>
      <c r="EYS307"/>
      <c r="EYT307"/>
      <c r="EYU307"/>
      <c r="EYV307"/>
      <c r="EYW307"/>
      <c r="EYX307"/>
      <c r="EYY307"/>
      <c r="EYZ307"/>
      <c r="EZA307"/>
      <c r="EZB307"/>
      <c r="EZC307"/>
      <c r="EZD307"/>
      <c r="EZE307"/>
      <c r="EZF307"/>
      <c r="EZG307"/>
      <c r="EZH307"/>
      <c r="EZI307"/>
      <c r="EZJ307"/>
      <c r="EZK307"/>
      <c r="EZL307"/>
      <c r="EZM307"/>
      <c r="EZN307"/>
      <c r="EZO307"/>
      <c r="EZP307"/>
      <c r="EZQ307"/>
      <c r="EZR307"/>
      <c r="EZS307"/>
      <c r="EZT307"/>
      <c r="EZU307"/>
      <c r="EZV307"/>
      <c r="EZW307"/>
      <c r="EZX307"/>
      <c r="EZY307"/>
      <c r="EZZ307"/>
      <c r="FAA307"/>
      <c r="FAB307"/>
      <c r="FAC307"/>
      <c r="FAD307"/>
      <c r="FAE307"/>
      <c r="FAF307"/>
      <c r="FAG307"/>
      <c r="FAH307"/>
      <c r="FAI307"/>
      <c r="FAJ307"/>
      <c r="FAK307"/>
      <c r="FAL307"/>
      <c r="FAM307"/>
      <c r="FAN307"/>
      <c r="FAO307"/>
      <c r="FAP307"/>
      <c r="FAQ307"/>
      <c r="FAR307"/>
      <c r="FAS307"/>
      <c r="FAT307"/>
      <c r="FAU307"/>
      <c r="FAV307"/>
      <c r="FAW307"/>
      <c r="FAX307"/>
      <c r="FAY307"/>
      <c r="FAZ307"/>
      <c r="FBA307"/>
      <c r="FBB307"/>
      <c r="FBC307"/>
      <c r="FBD307"/>
      <c r="FBE307"/>
      <c r="FBF307"/>
      <c r="FBG307"/>
      <c r="FBH307"/>
      <c r="FBI307"/>
      <c r="FBJ307"/>
      <c r="FBK307"/>
      <c r="FBL307"/>
      <c r="FBM307"/>
      <c r="FBN307"/>
      <c r="FBO307"/>
      <c r="FBP307"/>
      <c r="FBQ307"/>
      <c r="FBR307"/>
      <c r="FBS307"/>
      <c r="FBT307"/>
      <c r="FBU307"/>
      <c r="FBV307"/>
      <c r="FBW307"/>
      <c r="FBX307"/>
      <c r="FBY307"/>
      <c r="FBZ307"/>
      <c r="FCA307"/>
      <c r="FCB307"/>
      <c r="FCC307"/>
      <c r="FCD307"/>
      <c r="FCE307"/>
      <c r="FCF307"/>
      <c r="FCG307"/>
      <c r="FCH307"/>
      <c r="FCI307"/>
      <c r="FCJ307"/>
      <c r="FCK307"/>
      <c r="FCL307"/>
      <c r="FCM307"/>
      <c r="FCN307"/>
      <c r="FCO307"/>
      <c r="FCP307"/>
      <c r="FCQ307"/>
      <c r="FCR307"/>
      <c r="FCS307"/>
      <c r="FCT307"/>
      <c r="FCU307"/>
      <c r="FCV307"/>
      <c r="FCW307"/>
      <c r="FCX307"/>
      <c r="FCY307"/>
      <c r="FCZ307"/>
      <c r="FDA307"/>
      <c r="FDB307"/>
      <c r="FDC307"/>
      <c r="FDD307"/>
      <c r="FDE307"/>
      <c r="FDF307"/>
      <c r="FDG307"/>
      <c r="FDH307"/>
      <c r="FDI307"/>
      <c r="FDJ307"/>
      <c r="FDK307"/>
      <c r="FDL307"/>
      <c r="FDM307"/>
      <c r="FDN307"/>
      <c r="FDO307"/>
      <c r="FDP307"/>
      <c r="FDQ307"/>
      <c r="FDR307"/>
      <c r="FDS307"/>
      <c r="FDT307"/>
      <c r="FDU307"/>
      <c r="FDV307"/>
      <c r="FDW307"/>
      <c r="FDX307"/>
      <c r="FDY307"/>
      <c r="FDZ307"/>
      <c r="FEA307"/>
      <c r="FEB307"/>
      <c r="FEC307"/>
      <c r="FED307"/>
      <c r="FEE307"/>
      <c r="FEF307"/>
      <c r="FEG307"/>
      <c r="FEH307"/>
      <c r="FEI307"/>
      <c r="FEJ307"/>
      <c r="FEK307"/>
      <c r="FEL307"/>
      <c r="FEM307"/>
      <c r="FEN307"/>
      <c r="FEO307"/>
      <c r="FEP307"/>
      <c r="FEQ307"/>
      <c r="FER307"/>
      <c r="FES307"/>
      <c r="FET307"/>
      <c r="FEU307"/>
      <c r="FEV307"/>
      <c r="FEW307"/>
      <c r="FEX307"/>
      <c r="FEY307"/>
      <c r="FEZ307"/>
      <c r="FFA307"/>
      <c r="FFB307"/>
      <c r="FFC307"/>
      <c r="FFD307"/>
      <c r="FFE307"/>
      <c r="FFF307"/>
      <c r="FFG307"/>
      <c r="FFH307"/>
      <c r="FFI307"/>
      <c r="FFJ307"/>
      <c r="FFK307"/>
      <c r="FFL307"/>
      <c r="FFM307"/>
      <c r="FFN307"/>
      <c r="FFO307"/>
      <c r="FFP307"/>
      <c r="FFQ307"/>
      <c r="FFR307"/>
      <c r="FFS307"/>
      <c r="FFT307"/>
      <c r="FFU307"/>
      <c r="FFV307"/>
      <c r="FFW307"/>
      <c r="FFX307"/>
      <c r="FFY307"/>
      <c r="FFZ307"/>
      <c r="FGA307"/>
      <c r="FGB307"/>
      <c r="FGC307"/>
      <c r="FGD307"/>
      <c r="FGE307"/>
      <c r="FGF307"/>
      <c r="FGG307"/>
      <c r="FGH307"/>
      <c r="FGI307"/>
      <c r="FGJ307"/>
      <c r="FGK307"/>
      <c r="FGL307"/>
      <c r="FGM307"/>
      <c r="FGN307"/>
      <c r="FGO307"/>
      <c r="FGP307"/>
      <c r="FGQ307"/>
      <c r="FGR307"/>
      <c r="FGS307"/>
      <c r="FGT307"/>
      <c r="FGU307"/>
      <c r="FGV307"/>
      <c r="FGW307"/>
      <c r="FGX307"/>
      <c r="FGY307"/>
      <c r="FGZ307"/>
      <c r="FHA307"/>
      <c r="FHB307"/>
      <c r="FHC307"/>
      <c r="FHD307"/>
      <c r="FHE307"/>
      <c r="FHF307"/>
      <c r="FHG307"/>
      <c r="FHH307"/>
      <c r="FHI307"/>
      <c r="FHJ307"/>
      <c r="FHK307"/>
      <c r="FHL307"/>
      <c r="FHM307"/>
      <c r="FHN307"/>
      <c r="FHO307"/>
      <c r="FHP307"/>
      <c r="FHQ307"/>
      <c r="FHR307"/>
      <c r="FHS307"/>
      <c r="FHT307"/>
      <c r="FHU307"/>
      <c r="FHV307"/>
      <c r="FHW307"/>
      <c r="FHX307"/>
      <c r="FHY307"/>
      <c r="FHZ307"/>
      <c r="FIA307"/>
      <c r="FIB307"/>
      <c r="FIC307"/>
      <c r="FID307"/>
      <c r="FIE307"/>
      <c r="FIF307"/>
      <c r="FIG307"/>
      <c r="FIH307"/>
      <c r="FII307"/>
      <c r="FIJ307"/>
      <c r="FIK307"/>
      <c r="FIL307"/>
      <c r="FIM307"/>
      <c r="FIN307"/>
      <c r="FIO307"/>
      <c r="FIP307"/>
      <c r="FIQ307"/>
      <c r="FIR307"/>
      <c r="FIS307"/>
      <c r="FIT307"/>
      <c r="FIU307"/>
      <c r="FIV307"/>
      <c r="FIW307"/>
      <c r="FIX307"/>
      <c r="FIY307"/>
      <c r="FIZ307"/>
      <c r="FJA307"/>
      <c r="FJB307"/>
      <c r="FJC307"/>
      <c r="FJD307"/>
      <c r="FJE307"/>
      <c r="FJF307"/>
      <c r="FJG307"/>
      <c r="FJH307"/>
      <c r="FJI307"/>
      <c r="FJJ307"/>
      <c r="FJK307"/>
      <c r="FJL307"/>
      <c r="FJM307"/>
      <c r="FJN307"/>
      <c r="FJO307"/>
      <c r="FJP307"/>
      <c r="FJQ307"/>
      <c r="FJR307"/>
      <c r="FJS307"/>
      <c r="FJT307"/>
      <c r="FJU307"/>
      <c r="FJV307"/>
      <c r="FJW307"/>
      <c r="FJX307"/>
      <c r="FJY307"/>
      <c r="FJZ307"/>
      <c r="FKA307"/>
      <c r="FKB307"/>
      <c r="FKC307"/>
      <c r="FKD307"/>
      <c r="FKE307"/>
      <c r="FKF307"/>
      <c r="FKG307"/>
      <c r="FKH307"/>
      <c r="FKI307"/>
      <c r="FKJ307"/>
      <c r="FKK307"/>
      <c r="FKL307"/>
      <c r="FKM307"/>
      <c r="FKN307"/>
      <c r="FKO307"/>
      <c r="FKP307"/>
      <c r="FKQ307"/>
      <c r="FKR307"/>
      <c r="FKS307"/>
      <c r="FKT307"/>
      <c r="FKU307"/>
      <c r="FKV307"/>
      <c r="FKW307"/>
      <c r="FKX307"/>
      <c r="FKY307"/>
      <c r="FKZ307"/>
      <c r="FLA307"/>
      <c r="FLB307"/>
      <c r="FLC307"/>
      <c r="FLD307"/>
      <c r="FLE307"/>
      <c r="FLF307"/>
      <c r="FLG307"/>
      <c r="FLH307"/>
      <c r="FLI307"/>
      <c r="FLJ307"/>
      <c r="FLK307"/>
      <c r="FLL307"/>
      <c r="FLM307"/>
      <c r="FLN307"/>
      <c r="FLO307"/>
      <c r="FLP307"/>
      <c r="FLQ307"/>
      <c r="FLR307"/>
      <c r="FLS307"/>
      <c r="FLT307"/>
      <c r="FLU307"/>
      <c r="FLV307"/>
      <c r="FLW307"/>
      <c r="FLX307"/>
      <c r="FLY307"/>
      <c r="FLZ307"/>
      <c r="FMA307"/>
      <c r="FMB307"/>
      <c r="FMC307"/>
      <c r="FMD307"/>
      <c r="FME307"/>
      <c r="FMF307"/>
      <c r="FMG307"/>
      <c r="FMH307"/>
      <c r="FMI307"/>
      <c r="FMJ307"/>
      <c r="FMK307"/>
      <c r="FML307"/>
      <c r="FMM307"/>
      <c r="FMN307"/>
      <c r="FMO307"/>
      <c r="FMP307"/>
      <c r="FMQ307"/>
      <c r="FMR307"/>
      <c r="FMS307"/>
      <c r="FMT307"/>
      <c r="FMU307"/>
      <c r="FMV307"/>
      <c r="FMW307"/>
      <c r="FMX307"/>
      <c r="FMY307"/>
      <c r="FMZ307"/>
      <c r="FNA307"/>
      <c r="FNB307"/>
      <c r="FNC307"/>
      <c r="FND307"/>
      <c r="FNE307"/>
      <c r="FNF307"/>
      <c r="FNG307"/>
      <c r="FNH307"/>
      <c r="FNI307"/>
      <c r="FNJ307"/>
      <c r="FNK307"/>
      <c r="FNL307"/>
      <c r="FNM307"/>
      <c r="FNN307"/>
      <c r="FNO307"/>
      <c r="FNP307"/>
      <c r="FNQ307"/>
      <c r="FNR307"/>
      <c r="FNS307"/>
      <c r="FNT307"/>
      <c r="FNU307"/>
      <c r="FNV307"/>
      <c r="FNW307"/>
      <c r="FNX307"/>
      <c r="FNY307"/>
      <c r="FNZ307"/>
      <c r="FOA307"/>
      <c r="FOB307"/>
      <c r="FOC307"/>
      <c r="FOD307"/>
      <c r="FOE307"/>
      <c r="FOF307"/>
      <c r="FOG307"/>
      <c r="FOH307"/>
      <c r="FOI307"/>
      <c r="FOJ307"/>
      <c r="FOK307"/>
      <c r="FOL307"/>
      <c r="FOM307"/>
      <c r="FON307"/>
      <c r="FOO307"/>
      <c r="FOP307"/>
      <c r="FOQ307"/>
      <c r="FOR307"/>
      <c r="FOS307"/>
      <c r="FOT307"/>
      <c r="FOU307"/>
      <c r="FOV307"/>
      <c r="FOW307"/>
      <c r="FOX307"/>
      <c r="FOY307"/>
      <c r="FOZ307"/>
      <c r="FPA307"/>
      <c r="FPB307"/>
      <c r="FPC307"/>
      <c r="FPD307"/>
      <c r="FPE307"/>
      <c r="FPF307"/>
      <c r="FPG307"/>
      <c r="FPH307"/>
      <c r="FPI307"/>
      <c r="FPJ307"/>
      <c r="FPK307"/>
      <c r="FPL307"/>
      <c r="FPM307"/>
      <c r="FPN307"/>
      <c r="FPO307"/>
      <c r="FPP307"/>
      <c r="FPQ307"/>
      <c r="FPR307"/>
      <c r="FPS307"/>
      <c r="FPT307"/>
      <c r="FPU307"/>
      <c r="FPV307"/>
      <c r="FPW307"/>
      <c r="FPX307"/>
      <c r="FPY307"/>
      <c r="FPZ307"/>
      <c r="FQA307"/>
      <c r="FQB307"/>
      <c r="FQC307"/>
      <c r="FQD307"/>
      <c r="FQE307"/>
      <c r="FQF307"/>
      <c r="FQG307"/>
      <c r="FQH307"/>
      <c r="FQI307"/>
      <c r="FQJ307"/>
      <c r="FQK307"/>
      <c r="FQL307"/>
      <c r="FQM307"/>
      <c r="FQN307"/>
      <c r="FQO307"/>
      <c r="FQP307"/>
      <c r="FQQ307"/>
      <c r="FQR307"/>
      <c r="FQS307"/>
      <c r="FQT307"/>
      <c r="FQU307"/>
      <c r="FQV307"/>
      <c r="FQW307"/>
      <c r="FQX307"/>
      <c r="FQY307"/>
      <c r="FQZ307"/>
      <c r="FRA307"/>
      <c r="FRB307"/>
      <c r="FRC307"/>
      <c r="FRD307"/>
      <c r="FRE307"/>
      <c r="FRF307"/>
      <c r="FRG307"/>
      <c r="FRH307"/>
      <c r="FRI307"/>
      <c r="FRJ307"/>
      <c r="FRK307"/>
      <c r="FRL307"/>
      <c r="FRM307"/>
      <c r="FRN307"/>
      <c r="FRO307"/>
      <c r="FRP307"/>
      <c r="FRQ307"/>
      <c r="FRR307"/>
      <c r="FRS307"/>
      <c r="FRT307"/>
      <c r="FRU307"/>
      <c r="FRV307"/>
      <c r="FRW307"/>
      <c r="FRX307"/>
      <c r="FRY307"/>
      <c r="FRZ307"/>
      <c r="FSA307"/>
      <c r="FSB307"/>
      <c r="FSC307"/>
      <c r="FSD307"/>
      <c r="FSE307"/>
      <c r="FSF307"/>
      <c r="FSG307"/>
      <c r="FSH307"/>
      <c r="FSI307"/>
      <c r="FSJ307"/>
      <c r="FSK307"/>
      <c r="FSL307"/>
      <c r="FSM307"/>
      <c r="FSN307"/>
      <c r="FSO307"/>
      <c r="FSP307"/>
      <c r="FSQ307"/>
      <c r="FSR307"/>
      <c r="FSS307"/>
      <c r="FST307"/>
      <c r="FSU307"/>
      <c r="FSV307"/>
      <c r="FSW307"/>
      <c r="FSX307"/>
      <c r="FSY307"/>
      <c r="FSZ307"/>
      <c r="FTA307"/>
      <c r="FTB307"/>
      <c r="FTC307"/>
      <c r="FTD307"/>
      <c r="FTE307"/>
      <c r="FTF307"/>
      <c r="FTG307"/>
      <c r="FTH307"/>
      <c r="FTI307"/>
      <c r="FTJ307"/>
      <c r="FTK307"/>
      <c r="FTL307"/>
      <c r="FTM307"/>
      <c r="FTN307"/>
      <c r="FTO307"/>
      <c r="FTP307"/>
      <c r="FTQ307"/>
      <c r="FTR307"/>
      <c r="FTS307"/>
      <c r="FTT307"/>
      <c r="FTU307"/>
      <c r="FTV307"/>
      <c r="FTW307"/>
      <c r="FTX307"/>
      <c r="FTY307"/>
      <c r="FTZ307"/>
      <c r="FUA307"/>
      <c r="FUB307"/>
      <c r="FUC307"/>
      <c r="FUD307"/>
      <c r="FUE307"/>
      <c r="FUF307"/>
      <c r="FUG307"/>
      <c r="FUH307"/>
      <c r="FUI307"/>
      <c r="FUJ307"/>
      <c r="FUK307"/>
      <c r="FUL307"/>
      <c r="FUM307"/>
      <c r="FUN307"/>
      <c r="FUO307"/>
      <c r="FUP307"/>
      <c r="FUQ307"/>
      <c r="FUR307"/>
      <c r="FUS307"/>
      <c r="FUT307"/>
      <c r="FUU307"/>
      <c r="FUV307"/>
      <c r="FUW307"/>
      <c r="FUX307"/>
      <c r="FUY307"/>
      <c r="FUZ307"/>
      <c r="FVA307"/>
      <c r="FVB307"/>
      <c r="FVC307"/>
      <c r="FVD307"/>
      <c r="FVE307"/>
      <c r="FVF307"/>
      <c r="FVG307"/>
      <c r="FVH307"/>
      <c r="FVI307"/>
      <c r="FVJ307"/>
      <c r="FVK307"/>
      <c r="FVL307"/>
      <c r="FVM307"/>
      <c r="FVN307"/>
      <c r="FVO307"/>
      <c r="FVP307"/>
      <c r="FVQ307"/>
      <c r="FVR307"/>
      <c r="FVS307"/>
      <c r="FVT307"/>
      <c r="FVU307"/>
      <c r="FVV307"/>
      <c r="FVW307"/>
      <c r="FVX307"/>
      <c r="FVY307"/>
      <c r="FVZ307"/>
      <c r="FWA307"/>
      <c r="FWB307"/>
      <c r="FWC307"/>
      <c r="FWD307"/>
      <c r="FWE307"/>
      <c r="FWF307"/>
      <c r="FWG307"/>
      <c r="FWH307"/>
      <c r="FWI307"/>
      <c r="FWJ307"/>
      <c r="FWK307"/>
      <c r="FWL307"/>
      <c r="FWM307"/>
      <c r="FWN307"/>
      <c r="FWO307"/>
      <c r="FWP307"/>
      <c r="FWQ307"/>
      <c r="FWR307"/>
      <c r="FWS307"/>
      <c r="FWT307"/>
      <c r="FWU307"/>
      <c r="FWV307"/>
      <c r="FWW307"/>
      <c r="FWX307"/>
      <c r="FWY307"/>
      <c r="FWZ307"/>
      <c r="FXA307"/>
      <c r="FXB307"/>
      <c r="FXC307"/>
      <c r="FXD307"/>
      <c r="FXE307"/>
      <c r="FXF307"/>
      <c r="FXG307"/>
      <c r="FXH307"/>
      <c r="FXI307"/>
      <c r="FXJ307"/>
      <c r="FXK307"/>
      <c r="FXL307"/>
      <c r="FXM307"/>
      <c r="FXN307"/>
      <c r="FXO307"/>
      <c r="FXP307"/>
      <c r="FXQ307"/>
      <c r="FXR307"/>
      <c r="FXS307"/>
      <c r="FXT307"/>
      <c r="FXU307"/>
      <c r="FXV307"/>
      <c r="FXW307"/>
      <c r="FXX307"/>
      <c r="FXY307"/>
      <c r="FXZ307"/>
      <c r="FYA307"/>
      <c r="FYB307"/>
      <c r="FYC307"/>
      <c r="FYD307"/>
      <c r="FYE307"/>
      <c r="FYF307"/>
      <c r="FYG307"/>
      <c r="FYH307"/>
      <c r="FYI307"/>
      <c r="FYJ307"/>
      <c r="FYK307"/>
      <c r="FYL307"/>
      <c r="FYM307"/>
      <c r="FYN307"/>
      <c r="FYO307"/>
      <c r="FYP307"/>
      <c r="FYQ307"/>
      <c r="FYR307"/>
      <c r="FYS307"/>
      <c r="FYT307"/>
      <c r="FYU307"/>
      <c r="FYV307"/>
      <c r="FYW307"/>
      <c r="FYX307"/>
      <c r="FYY307"/>
      <c r="FYZ307"/>
      <c r="FZA307"/>
      <c r="FZB307"/>
      <c r="FZC307"/>
      <c r="FZD307"/>
      <c r="FZE307"/>
      <c r="FZF307"/>
      <c r="FZG307"/>
      <c r="FZH307"/>
      <c r="FZI307"/>
      <c r="FZJ307"/>
      <c r="FZK307"/>
      <c r="FZL307"/>
      <c r="FZM307"/>
      <c r="FZN307"/>
      <c r="FZO307"/>
      <c r="FZP307"/>
      <c r="FZQ307"/>
      <c r="FZR307"/>
      <c r="FZS307"/>
      <c r="FZT307"/>
      <c r="FZU307"/>
      <c r="FZV307"/>
      <c r="FZW307"/>
      <c r="FZX307"/>
      <c r="FZY307"/>
      <c r="FZZ307"/>
      <c r="GAA307"/>
      <c r="GAB307"/>
      <c r="GAC307"/>
      <c r="GAD307"/>
      <c r="GAE307"/>
      <c r="GAF307"/>
      <c r="GAG307"/>
      <c r="GAH307"/>
      <c r="GAI307"/>
      <c r="GAJ307"/>
      <c r="GAK307"/>
      <c r="GAL307"/>
      <c r="GAM307"/>
      <c r="GAN307"/>
      <c r="GAO307"/>
      <c r="GAP307"/>
      <c r="GAQ307"/>
      <c r="GAR307"/>
      <c r="GAS307"/>
      <c r="GAT307"/>
      <c r="GAU307"/>
      <c r="GAV307"/>
      <c r="GAW307"/>
      <c r="GAX307"/>
      <c r="GAY307"/>
      <c r="GAZ307"/>
      <c r="GBA307"/>
      <c r="GBB307"/>
      <c r="GBC307"/>
      <c r="GBD307"/>
      <c r="GBE307"/>
      <c r="GBF307"/>
      <c r="GBG307"/>
      <c r="GBH307"/>
      <c r="GBI307"/>
      <c r="GBJ307"/>
      <c r="GBK307"/>
      <c r="GBL307"/>
      <c r="GBM307"/>
      <c r="GBN307"/>
      <c r="GBO307"/>
      <c r="GBP307"/>
      <c r="GBQ307"/>
      <c r="GBR307"/>
      <c r="GBS307"/>
      <c r="GBT307"/>
      <c r="GBU307"/>
      <c r="GBV307"/>
      <c r="GBW307"/>
      <c r="GBX307"/>
      <c r="GBY307"/>
      <c r="GBZ307"/>
      <c r="GCA307"/>
      <c r="GCB307"/>
      <c r="GCC307"/>
      <c r="GCD307"/>
      <c r="GCE307"/>
      <c r="GCF307"/>
      <c r="GCG307"/>
      <c r="GCH307"/>
      <c r="GCI307"/>
      <c r="GCJ307"/>
      <c r="GCK307"/>
      <c r="GCL307"/>
      <c r="GCM307"/>
      <c r="GCN307"/>
      <c r="GCO307"/>
      <c r="GCP307"/>
      <c r="GCQ307"/>
      <c r="GCR307"/>
      <c r="GCS307"/>
      <c r="GCT307"/>
      <c r="GCU307"/>
      <c r="GCV307"/>
      <c r="GCW307"/>
      <c r="GCX307"/>
      <c r="GCY307"/>
      <c r="GCZ307"/>
      <c r="GDA307"/>
      <c r="GDB307"/>
      <c r="GDC307"/>
      <c r="GDD307"/>
      <c r="GDE307"/>
      <c r="GDF307"/>
      <c r="GDG307"/>
      <c r="GDH307"/>
      <c r="GDI307"/>
      <c r="GDJ307"/>
      <c r="GDK307"/>
      <c r="GDL307"/>
      <c r="GDM307"/>
      <c r="GDN307"/>
      <c r="GDO307"/>
      <c r="GDP307"/>
      <c r="GDQ307"/>
      <c r="GDR307"/>
      <c r="GDS307"/>
      <c r="GDT307"/>
      <c r="GDU307"/>
      <c r="GDV307"/>
      <c r="GDW307"/>
      <c r="GDX307"/>
      <c r="GDY307"/>
      <c r="GDZ307"/>
      <c r="GEA307"/>
      <c r="GEB307"/>
      <c r="GEC307"/>
      <c r="GED307"/>
      <c r="GEE307"/>
      <c r="GEF307"/>
      <c r="GEG307"/>
      <c r="GEH307"/>
      <c r="GEI307"/>
      <c r="GEJ307"/>
      <c r="GEK307"/>
      <c r="GEL307"/>
      <c r="GEM307"/>
      <c r="GEN307"/>
      <c r="GEO307"/>
      <c r="GEP307"/>
      <c r="GEQ307"/>
      <c r="GER307"/>
      <c r="GES307"/>
      <c r="GET307"/>
      <c r="GEU307"/>
      <c r="GEV307"/>
      <c r="GEW307"/>
      <c r="GEX307"/>
      <c r="GEY307"/>
      <c r="GEZ307"/>
      <c r="GFA307"/>
      <c r="GFB307"/>
      <c r="GFC307"/>
      <c r="GFD307"/>
      <c r="GFE307"/>
      <c r="GFF307"/>
      <c r="GFG307"/>
      <c r="GFH307"/>
      <c r="GFI307"/>
      <c r="GFJ307"/>
      <c r="GFK307"/>
      <c r="GFL307"/>
      <c r="GFM307"/>
      <c r="GFN307"/>
      <c r="GFO307"/>
      <c r="GFP307"/>
      <c r="GFQ307"/>
      <c r="GFR307"/>
      <c r="GFS307"/>
      <c r="GFT307"/>
      <c r="GFU307"/>
      <c r="GFV307"/>
      <c r="GFW307"/>
      <c r="GFX307"/>
      <c r="GFY307"/>
      <c r="GFZ307"/>
      <c r="GGA307"/>
      <c r="GGB307"/>
      <c r="GGC307"/>
      <c r="GGD307"/>
      <c r="GGE307"/>
      <c r="GGF307"/>
      <c r="GGG307"/>
      <c r="GGH307"/>
      <c r="GGI307"/>
      <c r="GGJ307"/>
      <c r="GGK307"/>
      <c r="GGL307"/>
      <c r="GGM307"/>
      <c r="GGN307"/>
      <c r="GGO307"/>
      <c r="GGP307"/>
      <c r="GGQ307"/>
      <c r="GGR307"/>
      <c r="GGS307"/>
      <c r="GGT307"/>
      <c r="GGU307"/>
      <c r="GGV307"/>
      <c r="GGW307"/>
      <c r="GGX307"/>
      <c r="GGY307"/>
      <c r="GGZ307"/>
      <c r="GHA307"/>
      <c r="GHB307"/>
      <c r="GHC307"/>
      <c r="GHD307"/>
      <c r="GHE307"/>
      <c r="GHF307"/>
      <c r="GHG307"/>
      <c r="GHH307"/>
      <c r="GHI307"/>
      <c r="GHJ307"/>
      <c r="GHK307"/>
      <c r="GHL307"/>
      <c r="GHM307"/>
      <c r="GHN307"/>
      <c r="GHO307"/>
      <c r="GHP307"/>
      <c r="GHQ307"/>
      <c r="GHR307"/>
      <c r="GHS307"/>
      <c r="GHT307"/>
      <c r="GHU307"/>
      <c r="GHV307"/>
      <c r="GHW307"/>
      <c r="GHX307"/>
      <c r="GHY307"/>
      <c r="GHZ307"/>
      <c r="GIA307"/>
      <c r="GIB307"/>
      <c r="GIC307"/>
      <c r="GID307"/>
      <c r="GIE307"/>
      <c r="GIF307"/>
      <c r="GIG307"/>
      <c r="GIH307"/>
      <c r="GII307"/>
      <c r="GIJ307"/>
      <c r="GIK307"/>
      <c r="GIL307"/>
      <c r="GIM307"/>
      <c r="GIN307"/>
      <c r="GIO307"/>
      <c r="GIP307"/>
      <c r="GIQ307"/>
      <c r="GIR307"/>
      <c r="GIS307"/>
      <c r="GIT307"/>
      <c r="GIU307"/>
      <c r="GIV307"/>
      <c r="GIW307"/>
      <c r="GIX307"/>
      <c r="GIY307"/>
      <c r="GIZ307"/>
      <c r="GJA307"/>
      <c r="GJB307"/>
      <c r="GJC307"/>
      <c r="GJD307"/>
      <c r="GJE307"/>
      <c r="GJF307"/>
      <c r="GJG307"/>
      <c r="GJH307"/>
      <c r="GJI307"/>
      <c r="GJJ307"/>
      <c r="GJK307"/>
      <c r="GJL307"/>
      <c r="GJM307"/>
      <c r="GJN307"/>
      <c r="GJO307"/>
      <c r="GJP307"/>
      <c r="GJQ307"/>
      <c r="GJR307"/>
      <c r="GJS307"/>
      <c r="GJT307"/>
      <c r="GJU307"/>
      <c r="GJV307"/>
      <c r="GJW307"/>
      <c r="GJX307"/>
      <c r="GJY307"/>
      <c r="GJZ307"/>
      <c r="GKA307"/>
      <c r="GKB307"/>
      <c r="GKC307"/>
      <c r="GKD307"/>
      <c r="GKE307"/>
      <c r="GKF307"/>
      <c r="GKG307"/>
      <c r="GKH307"/>
      <c r="GKI307"/>
      <c r="GKJ307"/>
      <c r="GKK307"/>
      <c r="GKL307"/>
      <c r="GKM307"/>
      <c r="GKN307"/>
      <c r="GKO307"/>
      <c r="GKP307"/>
      <c r="GKQ307"/>
      <c r="GKR307"/>
      <c r="GKS307"/>
      <c r="GKT307"/>
      <c r="GKU307"/>
      <c r="GKV307"/>
      <c r="GKW307"/>
      <c r="GKX307"/>
      <c r="GKY307"/>
      <c r="GKZ307"/>
      <c r="GLA307"/>
      <c r="GLB307"/>
      <c r="GLC307"/>
      <c r="GLD307"/>
      <c r="GLE307"/>
      <c r="GLF307"/>
      <c r="GLG307"/>
      <c r="GLH307"/>
      <c r="GLI307"/>
      <c r="GLJ307"/>
      <c r="GLK307"/>
      <c r="GLL307"/>
      <c r="GLM307"/>
      <c r="GLN307"/>
      <c r="GLO307"/>
      <c r="GLP307"/>
      <c r="GLQ307"/>
      <c r="GLR307"/>
      <c r="GLS307"/>
      <c r="GLT307"/>
      <c r="GLU307"/>
      <c r="GLV307"/>
      <c r="GLW307"/>
      <c r="GLX307"/>
      <c r="GLY307"/>
      <c r="GLZ307"/>
      <c r="GMA307"/>
      <c r="GMB307"/>
      <c r="GMC307"/>
      <c r="GMD307"/>
      <c r="GME307"/>
      <c r="GMF307"/>
      <c r="GMG307"/>
      <c r="GMH307"/>
      <c r="GMI307"/>
      <c r="GMJ307"/>
      <c r="GMK307"/>
      <c r="GML307"/>
      <c r="GMM307"/>
      <c r="GMN307"/>
      <c r="GMO307"/>
      <c r="GMP307"/>
      <c r="GMQ307"/>
      <c r="GMR307"/>
      <c r="GMS307"/>
      <c r="GMT307"/>
      <c r="GMU307"/>
      <c r="GMV307"/>
      <c r="GMW307"/>
      <c r="GMX307"/>
      <c r="GMY307"/>
      <c r="GMZ307"/>
      <c r="GNA307"/>
      <c r="GNB307"/>
      <c r="GNC307"/>
      <c r="GND307"/>
      <c r="GNE307"/>
      <c r="GNF307"/>
      <c r="GNG307"/>
      <c r="GNH307"/>
      <c r="GNI307"/>
      <c r="GNJ307"/>
      <c r="GNK307"/>
      <c r="GNL307"/>
      <c r="GNM307"/>
      <c r="GNN307"/>
      <c r="GNO307"/>
      <c r="GNP307"/>
      <c r="GNQ307"/>
      <c r="GNR307"/>
      <c r="GNS307"/>
      <c r="GNT307"/>
      <c r="GNU307"/>
      <c r="GNV307"/>
      <c r="GNW307"/>
      <c r="GNX307"/>
      <c r="GNY307"/>
      <c r="GNZ307"/>
      <c r="GOA307"/>
      <c r="GOB307"/>
      <c r="GOC307"/>
      <c r="GOD307"/>
      <c r="GOE307"/>
      <c r="GOF307"/>
      <c r="GOG307"/>
      <c r="GOH307"/>
      <c r="GOI307"/>
      <c r="GOJ307"/>
      <c r="GOK307"/>
      <c r="GOL307"/>
      <c r="GOM307"/>
      <c r="GON307"/>
      <c r="GOO307"/>
      <c r="GOP307"/>
      <c r="GOQ307"/>
      <c r="GOR307"/>
      <c r="GOS307"/>
      <c r="GOT307"/>
      <c r="GOU307"/>
      <c r="GOV307"/>
      <c r="GOW307"/>
      <c r="GOX307"/>
      <c r="GOY307"/>
      <c r="GOZ307"/>
      <c r="GPA307"/>
      <c r="GPB307"/>
      <c r="GPC307"/>
      <c r="GPD307"/>
      <c r="GPE307"/>
      <c r="GPF307"/>
      <c r="GPG307"/>
      <c r="GPH307"/>
      <c r="GPI307"/>
      <c r="GPJ307"/>
      <c r="GPK307"/>
      <c r="GPL307"/>
      <c r="GPM307"/>
      <c r="GPN307"/>
      <c r="GPO307"/>
      <c r="GPP307"/>
      <c r="GPQ307"/>
      <c r="GPR307"/>
      <c r="GPS307"/>
      <c r="GPT307"/>
      <c r="GPU307"/>
      <c r="GPV307"/>
      <c r="GPW307"/>
      <c r="GPX307"/>
      <c r="GPY307"/>
      <c r="GPZ307"/>
      <c r="GQA307"/>
      <c r="GQB307"/>
      <c r="GQC307"/>
      <c r="GQD307"/>
      <c r="GQE307"/>
      <c r="GQF307"/>
      <c r="GQG307"/>
      <c r="GQH307"/>
      <c r="GQI307"/>
      <c r="GQJ307"/>
      <c r="GQK307"/>
      <c r="GQL307"/>
      <c r="GQM307"/>
      <c r="GQN307"/>
      <c r="GQO307"/>
      <c r="GQP307"/>
      <c r="GQQ307"/>
      <c r="GQR307"/>
      <c r="GQS307"/>
      <c r="GQT307"/>
      <c r="GQU307"/>
      <c r="GQV307"/>
      <c r="GQW307"/>
      <c r="GQX307"/>
      <c r="GQY307"/>
      <c r="GQZ307"/>
      <c r="GRA307"/>
      <c r="GRB307"/>
      <c r="GRC307"/>
      <c r="GRD307"/>
      <c r="GRE307"/>
      <c r="GRF307"/>
      <c r="GRG307"/>
      <c r="GRH307"/>
      <c r="GRI307"/>
      <c r="GRJ307"/>
      <c r="GRK307"/>
      <c r="GRL307"/>
      <c r="GRM307"/>
      <c r="GRN307"/>
      <c r="GRO307"/>
      <c r="GRP307"/>
      <c r="GRQ307"/>
      <c r="GRR307"/>
      <c r="GRS307"/>
      <c r="GRT307"/>
      <c r="GRU307"/>
      <c r="GRV307"/>
      <c r="GRW307"/>
      <c r="GRX307"/>
      <c r="GRY307"/>
      <c r="GRZ307"/>
      <c r="GSA307"/>
      <c r="GSB307"/>
      <c r="GSC307"/>
      <c r="GSD307"/>
      <c r="GSE307"/>
      <c r="GSF307"/>
      <c r="GSG307"/>
      <c r="GSH307"/>
      <c r="GSI307"/>
      <c r="GSJ307"/>
      <c r="GSK307"/>
      <c r="GSL307"/>
      <c r="GSM307"/>
      <c r="GSN307"/>
      <c r="GSO307"/>
      <c r="GSP307"/>
      <c r="GSQ307"/>
      <c r="GSR307"/>
      <c r="GSS307"/>
      <c r="GST307"/>
      <c r="GSU307"/>
      <c r="GSV307"/>
      <c r="GSW307"/>
      <c r="GSX307"/>
      <c r="GSY307"/>
      <c r="GSZ307"/>
      <c r="GTA307"/>
      <c r="GTB307"/>
      <c r="GTC307"/>
      <c r="GTD307"/>
      <c r="GTE307"/>
      <c r="GTF307"/>
      <c r="GTG307"/>
      <c r="GTH307"/>
      <c r="GTI307"/>
      <c r="GTJ307"/>
      <c r="GTK307"/>
      <c r="GTL307"/>
      <c r="GTM307"/>
      <c r="GTN307"/>
      <c r="GTO307"/>
      <c r="GTP307"/>
      <c r="GTQ307"/>
      <c r="GTR307"/>
      <c r="GTS307"/>
      <c r="GTT307"/>
      <c r="GTU307"/>
      <c r="GTV307"/>
      <c r="GTW307"/>
      <c r="GTX307"/>
      <c r="GTY307"/>
      <c r="GTZ307"/>
      <c r="GUA307"/>
      <c r="GUB307"/>
      <c r="GUC307"/>
      <c r="GUD307"/>
      <c r="GUE307"/>
      <c r="GUF307"/>
      <c r="GUG307"/>
      <c r="GUH307"/>
      <c r="GUI307"/>
      <c r="GUJ307"/>
      <c r="GUK307"/>
      <c r="GUL307"/>
      <c r="GUM307"/>
      <c r="GUN307"/>
      <c r="GUO307"/>
      <c r="GUP307"/>
      <c r="GUQ307"/>
      <c r="GUR307"/>
      <c r="GUS307"/>
      <c r="GUT307"/>
      <c r="GUU307"/>
      <c r="GUV307"/>
      <c r="GUW307"/>
      <c r="GUX307"/>
      <c r="GUY307"/>
      <c r="GUZ307"/>
      <c r="GVA307"/>
      <c r="GVB307"/>
      <c r="GVC307"/>
      <c r="GVD307"/>
      <c r="GVE307"/>
      <c r="GVF307"/>
      <c r="GVG307"/>
      <c r="GVH307"/>
      <c r="GVI307"/>
      <c r="GVJ307"/>
      <c r="GVK307"/>
      <c r="GVL307"/>
      <c r="GVM307"/>
      <c r="GVN307"/>
      <c r="GVO307"/>
      <c r="GVP307"/>
      <c r="GVQ307"/>
      <c r="GVR307"/>
      <c r="GVS307"/>
      <c r="GVT307"/>
      <c r="GVU307"/>
      <c r="GVV307"/>
      <c r="GVW307"/>
      <c r="GVX307"/>
      <c r="GVY307"/>
      <c r="GVZ307"/>
      <c r="GWA307"/>
      <c r="GWB307"/>
      <c r="GWC307"/>
      <c r="GWD307"/>
      <c r="GWE307"/>
      <c r="GWF307"/>
      <c r="GWG307"/>
      <c r="GWH307"/>
      <c r="GWI307"/>
      <c r="GWJ307"/>
      <c r="GWK307"/>
      <c r="GWL307"/>
      <c r="GWM307"/>
      <c r="GWN307"/>
      <c r="GWO307"/>
      <c r="GWP307"/>
      <c r="GWQ307"/>
      <c r="GWR307"/>
      <c r="GWS307"/>
      <c r="GWT307"/>
      <c r="GWU307"/>
      <c r="GWV307"/>
      <c r="GWW307"/>
      <c r="GWX307"/>
      <c r="GWY307"/>
      <c r="GWZ307"/>
      <c r="GXA307"/>
      <c r="GXB307"/>
      <c r="GXC307"/>
      <c r="GXD307"/>
      <c r="GXE307"/>
      <c r="GXF307"/>
      <c r="GXG307"/>
      <c r="GXH307"/>
      <c r="GXI307"/>
      <c r="GXJ307"/>
      <c r="GXK307"/>
      <c r="GXL307"/>
      <c r="GXM307"/>
      <c r="GXN307"/>
      <c r="GXO307"/>
      <c r="GXP307"/>
      <c r="GXQ307"/>
      <c r="GXR307"/>
      <c r="GXS307"/>
      <c r="GXT307"/>
      <c r="GXU307"/>
      <c r="GXV307"/>
      <c r="GXW307"/>
      <c r="GXX307"/>
      <c r="GXY307"/>
      <c r="GXZ307"/>
      <c r="GYA307"/>
      <c r="GYB307"/>
      <c r="GYC307"/>
      <c r="GYD307"/>
      <c r="GYE307"/>
      <c r="GYF307"/>
      <c r="GYG307"/>
      <c r="GYH307"/>
      <c r="GYI307"/>
      <c r="GYJ307"/>
      <c r="GYK307"/>
      <c r="GYL307"/>
      <c r="GYM307"/>
      <c r="GYN307"/>
      <c r="GYO307"/>
      <c r="GYP307"/>
      <c r="GYQ307"/>
      <c r="GYR307"/>
      <c r="GYS307"/>
      <c r="GYT307"/>
      <c r="GYU307"/>
      <c r="GYV307"/>
      <c r="GYW307"/>
      <c r="GYX307"/>
      <c r="GYY307"/>
      <c r="GYZ307"/>
      <c r="GZA307"/>
      <c r="GZB307"/>
      <c r="GZC307"/>
      <c r="GZD307"/>
      <c r="GZE307"/>
      <c r="GZF307"/>
      <c r="GZG307"/>
      <c r="GZH307"/>
      <c r="GZI307"/>
      <c r="GZJ307"/>
      <c r="GZK307"/>
      <c r="GZL307"/>
      <c r="GZM307"/>
      <c r="GZN307"/>
      <c r="GZO307"/>
      <c r="GZP307"/>
      <c r="GZQ307"/>
      <c r="GZR307"/>
      <c r="GZS307"/>
      <c r="GZT307"/>
      <c r="GZU307"/>
      <c r="GZV307"/>
      <c r="GZW307"/>
      <c r="GZX307"/>
      <c r="GZY307"/>
      <c r="GZZ307"/>
      <c r="HAA307"/>
      <c r="HAB307"/>
      <c r="HAC307"/>
      <c r="HAD307"/>
      <c r="HAE307"/>
      <c r="HAF307"/>
      <c r="HAG307"/>
      <c r="HAH307"/>
      <c r="HAI307"/>
      <c r="HAJ307"/>
      <c r="HAK307"/>
      <c r="HAL307"/>
      <c r="HAM307"/>
      <c r="HAN307"/>
      <c r="HAO307"/>
      <c r="HAP307"/>
      <c r="HAQ307"/>
      <c r="HAR307"/>
      <c r="HAS307"/>
      <c r="HAT307"/>
      <c r="HAU307"/>
      <c r="HAV307"/>
      <c r="HAW307"/>
      <c r="HAX307"/>
      <c r="HAY307"/>
      <c r="HAZ307"/>
      <c r="HBA307"/>
      <c r="HBB307"/>
      <c r="HBC307"/>
      <c r="HBD307"/>
      <c r="HBE307"/>
      <c r="HBF307"/>
      <c r="HBG307"/>
      <c r="HBH307"/>
      <c r="HBI307"/>
      <c r="HBJ307"/>
      <c r="HBK307"/>
      <c r="HBL307"/>
      <c r="HBM307"/>
      <c r="HBN307"/>
      <c r="HBO307"/>
      <c r="HBP307"/>
      <c r="HBQ307"/>
      <c r="HBR307"/>
      <c r="HBS307"/>
      <c r="HBT307"/>
      <c r="HBU307"/>
      <c r="HBV307"/>
      <c r="HBW307"/>
      <c r="HBX307"/>
      <c r="HBY307"/>
      <c r="HBZ307"/>
      <c r="HCA307"/>
      <c r="HCB307"/>
      <c r="HCC307"/>
      <c r="HCD307"/>
      <c r="HCE307"/>
      <c r="HCF307"/>
      <c r="HCG307"/>
      <c r="HCH307"/>
      <c r="HCI307"/>
      <c r="HCJ307"/>
      <c r="HCK307"/>
      <c r="HCL307"/>
      <c r="HCM307"/>
      <c r="HCN307"/>
      <c r="HCO307"/>
      <c r="HCP307"/>
      <c r="HCQ307"/>
      <c r="HCR307"/>
      <c r="HCS307"/>
      <c r="HCT307"/>
      <c r="HCU307"/>
      <c r="HCV307"/>
      <c r="HCW307"/>
      <c r="HCX307"/>
      <c r="HCY307"/>
      <c r="HCZ307"/>
      <c r="HDA307"/>
      <c r="HDB307"/>
      <c r="HDC307"/>
      <c r="HDD307"/>
      <c r="HDE307"/>
      <c r="HDF307"/>
      <c r="HDG307"/>
      <c r="HDH307"/>
      <c r="HDI307"/>
      <c r="HDJ307"/>
      <c r="HDK307"/>
      <c r="HDL307"/>
      <c r="HDM307"/>
      <c r="HDN307"/>
      <c r="HDO307"/>
      <c r="HDP307"/>
      <c r="HDQ307"/>
      <c r="HDR307"/>
      <c r="HDS307"/>
      <c r="HDT307"/>
      <c r="HDU307"/>
      <c r="HDV307"/>
      <c r="HDW307"/>
      <c r="HDX307"/>
      <c r="HDY307"/>
      <c r="HDZ307"/>
      <c r="HEA307"/>
      <c r="HEB307"/>
      <c r="HEC307"/>
      <c r="HED307"/>
      <c r="HEE307"/>
      <c r="HEF307"/>
      <c r="HEG307"/>
      <c r="HEH307"/>
      <c r="HEI307"/>
      <c r="HEJ307"/>
      <c r="HEK307"/>
      <c r="HEL307"/>
      <c r="HEM307"/>
      <c r="HEN307"/>
      <c r="HEO307"/>
      <c r="HEP307"/>
      <c r="HEQ307"/>
      <c r="HER307"/>
      <c r="HES307"/>
      <c r="HET307"/>
      <c r="HEU307"/>
      <c r="HEV307"/>
      <c r="HEW307"/>
      <c r="HEX307"/>
      <c r="HEY307"/>
      <c r="HEZ307"/>
      <c r="HFA307"/>
      <c r="HFB307"/>
      <c r="HFC307"/>
      <c r="HFD307"/>
      <c r="HFE307"/>
      <c r="HFF307"/>
      <c r="HFG307"/>
      <c r="HFH307"/>
      <c r="HFI307"/>
      <c r="HFJ307"/>
      <c r="HFK307"/>
      <c r="HFL307"/>
      <c r="HFM307"/>
      <c r="HFN307"/>
      <c r="HFO307"/>
      <c r="HFP307"/>
      <c r="HFQ307"/>
      <c r="HFR307"/>
      <c r="HFS307"/>
      <c r="HFT307"/>
      <c r="HFU307"/>
      <c r="HFV307"/>
      <c r="HFW307"/>
      <c r="HFX307"/>
      <c r="HFY307"/>
      <c r="HFZ307"/>
      <c r="HGA307"/>
      <c r="HGB307"/>
      <c r="HGC307"/>
      <c r="HGD307"/>
      <c r="HGE307"/>
      <c r="HGF307"/>
      <c r="HGG307"/>
      <c r="HGH307"/>
      <c r="HGI307"/>
      <c r="HGJ307"/>
      <c r="HGK307"/>
      <c r="HGL307"/>
      <c r="HGM307"/>
      <c r="HGN307"/>
      <c r="HGO307"/>
      <c r="HGP307"/>
      <c r="HGQ307"/>
      <c r="HGR307"/>
      <c r="HGS307"/>
      <c r="HGT307"/>
      <c r="HGU307"/>
      <c r="HGV307"/>
      <c r="HGW307"/>
      <c r="HGX307"/>
      <c r="HGY307"/>
      <c r="HGZ307"/>
      <c r="HHA307"/>
      <c r="HHB307"/>
      <c r="HHC307"/>
      <c r="HHD307"/>
      <c r="HHE307"/>
      <c r="HHF307"/>
      <c r="HHG307"/>
      <c r="HHH307"/>
      <c r="HHI307"/>
      <c r="HHJ307"/>
      <c r="HHK307"/>
      <c r="HHL307"/>
      <c r="HHM307"/>
      <c r="HHN307"/>
      <c r="HHO307"/>
      <c r="HHP307"/>
      <c r="HHQ307"/>
      <c r="HHR307"/>
      <c r="HHS307"/>
      <c r="HHT307"/>
      <c r="HHU307"/>
      <c r="HHV307"/>
      <c r="HHW307"/>
      <c r="HHX307"/>
      <c r="HHY307"/>
      <c r="HHZ307"/>
      <c r="HIA307"/>
      <c r="HIB307"/>
      <c r="HIC307"/>
      <c r="HID307"/>
      <c r="HIE307"/>
      <c r="HIF307"/>
      <c r="HIG307"/>
      <c r="HIH307"/>
      <c r="HII307"/>
      <c r="HIJ307"/>
      <c r="HIK307"/>
      <c r="HIL307"/>
      <c r="HIM307"/>
      <c r="HIN307"/>
      <c r="HIO307"/>
      <c r="HIP307"/>
      <c r="HIQ307"/>
      <c r="HIR307"/>
      <c r="HIS307"/>
      <c r="HIT307"/>
      <c r="HIU307"/>
      <c r="HIV307"/>
      <c r="HIW307"/>
      <c r="HIX307"/>
      <c r="HIY307"/>
      <c r="HIZ307"/>
      <c r="HJA307"/>
      <c r="HJB307"/>
      <c r="HJC307"/>
      <c r="HJD307"/>
      <c r="HJE307"/>
      <c r="HJF307"/>
      <c r="HJG307"/>
      <c r="HJH307"/>
      <c r="HJI307"/>
      <c r="HJJ307"/>
      <c r="HJK307"/>
      <c r="HJL307"/>
      <c r="HJM307"/>
      <c r="HJN307"/>
      <c r="HJO307"/>
      <c r="HJP307"/>
      <c r="HJQ307"/>
      <c r="HJR307"/>
      <c r="HJS307"/>
      <c r="HJT307"/>
      <c r="HJU307"/>
      <c r="HJV307"/>
      <c r="HJW307"/>
      <c r="HJX307"/>
      <c r="HJY307"/>
      <c r="HJZ307"/>
      <c r="HKA307"/>
      <c r="HKB307"/>
      <c r="HKC307"/>
      <c r="HKD307"/>
      <c r="HKE307"/>
      <c r="HKF307"/>
      <c r="HKG307"/>
      <c r="HKH307"/>
      <c r="HKI307"/>
      <c r="HKJ307"/>
      <c r="HKK307"/>
      <c r="HKL307"/>
      <c r="HKM307"/>
      <c r="HKN307"/>
      <c r="HKO307"/>
      <c r="HKP307"/>
      <c r="HKQ307"/>
      <c r="HKR307"/>
      <c r="HKS307"/>
      <c r="HKT307"/>
      <c r="HKU307"/>
      <c r="HKV307"/>
      <c r="HKW307"/>
      <c r="HKX307"/>
      <c r="HKY307"/>
      <c r="HKZ307"/>
      <c r="HLA307"/>
      <c r="HLB307"/>
      <c r="HLC307"/>
      <c r="HLD307"/>
      <c r="HLE307"/>
      <c r="HLF307"/>
      <c r="HLG307"/>
      <c r="HLH307"/>
      <c r="HLI307"/>
      <c r="HLJ307"/>
      <c r="HLK307"/>
      <c r="HLL307"/>
      <c r="HLM307"/>
      <c r="HLN307"/>
      <c r="HLO307"/>
      <c r="HLP307"/>
      <c r="HLQ307"/>
      <c r="HLR307"/>
      <c r="HLS307"/>
      <c r="HLT307"/>
      <c r="HLU307"/>
      <c r="HLV307"/>
      <c r="HLW307"/>
      <c r="HLX307"/>
      <c r="HLY307"/>
      <c r="HLZ307"/>
      <c r="HMA307"/>
      <c r="HMB307"/>
      <c r="HMC307"/>
      <c r="HMD307"/>
      <c r="HME307"/>
      <c r="HMF307"/>
      <c r="HMG307"/>
      <c r="HMH307"/>
      <c r="HMI307"/>
      <c r="HMJ307"/>
      <c r="HMK307"/>
      <c r="HML307"/>
      <c r="HMM307"/>
      <c r="HMN307"/>
      <c r="HMO307"/>
      <c r="HMP307"/>
      <c r="HMQ307"/>
      <c r="HMR307"/>
      <c r="HMS307"/>
      <c r="HMT307"/>
      <c r="HMU307"/>
      <c r="HMV307"/>
      <c r="HMW307"/>
      <c r="HMX307"/>
      <c r="HMY307"/>
      <c r="HMZ307"/>
      <c r="HNA307"/>
      <c r="HNB307"/>
      <c r="HNC307"/>
      <c r="HND307"/>
      <c r="HNE307"/>
      <c r="HNF307"/>
      <c r="HNG307"/>
      <c r="HNH307"/>
      <c r="HNI307"/>
      <c r="HNJ307"/>
      <c r="HNK307"/>
      <c r="HNL307"/>
      <c r="HNM307"/>
      <c r="HNN307"/>
      <c r="HNO307"/>
      <c r="HNP307"/>
      <c r="HNQ307"/>
      <c r="HNR307"/>
      <c r="HNS307"/>
      <c r="HNT307"/>
      <c r="HNU307"/>
      <c r="HNV307"/>
      <c r="HNW307"/>
      <c r="HNX307"/>
      <c r="HNY307"/>
      <c r="HNZ307"/>
      <c r="HOA307"/>
      <c r="HOB307"/>
      <c r="HOC307"/>
      <c r="HOD307"/>
      <c r="HOE307"/>
      <c r="HOF307"/>
      <c r="HOG307"/>
      <c r="HOH307"/>
      <c r="HOI307"/>
      <c r="HOJ307"/>
      <c r="HOK307"/>
      <c r="HOL307"/>
      <c r="HOM307"/>
      <c r="HON307"/>
      <c r="HOO307"/>
      <c r="HOP307"/>
      <c r="HOQ307"/>
      <c r="HOR307"/>
      <c r="HOS307"/>
      <c r="HOT307"/>
      <c r="HOU307"/>
      <c r="HOV307"/>
      <c r="HOW307"/>
      <c r="HOX307"/>
      <c r="HOY307"/>
      <c r="HOZ307"/>
      <c r="HPA307"/>
      <c r="HPB307"/>
      <c r="HPC307"/>
      <c r="HPD307"/>
      <c r="HPE307"/>
      <c r="HPF307"/>
      <c r="HPG307"/>
      <c r="HPH307"/>
      <c r="HPI307"/>
      <c r="HPJ307"/>
      <c r="HPK307"/>
      <c r="HPL307"/>
      <c r="HPM307"/>
      <c r="HPN307"/>
      <c r="HPO307"/>
      <c r="HPP307"/>
      <c r="HPQ307"/>
      <c r="HPR307"/>
      <c r="HPS307"/>
      <c r="HPT307"/>
      <c r="HPU307"/>
      <c r="HPV307"/>
      <c r="HPW307"/>
      <c r="HPX307"/>
      <c r="HPY307"/>
      <c r="HPZ307"/>
      <c r="HQA307"/>
      <c r="HQB307"/>
      <c r="HQC307"/>
      <c r="HQD307"/>
      <c r="HQE307"/>
      <c r="HQF307"/>
      <c r="HQG307"/>
      <c r="HQH307"/>
      <c r="HQI307"/>
      <c r="HQJ307"/>
      <c r="HQK307"/>
      <c r="HQL307"/>
      <c r="HQM307"/>
      <c r="HQN307"/>
      <c r="HQO307"/>
      <c r="HQP307"/>
      <c r="HQQ307"/>
      <c r="HQR307"/>
      <c r="HQS307"/>
      <c r="HQT307"/>
      <c r="HQU307"/>
      <c r="HQV307"/>
      <c r="HQW307"/>
      <c r="HQX307"/>
      <c r="HQY307"/>
      <c r="HQZ307"/>
      <c r="HRA307"/>
      <c r="HRB307"/>
      <c r="HRC307"/>
      <c r="HRD307"/>
      <c r="HRE307"/>
      <c r="HRF307"/>
      <c r="HRG307"/>
      <c r="HRH307"/>
      <c r="HRI307"/>
      <c r="HRJ307"/>
      <c r="HRK307"/>
      <c r="HRL307"/>
      <c r="HRM307"/>
      <c r="HRN307"/>
      <c r="HRO307"/>
      <c r="HRP307"/>
      <c r="HRQ307"/>
      <c r="HRR307"/>
      <c r="HRS307"/>
      <c r="HRT307"/>
      <c r="HRU307"/>
      <c r="HRV307"/>
      <c r="HRW307"/>
      <c r="HRX307"/>
      <c r="HRY307"/>
      <c r="HRZ307"/>
      <c r="HSA307"/>
      <c r="HSB307"/>
      <c r="HSC307"/>
      <c r="HSD307"/>
      <c r="HSE307"/>
      <c r="HSF307"/>
      <c r="HSG307"/>
      <c r="HSH307"/>
      <c r="HSI307"/>
      <c r="HSJ307"/>
      <c r="HSK307"/>
      <c r="HSL307"/>
      <c r="HSM307"/>
      <c r="HSN307"/>
      <c r="HSO307"/>
      <c r="HSP307"/>
      <c r="HSQ307"/>
      <c r="HSR307"/>
      <c r="HSS307"/>
      <c r="HST307"/>
      <c r="HSU307"/>
      <c r="HSV307"/>
      <c r="HSW307"/>
      <c r="HSX307"/>
      <c r="HSY307"/>
      <c r="HSZ307"/>
      <c r="HTA307"/>
      <c r="HTB307"/>
      <c r="HTC307"/>
      <c r="HTD307"/>
      <c r="HTE307"/>
      <c r="HTF307"/>
      <c r="HTG307"/>
      <c r="HTH307"/>
      <c r="HTI307"/>
      <c r="HTJ307"/>
      <c r="HTK307"/>
      <c r="HTL307"/>
      <c r="HTM307"/>
      <c r="HTN307"/>
      <c r="HTO307"/>
      <c r="HTP307"/>
      <c r="HTQ307"/>
      <c r="HTR307"/>
      <c r="HTS307"/>
      <c r="HTT307"/>
      <c r="HTU307"/>
      <c r="HTV307"/>
      <c r="HTW307"/>
      <c r="HTX307"/>
      <c r="HTY307"/>
      <c r="HTZ307"/>
      <c r="HUA307"/>
      <c r="HUB307"/>
      <c r="HUC307"/>
      <c r="HUD307"/>
      <c r="HUE307"/>
      <c r="HUF307"/>
      <c r="HUG307"/>
      <c r="HUH307"/>
      <c r="HUI307"/>
      <c r="HUJ307"/>
      <c r="HUK307"/>
      <c r="HUL307"/>
      <c r="HUM307"/>
      <c r="HUN307"/>
      <c r="HUO307"/>
      <c r="HUP307"/>
      <c r="HUQ307"/>
      <c r="HUR307"/>
      <c r="HUS307"/>
      <c r="HUT307"/>
      <c r="HUU307"/>
      <c r="HUV307"/>
      <c r="HUW307"/>
      <c r="HUX307"/>
      <c r="HUY307"/>
      <c r="HUZ307"/>
      <c r="HVA307"/>
      <c r="HVB307"/>
      <c r="HVC307"/>
      <c r="HVD307"/>
      <c r="HVE307"/>
      <c r="HVF307"/>
      <c r="HVG307"/>
      <c r="HVH307"/>
      <c r="HVI307"/>
      <c r="HVJ307"/>
      <c r="HVK307"/>
      <c r="HVL307"/>
      <c r="HVM307"/>
      <c r="HVN307"/>
      <c r="HVO307"/>
      <c r="HVP307"/>
      <c r="HVQ307"/>
      <c r="HVR307"/>
      <c r="HVS307"/>
      <c r="HVT307"/>
      <c r="HVU307"/>
      <c r="HVV307"/>
      <c r="HVW307"/>
      <c r="HVX307"/>
      <c r="HVY307"/>
      <c r="HVZ307"/>
      <c r="HWA307"/>
      <c r="HWB307"/>
      <c r="HWC307"/>
      <c r="HWD307"/>
      <c r="HWE307"/>
      <c r="HWF307"/>
      <c r="HWG307"/>
      <c r="HWH307"/>
      <c r="HWI307"/>
      <c r="HWJ307"/>
      <c r="HWK307"/>
      <c r="HWL307"/>
      <c r="HWM307"/>
      <c r="HWN307"/>
      <c r="HWO307"/>
      <c r="HWP307"/>
      <c r="HWQ307"/>
      <c r="HWR307"/>
      <c r="HWS307"/>
      <c r="HWT307"/>
      <c r="HWU307"/>
      <c r="HWV307"/>
      <c r="HWW307"/>
      <c r="HWX307"/>
      <c r="HWY307"/>
      <c r="HWZ307"/>
      <c r="HXA307"/>
      <c r="HXB307"/>
      <c r="HXC307"/>
      <c r="HXD307"/>
      <c r="HXE307"/>
      <c r="HXF307"/>
      <c r="HXG307"/>
      <c r="HXH307"/>
      <c r="HXI307"/>
      <c r="HXJ307"/>
      <c r="HXK307"/>
      <c r="HXL307"/>
      <c r="HXM307"/>
      <c r="HXN307"/>
      <c r="HXO307"/>
      <c r="HXP307"/>
      <c r="HXQ307"/>
      <c r="HXR307"/>
      <c r="HXS307"/>
      <c r="HXT307"/>
      <c r="HXU307"/>
      <c r="HXV307"/>
      <c r="HXW307"/>
      <c r="HXX307"/>
      <c r="HXY307"/>
      <c r="HXZ307"/>
      <c r="HYA307"/>
      <c r="HYB307"/>
      <c r="HYC307"/>
      <c r="HYD307"/>
      <c r="HYE307"/>
      <c r="HYF307"/>
      <c r="HYG307"/>
      <c r="HYH307"/>
      <c r="HYI307"/>
      <c r="HYJ307"/>
      <c r="HYK307"/>
      <c r="HYL307"/>
      <c r="HYM307"/>
      <c r="HYN307"/>
      <c r="HYO307"/>
      <c r="HYP307"/>
      <c r="HYQ307"/>
      <c r="HYR307"/>
      <c r="HYS307"/>
      <c r="HYT307"/>
      <c r="HYU307"/>
      <c r="HYV307"/>
      <c r="HYW307"/>
      <c r="HYX307"/>
      <c r="HYY307"/>
      <c r="HYZ307"/>
      <c r="HZA307"/>
      <c r="HZB307"/>
      <c r="HZC307"/>
      <c r="HZD307"/>
      <c r="HZE307"/>
      <c r="HZF307"/>
      <c r="HZG307"/>
      <c r="HZH307"/>
      <c r="HZI307"/>
      <c r="HZJ307"/>
      <c r="HZK307"/>
      <c r="HZL307"/>
      <c r="HZM307"/>
      <c r="HZN307"/>
      <c r="HZO307"/>
      <c r="HZP307"/>
      <c r="HZQ307"/>
      <c r="HZR307"/>
      <c r="HZS307"/>
      <c r="HZT307"/>
      <c r="HZU307"/>
      <c r="HZV307"/>
      <c r="HZW307"/>
      <c r="HZX307"/>
      <c r="HZY307"/>
      <c r="HZZ307"/>
      <c r="IAA307"/>
      <c r="IAB307"/>
      <c r="IAC307"/>
      <c r="IAD307"/>
      <c r="IAE307"/>
      <c r="IAF307"/>
      <c r="IAG307"/>
      <c r="IAH307"/>
      <c r="IAI307"/>
      <c r="IAJ307"/>
      <c r="IAK307"/>
      <c r="IAL307"/>
      <c r="IAM307"/>
      <c r="IAN307"/>
      <c r="IAO307"/>
      <c r="IAP307"/>
      <c r="IAQ307"/>
      <c r="IAR307"/>
      <c r="IAS307"/>
      <c r="IAT307"/>
      <c r="IAU307"/>
      <c r="IAV307"/>
      <c r="IAW307"/>
      <c r="IAX307"/>
      <c r="IAY307"/>
      <c r="IAZ307"/>
      <c r="IBA307"/>
      <c r="IBB307"/>
      <c r="IBC307"/>
      <c r="IBD307"/>
      <c r="IBE307"/>
      <c r="IBF307"/>
      <c r="IBG307"/>
      <c r="IBH307"/>
      <c r="IBI307"/>
      <c r="IBJ307"/>
      <c r="IBK307"/>
      <c r="IBL307"/>
      <c r="IBM307"/>
      <c r="IBN307"/>
      <c r="IBO307"/>
      <c r="IBP307"/>
      <c r="IBQ307"/>
      <c r="IBR307"/>
      <c r="IBS307"/>
      <c r="IBT307"/>
      <c r="IBU307"/>
      <c r="IBV307"/>
      <c r="IBW307"/>
      <c r="IBX307"/>
      <c r="IBY307"/>
      <c r="IBZ307"/>
      <c r="ICA307"/>
      <c r="ICB307"/>
      <c r="ICC307"/>
      <c r="ICD307"/>
      <c r="ICE307"/>
      <c r="ICF307"/>
      <c r="ICG307"/>
      <c r="ICH307"/>
      <c r="ICI307"/>
      <c r="ICJ307"/>
      <c r="ICK307"/>
      <c r="ICL307"/>
      <c r="ICM307"/>
      <c r="ICN307"/>
      <c r="ICO307"/>
      <c r="ICP307"/>
      <c r="ICQ307"/>
      <c r="ICR307"/>
      <c r="ICS307"/>
      <c r="ICT307"/>
      <c r="ICU307"/>
      <c r="ICV307"/>
      <c r="ICW307"/>
      <c r="ICX307"/>
      <c r="ICY307"/>
      <c r="ICZ307"/>
      <c r="IDA307"/>
      <c r="IDB307"/>
      <c r="IDC307"/>
      <c r="IDD307"/>
      <c r="IDE307"/>
      <c r="IDF307"/>
      <c r="IDG307"/>
      <c r="IDH307"/>
      <c r="IDI307"/>
      <c r="IDJ307"/>
      <c r="IDK307"/>
      <c r="IDL307"/>
      <c r="IDM307"/>
      <c r="IDN307"/>
      <c r="IDO307"/>
      <c r="IDP307"/>
      <c r="IDQ307"/>
      <c r="IDR307"/>
      <c r="IDS307"/>
      <c r="IDT307"/>
      <c r="IDU307"/>
      <c r="IDV307"/>
      <c r="IDW307"/>
      <c r="IDX307"/>
      <c r="IDY307"/>
      <c r="IDZ307"/>
      <c r="IEA307"/>
      <c r="IEB307"/>
      <c r="IEC307"/>
      <c r="IED307"/>
      <c r="IEE307"/>
      <c r="IEF307"/>
      <c r="IEG307"/>
      <c r="IEH307"/>
      <c r="IEI307"/>
      <c r="IEJ307"/>
      <c r="IEK307"/>
      <c r="IEL307"/>
      <c r="IEM307"/>
      <c r="IEN307"/>
      <c r="IEO307"/>
      <c r="IEP307"/>
      <c r="IEQ307"/>
      <c r="IER307"/>
      <c r="IES307"/>
      <c r="IET307"/>
      <c r="IEU307"/>
      <c r="IEV307"/>
      <c r="IEW307"/>
      <c r="IEX307"/>
      <c r="IEY307"/>
      <c r="IEZ307"/>
      <c r="IFA307"/>
      <c r="IFB307"/>
      <c r="IFC307"/>
      <c r="IFD307"/>
      <c r="IFE307"/>
      <c r="IFF307"/>
      <c r="IFG307"/>
      <c r="IFH307"/>
      <c r="IFI307"/>
      <c r="IFJ307"/>
      <c r="IFK307"/>
      <c r="IFL307"/>
      <c r="IFM307"/>
      <c r="IFN307"/>
      <c r="IFO307"/>
      <c r="IFP307"/>
      <c r="IFQ307"/>
      <c r="IFR307"/>
      <c r="IFS307"/>
      <c r="IFT307"/>
      <c r="IFU307"/>
      <c r="IFV307"/>
      <c r="IFW307"/>
      <c r="IFX307"/>
      <c r="IFY307"/>
      <c r="IFZ307"/>
      <c r="IGA307"/>
      <c r="IGB307"/>
      <c r="IGC307"/>
      <c r="IGD307"/>
      <c r="IGE307"/>
      <c r="IGF307"/>
      <c r="IGG307"/>
      <c r="IGH307"/>
      <c r="IGI307"/>
      <c r="IGJ307"/>
      <c r="IGK307"/>
      <c r="IGL307"/>
      <c r="IGM307"/>
      <c r="IGN307"/>
      <c r="IGO307"/>
      <c r="IGP307"/>
      <c r="IGQ307"/>
      <c r="IGR307"/>
      <c r="IGS307"/>
      <c r="IGT307"/>
      <c r="IGU307"/>
      <c r="IGV307"/>
      <c r="IGW307"/>
      <c r="IGX307"/>
      <c r="IGY307"/>
      <c r="IGZ307"/>
      <c r="IHA307"/>
      <c r="IHB307"/>
      <c r="IHC307"/>
      <c r="IHD307"/>
      <c r="IHE307"/>
      <c r="IHF307"/>
      <c r="IHG307"/>
      <c r="IHH307"/>
      <c r="IHI307"/>
      <c r="IHJ307"/>
      <c r="IHK307"/>
      <c r="IHL307"/>
      <c r="IHM307"/>
      <c r="IHN307"/>
      <c r="IHO307"/>
      <c r="IHP307"/>
      <c r="IHQ307"/>
      <c r="IHR307"/>
      <c r="IHS307"/>
      <c r="IHT307"/>
      <c r="IHU307"/>
      <c r="IHV307"/>
      <c r="IHW307"/>
      <c r="IHX307"/>
      <c r="IHY307"/>
      <c r="IHZ307"/>
      <c r="IIA307"/>
      <c r="IIB307"/>
      <c r="IIC307"/>
      <c r="IID307"/>
      <c r="IIE307"/>
      <c r="IIF307"/>
      <c r="IIG307"/>
      <c r="IIH307"/>
      <c r="III307"/>
      <c r="IIJ307"/>
      <c r="IIK307"/>
      <c r="IIL307"/>
      <c r="IIM307"/>
      <c r="IIN307"/>
      <c r="IIO307"/>
      <c r="IIP307"/>
      <c r="IIQ307"/>
      <c r="IIR307"/>
      <c r="IIS307"/>
      <c r="IIT307"/>
      <c r="IIU307"/>
      <c r="IIV307"/>
      <c r="IIW307"/>
      <c r="IIX307"/>
      <c r="IIY307"/>
      <c r="IIZ307"/>
      <c r="IJA307"/>
      <c r="IJB307"/>
      <c r="IJC307"/>
      <c r="IJD307"/>
      <c r="IJE307"/>
      <c r="IJF307"/>
      <c r="IJG307"/>
      <c r="IJH307"/>
      <c r="IJI307"/>
      <c r="IJJ307"/>
      <c r="IJK307"/>
      <c r="IJL307"/>
      <c r="IJM307"/>
      <c r="IJN307"/>
      <c r="IJO307"/>
      <c r="IJP307"/>
      <c r="IJQ307"/>
      <c r="IJR307"/>
      <c r="IJS307"/>
      <c r="IJT307"/>
      <c r="IJU307"/>
      <c r="IJV307"/>
      <c r="IJW307"/>
      <c r="IJX307"/>
      <c r="IJY307"/>
      <c r="IJZ307"/>
      <c r="IKA307"/>
      <c r="IKB307"/>
      <c r="IKC307"/>
      <c r="IKD307"/>
      <c r="IKE307"/>
      <c r="IKF307"/>
      <c r="IKG307"/>
      <c r="IKH307"/>
      <c r="IKI307"/>
      <c r="IKJ307"/>
      <c r="IKK307"/>
      <c r="IKL307"/>
      <c r="IKM307"/>
      <c r="IKN307"/>
      <c r="IKO307"/>
      <c r="IKP307"/>
      <c r="IKQ307"/>
      <c r="IKR307"/>
      <c r="IKS307"/>
      <c r="IKT307"/>
      <c r="IKU307"/>
      <c r="IKV307"/>
      <c r="IKW307"/>
      <c r="IKX307"/>
      <c r="IKY307"/>
      <c r="IKZ307"/>
      <c r="ILA307"/>
      <c r="ILB307"/>
      <c r="ILC307"/>
      <c r="ILD307"/>
      <c r="ILE307"/>
      <c r="ILF307"/>
      <c r="ILG307"/>
      <c r="ILH307"/>
      <c r="ILI307"/>
      <c r="ILJ307"/>
      <c r="ILK307"/>
      <c r="ILL307"/>
      <c r="ILM307"/>
      <c r="ILN307"/>
      <c r="ILO307"/>
      <c r="ILP307"/>
      <c r="ILQ307"/>
      <c r="ILR307"/>
      <c r="ILS307"/>
      <c r="ILT307"/>
      <c r="ILU307"/>
      <c r="ILV307"/>
      <c r="ILW307"/>
      <c r="ILX307"/>
      <c r="ILY307"/>
      <c r="ILZ307"/>
      <c r="IMA307"/>
      <c r="IMB307"/>
      <c r="IMC307"/>
      <c r="IMD307"/>
      <c r="IME307"/>
      <c r="IMF307"/>
      <c r="IMG307"/>
      <c r="IMH307"/>
      <c r="IMI307"/>
      <c r="IMJ307"/>
      <c r="IMK307"/>
      <c r="IML307"/>
      <c r="IMM307"/>
      <c r="IMN307"/>
      <c r="IMO307"/>
      <c r="IMP307"/>
      <c r="IMQ307"/>
      <c r="IMR307"/>
      <c r="IMS307"/>
      <c r="IMT307"/>
      <c r="IMU307"/>
      <c r="IMV307"/>
      <c r="IMW307"/>
      <c r="IMX307"/>
      <c r="IMY307"/>
      <c r="IMZ307"/>
      <c r="INA307"/>
      <c r="INB307"/>
      <c r="INC307"/>
      <c r="IND307"/>
      <c r="INE307"/>
      <c r="INF307"/>
      <c r="ING307"/>
      <c r="INH307"/>
      <c r="INI307"/>
      <c r="INJ307"/>
      <c r="INK307"/>
      <c r="INL307"/>
      <c r="INM307"/>
      <c r="INN307"/>
      <c r="INO307"/>
      <c r="INP307"/>
      <c r="INQ307"/>
      <c r="INR307"/>
      <c r="INS307"/>
      <c r="INT307"/>
      <c r="INU307"/>
      <c r="INV307"/>
      <c r="INW307"/>
      <c r="INX307"/>
      <c r="INY307"/>
      <c r="INZ307"/>
      <c r="IOA307"/>
      <c r="IOB307"/>
      <c r="IOC307"/>
      <c r="IOD307"/>
      <c r="IOE307"/>
      <c r="IOF307"/>
      <c r="IOG307"/>
      <c r="IOH307"/>
      <c r="IOI307"/>
      <c r="IOJ307"/>
      <c r="IOK307"/>
      <c r="IOL307"/>
      <c r="IOM307"/>
      <c r="ION307"/>
      <c r="IOO307"/>
      <c r="IOP307"/>
      <c r="IOQ307"/>
      <c r="IOR307"/>
      <c r="IOS307"/>
      <c r="IOT307"/>
      <c r="IOU307"/>
      <c r="IOV307"/>
      <c r="IOW307"/>
      <c r="IOX307"/>
      <c r="IOY307"/>
      <c r="IOZ307"/>
      <c r="IPA307"/>
      <c r="IPB307"/>
      <c r="IPC307"/>
      <c r="IPD307"/>
      <c r="IPE307"/>
      <c r="IPF307"/>
      <c r="IPG307"/>
      <c r="IPH307"/>
      <c r="IPI307"/>
      <c r="IPJ307"/>
      <c r="IPK307"/>
      <c r="IPL307"/>
      <c r="IPM307"/>
      <c r="IPN307"/>
      <c r="IPO307"/>
      <c r="IPP307"/>
      <c r="IPQ307"/>
      <c r="IPR307"/>
      <c r="IPS307"/>
      <c r="IPT307"/>
      <c r="IPU307"/>
      <c r="IPV307"/>
      <c r="IPW307"/>
      <c r="IPX307"/>
      <c r="IPY307"/>
      <c r="IPZ307"/>
      <c r="IQA307"/>
      <c r="IQB307"/>
      <c r="IQC307"/>
      <c r="IQD307"/>
      <c r="IQE307"/>
      <c r="IQF307"/>
      <c r="IQG307"/>
      <c r="IQH307"/>
      <c r="IQI307"/>
      <c r="IQJ307"/>
      <c r="IQK307"/>
      <c r="IQL307"/>
      <c r="IQM307"/>
      <c r="IQN307"/>
      <c r="IQO307"/>
      <c r="IQP307"/>
      <c r="IQQ307"/>
      <c r="IQR307"/>
      <c r="IQS307"/>
      <c r="IQT307"/>
      <c r="IQU307"/>
      <c r="IQV307"/>
      <c r="IQW307"/>
      <c r="IQX307"/>
      <c r="IQY307"/>
      <c r="IQZ307"/>
      <c r="IRA307"/>
      <c r="IRB307"/>
      <c r="IRC307"/>
      <c r="IRD307"/>
      <c r="IRE307"/>
      <c r="IRF307"/>
      <c r="IRG307"/>
      <c r="IRH307"/>
      <c r="IRI307"/>
      <c r="IRJ307"/>
      <c r="IRK307"/>
      <c r="IRL307"/>
      <c r="IRM307"/>
      <c r="IRN307"/>
      <c r="IRO307"/>
      <c r="IRP307"/>
      <c r="IRQ307"/>
      <c r="IRR307"/>
      <c r="IRS307"/>
      <c r="IRT307"/>
      <c r="IRU307"/>
      <c r="IRV307"/>
      <c r="IRW307"/>
      <c r="IRX307"/>
      <c r="IRY307"/>
      <c r="IRZ307"/>
      <c r="ISA307"/>
      <c r="ISB307"/>
      <c r="ISC307"/>
      <c r="ISD307"/>
      <c r="ISE307"/>
      <c r="ISF307"/>
      <c r="ISG307"/>
      <c r="ISH307"/>
      <c r="ISI307"/>
      <c r="ISJ307"/>
      <c r="ISK307"/>
      <c r="ISL307"/>
      <c r="ISM307"/>
      <c r="ISN307"/>
      <c r="ISO307"/>
      <c r="ISP307"/>
      <c r="ISQ307"/>
      <c r="ISR307"/>
      <c r="ISS307"/>
      <c r="IST307"/>
      <c r="ISU307"/>
      <c r="ISV307"/>
      <c r="ISW307"/>
      <c r="ISX307"/>
      <c r="ISY307"/>
      <c r="ISZ307"/>
      <c r="ITA307"/>
      <c r="ITB307"/>
      <c r="ITC307"/>
      <c r="ITD307"/>
      <c r="ITE307"/>
      <c r="ITF307"/>
      <c r="ITG307"/>
      <c r="ITH307"/>
      <c r="ITI307"/>
      <c r="ITJ307"/>
      <c r="ITK307"/>
      <c r="ITL307"/>
      <c r="ITM307"/>
      <c r="ITN307"/>
      <c r="ITO307"/>
      <c r="ITP307"/>
      <c r="ITQ307"/>
      <c r="ITR307"/>
      <c r="ITS307"/>
      <c r="ITT307"/>
      <c r="ITU307"/>
      <c r="ITV307"/>
      <c r="ITW307"/>
      <c r="ITX307"/>
      <c r="ITY307"/>
      <c r="ITZ307"/>
      <c r="IUA307"/>
      <c r="IUB307"/>
      <c r="IUC307"/>
      <c r="IUD307"/>
      <c r="IUE307"/>
      <c r="IUF307"/>
      <c r="IUG307"/>
      <c r="IUH307"/>
      <c r="IUI307"/>
      <c r="IUJ307"/>
      <c r="IUK307"/>
      <c r="IUL307"/>
      <c r="IUM307"/>
      <c r="IUN307"/>
      <c r="IUO307"/>
      <c r="IUP307"/>
      <c r="IUQ307"/>
      <c r="IUR307"/>
      <c r="IUS307"/>
      <c r="IUT307"/>
      <c r="IUU307"/>
      <c r="IUV307"/>
      <c r="IUW307"/>
      <c r="IUX307"/>
      <c r="IUY307"/>
      <c r="IUZ307"/>
      <c r="IVA307"/>
      <c r="IVB307"/>
      <c r="IVC307"/>
      <c r="IVD307"/>
      <c r="IVE307"/>
      <c r="IVF307"/>
      <c r="IVG307"/>
      <c r="IVH307"/>
      <c r="IVI307"/>
      <c r="IVJ307"/>
      <c r="IVK307"/>
      <c r="IVL307"/>
      <c r="IVM307"/>
      <c r="IVN307"/>
      <c r="IVO307"/>
      <c r="IVP307"/>
      <c r="IVQ307"/>
      <c r="IVR307"/>
      <c r="IVS307"/>
      <c r="IVT307"/>
      <c r="IVU307"/>
      <c r="IVV307"/>
      <c r="IVW307"/>
      <c r="IVX307"/>
      <c r="IVY307"/>
      <c r="IVZ307"/>
      <c r="IWA307"/>
      <c r="IWB307"/>
      <c r="IWC307"/>
      <c r="IWD307"/>
      <c r="IWE307"/>
      <c r="IWF307"/>
      <c r="IWG307"/>
      <c r="IWH307"/>
      <c r="IWI307"/>
      <c r="IWJ307"/>
      <c r="IWK307"/>
      <c r="IWL307"/>
      <c r="IWM307"/>
      <c r="IWN307"/>
      <c r="IWO307"/>
      <c r="IWP307"/>
      <c r="IWQ307"/>
      <c r="IWR307"/>
      <c r="IWS307"/>
      <c r="IWT307"/>
      <c r="IWU307"/>
      <c r="IWV307"/>
      <c r="IWW307"/>
      <c r="IWX307"/>
      <c r="IWY307"/>
      <c r="IWZ307"/>
      <c r="IXA307"/>
      <c r="IXB307"/>
      <c r="IXC307"/>
      <c r="IXD307"/>
      <c r="IXE307"/>
      <c r="IXF307"/>
      <c r="IXG307"/>
      <c r="IXH307"/>
      <c r="IXI307"/>
      <c r="IXJ307"/>
      <c r="IXK307"/>
      <c r="IXL307"/>
      <c r="IXM307"/>
      <c r="IXN307"/>
      <c r="IXO307"/>
      <c r="IXP307"/>
      <c r="IXQ307"/>
      <c r="IXR307"/>
      <c r="IXS307"/>
      <c r="IXT307"/>
      <c r="IXU307"/>
      <c r="IXV307"/>
      <c r="IXW307"/>
      <c r="IXX307"/>
      <c r="IXY307"/>
      <c r="IXZ307"/>
      <c r="IYA307"/>
      <c r="IYB307"/>
      <c r="IYC307"/>
      <c r="IYD307"/>
      <c r="IYE307"/>
      <c r="IYF307"/>
      <c r="IYG307"/>
      <c r="IYH307"/>
      <c r="IYI307"/>
      <c r="IYJ307"/>
      <c r="IYK307"/>
      <c r="IYL307"/>
      <c r="IYM307"/>
      <c r="IYN307"/>
      <c r="IYO307"/>
      <c r="IYP307"/>
      <c r="IYQ307"/>
      <c r="IYR307"/>
      <c r="IYS307"/>
      <c r="IYT307"/>
      <c r="IYU307"/>
      <c r="IYV307"/>
      <c r="IYW307"/>
      <c r="IYX307"/>
      <c r="IYY307"/>
      <c r="IYZ307"/>
      <c r="IZA307"/>
      <c r="IZB307"/>
      <c r="IZC307"/>
      <c r="IZD307"/>
      <c r="IZE307"/>
      <c r="IZF307"/>
      <c r="IZG307"/>
      <c r="IZH307"/>
      <c r="IZI307"/>
      <c r="IZJ307"/>
      <c r="IZK307"/>
      <c r="IZL307"/>
      <c r="IZM307"/>
      <c r="IZN307"/>
      <c r="IZO307"/>
      <c r="IZP307"/>
      <c r="IZQ307"/>
      <c r="IZR307"/>
      <c r="IZS307"/>
      <c r="IZT307"/>
      <c r="IZU307"/>
      <c r="IZV307"/>
      <c r="IZW307"/>
      <c r="IZX307"/>
      <c r="IZY307"/>
      <c r="IZZ307"/>
      <c r="JAA307"/>
      <c r="JAB307"/>
      <c r="JAC307"/>
      <c r="JAD307"/>
      <c r="JAE307"/>
      <c r="JAF307"/>
      <c r="JAG307"/>
      <c r="JAH307"/>
      <c r="JAI307"/>
      <c r="JAJ307"/>
      <c r="JAK307"/>
      <c r="JAL307"/>
      <c r="JAM307"/>
      <c r="JAN307"/>
      <c r="JAO307"/>
      <c r="JAP307"/>
      <c r="JAQ307"/>
      <c r="JAR307"/>
      <c r="JAS307"/>
      <c r="JAT307"/>
      <c r="JAU307"/>
      <c r="JAV307"/>
      <c r="JAW307"/>
      <c r="JAX307"/>
      <c r="JAY307"/>
      <c r="JAZ307"/>
      <c r="JBA307"/>
      <c r="JBB307"/>
      <c r="JBC307"/>
      <c r="JBD307"/>
      <c r="JBE307"/>
      <c r="JBF307"/>
      <c r="JBG307"/>
      <c r="JBH307"/>
      <c r="JBI307"/>
      <c r="JBJ307"/>
      <c r="JBK307"/>
      <c r="JBL307"/>
      <c r="JBM307"/>
      <c r="JBN307"/>
      <c r="JBO307"/>
      <c r="JBP307"/>
      <c r="JBQ307"/>
      <c r="JBR307"/>
      <c r="JBS307"/>
      <c r="JBT307"/>
      <c r="JBU307"/>
      <c r="JBV307"/>
      <c r="JBW307"/>
      <c r="JBX307"/>
      <c r="JBY307"/>
      <c r="JBZ307"/>
      <c r="JCA307"/>
      <c r="JCB307"/>
      <c r="JCC307"/>
      <c r="JCD307"/>
      <c r="JCE307"/>
      <c r="JCF307"/>
      <c r="JCG307"/>
      <c r="JCH307"/>
      <c r="JCI307"/>
      <c r="JCJ307"/>
      <c r="JCK307"/>
      <c r="JCL307"/>
      <c r="JCM307"/>
      <c r="JCN307"/>
      <c r="JCO307"/>
      <c r="JCP307"/>
      <c r="JCQ307"/>
      <c r="JCR307"/>
      <c r="JCS307"/>
      <c r="JCT307"/>
      <c r="JCU307"/>
      <c r="JCV307"/>
      <c r="JCW307"/>
      <c r="JCX307"/>
      <c r="JCY307"/>
      <c r="JCZ307"/>
      <c r="JDA307"/>
      <c r="JDB307"/>
      <c r="JDC307"/>
      <c r="JDD307"/>
      <c r="JDE307"/>
      <c r="JDF307"/>
      <c r="JDG307"/>
      <c r="JDH307"/>
      <c r="JDI307"/>
      <c r="JDJ307"/>
      <c r="JDK307"/>
      <c r="JDL307"/>
      <c r="JDM307"/>
      <c r="JDN307"/>
      <c r="JDO307"/>
      <c r="JDP307"/>
      <c r="JDQ307"/>
      <c r="JDR307"/>
      <c r="JDS307"/>
      <c r="JDT307"/>
      <c r="JDU307"/>
      <c r="JDV307"/>
      <c r="JDW307"/>
      <c r="JDX307"/>
      <c r="JDY307"/>
      <c r="JDZ307"/>
      <c r="JEA307"/>
      <c r="JEB307"/>
      <c r="JEC307"/>
      <c r="JED307"/>
      <c r="JEE307"/>
      <c r="JEF307"/>
      <c r="JEG307"/>
      <c r="JEH307"/>
      <c r="JEI307"/>
      <c r="JEJ307"/>
      <c r="JEK307"/>
      <c r="JEL307"/>
      <c r="JEM307"/>
      <c r="JEN307"/>
      <c r="JEO307"/>
      <c r="JEP307"/>
      <c r="JEQ307"/>
      <c r="JER307"/>
      <c r="JES307"/>
      <c r="JET307"/>
      <c r="JEU307"/>
      <c r="JEV307"/>
      <c r="JEW307"/>
      <c r="JEX307"/>
      <c r="JEY307"/>
      <c r="JEZ307"/>
      <c r="JFA307"/>
      <c r="JFB307"/>
      <c r="JFC307"/>
      <c r="JFD307"/>
      <c r="JFE307"/>
      <c r="JFF307"/>
      <c r="JFG307"/>
      <c r="JFH307"/>
      <c r="JFI307"/>
      <c r="JFJ307"/>
      <c r="JFK307"/>
      <c r="JFL307"/>
      <c r="JFM307"/>
      <c r="JFN307"/>
      <c r="JFO307"/>
      <c r="JFP307"/>
      <c r="JFQ307"/>
      <c r="JFR307"/>
      <c r="JFS307"/>
      <c r="JFT307"/>
      <c r="JFU307"/>
      <c r="JFV307"/>
      <c r="JFW307"/>
      <c r="JFX307"/>
      <c r="JFY307"/>
      <c r="JFZ307"/>
      <c r="JGA307"/>
      <c r="JGB307"/>
      <c r="JGC307"/>
      <c r="JGD307"/>
      <c r="JGE307"/>
      <c r="JGF307"/>
      <c r="JGG307"/>
      <c r="JGH307"/>
      <c r="JGI307"/>
      <c r="JGJ307"/>
      <c r="JGK307"/>
      <c r="JGL307"/>
      <c r="JGM307"/>
      <c r="JGN307"/>
      <c r="JGO307"/>
      <c r="JGP307"/>
      <c r="JGQ307"/>
      <c r="JGR307"/>
      <c r="JGS307"/>
      <c r="JGT307"/>
      <c r="JGU307"/>
      <c r="JGV307"/>
      <c r="JGW307"/>
      <c r="JGX307"/>
      <c r="JGY307"/>
      <c r="JGZ307"/>
      <c r="JHA307"/>
      <c r="JHB307"/>
      <c r="JHC307"/>
      <c r="JHD307"/>
      <c r="JHE307"/>
      <c r="JHF307"/>
      <c r="JHG307"/>
      <c r="JHH307"/>
      <c r="JHI307"/>
      <c r="JHJ307"/>
      <c r="JHK307"/>
      <c r="JHL307"/>
      <c r="JHM307"/>
      <c r="JHN307"/>
      <c r="JHO307"/>
      <c r="JHP307"/>
      <c r="JHQ307"/>
      <c r="JHR307"/>
      <c r="JHS307"/>
      <c r="JHT307"/>
      <c r="JHU307"/>
      <c r="JHV307"/>
      <c r="JHW307"/>
      <c r="JHX307"/>
      <c r="JHY307"/>
      <c r="JHZ307"/>
      <c r="JIA307"/>
      <c r="JIB307"/>
      <c r="JIC307"/>
      <c r="JID307"/>
      <c r="JIE307"/>
      <c r="JIF307"/>
      <c r="JIG307"/>
      <c r="JIH307"/>
      <c r="JII307"/>
      <c r="JIJ307"/>
      <c r="JIK307"/>
      <c r="JIL307"/>
      <c r="JIM307"/>
      <c r="JIN307"/>
      <c r="JIO307"/>
      <c r="JIP307"/>
      <c r="JIQ307"/>
      <c r="JIR307"/>
      <c r="JIS307"/>
      <c r="JIT307"/>
      <c r="JIU307"/>
      <c r="JIV307"/>
      <c r="JIW307"/>
      <c r="JIX307"/>
      <c r="JIY307"/>
      <c r="JIZ307"/>
      <c r="JJA307"/>
      <c r="JJB307"/>
      <c r="JJC307"/>
      <c r="JJD307"/>
      <c r="JJE307"/>
      <c r="JJF307"/>
      <c r="JJG307"/>
      <c r="JJH307"/>
      <c r="JJI307"/>
      <c r="JJJ307"/>
      <c r="JJK307"/>
      <c r="JJL307"/>
      <c r="JJM307"/>
      <c r="JJN307"/>
      <c r="JJO307"/>
      <c r="JJP307"/>
      <c r="JJQ307"/>
      <c r="JJR307"/>
      <c r="JJS307"/>
      <c r="JJT307"/>
      <c r="JJU307"/>
      <c r="JJV307"/>
      <c r="JJW307"/>
      <c r="JJX307"/>
      <c r="JJY307"/>
      <c r="JJZ307"/>
      <c r="JKA307"/>
      <c r="JKB307"/>
      <c r="JKC307"/>
      <c r="JKD307"/>
      <c r="JKE307"/>
      <c r="JKF307"/>
      <c r="JKG307"/>
      <c r="JKH307"/>
      <c r="JKI307"/>
      <c r="JKJ307"/>
      <c r="JKK307"/>
      <c r="JKL307"/>
      <c r="JKM307"/>
      <c r="JKN307"/>
      <c r="JKO307"/>
      <c r="JKP307"/>
      <c r="JKQ307"/>
      <c r="JKR307"/>
      <c r="JKS307"/>
      <c r="JKT307"/>
      <c r="JKU307"/>
      <c r="JKV307"/>
      <c r="JKW307"/>
      <c r="JKX307"/>
      <c r="JKY307"/>
      <c r="JKZ307"/>
      <c r="JLA307"/>
      <c r="JLB307"/>
      <c r="JLC307"/>
      <c r="JLD307"/>
      <c r="JLE307"/>
      <c r="JLF307"/>
      <c r="JLG307"/>
      <c r="JLH307"/>
      <c r="JLI307"/>
      <c r="JLJ307"/>
      <c r="JLK307"/>
      <c r="JLL307"/>
      <c r="JLM307"/>
      <c r="JLN307"/>
      <c r="JLO307"/>
      <c r="JLP307"/>
      <c r="JLQ307"/>
      <c r="JLR307"/>
      <c r="JLS307"/>
      <c r="JLT307"/>
      <c r="JLU307"/>
      <c r="JLV307"/>
      <c r="JLW307"/>
      <c r="JLX307"/>
      <c r="JLY307"/>
      <c r="JLZ307"/>
      <c r="JMA307"/>
      <c r="JMB307"/>
      <c r="JMC307"/>
      <c r="JMD307"/>
      <c r="JME307"/>
      <c r="JMF307"/>
      <c r="JMG307"/>
      <c r="JMH307"/>
      <c r="JMI307"/>
      <c r="JMJ307"/>
      <c r="JMK307"/>
      <c r="JML307"/>
      <c r="JMM307"/>
      <c r="JMN307"/>
      <c r="JMO307"/>
      <c r="JMP307"/>
      <c r="JMQ307"/>
      <c r="JMR307"/>
      <c r="JMS307"/>
      <c r="JMT307"/>
      <c r="JMU307"/>
      <c r="JMV307"/>
      <c r="JMW307"/>
      <c r="JMX307"/>
      <c r="JMY307"/>
      <c r="JMZ307"/>
      <c r="JNA307"/>
      <c r="JNB307"/>
      <c r="JNC307"/>
      <c r="JND307"/>
      <c r="JNE307"/>
      <c r="JNF307"/>
      <c r="JNG307"/>
      <c r="JNH307"/>
      <c r="JNI307"/>
      <c r="JNJ307"/>
      <c r="JNK307"/>
      <c r="JNL307"/>
      <c r="JNM307"/>
      <c r="JNN307"/>
      <c r="JNO307"/>
      <c r="JNP307"/>
      <c r="JNQ307"/>
      <c r="JNR307"/>
      <c r="JNS307"/>
      <c r="JNT307"/>
      <c r="JNU307"/>
      <c r="JNV307"/>
      <c r="JNW307"/>
      <c r="JNX307"/>
      <c r="JNY307"/>
      <c r="JNZ307"/>
      <c r="JOA307"/>
      <c r="JOB307"/>
      <c r="JOC307"/>
      <c r="JOD307"/>
      <c r="JOE307"/>
      <c r="JOF307"/>
      <c r="JOG307"/>
      <c r="JOH307"/>
      <c r="JOI307"/>
      <c r="JOJ307"/>
      <c r="JOK307"/>
      <c r="JOL307"/>
      <c r="JOM307"/>
      <c r="JON307"/>
      <c r="JOO307"/>
      <c r="JOP307"/>
      <c r="JOQ307"/>
      <c r="JOR307"/>
      <c r="JOS307"/>
      <c r="JOT307"/>
      <c r="JOU307"/>
      <c r="JOV307"/>
      <c r="JOW307"/>
      <c r="JOX307"/>
      <c r="JOY307"/>
      <c r="JOZ307"/>
      <c r="JPA307"/>
      <c r="JPB307"/>
      <c r="JPC307"/>
      <c r="JPD307"/>
      <c r="JPE307"/>
      <c r="JPF307"/>
      <c r="JPG307"/>
      <c r="JPH307"/>
      <c r="JPI307"/>
      <c r="JPJ307"/>
      <c r="JPK307"/>
      <c r="JPL307"/>
      <c r="JPM307"/>
      <c r="JPN307"/>
      <c r="JPO307"/>
      <c r="JPP307"/>
      <c r="JPQ307"/>
      <c r="JPR307"/>
      <c r="JPS307"/>
      <c r="JPT307"/>
      <c r="JPU307"/>
      <c r="JPV307"/>
      <c r="JPW307"/>
      <c r="JPX307"/>
      <c r="JPY307"/>
      <c r="JPZ307"/>
      <c r="JQA307"/>
      <c r="JQB307"/>
      <c r="JQC307"/>
      <c r="JQD307"/>
      <c r="JQE307"/>
      <c r="JQF307"/>
      <c r="JQG307"/>
      <c r="JQH307"/>
      <c r="JQI307"/>
      <c r="JQJ307"/>
      <c r="JQK307"/>
      <c r="JQL307"/>
      <c r="JQM307"/>
      <c r="JQN307"/>
      <c r="JQO307"/>
      <c r="JQP307"/>
      <c r="JQQ307"/>
      <c r="JQR307"/>
      <c r="JQS307"/>
      <c r="JQT307"/>
      <c r="JQU307"/>
      <c r="JQV307"/>
      <c r="JQW307"/>
      <c r="JQX307"/>
      <c r="JQY307"/>
      <c r="JQZ307"/>
      <c r="JRA307"/>
      <c r="JRB307"/>
      <c r="JRC307"/>
      <c r="JRD307"/>
      <c r="JRE307"/>
      <c r="JRF307"/>
      <c r="JRG307"/>
      <c r="JRH307"/>
      <c r="JRI307"/>
      <c r="JRJ307"/>
      <c r="JRK307"/>
      <c r="JRL307"/>
      <c r="JRM307"/>
      <c r="JRN307"/>
      <c r="JRO307"/>
      <c r="JRP307"/>
      <c r="JRQ307"/>
      <c r="JRR307"/>
      <c r="JRS307"/>
      <c r="JRT307"/>
      <c r="JRU307"/>
      <c r="JRV307"/>
      <c r="JRW307"/>
      <c r="JRX307"/>
      <c r="JRY307"/>
      <c r="JRZ307"/>
      <c r="JSA307"/>
      <c r="JSB307"/>
      <c r="JSC307"/>
      <c r="JSD307"/>
      <c r="JSE307"/>
      <c r="JSF307"/>
      <c r="JSG307"/>
      <c r="JSH307"/>
      <c r="JSI307"/>
      <c r="JSJ307"/>
      <c r="JSK307"/>
      <c r="JSL307"/>
      <c r="JSM307"/>
      <c r="JSN307"/>
      <c r="JSO307"/>
      <c r="JSP307"/>
      <c r="JSQ307"/>
      <c r="JSR307"/>
      <c r="JSS307"/>
      <c r="JST307"/>
      <c r="JSU307"/>
      <c r="JSV307"/>
      <c r="JSW307"/>
      <c r="JSX307"/>
      <c r="JSY307"/>
      <c r="JSZ307"/>
      <c r="JTA307"/>
      <c r="JTB307"/>
      <c r="JTC307"/>
      <c r="JTD307"/>
      <c r="JTE307"/>
      <c r="JTF307"/>
      <c r="JTG307"/>
      <c r="JTH307"/>
      <c r="JTI307"/>
      <c r="JTJ307"/>
      <c r="JTK307"/>
      <c r="JTL307"/>
      <c r="JTM307"/>
      <c r="JTN307"/>
      <c r="JTO307"/>
      <c r="JTP307"/>
      <c r="JTQ307"/>
      <c r="JTR307"/>
      <c r="JTS307"/>
      <c r="JTT307"/>
      <c r="JTU307"/>
      <c r="JTV307"/>
      <c r="JTW307"/>
      <c r="JTX307"/>
      <c r="JTY307"/>
      <c r="JTZ307"/>
      <c r="JUA307"/>
      <c r="JUB307"/>
      <c r="JUC307"/>
      <c r="JUD307"/>
      <c r="JUE307"/>
      <c r="JUF307"/>
      <c r="JUG307"/>
      <c r="JUH307"/>
      <c r="JUI307"/>
      <c r="JUJ307"/>
      <c r="JUK307"/>
      <c r="JUL307"/>
      <c r="JUM307"/>
      <c r="JUN307"/>
      <c r="JUO307"/>
      <c r="JUP307"/>
      <c r="JUQ307"/>
      <c r="JUR307"/>
      <c r="JUS307"/>
      <c r="JUT307"/>
      <c r="JUU307"/>
      <c r="JUV307"/>
      <c r="JUW307"/>
      <c r="JUX307"/>
      <c r="JUY307"/>
      <c r="JUZ307"/>
      <c r="JVA307"/>
      <c r="JVB307"/>
      <c r="JVC307"/>
      <c r="JVD307"/>
      <c r="JVE307"/>
      <c r="JVF307"/>
      <c r="JVG307"/>
      <c r="JVH307"/>
      <c r="JVI307"/>
      <c r="JVJ307"/>
      <c r="JVK307"/>
      <c r="JVL307"/>
      <c r="JVM307"/>
      <c r="JVN307"/>
      <c r="JVO307"/>
      <c r="JVP307"/>
      <c r="JVQ307"/>
      <c r="JVR307"/>
      <c r="JVS307"/>
      <c r="JVT307"/>
      <c r="JVU307"/>
      <c r="JVV307"/>
      <c r="JVW307"/>
      <c r="JVX307"/>
      <c r="JVY307"/>
      <c r="JVZ307"/>
      <c r="JWA307"/>
      <c r="JWB307"/>
      <c r="JWC307"/>
      <c r="JWD307"/>
      <c r="JWE307"/>
      <c r="JWF307"/>
      <c r="JWG307"/>
      <c r="JWH307"/>
      <c r="JWI307"/>
      <c r="JWJ307"/>
      <c r="JWK307"/>
      <c r="JWL307"/>
      <c r="JWM307"/>
      <c r="JWN307"/>
      <c r="JWO307"/>
      <c r="JWP307"/>
      <c r="JWQ307"/>
      <c r="JWR307"/>
      <c r="JWS307"/>
      <c r="JWT307"/>
      <c r="JWU307"/>
      <c r="JWV307"/>
      <c r="JWW307"/>
      <c r="JWX307"/>
      <c r="JWY307"/>
      <c r="JWZ307"/>
      <c r="JXA307"/>
      <c r="JXB307"/>
      <c r="JXC307"/>
      <c r="JXD307"/>
      <c r="JXE307"/>
      <c r="JXF307"/>
      <c r="JXG307"/>
      <c r="JXH307"/>
      <c r="JXI307"/>
      <c r="JXJ307"/>
      <c r="JXK307"/>
      <c r="JXL307"/>
      <c r="JXM307"/>
      <c r="JXN307"/>
      <c r="JXO307"/>
      <c r="JXP307"/>
      <c r="JXQ307"/>
      <c r="JXR307"/>
      <c r="JXS307"/>
      <c r="JXT307"/>
      <c r="JXU307"/>
      <c r="JXV307"/>
      <c r="JXW307"/>
      <c r="JXX307"/>
      <c r="JXY307"/>
      <c r="JXZ307"/>
      <c r="JYA307"/>
      <c r="JYB307"/>
      <c r="JYC307"/>
      <c r="JYD307"/>
      <c r="JYE307"/>
      <c r="JYF307"/>
      <c r="JYG307"/>
      <c r="JYH307"/>
      <c r="JYI307"/>
      <c r="JYJ307"/>
      <c r="JYK307"/>
      <c r="JYL307"/>
      <c r="JYM307"/>
      <c r="JYN307"/>
      <c r="JYO307"/>
      <c r="JYP307"/>
      <c r="JYQ307"/>
      <c r="JYR307"/>
      <c r="JYS307"/>
      <c r="JYT307"/>
      <c r="JYU307"/>
      <c r="JYV307"/>
      <c r="JYW307"/>
      <c r="JYX307"/>
      <c r="JYY307"/>
      <c r="JYZ307"/>
      <c r="JZA307"/>
      <c r="JZB307"/>
      <c r="JZC307"/>
      <c r="JZD307"/>
      <c r="JZE307"/>
      <c r="JZF307"/>
      <c r="JZG307"/>
      <c r="JZH307"/>
      <c r="JZI307"/>
      <c r="JZJ307"/>
      <c r="JZK307"/>
      <c r="JZL307"/>
      <c r="JZM307"/>
      <c r="JZN307"/>
      <c r="JZO307"/>
      <c r="JZP307"/>
      <c r="JZQ307"/>
      <c r="JZR307"/>
      <c r="JZS307"/>
      <c r="JZT307"/>
      <c r="JZU307"/>
      <c r="JZV307"/>
      <c r="JZW307"/>
      <c r="JZX307"/>
      <c r="JZY307"/>
      <c r="JZZ307"/>
      <c r="KAA307"/>
      <c r="KAB307"/>
      <c r="KAC307"/>
      <c r="KAD307"/>
      <c r="KAE307"/>
      <c r="KAF307"/>
      <c r="KAG307"/>
      <c r="KAH307"/>
      <c r="KAI307"/>
      <c r="KAJ307"/>
      <c r="KAK307"/>
      <c r="KAL307"/>
      <c r="KAM307"/>
      <c r="KAN307"/>
      <c r="KAO307"/>
      <c r="KAP307"/>
      <c r="KAQ307"/>
      <c r="KAR307"/>
      <c r="KAS307"/>
      <c r="KAT307"/>
      <c r="KAU307"/>
      <c r="KAV307"/>
      <c r="KAW307"/>
      <c r="KAX307"/>
      <c r="KAY307"/>
      <c r="KAZ307"/>
      <c r="KBA307"/>
      <c r="KBB307"/>
      <c r="KBC307"/>
      <c r="KBD307"/>
      <c r="KBE307"/>
      <c r="KBF307"/>
      <c r="KBG307"/>
      <c r="KBH307"/>
      <c r="KBI307"/>
      <c r="KBJ307"/>
      <c r="KBK307"/>
      <c r="KBL307"/>
      <c r="KBM307"/>
      <c r="KBN307"/>
      <c r="KBO307"/>
      <c r="KBP307"/>
      <c r="KBQ307"/>
      <c r="KBR307"/>
      <c r="KBS307"/>
      <c r="KBT307"/>
      <c r="KBU307"/>
      <c r="KBV307"/>
      <c r="KBW307"/>
      <c r="KBX307"/>
      <c r="KBY307"/>
      <c r="KBZ307"/>
      <c r="KCA307"/>
      <c r="KCB307"/>
      <c r="KCC307"/>
      <c r="KCD307"/>
      <c r="KCE307"/>
      <c r="KCF307"/>
      <c r="KCG307"/>
      <c r="KCH307"/>
      <c r="KCI307"/>
      <c r="KCJ307"/>
      <c r="KCK307"/>
      <c r="KCL307"/>
      <c r="KCM307"/>
      <c r="KCN307"/>
      <c r="KCO307"/>
      <c r="KCP307"/>
      <c r="KCQ307"/>
      <c r="KCR307"/>
      <c r="KCS307"/>
      <c r="KCT307"/>
      <c r="KCU307"/>
      <c r="KCV307"/>
      <c r="KCW307"/>
      <c r="KCX307"/>
      <c r="KCY307"/>
      <c r="KCZ307"/>
      <c r="KDA307"/>
      <c r="KDB307"/>
      <c r="KDC307"/>
      <c r="KDD307"/>
      <c r="KDE307"/>
      <c r="KDF307"/>
      <c r="KDG307"/>
      <c r="KDH307"/>
      <c r="KDI307"/>
      <c r="KDJ307"/>
      <c r="KDK307"/>
      <c r="KDL307"/>
      <c r="KDM307"/>
      <c r="KDN307"/>
      <c r="KDO307"/>
      <c r="KDP307"/>
      <c r="KDQ307"/>
      <c r="KDR307"/>
      <c r="KDS307"/>
      <c r="KDT307"/>
      <c r="KDU307"/>
      <c r="KDV307"/>
      <c r="KDW307"/>
      <c r="KDX307"/>
      <c r="KDY307"/>
      <c r="KDZ307"/>
      <c r="KEA307"/>
      <c r="KEB307"/>
      <c r="KEC307"/>
      <c r="KED307"/>
      <c r="KEE307"/>
      <c r="KEF307"/>
      <c r="KEG307"/>
      <c r="KEH307"/>
      <c r="KEI307"/>
      <c r="KEJ307"/>
      <c r="KEK307"/>
      <c r="KEL307"/>
      <c r="KEM307"/>
      <c r="KEN307"/>
      <c r="KEO307"/>
      <c r="KEP307"/>
      <c r="KEQ307"/>
      <c r="KER307"/>
      <c r="KES307"/>
      <c r="KET307"/>
      <c r="KEU307"/>
      <c r="KEV307"/>
      <c r="KEW307"/>
      <c r="KEX307"/>
      <c r="KEY307"/>
      <c r="KEZ307"/>
      <c r="KFA307"/>
      <c r="KFB307"/>
      <c r="KFC307"/>
      <c r="KFD307"/>
      <c r="KFE307"/>
      <c r="KFF307"/>
      <c r="KFG307"/>
      <c r="KFH307"/>
      <c r="KFI307"/>
      <c r="KFJ307"/>
      <c r="KFK307"/>
      <c r="KFL307"/>
      <c r="KFM307"/>
      <c r="KFN307"/>
      <c r="KFO307"/>
      <c r="KFP307"/>
      <c r="KFQ307"/>
      <c r="KFR307"/>
      <c r="KFS307"/>
      <c r="KFT307"/>
      <c r="KFU307"/>
      <c r="KFV307"/>
      <c r="KFW307"/>
      <c r="KFX307"/>
      <c r="KFY307"/>
      <c r="KFZ307"/>
      <c r="KGA307"/>
      <c r="KGB307"/>
      <c r="KGC307"/>
      <c r="KGD307"/>
      <c r="KGE307"/>
      <c r="KGF307"/>
      <c r="KGG307"/>
      <c r="KGH307"/>
      <c r="KGI307"/>
      <c r="KGJ307"/>
      <c r="KGK307"/>
      <c r="KGL307"/>
      <c r="KGM307"/>
      <c r="KGN307"/>
      <c r="KGO307"/>
      <c r="KGP307"/>
      <c r="KGQ307"/>
      <c r="KGR307"/>
      <c r="KGS307"/>
      <c r="KGT307"/>
      <c r="KGU307"/>
      <c r="KGV307"/>
      <c r="KGW307"/>
      <c r="KGX307"/>
      <c r="KGY307"/>
      <c r="KGZ307"/>
      <c r="KHA307"/>
      <c r="KHB307"/>
      <c r="KHC307"/>
      <c r="KHD307"/>
      <c r="KHE307"/>
      <c r="KHF307"/>
      <c r="KHG307"/>
      <c r="KHH307"/>
      <c r="KHI307"/>
      <c r="KHJ307"/>
      <c r="KHK307"/>
      <c r="KHL307"/>
      <c r="KHM307"/>
      <c r="KHN307"/>
      <c r="KHO307"/>
      <c r="KHP307"/>
      <c r="KHQ307"/>
      <c r="KHR307"/>
      <c r="KHS307"/>
      <c r="KHT307"/>
      <c r="KHU307"/>
      <c r="KHV307"/>
      <c r="KHW307"/>
      <c r="KHX307"/>
      <c r="KHY307"/>
      <c r="KHZ307"/>
      <c r="KIA307"/>
      <c r="KIB307"/>
      <c r="KIC307"/>
      <c r="KID307"/>
      <c r="KIE307"/>
      <c r="KIF307"/>
      <c r="KIG307"/>
      <c r="KIH307"/>
      <c r="KII307"/>
      <c r="KIJ307"/>
      <c r="KIK307"/>
      <c r="KIL307"/>
      <c r="KIM307"/>
      <c r="KIN307"/>
      <c r="KIO307"/>
      <c r="KIP307"/>
      <c r="KIQ307"/>
      <c r="KIR307"/>
      <c r="KIS307"/>
      <c r="KIT307"/>
      <c r="KIU307"/>
      <c r="KIV307"/>
      <c r="KIW307"/>
      <c r="KIX307"/>
      <c r="KIY307"/>
      <c r="KIZ307"/>
      <c r="KJA307"/>
      <c r="KJB307"/>
      <c r="KJC307"/>
      <c r="KJD307"/>
      <c r="KJE307"/>
      <c r="KJF307"/>
      <c r="KJG307"/>
      <c r="KJH307"/>
      <c r="KJI307"/>
      <c r="KJJ307"/>
      <c r="KJK307"/>
      <c r="KJL307"/>
      <c r="KJM307"/>
      <c r="KJN307"/>
      <c r="KJO307"/>
      <c r="KJP307"/>
      <c r="KJQ307"/>
      <c r="KJR307"/>
      <c r="KJS307"/>
      <c r="KJT307"/>
      <c r="KJU307"/>
      <c r="KJV307"/>
      <c r="KJW307"/>
      <c r="KJX307"/>
      <c r="KJY307"/>
      <c r="KJZ307"/>
      <c r="KKA307"/>
      <c r="KKB307"/>
      <c r="KKC307"/>
      <c r="KKD307"/>
      <c r="KKE307"/>
      <c r="KKF307"/>
      <c r="KKG307"/>
      <c r="KKH307"/>
      <c r="KKI307"/>
      <c r="KKJ307"/>
      <c r="KKK307"/>
      <c r="KKL307"/>
      <c r="KKM307"/>
      <c r="KKN307"/>
      <c r="KKO307"/>
      <c r="KKP307"/>
      <c r="KKQ307"/>
      <c r="KKR307"/>
      <c r="KKS307"/>
      <c r="KKT307"/>
      <c r="KKU307"/>
      <c r="KKV307"/>
      <c r="KKW307"/>
      <c r="KKX307"/>
      <c r="KKY307"/>
      <c r="KKZ307"/>
      <c r="KLA307"/>
      <c r="KLB307"/>
      <c r="KLC307"/>
      <c r="KLD307"/>
      <c r="KLE307"/>
      <c r="KLF307"/>
      <c r="KLG307"/>
      <c r="KLH307"/>
      <c r="KLI307"/>
      <c r="KLJ307"/>
      <c r="KLK307"/>
      <c r="KLL307"/>
      <c r="KLM307"/>
      <c r="KLN307"/>
      <c r="KLO307"/>
      <c r="KLP307"/>
      <c r="KLQ307"/>
      <c r="KLR307"/>
      <c r="KLS307"/>
      <c r="KLT307"/>
      <c r="KLU307"/>
      <c r="KLV307"/>
      <c r="KLW307"/>
      <c r="KLX307"/>
      <c r="KLY307"/>
      <c r="KLZ307"/>
      <c r="KMA307"/>
      <c r="KMB307"/>
      <c r="KMC307"/>
      <c r="KMD307"/>
      <c r="KME307"/>
      <c r="KMF307"/>
      <c r="KMG307"/>
      <c r="KMH307"/>
      <c r="KMI307"/>
      <c r="KMJ307"/>
      <c r="KMK307"/>
      <c r="KML307"/>
      <c r="KMM307"/>
      <c r="KMN307"/>
      <c r="KMO307"/>
      <c r="KMP307"/>
      <c r="KMQ307"/>
      <c r="KMR307"/>
      <c r="KMS307"/>
      <c r="KMT307"/>
      <c r="KMU307"/>
      <c r="KMV307"/>
      <c r="KMW307"/>
      <c r="KMX307"/>
      <c r="KMY307"/>
      <c r="KMZ307"/>
      <c r="KNA307"/>
      <c r="KNB307"/>
      <c r="KNC307"/>
      <c r="KND307"/>
      <c r="KNE307"/>
      <c r="KNF307"/>
      <c r="KNG307"/>
      <c r="KNH307"/>
      <c r="KNI307"/>
      <c r="KNJ307"/>
      <c r="KNK307"/>
      <c r="KNL307"/>
      <c r="KNM307"/>
      <c r="KNN307"/>
      <c r="KNO307"/>
      <c r="KNP307"/>
      <c r="KNQ307"/>
      <c r="KNR307"/>
      <c r="KNS307"/>
      <c r="KNT307"/>
      <c r="KNU307"/>
      <c r="KNV307"/>
      <c r="KNW307"/>
      <c r="KNX307"/>
      <c r="KNY307"/>
      <c r="KNZ307"/>
      <c r="KOA307"/>
      <c r="KOB307"/>
      <c r="KOC307"/>
      <c r="KOD307"/>
      <c r="KOE307"/>
      <c r="KOF307"/>
      <c r="KOG307"/>
      <c r="KOH307"/>
      <c r="KOI307"/>
      <c r="KOJ307"/>
      <c r="KOK307"/>
      <c r="KOL307"/>
      <c r="KOM307"/>
      <c r="KON307"/>
      <c r="KOO307"/>
      <c r="KOP307"/>
      <c r="KOQ307"/>
      <c r="KOR307"/>
      <c r="KOS307"/>
      <c r="KOT307"/>
      <c r="KOU307"/>
      <c r="KOV307"/>
      <c r="KOW307"/>
      <c r="KOX307"/>
      <c r="KOY307"/>
      <c r="KOZ307"/>
      <c r="KPA307"/>
      <c r="KPB307"/>
      <c r="KPC307"/>
      <c r="KPD307"/>
      <c r="KPE307"/>
      <c r="KPF307"/>
      <c r="KPG307"/>
      <c r="KPH307"/>
      <c r="KPI307"/>
      <c r="KPJ307"/>
      <c r="KPK307"/>
      <c r="KPL307"/>
      <c r="KPM307"/>
      <c r="KPN307"/>
      <c r="KPO307"/>
      <c r="KPP307"/>
      <c r="KPQ307"/>
      <c r="KPR307"/>
      <c r="KPS307"/>
      <c r="KPT307"/>
      <c r="KPU307"/>
      <c r="KPV307"/>
      <c r="KPW307"/>
      <c r="KPX307"/>
      <c r="KPY307"/>
      <c r="KPZ307"/>
      <c r="KQA307"/>
      <c r="KQB307"/>
      <c r="KQC307"/>
      <c r="KQD307"/>
      <c r="KQE307"/>
      <c r="KQF307"/>
      <c r="KQG307"/>
      <c r="KQH307"/>
      <c r="KQI307"/>
      <c r="KQJ307"/>
      <c r="KQK307"/>
      <c r="KQL307"/>
      <c r="KQM307"/>
      <c r="KQN307"/>
      <c r="KQO307"/>
      <c r="KQP307"/>
      <c r="KQQ307"/>
      <c r="KQR307"/>
      <c r="KQS307"/>
      <c r="KQT307"/>
      <c r="KQU307"/>
      <c r="KQV307"/>
      <c r="KQW307"/>
      <c r="KQX307"/>
      <c r="KQY307"/>
      <c r="KQZ307"/>
      <c r="KRA307"/>
      <c r="KRB307"/>
      <c r="KRC307"/>
      <c r="KRD307"/>
      <c r="KRE307"/>
      <c r="KRF307"/>
      <c r="KRG307"/>
      <c r="KRH307"/>
      <c r="KRI307"/>
      <c r="KRJ307"/>
      <c r="KRK307"/>
      <c r="KRL307"/>
      <c r="KRM307"/>
      <c r="KRN307"/>
      <c r="KRO307"/>
      <c r="KRP307"/>
      <c r="KRQ307"/>
      <c r="KRR307"/>
      <c r="KRS307"/>
      <c r="KRT307"/>
      <c r="KRU307"/>
      <c r="KRV307"/>
      <c r="KRW307"/>
      <c r="KRX307"/>
      <c r="KRY307"/>
      <c r="KRZ307"/>
      <c r="KSA307"/>
      <c r="KSB307"/>
      <c r="KSC307"/>
      <c r="KSD307"/>
      <c r="KSE307"/>
      <c r="KSF307"/>
      <c r="KSG307"/>
      <c r="KSH307"/>
      <c r="KSI307"/>
      <c r="KSJ307"/>
      <c r="KSK307"/>
      <c r="KSL307"/>
      <c r="KSM307"/>
      <c r="KSN307"/>
      <c r="KSO307"/>
      <c r="KSP307"/>
      <c r="KSQ307"/>
      <c r="KSR307"/>
      <c r="KSS307"/>
      <c r="KST307"/>
      <c r="KSU307"/>
      <c r="KSV307"/>
      <c r="KSW307"/>
      <c r="KSX307"/>
      <c r="KSY307"/>
      <c r="KSZ307"/>
      <c r="KTA307"/>
      <c r="KTB307"/>
      <c r="KTC307"/>
      <c r="KTD307"/>
      <c r="KTE307"/>
      <c r="KTF307"/>
      <c r="KTG307"/>
      <c r="KTH307"/>
      <c r="KTI307"/>
      <c r="KTJ307"/>
      <c r="KTK307"/>
      <c r="KTL307"/>
      <c r="KTM307"/>
      <c r="KTN307"/>
      <c r="KTO307"/>
      <c r="KTP307"/>
      <c r="KTQ307"/>
      <c r="KTR307"/>
      <c r="KTS307"/>
      <c r="KTT307"/>
      <c r="KTU307"/>
      <c r="KTV307"/>
      <c r="KTW307"/>
      <c r="KTX307"/>
      <c r="KTY307"/>
      <c r="KTZ307"/>
      <c r="KUA307"/>
      <c r="KUB307"/>
      <c r="KUC307"/>
      <c r="KUD307"/>
      <c r="KUE307"/>
      <c r="KUF307"/>
      <c r="KUG307"/>
      <c r="KUH307"/>
      <c r="KUI307"/>
      <c r="KUJ307"/>
      <c r="KUK307"/>
      <c r="KUL307"/>
      <c r="KUM307"/>
      <c r="KUN307"/>
      <c r="KUO307"/>
      <c r="KUP307"/>
      <c r="KUQ307"/>
      <c r="KUR307"/>
      <c r="KUS307"/>
      <c r="KUT307"/>
      <c r="KUU307"/>
      <c r="KUV307"/>
      <c r="KUW307"/>
      <c r="KUX307"/>
      <c r="KUY307"/>
      <c r="KUZ307"/>
      <c r="KVA307"/>
      <c r="KVB307"/>
      <c r="KVC307"/>
      <c r="KVD307"/>
      <c r="KVE307"/>
      <c r="KVF307"/>
      <c r="KVG307"/>
      <c r="KVH307"/>
      <c r="KVI307"/>
      <c r="KVJ307"/>
      <c r="KVK307"/>
      <c r="KVL307"/>
      <c r="KVM307"/>
      <c r="KVN307"/>
      <c r="KVO307"/>
      <c r="KVP307"/>
      <c r="KVQ307"/>
      <c r="KVR307"/>
      <c r="KVS307"/>
      <c r="KVT307"/>
      <c r="KVU307"/>
      <c r="KVV307"/>
      <c r="KVW307"/>
      <c r="KVX307"/>
      <c r="KVY307"/>
      <c r="KVZ307"/>
      <c r="KWA307"/>
      <c r="KWB307"/>
      <c r="KWC307"/>
      <c r="KWD307"/>
      <c r="KWE307"/>
      <c r="KWF307"/>
      <c r="KWG307"/>
      <c r="KWH307"/>
      <c r="KWI307"/>
      <c r="KWJ307"/>
      <c r="KWK307"/>
      <c r="KWL307"/>
      <c r="KWM307"/>
      <c r="KWN307"/>
      <c r="KWO307"/>
      <c r="KWP307"/>
      <c r="KWQ307"/>
      <c r="KWR307"/>
      <c r="KWS307"/>
      <c r="KWT307"/>
      <c r="KWU307"/>
      <c r="KWV307"/>
      <c r="KWW307"/>
      <c r="KWX307"/>
      <c r="KWY307"/>
      <c r="KWZ307"/>
      <c r="KXA307"/>
      <c r="KXB307"/>
      <c r="KXC307"/>
      <c r="KXD307"/>
      <c r="KXE307"/>
      <c r="KXF307"/>
      <c r="KXG307"/>
      <c r="KXH307"/>
      <c r="KXI307"/>
      <c r="KXJ307"/>
      <c r="KXK307"/>
      <c r="KXL307"/>
      <c r="KXM307"/>
      <c r="KXN307"/>
      <c r="KXO307"/>
      <c r="KXP307"/>
      <c r="KXQ307"/>
      <c r="KXR307"/>
      <c r="KXS307"/>
      <c r="KXT307"/>
      <c r="KXU307"/>
      <c r="KXV307"/>
      <c r="KXW307"/>
      <c r="KXX307"/>
      <c r="KXY307"/>
      <c r="KXZ307"/>
      <c r="KYA307"/>
      <c r="KYB307"/>
      <c r="KYC307"/>
      <c r="KYD307"/>
      <c r="KYE307"/>
      <c r="KYF307"/>
      <c r="KYG307"/>
      <c r="KYH307"/>
      <c r="KYI307"/>
      <c r="KYJ307"/>
      <c r="KYK307"/>
      <c r="KYL307"/>
      <c r="KYM307"/>
      <c r="KYN307"/>
      <c r="KYO307"/>
      <c r="KYP307"/>
      <c r="KYQ307"/>
      <c r="KYR307"/>
      <c r="KYS307"/>
      <c r="KYT307"/>
      <c r="KYU307"/>
      <c r="KYV307"/>
      <c r="KYW307"/>
      <c r="KYX307"/>
      <c r="KYY307"/>
      <c r="KYZ307"/>
      <c r="KZA307"/>
      <c r="KZB307"/>
      <c r="KZC307"/>
      <c r="KZD307"/>
      <c r="KZE307"/>
      <c r="KZF307"/>
      <c r="KZG307"/>
      <c r="KZH307"/>
      <c r="KZI307"/>
      <c r="KZJ307"/>
      <c r="KZK307"/>
      <c r="KZL307"/>
      <c r="KZM307"/>
      <c r="KZN307"/>
      <c r="KZO307"/>
      <c r="KZP307"/>
      <c r="KZQ307"/>
      <c r="KZR307"/>
      <c r="KZS307"/>
      <c r="KZT307"/>
      <c r="KZU307"/>
      <c r="KZV307"/>
      <c r="KZW307"/>
      <c r="KZX307"/>
      <c r="KZY307"/>
      <c r="KZZ307"/>
      <c r="LAA307"/>
      <c r="LAB307"/>
      <c r="LAC307"/>
      <c r="LAD307"/>
      <c r="LAE307"/>
      <c r="LAF307"/>
      <c r="LAG307"/>
      <c r="LAH307"/>
      <c r="LAI307"/>
      <c r="LAJ307"/>
      <c r="LAK307"/>
      <c r="LAL307"/>
      <c r="LAM307"/>
      <c r="LAN307"/>
      <c r="LAO307"/>
      <c r="LAP307"/>
      <c r="LAQ307"/>
      <c r="LAR307"/>
      <c r="LAS307"/>
      <c r="LAT307"/>
      <c r="LAU307"/>
      <c r="LAV307"/>
      <c r="LAW307"/>
      <c r="LAX307"/>
      <c r="LAY307"/>
      <c r="LAZ307"/>
      <c r="LBA307"/>
      <c r="LBB307"/>
      <c r="LBC307"/>
      <c r="LBD307"/>
      <c r="LBE307"/>
      <c r="LBF307"/>
      <c r="LBG307"/>
      <c r="LBH307"/>
      <c r="LBI307"/>
      <c r="LBJ307"/>
      <c r="LBK307"/>
      <c r="LBL307"/>
      <c r="LBM307"/>
      <c r="LBN307"/>
      <c r="LBO307"/>
      <c r="LBP307"/>
      <c r="LBQ307"/>
      <c r="LBR307"/>
      <c r="LBS307"/>
      <c r="LBT307"/>
      <c r="LBU307"/>
      <c r="LBV307"/>
      <c r="LBW307"/>
      <c r="LBX307"/>
      <c r="LBY307"/>
      <c r="LBZ307"/>
      <c r="LCA307"/>
      <c r="LCB307"/>
      <c r="LCC307"/>
      <c r="LCD307"/>
      <c r="LCE307"/>
      <c r="LCF307"/>
      <c r="LCG307"/>
      <c r="LCH307"/>
      <c r="LCI307"/>
      <c r="LCJ307"/>
      <c r="LCK307"/>
      <c r="LCL307"/>
      <c r="LCM307"/>
      <c r="LCN307"/>
      <c r="LCO307"/>
      <c r="LCP307"/>
      <c r="LCQ307"/>
      <c r="LCR307"/>
      <c r="LCS307"/>
      <c r="LCT307"/>
      <c r="LCU307"/>
      <c r="LCV307"/>
      <c r="LCW307"/>
      <c r="LCX307"/>
      <c r="LCY307"/>
      <c r="LCZ307"/>
      <c r="LDA307"/>
      <c r="LDB307"/>
      <c r="LDC307"/>
      <c r="LDD307"/>
      <c r="LDE307"/>
      <c r="LDF307"/>
      <c r="LDG307"/>
      <c r="LDH307"/>
      <c r="LDI307"/>
      <c r="LDJ307"/>
      <c r="LDK307"/>
      <c r="LDL307"/>
      <c r="LDM307"/>
      <c r="LDN307"/>
      <c r="LDO307"/>
      <c r="LDP307"/>
      <c r="LDQ307"/>
      <c r="LDR307"/>
      <c r="LDS307"/>
      <c r="LDT307"/>
      <c r="LDU307"/>
      <c r="LDV307"/>
      <c r="LDW307"/>
      <c r="LDX307"/>
      <c r="LDY307"/>
      <c r="LDZ307"/>
      <c r="LEA307"/>
      <c r="LEB307"/>
      <c r="LEC307"/>
      <c r="LED307"/>
      <c r="LEE307"/>
      <c r="LEF307"/>
      <c r="LEG307"/>
      <c r="LEH307"/>
      <c r="LEI307"/>
      <c r="LEJ307"/>
      <c r="LEK307"/>
      <c r="LEL307"/>
      <c r="LEM307"/>
      <c r="LEN307"/>
      <c r="LEO307"/>
      <c r="LEP307"/>
      <c r="LEQ307"/>
      <c r="LER307"/>
      <c r="LES307"/>
      <c r="LET307"/>
      <c r="LEU307"/>
      <c r="LEV307"/>
      <c r="LEW307"/>
      <c r="LEX307"/>
      <c r="LEY307"/>
      <c r="LEZ307"/>
      <c r="LFA307"/>
      <c r="LFB307"/>
      <c r="LFC307"/>
      <c r="LFD307"/>
      <c r="LFE307"/>
      <c r="LFF307"/>
      <c r="LFG307"/>
      <c r="LFH307"/>
      <c r="LFI307"/>
      <c r="LFJ307"/>
      <c r="LFK307"/>
      <c r="LFL307"/>
      <c r="LFM307"/>
      <c r="LFN307"/>
      <c r="LFO307"/>
      <c r="LFP307"/>
      <c r="LFQ307"/>
      <c r="LFR307"/>
      <c r="LFS307"/>
      <c r="LFT307"/>
      <c r="LFU307"/>
      <c r="LFV307"/>
      <c r="LFW307"/>
      <c r="LFX307"/>
      <c r="LFY307"/>
      <c r="LFZ307"/>
      <c r="LGA307"/>
      <c r="LGB307"/>
      <c r="LGC307"/>
      <c r="LGD307"/>
      <c r="LGE307"/>
      <c r="LGF307"/>
      <c r="LGG307"/>
      <c r="LGH307"/>
      <c r="LGI307"/>
      <c r="LGJ307"/>
      <c r="LGK307"/>
      <c r="LGL307"/>
      <c r="LGM307"/>
      <c r="LGN307"/>
      <c r="LGO307"/>
      <c r="LGP307"/>
      <c r="LGQ307"/>
      <c r="LGR307"/>
      <c r="LGS307"/>
      <c r="LGT307"/>
      <c r="LGU307"/>
      <c r="LGV307"/>
      <c r="LGW307"/>
      <c r="LGX307"/>
      <c r="LGY307"/>
      <c r="LGZ307"/>
      <c r="LHA307"/>
      <c r="LHB307"/>
      <c r="LHC307"/>
      <c r="LHD307"/>
      <c r="LHE307"/>
      <c r="LHF307"/>
      <c r="LHG307"/>
      <c r="LHH307"/>
      <c r="LHI307"/>
      <c r="LHJ307"/>
      <c r="LHK307"/>
      <c r="LHL307"/>
      <c r="LHM307"/>
      <c r="LHN307"/>
      <c r="LHO307"/>
      <c r="LHP307"/>
      <c r="LHQ307"/>
      <c r="LHR307"/>
      <c r="LHS307"/>
      <c r="LHT307"/>
      <c r="LHU307"/>
      <c r="LHV307"/>
      <c r="LHW307"/>
      <c r="LHX307"/>
      <c r="LHY307"/>
      <c r="LHZ307"/>
      <c r="LIA307"/>
      <c r="LIB307"/>
      <c r="LIC307"/>
      <c r="LID307"/>
      <c r="LIE307"/>
      <c r="LIF307"/>
      <c r="LIG307"/>
      <c r="LIH307"/>
      <c r="LII307"/>
      <c r="LIJ307"/>
      <c r="LIK307"/>
      <c r="LIL307"/>
      <c r="LIM307"/>
      <c r="LIN307"/>
      <c r="LIO307"/>
      <c r="LIP307"/>
      <c r="LIQ307"/>
      <c r="LIR307"/>
      <c r="LIS307"/>
      <c r="LIT307"/>
      <c r="LIU307"/>
      <c r="LIV307"/>
      <c r="LIW307"/>
      <c r="LIX307"/>
      <c r="LIY307"/>
      <c r="LIZ307"/>
      <c r="LJA307"/>
      <c r="LJB307"/>
      <c r="LJC307"/>
      <c r="LJD307"/>
      <c r="LJE307"/>
      <c r="LJF307"/>
      <c r="LJG307"/>
      <c r="LJH307"/>
      <c r="LJI307"/>
      <c r="LJJ307"/>
      <c r="LJK307"/>
      <c r="LJL307"/>
      <c r="LJM307"/>
      <c r="LJN307"/>
      <c r="LJO307"/>
      <c r="LJP307"/>
      <c r="LJQ307"/>
      <c r="LJR307"/>
      <c r="LJS307"/>
      <c r="LJT307"/>
      <c r="LJU307"/>
      <c r="LJV307"/>
      <c r="LJW307"/>
      <c r="LJX307"/>
      <c r="LJY307"/>
      <c r="LJZ307"/>
      <c r="LKA307"/>
      <c r="LKB307"/>
      <c r="LKC307"/>
      <c r="LKD307"/>
      <c r="LKE307"/>
      <c r="LKF307"/>
      <c r="LKG307"/>
      <c r="LKH307"/>
      <c r="LKI307"/>
      <c r="LKJ307"/>
      <c r="LKK307"/>
      <c r="LKL307"/>
      <c r="LKM307"/>
      <c r="LKN307"/>
      <c r="LKO307"/>
      <c r="LKP307"/>
      <c r="LKQ307"/>
      <c r="LKR307"/>
      <c r="LKS307"/>
      <c r="LKT307"/>
      <c r="LKU307"/>
      <c r="LKV307"/>
      <c r="LKW307"/>
      <c r="LKX307"/>
      <c r="LKY307"/>
      <c r="LKZ307"/>
      <c r="LLA307"/>
      <c r="LLB307"/>
      <c r="LLC307"/>
      <c r="LLD307"/>
      <c r="LLE307"/>
      <c r="LLF307"/>
      <c r="LLG307"/>
      <c r="LLH307"/>
      <c r="LLI307"/>
      <c r="LLJ307"/>
      <c r="LLK307"/>
      <c r="LLL307"/>
      <c r="LLM307"/>
      <c r="LLN307"/>
      <c r="LLO307"/>
      <c r="LLP307"/>
      <c r="LLQ307"/>
      <c r="LLR307"/>
      <c r="LLS307"/>
      <c r="LLT307"/>
      <c r="LLU307"/>
      <c r="LLV307"/>
      <c r="LLW307"/>
      <c r="LLX307"/>
      <c r="LLY307"/>
      <c r="LLZ307"/>
      <c r="LMA307"/>
      <c r="LMB307"/>
      <c r="LMC307"/>
      <c r="LMD307"/>
      <c r="LME307"/>
      <c r="LMF307"/>
      <c r="LMG307"/>
      <c r="LMH307"/>
      <c r="LMI307"/>
      <c r="LMJ307"/>
      <c r="LMK307"/>
      <c r="LML307"/>
      <c r="LMM307"/>
      <c r="LMN307"/>
      <c r="LMO307"/>
      <c r="LMP307"/>
      <c r="LMQ307"/>
      <c r="LMR307"/>
      <c r="LMS307"/>
      <c r="LMT307"/>
      <c r="LMU307"/>
      <c r="LMV307"/>
      <c r="LMW307"/>
      <c r="LMX307"/>
      <c r="LMY307"/>
      <c r="LMZ307"/>
      <c r="LNA307"/>
      <c r="LNB307"/>
      <c r="LNC307"/>
      <c r="LND307"/>
      <c r="LNE307"/>
      <c r="LNF307"/>
      <c r="LNG307"/>
      <c r="LNH307"/>
      <c r="LNI307"/>
      <c r="LNJ307"/>
      <c r="LNK307"/>
      <c r="LNL307"/>
      <c r="LNM307"/>
      <c r="LNN307"/>
      <c r="LNO307"/>
      <c r="LNP307"/>
      <c r="LNQ307"/>
      <c r="LNR307"/>
      <c r="LNS307"/>
      <c r="LNT307"/>
      <c r="LNU307"/>
      <c r="LNV307"/>
      <c r="LNW307"/>
      <c r="LNX307"/>
      <c r="LNY307"/>
      <c r="LNZ307"/>
      <c r="LOA307"/>
      <c r="LOB307"/>
      <c r="LOC307"/>
      <c r="LOD307"/>
      <c r="LOE307"/>
      <c r="LOF307"/>
      <c r="LOG307"/>
      <c r="LOH307"/>
      <c r="LOI307"/>
      <c r="LOJ307"/>
      <c r="LOK307"/>
      <c r="LOL307"/>
      <c r="LOM307"/>
      <c r="LON307"/>
      <c r="LOO307"/>
      <c r="LOP307"/>
      <c r="LOQ307"/>
      <c r="LOR307"/>
      <c r="LOS307"/>
      <c r="LOT307"/>
      <c r="LOU307"/>
      <c r="LOV307"/>
      <c r="LOW307"/>
      <c r="LOX307"/>
      <c r="LOY307"/>
      <c r="LOZ307"/>
      <c r="LPA307"/>
      <c r="LPB307"/>
      <c r="LPC307"/>
      <c r="LPD307"/>
      <c r="LPE307"/>
      <c r="LPF307"/>
      <c r="LPG307"/>
      <c r="LPH307"/>
      <c r="LPI307"/>
      <c r="LPJ307"/>
      <c r="LPK307"/>
      <c r="LPL307"/>
      <c r="LPM307"/>
      <c r="LPN307"/>
      <c r="LPO307"/>
      <c r="LPP307"/>
      <c r="LPQ307"/>
      <c r="LPR307"/>
      <c r="LPS307"/>
      <c r="LPT307"/>
      <c r="LPU307"/>
      <c r="LPV307"/>
      <c r="LPW307"/>
      <c r="LPX307"/>
      <c r="LPY307"/>
      <c r="LPZ307"/>
      <c r="LQA307"/>
      <c r="LQB307"/>
      <c r="LQC307"/>
      <c r="LQD307"/>
      <c r="LQE307"/>
      <c r="LQF307"/>
      <c r="LQG307"/>
      <c r="LQH307"/>
      <c r="LQI307"/>
      <c r="LQJ307"/>
      <c r="LQK307"/>
      <c r="LQL307"/>
      <c r="LQM307"/>
      <c r="LQN307"/>
      <c r="LQO307"/>
      <c r="LQP307"/>
      <c r="LQQ307"/>
      <c r="LQR307"/>
      <c r="LQS307"/>
      <c r="LQT307"/>
      <c r="LQU307"/>
      <c r="LQV307"/>
      <c r="LQW307"/>
      <c r="LQX307"/>
      <c r="LQY307"/>
      <c r="LQZ307"/>
      <c r="LRA307"/>
      <c r="LRB307"/>
      <c r="LRC307"/>
      <c r="LRD307"/>
      <c r="LRE307"/>
      <c r="LRF307"/>
      <c r="LRG307"/>
      <c r="LRH307"/>
      <c r="LRI307"/>
      <c r="LRJ307"/>
      <c r="LRK307"/>
      <c r="LRL307"/>
      <c r="LRM307"/>
      <c r="LRN307"/>
      <c r="LRO307"/>
      <c r="LRP307"/>
      <c r="LRQ307"/>
      <c r="LRR307"/>
      <c r="LRS307"/>
      <c r="LRT307"/>
      <c r="LRU307"/>
      <c r="LRV307"/>
      <c r="LRW307"/>
      <c r="LRX307"/>
      <c r="LRY307"/>
      <c r="LRZ307"/>
      <c r="LSA307"/>
      <c r="LSB307"/>
      <c r="LSC307"/>
      <c r="LSD307"/>
      <c r="LSE307"/>
      <c r="LSF307"/>
      <c r="LSG307"/>
      <c r="LSH307"/>
      <c r="LSI307"/>
      <c r="LSJ307"/>
      <c r="LSK307"/>
      <c r="LSL307"/>
      <c r="LSM307"/>
      <c r="LSN307"/>
      <c r="LSO307"/>
      <c r="LSP307"/>
      <c r="LSQ307"/>
      <c r="LSR307"/>
      <c r="LSS307"/>
      <c r="LST307"/>
      <c r="LSU307"/>
      <c r="LSV307"/>
      <c r="LSW307"/>
      <c r="LSX307"/>
      <c r="LSY307"/>
      <c r="LSZ307"/>
      <c r="LTA307"/>
      <c r="LTB307"/>
      <c r="LTC307"/>
      <c r="LTD307"/>
      <c r="LTE307"/>
      <c r="LTF307"/>
      <c r="LTG307"/>
      <c r="LTH307"/>
      <c r="LTI307"/>
      <c r="LTJ307"/>
      <c r="LTK307"/>
      <c r="LTL307"/>
      <c r="LTM307"/>
      <c r="LTN307"/>
      <c r="LTO307"/>
      <c r="LTP307"/>
      <c r="LTQ307"/>
      <c r="LTR307"/>
      <c r="LTS307"/>
      <c r="LTT307"/>
      <c r="LTU307"/>
      <c r="LTV307"/>
      <c r="LTW307"/>
      <c r="LTX307"/>
      <c r="LTY307"/>
      <c r="LTZ307"/>
      <c r="LUA307"/>
      <c r="LUB307"/>
      <c r="LUC307"/>
      <c r="LUD307"/>
      <c r="LUE307"/>
      <c r="LUF307"/>
      <c r="LUG307"/>
      <c r="LUH307"/>
      <c r="LUI307"/>
      <c r="LUJ307"/>
      <c r="LUK307"/>
      <c r="LUL307"/>
      <c r="LUM307"/>
      <c r="LUN307"/>
      <c r="LUO307"/>
      <c r="LUP307"/>
      <c r="LUQ307"/>
      <c r="LUR307"/>
      <c r="LUS307"/>
      <c r="LUT307"/>
      <c r="LUU307"/>
      <c r="LUV307"/>
      <c r="LUW307"/>
      <c r="LUX307"/>
      <c r="LUY307"/>
      <c r="LUZ307"/>
      <c r="LVA307"/>
      <c r="LVB307"/>
      <c r="LVC307"/>
      <c r="LVD307"/>
      <c r="LVE307"/>
      <c r="LVF307"/>
      <c r="LVG307"/>
      <c r="LVH307"/>
      <c r="LVI307"/>
      <c r="LVJ307"/>
      <c r="LVK307"/>
      <c r="LVL307"/>
      <c r="LVM307"/>
      <c r="LVN307"/>
      <c r="LVO307"/>
      <c r="LVP307"/>
      <c r="LVQ307"/>
      <c r="LVR307"/>
      <c r="LVS307"/>
      <c r="LVT307"/>
      <c r="LVU307"/>
      <c r="LVV307"/>
      <c r="LVW307"/>
      <c r="LVX307"/>
      <c r="LVY307"/>
      <c r="LVZ307"/>
      <c r="LWA307"/>
      <c r="LWB307"/>
      <c r="LWC307"/>
      <c r="LWD307"/>
      <c r="LWE307"/>
      <c r="LWF307"/>
      <c r="LWG307"/>
      <c r="LWH307"/>
      <c r="LWI307"/>
      <c r="LWJ307"/>
      <c r="LWK307"/>
      <c r="LWL307"/>
      <c r="LWM307"/>
      <c r="LWN307"/>
      <c r="LWO307"/>
      <c r="LWP307"/>
      <c r="LWQ307"/>
      <c r="LWR307"/>
      <c r="LWS307"/>
      <c r="LWT307"/>
      <c r="LWU307"/>
      <c r="LWV307"/>
      <c r="LWW307"/>
      <c r="LWX307"/>
      <c r="LWY307"/>
      <c r="LWZ307"/>
      <c r="LXA307"/>
      <c r="LXB307"/>
      <c r="LXC307"/>
      <c r="LXD307"/>
      <c r="LXE307"/>
      <c r="LXF307"/>
      <c r="LXG307"/>
      <c r="LXH307"/>
      <c r="LXI307"/>
      <c r="LXJ307"/>
      <c r="LXK307"/>
      <c r="LXL307"/>
      <c r="LXM307"/>
      <c r="LXN307"/>
      <c r="LXO307"/>
      <c r="LXP307"/>
      <c r="LXQ307"/>
      <c r="LXR307"/>
      <c r="LXS307"/>
      <c r="LXT307"/>
      <c r="LXU307"/>
      <c r="LXV307"/>
      <c r="LXW307"/>
      <c r="LXX307"/>
      <c r="LXY307"/>
      <c r="LXZ307"/>
      <c r="LYA307"/>
      <c r="LYB307"/>
      <c r="LYC307"/>
      <c r="LYD307"/>
      <c r="LYE307"/>
      <c r="LYF307"/>
      <c r="LYG307"/>
      <c r="LYH307"/>
      <c r="LYI307"/>
      <c r="LYJ307"/>
      <c r="LYK307"/>
      <c r="LYL307"/>
      <c r="LYM307"/>
      <c r="LYN307"/>
      <c r="LYO307"/>
      <c r="LYP307"/>
      <c r="LYQ307"/>
      <c r="LYR307"/>
      <c r="LYS307"/>
      <c r="LYT307"/>
      <c r="LYU307"/>
      <c r="LYV307"/>
      <c r="LYW307"/>
      <c r="LYX307"/>
      <c r="LYY307"/>
      <c r="LYZ307"/>
      <c r="LZA307"/>
      <c r="LZB307"/>
      <c r="LZC307"/>
      <c r="LZD307"/>
      <c r="LZE307"/>
      <c r="LZF307"/>
      <c r="LZG307"/>
      <c r="LZH307"/>
      <c r="LZI307"/>
      <c r="LZJ307"/>
      <c r="LZK307"/>
      <c r="LZL307"/>
      <c r="LZM307"/>
      <c r="LZN307"/>
      <c r="LZO307"/>
      <c r="LZP307"/>
      <c r="LZQ307"/>
      <c r="LZR307"/>
      <c r="LZS307"/>
      <c r="LZT307"/>
      <c r="LZU307"/>
      <c r="LZV307"/>
      <c r="LZW307"/>
      <c r="LZX307"/>
      <c r="LZY307"/>
      <c r="LZZ307"/>
      <c r="MAA307"/>
      <c r="MAB307"/>
      <c r="MAC307"/>
      <c r="MAD307"/>
      <c r="MAE307"/>
      <c r="MAF307"/>
      <c r="MAG307"/>
      <c r="MAH307"/>
      <c r="MAI307"/>
      <c r="MAJ307"/>
      <c r="MAK307"/>
      <c r="MAL307"/>
      <c r="MAM307"/>
      <c r="MAN307"/>
      <c r="MAO307"/>
      <c r="MAP307"/>
      <c r="MAQ307"/>
      <c r="MAR307"/>
      <c r="MAS307"/>
      <c r="MAT307"/>
      <c r="MAU307"/>
      <c r="MAV307"/>
      <c r="MAW307"/>
      <c r="MAX307"/>
      <c r="MAY307"/>
      <c r="MAZ307"/>
      <c r="MBA307"/>
      <c r="MBB307"/>
      <c r="MBC307"/>
      <c r="MBD307"/>
      <c r="MBE307"/>
      <c r="MBF307"/>
      <c r="MBG307"/>
      <c r="MBH307"/>
      <c r="MBI307"/>
      <c r="MBJ307"/>
      <c r="MBK307"/>
      <c r="MBL307"/>
      <c r="MBM307"/>
      <c r="MBN307"/>
      <c r="MBO307"/>
      <c r="MBP307"/>
      <c r="MBQ307"/>
      <c r="MBR307"/>
      <c r="MBS307"/>
      <c r="MBT307"/>
      <c r="MBU307"/>
      <c r="MBV307"/>
      <c r="MBW307"/>
      <c r="MBX307"/>
      <c r="MBY307"/>
      <c r="MBZ307"/>
      <c r="MCA307"/>
      <c r="MCB307"/>
      <c r="MCC307"/>
      <c r="MCD307"/>
      <c r="MCE307"/>
      <c r="MCF307"/>
      <c r="MCG307"/>
      <c r="MCH307"/>
      <c r="MCI307"/>
      <c r="MCJ307"/>
      <c r="MCK307"/>
      <c r="MCL307"/>
      <c r="MCM307"/>
      <c r="MCN307"/>
      <c r="MCO307"/>
      <c r="MCP307"/>
      <c r="MCQ307"/>
      <c r="MCR307"/>
      <c r="MCS307"/>
      <c r="MCT307"/>
      <c r="MCU307"/>
      <c r="MCV307"/>
      <c r="MCW307"/>
      <c r="MCX307"/>
      <c r="MCY307"/>
      <c r="MCZ307"/>
      <c r="MDA307"/>
      <c r="MDB307"/>
      <c r="MDC307"/>
      <c r="MDD307"/>
      <c r="MDE307"/>
      <c r="MDF307"/>
      <c r="MDG307"/>
      <c r="MDH307"/>
      <c r="MDI307"/>
      <c r="MDJ307"/>
      <c r="MDK307"/>
      <c r="MDL307"/>
      <c r="MDM307"/>
      <c r="MDN307"/>
      <c r="MDO307"/>
      <c r="MDP307"/>
      <c r="MDQ307"/>
      <c r="MDR307"/>
      <c r="MDS307"/>
      <c r="MDT307"/>
      <c r="MDU307"/>
      <c r="MDV307"/>
      <c r="MDW307"/>
      <c r="MDX307"/>
      <c r="MDY307"/>
      <c r="MDZ307"/>
      <c r="MEA307"/>
      <c r="MEB307"/>
      <c r="MEC307"/>
      <c r="MED307"/>
      <c r="MEE307"/>
      <c r="MEF307"/>
      <c r="MEG307"/>
      <c r="MEH307"/>
      <c r="MEI307"/>
      <c r="MEJ307"/>
      <c r="MEK307"/>
      <c r="MEL307"/>
      <c r="MEM307"/>
      <c r="MEN307"/>
      <c r="MEO307"/>
      <c r="MEP307"/>
      <c r="MEQ307"/>
      <c r="MER307"/>
      <c r="MES307"/>
      <c r="MET307"/>
      <c r="MEU307"/>
      <c r="MEV307"/>
      <c r="MEW307"/>
      <c r="MEX307"/>
      <c r="MEY307"/>
      <c r="MEZ307"/>
      <c r="MFA307"/>
      <c r="MFB307"/>
      <c r="MFC307"/>
      <c r="MFD307"/>
      <c r="MFE307"/>
      <c r="MFF307"/>
      <c r="MFG307"/>
      <c r="MFH307"/>
      <c r="MFI307"/>
      <c r="MFJ307"/>
      <c r="MFK307"/>
      <c r="MFL307"/>
      <c r="MFM307"/>
      <c r="MFN307"/>
      <c r="MFO307"/>
      <c r="MFP307"/>
      <c r="MFQ307"/>
      <c r="MFR307"/>
      <c r="MFS307"/>
      <c r="MFT307"/>
      <c r="MFU307"/>
      <c r="MFV307"/>
      <c r="MFW307"/>
      <c r="MFX307"/>
      <c r="MFY307"/>
      <c r="MFZ307"/>
      <c r="MGA307"/>
      <c r="MGB307"/>
      <c r="MGC307"/>
      <c r="MGD307"/>
      <c r="MGE307"/>
      <c r="MGF307"/>
      <c r="MGG307"/>
      <c r="MGH307"/>
      <c r="MGI307"/>
      <c r="MGJ307"/>
      <c r="MGK307"/>
      <c r="MGL307"/>
      <c r="MGM307"/>
      <c r="MGN307"/>
      <c r="MGO307"/>
      <c r="MGP307"/>
      <c r="MGQ307"/>
      <c r="MGR307"/>
      <c r="MGS307"/>
      <c r="MGT307"/>
      <c r="MGU307"/>
      <c r="MGV307"/>
      <c r="MGW307"/>
      <c r="MGX307"/>
      <c r="MGY307"/>
      <c r="MGZ307"/>
      <c r="MHA307"/>
      <c r="MHB307"/>
      <c r="MHC307"/>
      <c r="MHD307"/>
      <c r="MHE307"/>
      <c r="MHF307"/>
      <c r="MHG307"/>
      <c r="MHH307"/>
      <c r="MHI307"/>
      <c r="MHJ307"/>
      <c r="MHK307"/>
      <c r="MHL307"/>
      <c r="MHM307"/>
      <c r="MHN307"/>
      <c r="MHO307"/>
      <c r="MHP307"/>
      <c r="MHQ307"/>
      <c r="MHR307"/>
      <c r="MHS307"/>
      <c r="MHT307"/>
      <c r="MHU307"/>
      <c r="MHV307"/>
      <c r="MHW307"/>
      <c r="MHX307"/>
      <c r="MHY307"/>
      <c r="MHZ307"/>
      <c r="MIA307"/>
      <c r="MIB307"/>
      <c r="MIC307"/>
      <c r="MID307"/>
      <c r="MIE307"/>
      <c r="MIF307"/>
      <c r="MIG307"/>
      <c r="MIH307"/>
      <c r="MII307"/>
      <c r="MIJ307"/>
      <c r="MIK307"/>
      <c r="MIL307"/>
      <c r="MIM307"/>
      <c r="MIN307"/>
      <c r="MIO307"/>
      <c r="MIP307"/>
      <c r="MIQ307"/>
      <c r="MIR307"/>
      <c r="MIS307"/>
      <c r="MIT307"/>
      <c r="MIU307"/>
      <c r="MIV307"/>
      <c r="MIW307"/>
      <c r="MIX307"/>
      <c r="MIY307"/>
      <c r="MIZ307"/>
      <c r="MJA307"/>
      <c r="MJB307"/>
      <c r="MJC307"/>
      <c r="MJD307"/>
      <c r="MJE307"/>
      <c r="MJF307"/>
      <c r="MJG307"/>
      <c r="MJH307"/>
      <c r="MJI307"/>
      <c r="MJJ307"/>
      <c r="MJK307"/>
      <c r="MJL307"/>
      <c r="MJM307"/>
      <c r="MJN307"/>
      <c r="MJO307"/>
      <c r="MJP307"/>
      <c r="MJQ307"/>
      <c r="MJR307"/>
      <c r="MJS307"/>
      <c r="MJT307"/>
      <c r="MJU307"/>
      <c r="MJV307"/>
      <c r="MJW307"/>
      <c r="MJX307"/>
      <c r="MJY307"/>
      <c r="MJZ307"/>
      <c r="MKA307"/>
      <c r="MKB307"/>
      <c r="MKC307"/>
      <c r="MKD307"/>
      <c r="MKE307"/>
      <c r="MKF307"/>
      <c r="MKG307"/>
      <c r="MKH307"/>
      <c r="MKI307"/>
      <c r="MKJ307"/>
      <c r="MKK307"/>
      <c r="MKL307"/>
      <c r="MKM307"/>
      <c r="MKN307"/>
      <c r="MKO307"/>
      <c r="MKP307"/>
      <c r="MKQ307"/>
      <c r="MKR307"/>
      <c r="MKS307"/>
      <c r="MKT307"/>
      <c r="MKU307"/>
      <c r="MKV307"/>
      <c r="MKW307"/>
      <c r="MKX307"/>
      <c r="MKY307"/>
      <c r="MKZ307"/>
      <c r="MLA307"/>
      <c r="MLB307"/>
      <c r="MLC307"/>
      <c r="MLD307"/>
      <c r="MLE307"/>
      <c r="MLF307"/>
      <c r="MLG307"/>
      <c r="MLH307"/>
      <c r="MLI307"/>
      <c r="MLJ307"/>
      <c r="MLK307"/>
      <c r="MLL307"/>
      <c r="MLM307"/>
      <c r="MLN307"/>
      <c r="MLO307"/>
      <c r="MLP307"/>
      <c r="MLQ307"/>
      <c r="MLR307"/>
      <c r="MLS307"/>
      <c r="MLT307"/>
      <c r="MLU307"/>
      <c r="MLV307"/>
      <c r="MLW307"/>
      <c r="MLX307"/>
      <c r="MLY307"/>
      <c r="MLZ307"/>
      <c r="MMA307"/>
      <c r="MMB307"/>
      <c r="MMC307"/>
      <c r="MMD307"/>
      <c r="MME307"/>
      <c r="MMF307"/>
      <c r="MMG307"/>
      <c r="MMH307"/>
      <c r="MMI307"/>
      <c r="MMJ307"/>
      <c r="MMK307"/>
      <c r="MML307"/>
      <c r="MMM307"/>
      <c r="MMN307"/>
      <c r="MMO307"/>
      <c r="MMP307"/>
      <c r="MMQ307"/>
      <c r="MMR307"/>
      <c r="MMS307"/>
      <c r="MMT307"/>
      <c r="MMU307"/>
      <c r="MMV307"/>
      <c r="MMW307"/>
      <c r="MMX307"/>
      <c r="MMY307"/>
      <c r="MMZ307"/>
      <c r="MNA307"/>
      <c r="MNB307"/>
      <c r="MNC307"/>
      <c r="MND307"/>
      <c r="MNE307"/>
      <c r="MNF307"/>
      <c r="MNG307"/>
      <c r="MNH307"/>
      <c r="MNI307"/>
      <c r="MNJ307"/>
      <c r="MNK307"/>
      <c r="MNL307"/>
      <c r="MNM307"/>
      <c r="MNN307"/>
      <c r="MNO307"/>
      <c r="MNP307"/>
      <c r="MNQ307"/>
      <c r="MNR307"/>
      <c r="MNS307"/>
      <c r="MNT307"/>
      <c r="MNU307"/>
      <c r="MNV307"/>
      <c r="MNW307"/>
      <c r="MNX307"/>
      <c r="MNY307"/>
      <c r="MNZ307"/>
      <c r="MOA307"/>
      <c r="MOB307"/>
      <c r="MOC307"/>
      <c r="MOD307"/>
      <c r="MOE307"/>
      <c r="MOF307"/>
      <c r="MOG307"/>
      <c r="MOH307"/>
      <c r="MOI307"/>
      <c r="MOJ307"/>
      <c r="MOK307"/>
      <c r="MOL307"/>
      <c r="MOM307"/>
      <c r="MON307"/>
      <c r="MOO307"/>
      <c r="MOP307"/>
      <c r="MOQ307"/>
      <c r="MOR307"/>
      <c r="MOS307"/>
      <c r="MOT307"/>
      <c r="MOU307"/>
      <c r="MOV307"/>
      <c r="MOW307"/>
      <c r="MOX307"/>
      <c r="MOY307"/>
      <c r="MOZ307"/>
      <c r="MPA307"/>
      <c r="MPB307"/>
      <c r="MPC307"/>
      <c r="MPD307"/>
      <c r="MPE307"/>
      <c r="MPF307"/>
      <c r="MPG307"/>
      <c r="MPH307"/>
      <c r="MPI307"/>
      <c r="MPJ307"/>
      <c r="MPK307"/>
      <c r="MPL307"/>
      <c r="MPM307"/>
      <c r="MPN307"/>
      <c r="MPO307"/>
      <c r="MPP307"/>
      <c r="MPQ307"/>
      <c r="MPR307"/>
      <c r="MPS307"/>
      <c r="MPT307"/>
      <c r="MPU307"/>
      <c r="MPV307"/>
      <c r="MPW307"/>
      <c r="MPX307"/>
      <c r="MPY307"/>
      <c r="MPZ307"/>
      <c r="MQA307"/>
      <c r="MQB307"/>
      <c r="MQC307"/>
      <c r="MQD307"/>
      <c r="MQE307"/>
      <c r="MQF307"/>
      <c r="MQG307"/>
      <c r="MQH307"/>
      <c r="MQI307"/>
      <c r="MQJ307"/>
      <c r="MQK307"/>
      <c r="MQL307"/>
      <c r="MQM307"/>
      <c r="MQN307"/>
      <c r="MQO307"/>
      <c r="MQP307"/>
      <c r="MQQ307"/>
      <c r="MQR307"/>
      <c r="MQS307"/>
      <c r="MQT307"/>
      <c r="MQU307"/>
      <c r="MQV307"/>
      <c r="MQW307"/>
      <c r="MQX307"/>
      <c r="MQY307"/>
      <c r="MQZ307"/>
      <c r="MRA307"/>
      <c r="MRB307"/>
      <c r="MRC307"/>
      <c r="MRD307"/>
      <c r="MRE307"/>
      <c r="MRF307"/>
      <c r="MRG307"/>
      <c r="MRH307"/>
      <c r="MRI307"/>
      <c r="MRJ307"/>
      <c r="MRK307"/>
      <c r="MRL307"/>
      <c r="MRM307"/>
      <c r="MRN307"/>
      <c r="MRO307"/>
      <c r="MRP307"/>
      <c r="MRQ307"/>
      <c r="MRR307"/>
      <c r="MRS307"/>
      <c r="MRT307"/>
      <c r="MRU307"/>
      <c r="MRV307"/>
      <c r="MRW307"/>
      <c r="MRX307"/>
      <c r="MRY307"/>
      <c r="MRZ307"/>
      <c r="MSA307"/>
      <c r="MSB307"/>
      <c r="MSC307"/>
      <c r="MSD307"/>
      <c r="MSE307"/>
      <c r="MSF307"/>
      <c r="MSG307"/>
      <c r="MSH307"/>
      <c r="MSI307"/>
      <c r="MSJ307"/>
      <c r="MSK307"/>
      <c r="MSL307"/>
      <c r="MSM307"/>
      <c r="MSN307"/>
      <c r="MSO307"/>
      <c r="MSP307"/>
      <c r="MSQ307"/>
      <c r="MSR307"/>
      <c r="MSS307"/>
      <c r="MST307"/>
      <c r="MSU307"/>
      <c r="MSV307"/>
      <c r="MSW307"/>
      <c r="MSX307"/>
      <c r="MSY307"/>
      <c r="MSZ307"/>
      <c r="MTA307"/>
      <c r="MTB307"/>
      <c r="MTC307"/>
      <c r="MTD307"/>
      <c r="MTE307"/>
      <c r="MTF307"/>
      <c r="MTG307"/>
      <c r="MTH307"/>
      <c r="MTI307"/>
      <c r="MTJ307"/>
      <c r="MTK307"/>
      <c r="MTL307"/>
      <c r="MTM307"/>
      <c r="MTN307"/>
      <c r="MTO307"/>
      <c r="MTP307"/>
      <c r="MTQ307"/>
      <c r="MTR307"/>
      <c r="MTS307"/>
      <c r="MTT307"/>
      <c r="MTU307"/>
      <c r="MTV307"/>
      <c r="MTW307"/>
      <c r="MTX307"/>
      <c r="MTY307"/>
      <c r="MTZ307"/>
      <c r="MUA307"/>
      <c r="MUB307"/>
      <c r="MUC307"/>
      <c r="MUD307"/>
      <c r="MUE307"/>
      <c r="MUF307"/>
      <c r="MUG307"/>
      <c r="MUH307"/>
      <c r="MUI307"/>
      <c r="MUJ307"/>
      <c r="MUK307"/>
      <c r="MUL307"/>
      <c r="MUM307"/>
      <c r="MUN307"/>
      <c r="MUO307"/>
      <c r="MUP307"/>
      <c r="MUQ307"/>
      <c r="MUR307"/>
      <c r="MUS307"/>
      <c r="MUT307"/>
      <c r="MUU307"/>
      <c r="MUV307"/>
      <c r="MUW307"/>
      <c r="MUX307"/>
      <c r="MUY307"/>
      <c r="MUZ307"/>
      <c r="MVA307"/>
      <c r="MVB307"/>
      <c r="MVC307"/>
      <c r="MVD307"/>
      <c r="MVE307"/>
      <c r="MVF307"/>
      <c r="MVG307"/>
      <c r="MVH307"/>
      <c r="MVI307"/>
      <c r="MVJ307"/>
      <c r="MVK307"/>
      <c r="MVL307"/>
      <c r="MVM307"/>
      <c r="MVN307"/>
      <c r="MVO307"/>
      <c r="MVP307"/>
      <c r="MVQ307"/>
      <c r="MVR307"/>
      <c r="MVS307"/>
      <c r="MVT307"/>
      <c r="MVU307"/>
      <c r="MVV307"/>
      <c r="MVW307"/>
      <c r="MVX307"/>
      <c r="MVY307"/>
      <c r="MVZ307"/>
      <c r="MWA307"/>
      <c r="MWB307"/>
      <c r="MWC307"/>
      <c r="MWD307"/>
      <c r="MWE307"/>
      <c r="MWF307"/>
      <c r="MWG307"/>
      <c r="MWH307"/>
      <c r="MWI307"/>
      <c r="MWJ307"/>
      <c r="MWK307"/>
      <c r="MWL307"/>
      <c r="MWM307"/>
      <c r="MWN307"/>
      <c r="MWO307"/>
      <c r="MWP307"/>
      <c r="MWQ307"/>
      <c r="MWR307"/>
      <c r="MWS307"/>
      <c r="MWT307"/>
      <c r="MWU307"/>
      <c r="MWV307"/>
      <c r="MWW307"/>
      <c r="MWX307"/>
      <c r="MWY307"/>
      <c r="MWZ307"/>
      <c r="MXA307"/>
      <c r="MXB307"/>
      <c r="MXC307"/>
      <c r="MXD307"/>
      <c r="MXE307"/>
      <c r="MXF307"/>
      <c r="MXG307"/>
      <c r="MXH307"/>
      <c r="MXI307"/>
      <c r="MXJ307"/>
      <c r="MXK307"/>
      <c r="MXL307"/>
      <c r="MXM307"/>
      <c r="MXN307"/>
      <c r="MXO307"/>
      <c r="MXP307"/>
      <c r="MXQ307"/>
      <c r="MXR307"/>
      <c r="MXS307"/>
      <c r="MXT307"/>
      <c r="MXU307"/>
      <c r="MXV307"/>
      <c r="MXW307"/>
      <c r="MXX307"/>
      <c r="MXY307"/>
      <c r="MXZ307"/>
      <c r="MYA307"/>
      <c r="MYB307"/>
      <c r="MYC307"/>
      <c r="MYD307"/>
      <c r="MYE307"/>
      <c r="MYF307"/>
      <c r="MYG307"/>
      <c r="MYH307"/>
      <c r="MYI307"/>
      <c r="MYJ307"/>
      <c r="MYK307"/>
      <c r="MYL307"/>
      <c r="MYM307"/>
      <c r="MYN307"/>
      <c r="MYO307"/>
      <c r="MYP307"/>
      <c r="MYQ307"/>
      <c r="MYR307"/>
      <c r="MYS307"/>
      <c r="MYT307"/>
      <c r="MYU307"/>
      <c r="MYV307"/>
      <c r="MYW307"/>
      <c r="MYX307"/>
      <c r="MYY307"/>
      <c r="MYZ307"/>
      <c r="MZA307"/>
      <c r="MZB307"/>
      <c r="MZC307"/>
      <c r="MZD307"/>
      <c r="MZE307"/>
      <c r="MZF307"/>
      <c r="MZG307"/>
      <c r="MZH307"/>
      <c r="MZI307"/>
      <c r="MZJ307"/>
      <c r="MZK307"/>
      <c r="MZL307"/>
      <c r="MZM307"/>
      <c r="MZN307"/>
      <c r="MZO307"/>
      <c r="MZP307"/>
      <c r="MZQ307"/>
      <c r="MZR307"/>
      <c r="MZS307"/>
      <c r="MZT307"/>
      <c r="MZU307"/>
      <c r="MZV307"/>
      <c r="MZW307"/>
      <c r="MZX307"/>
      <c r="MZY307"/>
      <c r="MZZ307"/>
      <c r="NAA307"/>
      <c r="NAB307"/>
      <c r="NAC307"/>
      <c r="NAD307"/>
      <c r="NAE307"/>
      <c r="NAF307"/>
      <c r="NAG307"/>
      <c r="NAH307"/>
      <c r="NAI307"/>
      <c r="NAJ307"/>
      <c r="NAK307"/>
      <c r="NAL307"/>
      <c r="NAM307"/>
      <c r="NAN307"/>
      <c r="NAO307"/>
      <c r="NAP307"/>
      <c r="NAQ307"/>
      <c r="NAR307"/>
      <c r="NAS307"/>
      <c r="NAT307"/>
      <c r="NAU307"/>
      <c r="NAV307"/>
      <c r="NAW307"/>
      <c r="NAX307"/>
      <c r="NAY307"/>
      <c r="NAZ307"/>
      <c r="NBA307"/>
      <c r="NBB307"/>
      <c r="NBC307"/>
      <c r="NBD307"/>
      <c r="NBE307"/>
      <c r="NBF307"/>
      <c r="NBG307"/>
      <c r="NBH307"/>
      <c r="NBI307"/>
      <c r="NBJ307"/>
      <c r="NBK307"/>
      <c r="NBL307"/>
      <c r="NBM307"/>
      <c r="NBN307"/>
      <c r="NBO307"/>
      <c r="NBP307"/>
      <c r="NBQ307"/>
      <c r="NBR307"/>
      <c r="NBS307"/>
      <c r="NBT307"/>
      <c r="NBU307"/>
      <c r="NBV307"/>
      <c r="NBW307"/>
      <c r="NBX307"/>
      <c r="NBY307"/>
      <c r="NBZ307"/>
      <c r="NCA307"/>
      <c r="NCB307"/>
      <c r="NCC307"/>
      <c r="NCD307"/>
      <c r="NCE307"/>
      <c r="NCF307"/>
      <c r="NCG307"/>
      <c r="NCH307"/>
      <c r="NCI307"/>
      <c r="NCJ307"/>
      <c r="NCK307"/>
      <c r="NCL307"/>
      <c r="NCM307"/>
      <c r="NCN307"/>
      <c r="NCO307"/>
      <c r="NCP307"/>
      <c r="NCQ307"/>
      <c r="NCR307"/>
      <c r="NCS307"/>
      <c r="NCT307"/>
      <c r="NCU307"/>
      <c r="NCV307"/>
      <c r="NCW307"/>
      <c r="NCX307"/>
      <c r="NCY307"/>
      <c r="NCZ307"/>
      <c r="NDA307"/>
      <c r="NDB307"/>
      <c r="NDC307"/>
      <c r="NDD307"/>
      <c r="NDE307"/>
      <c r="NDF307"/>
      <c r="NDG307"/>
      <c r="NDH307"/>
      <c r="NDI307"/>
      <c r="NDJ307"/>
      <c r="NDK307"/>
      <c r="NDL307"/>
      <c r="NDM307"/>
      <c r="NDN307"/>
      <c r="NDO307"/>
      <c r="NDP307"/>
      <c r="NDQ307"/>
      <c r="NDR307"/>
      <c r="NDS307"/>
      <c r="NDT307"/>
      <c r="NDU307"/>
      <c r="NDV307"/>
      <c r="NDW307"/>
      <c r="NDX307"/>
      <c r="NDY307"/>
      <c r="NDZ307"/>
      <c r="NEA307"/>
      <c r="NEB307"/>
      <c r="NEC307"/>
      <c r="NED307"/>
      <c r="NEE307"/>
      <c r="NEF307"/>
      <c r="NEG307"/>
      <c r="NEH307"/>
      <c r="NEI307"/>
      <c r="NEJ307"/>
      <c r="NEK307"/>
      <c r="NEL307"/>
      <c r="NEM307"/>
      <c r="NEN307"/>
      <c r="NEO307"/>
      <c r="NEP307"/>
      <c r="NEQ307"/>
      <c r="NER307"/>
      <c r="NES307"/>
      <c r="NET307"/>
      <c r="NEU307"/>
      <c r="NEV307"/>
      <c r="NEW307"/>
      <c r="NEX307"/>
      <c r="NEY307"/>
      <c r="NEZ307"/>
      <c r="NFA307"/>
      <c r="NFB307"/>
      <c r="NFC307"/>
      <c r="NFD307"/>
      <c r="NFE307"/>
      <c r="NFF307"/>
      <c r="NFG307"/>
      <c r="NFH307"/>
      <c r="NFI307"/>
      <c r="NFJ307"/>
      <c r="NFK307"/>
      <c r="NFL307"/>
      <c r="NFM307"/>
      <c r="NFN307"/>
      <c r="NFO307"/>
      <c r="NFP307"/>
      <c r="NFQ307"/>
      <c r="NFR307"/>
      <c r="NFS307"/>
      <c r="NFT307"/>
      <c r="NFU307"/>
      <c r="NFV307"/>
      <c r="NFW307"/>
      <c r="NFX307"/>
      <c r="NFY307"/>
      <c r="NFZ307"/>
      <c r="NGA307"/>
      <c r="NGB307"/>
      <c r="NGC307"/>
      <c r="NGD307"/>
      <c r="NGE307"/>
      <c r="NGF307"/>
      <c r="NGG307"/>
      <c r="NGH307"/>
      <c r="NGI307"/>
      <c r="NGJ307"/>
      <c r="NGK307"/>
      <c r="NGL307"/>
      <c r="NGM307"/>
      <c r="NGN307"/>
      <c r="NGO307"/>
      <c r="NGP307"/>
      <c r="NGQ307"/>
      <c r="NGR307"/>
      <c r="NGS307"/>
      <c r="NGT307"/>
      <c r="NGU307"/>
      <c r="NGV307"/>
      <c r="NGW307"/>
      <c r="NGX307"/>
      <c r="NGY307"/>
      <c r="NGZ307"/>
      <c r="NHA307"/>
      <c r="NHB307"/>
      <c r="NHC307"/>
      <c r="NHD307"/>
      <c r="NHE307"/>
      <c r="NHF307"/>
      <c r="NHG307"/>
      <c r="NHH307"/>
      <c r="NHI307"/>
      <c r="NHJ307"/>
      <c r="NHK307"/>
      <c r="NHL307"/>
      <c r="NHM307"/>
      <c r="NHN307"/>
      <c r="NHO307"/>
      <c r="NHP307"/>
      <c r="NHQ307"/>
      <c r="NHR307"/>
      <c r="NHS307"/>
      <c r="NHT307"/>
      <c r="NHU307"/>
      <c r="NHV307"/>
      <c r="NHW307"/>
      <c r="NHX307"/>
      <c r="NHY307"/>
      <c r="NHZ307"/>
      <c r="NIA307"/>
      <c r="NIB307"/>
      <c r="NIC307"/>
      <c r="NID307"/>
      <c r="NIE307"/>
      <c r="NIF307"/>
      <c r="NIG307"/>
      <c r="NIH307"/>
      <c r="NII307"/>
      <c r="NIJ307"/>
      <c r="NIK307"/>
      <c r="NIL307"/>
      <c r="NIM307"/>
      <c r="NIN307"/>
      <c r="NIO307"/>
      <c r="NIP307"/>
      <c r="NIQ307"/>
      <c r="NIR307"/>
      <c r="NIS307"/>
      <c r="NIT307"/>
      <c r="NIU307"/>
      <c r="NIV307"/>
      <c r="NIW307"/>
      <c r="NIX307"/>
      <c r="NIY307"/>
      <c r="NIZ307"/>
      <c r="NJA307"/>
      <c r="NJB307"/>
      <c r="NJC307"/>
      <c r="NJD307"/>
      <c r="NJE307"/>
      <c r="NJF307"/>
      <c r="NJG307"/>
      <c r="NJH307"/>
      <c r="NJI307"/>
      <c r="NJJ307"/>
      <c r="NJK307"/>
      <c r="NJL307"/>
      <c r="NJM307"/>
      <c r="NJN307"/>
      <c r="NJO307"/>
      <c r="NJP307"/>
      <c r="NJQ307"/>
      <c r="NJR307"/>
      <c r="NJS307"/>
      <c r="NJT307"/>
      <c r="NJU307"/>
      <c r="NJV307"/>
      <c r="NJW307"/>
      <c r="NJX307"/>
      <c r="NJY307"/>
      <c r="NJZ307"/>
      <c r="NKA307"/>
      <c r="NKB307"/>
      <c r="NKC307"/>
      <c r="NKD307"/>
      <c r="NKE307"/>
      <c r="NKF307"/>
      <c r="NKG307"/>
      <c r="NKH307"/>
      <c r="NKI307"/>
      <c r="NKJ307"/>
      <c r="NKK307"/>
      <c r="NKL307"/>
      <c r="NKM307"/>
      <c r="NKN307"/>
      <c r="NKO307"/>
      <c r="NKP307"/>
      <c r="NKQ307"/>
      <c r="NKR307"/>
      <c r="NKS307"/>
      <c r="NKT307"/>
      <c r="NKU307"/>
      <c r="NKV307"/>
      <c r="NKW307"/>
      <c r="NKX307"/>
      <c r="NKY307"/>
      <c r="NKZ307"/>
      <c r="NLA307"/>
      <c r="NLB307"/>
      <c r="NLC307"/>
      <c r="NLD307"/>
      <c r="NLE307"/>
      <c r="NLF307"/>
      <c r="NLG307"/>
      <c r="NLH307"/>
      <c r="NLI307"/>
      <c r="NLJ307"/>
      <c r="NLK307"/>
      <c r="NLL307"/>
      <c r="NLM307"/>
      <c r="NLN307"/>
      <c r="NLO307"/>
      <c r="NLP307"/>
      <c r="NLQ307"/>
      <c r="NLR307"/>
      <c r="NLS307"/>
      <c r="NLT307"/>
      <c r="NLU307"/>
      <c r="NLV307"/>
      <c r="NLW307"/>
      <c r="NLX307"/>
      <c r="NLY307"/>
      <c r="NLZ307"/>
      <c r="NMA307"/>
      <c r="NMB307"/>
      <c r="NMC307"/>
      <c r="NMD307"/>
      <c r="NME307"/>
      <c r="NMF307"/>
      <c r="NMG307"/>
      <c r="NMH307"/>
      <c r="NMI307"/>
      <c r="NMJ307"/>
      <c r="NMK307"/>
      <c r="NML307"/>
      <c r="NMM307"/>
      <c r="NMN307"/>
      <c r="NMO307"/>
      <c r="NMP307"/>
      <c r="NMQ307"/>
      <c r="NMR307"/>
      <c r="NMS307"/>
      <c r="NMT307"/>
      <c r="NMU307"/>
      <c r="NMV307"/>
      <c r="NMW307"/>
      <c r="NMX307"/>
      <c r="NMY307"/>
      <c r="NMZ307"/>
      <c r="NNA307"/>
      <c r="NNB307"/>
      <c r="NNC307"/>
      <c r="NND307"/>
      <c r="NNE307"/>
      <c r="NNF307"/>
      <c r="NNG307"/>
      <c r="NNH307"/>
      <c r="NNI307"/>
      <c r="NNJ307"/>
      <c r="NNK307"/>
      <c r="NNL307"/>
      <c r="NNM307"/>
      <c r="NNN307"/>
      <c r="NNO307"/>
      <c r="NNP307"/>
      <c r="NNQ307"/>
      <c r="NNR307"/>
      <c r="NNS307"/>
      <c r="NNT307"/>
      <c r="NNU307"/>
      <c r="NNV307"/>
      <c r="NNW307"/>
      <c r="NNX307"/>
      <c r="NNY307"/>
      <c r="NNZ307"/>
      <c r="NOA307"/>
      <c r="NOB307"/>
      <c r="NOC307"/>
      <c r="NOD307"/>
      <c r="NOE307"/>
      <c r="NOF307"/>
      <c r="NOG307"/>
      <c r="NOH307"/>
      <c r="NOI307"/>
      <c r="NOJ307"/>
      <c r="NOK307"/>
      <c r="NOL307"/>
      <c r="NOM307"/>
      <c r="NON307"/>
      <c r="NOO307"/>
      <c r="NOP307"/>
      <c r="NOQ307"/>
      <c r="NOR307"/>
      <c r="NOS307"/>
      <c r="NOT307"/>
      <c r="NOU307"/>
      <c r="NOV307"/>
      <c r="NOW307"/>
      <c r="NOX307"/>
      <c r="NOY307"/>
      <c r="NOZ307"/>
      <c r="NPA307"/>
      <c r="NPB307"/>
      <c r="NPC307"/>
      <c r="NPD307"/>
      <c r="NPE307"/>
      <c r="NPF307"/>
      <c r="NPG307"/>
      <c r="NPH307"/>
      <c r="NPI307"/>
      <c r="NPJ307"/>
      <c r="NPK307"/>
      <c r="NPL307"/>
      <c r="NPM307"/>
      <c r="NPN307"/>
      <c r="NPO307"/>
      <c r="NPP307"/>
      <c r="NPQ307"/>
      <c r="NPR307"/>
      <c r="NPS307"/>
      <c r="NPT307"/>
      <c r="NPU307"/>
      <c r="NPV307"/>
      <c r="NPW307"/>
      <c r="NPX307"/>
      <c r="NPY307"/>
      <c r="NPZ307"/>
      <c r="NQA307"/>
      <c r="NQB307"/>
      <c r="NQC307"/>
      <c r="NQD307"/>
      <c r="NQE307"/>
      <c r="NQF307"/>
      <c r="NQG307"/>
      <c r="NQH307"/>
      <c r="NQI307"/>
      <c r="NQJ307"/>
      <c r="NQK307"/>
      <c r="NQL307"/>
      <c r="NQM307"/>
      <c r="NQN307"/>
      <c r="NQO307"/>
      <c r="NQP307"/>
      <c r="NQQ307"/>
      <c r="NQR307"/>
      <c r="NQS307"/>
      <c r="NQT307"/>
      <c r="NQU307"/>
      <c r="NQV307"/>
      <c r="NQW307"/>
      <c r="NQX307"/>
      <c r="NQY307"/>
      <c r="NQZ307"/>
      <c r="NRA307"/>
      <c r="NRB307"/>
      <c r="NRC307"/>
      <c r="NRD307"/>
      <c r="NRE307"/>
      <c r="NRF307"/>
      <c r="NRG307"/>
      <c r="NRH307"/>
      <c r="NRI307"/>
      <c r="NRJ307"/>
      <c r="NRK307"/>
      <c r="NRL307"/>
      <c r="NRM307"/>
      <c r="NRN307"/>
      <c r="NRO307"/>
      <c r="NRP307"/>
      <c r="NRQ307"/>
      <c r="NRR307"/>
      <c r="NRS307"/>
      <c r="NRT307"/>
      <c r="NRU307"/>
      <c r="NRV307"/>
      <c r="NRW307"/>
      <c r="NRX307"/>
      <c r="NRY307"/>
      <c r="NRZ307"/>
      <c r="NSA307"/>
      <c r="NSB307"/>
      <c r="NSC307"/>
      <c r="NSD307"/>
      <c r="NSE307"/>
      <c r="NSF307"/>
      <c r="NSG307"/>
      <c r="NSH307"/>
      <c r="NSI307"/>
      <c r="NSJ307"/>
      <c r="NSK307"/>
      <c r="NSL307"/>
      <c r="NSM307"/>
      <c r="NSN307"/>
      <c r="NSO307"/>
      <c r="NSP307"/>
      <c r="NSQ307"/>
      <c r="NSR307"/>
      <c r="NSS307"/>
      <c r="NST307"/>
      <c r="NSU307"/>
      <c r="NSV307"/>
      <c r="NSW307"/>
      <c r="NSX307"/>
      <c r="NSY307"/>
      <c r="NSZ307"/>
      <c r="NTA307"/>
      <c r="NTB307"/>
      <c r="NTC307"/>
      <c r="NTD307"/>
      <c r="NTE307"/>
      <c r="NTF307"/>
      <c r="NTG307"/>
      <c r="NTH307"/>
      <c r="NTI307"/>
      <c r="NTJ307"/>
      <c r="NTK307"/>
      <c r="NTL307"/>
      <c r="NTM307"/>
      <c r="NTN307"/>
      <c r="NTO307"/>
      <c r="NTP307"/>
      <c r="NTQ307"/>
      <c r="NTR307"/>
      <c r="NTS307"/>
      <c r="NTT307"/>
      <c r="NTU307"/>
      <c r="NTV307"/>
      <c r="NTW307"/>
      <c r="NTX307"/>
      <c r="NTY307"/>
      <c r="NTZ307"/>
      <c r="NUA307"/>
      <c r="NUB307"/>
      <c r="NUC307"/>
      <c r="NUD307"/>
      <c r="NUE307"/>
      <c r="NUF307"/>
      <c r="NUG307"/>
      <c r="NUH307"/>
      <c r="NUI307"/>
      <c r="NUJ307"/>
      <c r="NUK307"/>
      <c r="NUL307"/>
      <c r="NUM307"/>
      <c r="NUN307"/>
      <c r="NUO307"/>
      <c r="NUP307"/>
      <c r="NUQ307"/>
      <c r="NUR307"/>
      <c r="NUS307"/>
      <c r="NUT307"/>
      <c r="NUU307"/>
      <c r="NUV307"/>
      <c r="NUW307"/>
      <c r="NUX307"/>
      <c r="NUY307"/>
      <c r="NUZ307"/>
      <c r="NVA307"/>
      <c r="NVB307"/>
      <c r="NVC307"/>
      <c r="NVD307"/>
      <c r="NVE307"/>
      <c r="NVF307"/>
      <c r="NVG307"/>
      <c r="NVH307"/>
      <c r="NVI307"/>
      <c r="NVJ307"/>
      <c r="NVK307"/>
      <c r="NVL307"/>
      <c r="NVM307"/>
      <c r="NVN307"/>
      <c r="NVO307"/>
      <c r="NVP307"/>
      <c r="NVQ307"/>
      <c r="NVR307"/>
      <c r="NVS307"/>
      <c r="NVT307"/>
      <c r="NVU307"/>
      <c r="NVV307"/>
      <c r="NVW307"/>
      <c r="NVX307"/>
      <c r="NVY307"/>
      <c r="NVZ307"/>
      <c r="NWA307"/>
      <c r="NWB307"/>
      <c r="NWC307"/>
      <c r="NWD307"/>
      <c r="NWE307"/>
      <c r="NWF307"/>
      <c r="NWG307"/>
      <c r="NWH307"/>
      <c r="NWI307"/>
      <c r="NWJ307"/>
      <c r="NWK307"/>
      <c r="NWL307"/>
      <c r="NWM307"/>
      <c r="NWN307"/>
      <c r="NWO307"/>
      <c r="NWP307"/>
      <c r="NWQ307"/>
      <c r="NWR307"/>
      <c r="NWS307"/>
      <c r="NWT307"/>
      <c r="NWU307"/>
      <c r="NWV307"/>
      <c r="NWW307"/>
      <c r="NWX307"/>
      <c r="NWY307"/>
      <c r="NWZ307"/>
      <c r="NXA307"/>
      <c r="NXB307"/>
      <c r="NXC307"/>
      <c r="NXD307"/>
      <c r="NXE307"/>
      <c r="NXF307"/>
      <c r="NXG307"/>
      <c r="NXH307"/>
      <c r="NXI307"/>
      <c r="NXJ307"/>
      <c r="NXK307"/>
      <c r="NXL307"/>
      <c r="NXM307"/>
      <c r="NXN307"/>
      <c r="NXO307"/>
      <c r="NXP307"/>
      <c r="NXQ307"/>
      <c r="NXR307"/>
      <c r="NXS307"/>
      <c r="NXT307"/>
      <c r="NXU307"/>
      <c r="NXV307"/>
      <c r="NXW307"/>
      <c r="NXX307"/>
      <c r="NXY307"/>
      <c r="NXZ307"/>
      <c r="NYA307"/>
      <c r="NYB307"/>
      <c r="NYC307"/>
      <c r="NYD307"/>
      <c r="NYE307"/>
      <c r="NYF307"/>
      <c r="NYG307"/>
      <c r="NYH307"/>
      <c r="NYI307"/>
      <c r="NYJ307"/>
      <c r="NYK307"/>
      <c r="NYL307"/>
      <c r="NYM307"/>
      <c r="NYN307"/>
      <c r="NYO307"/>
      <c r="NYP307"/>
      <c r="NYQ307"/>
      <c r="NYR307"/>
      <c r="NYS307"/>
      <c r="NYT307"/>
      <c r="NYU307"/>
      <c r="NYV307"/>
      <c r="NYW307"/>
      <c r="NYX307"/>
      <c r="NYY307"/>
      <c r="NYZ307"/>
      <c r="NZA307"/>
      <c r="NZB307"/>
      <c r="NZC307"/>
      <c r="NZD307"/>
      <c r="NZE307"/>
      <c r="NZF307"/>
      <c r="NZG307"/>
      <c r="NZH307"/>
      <c r="NZI307"/>
      <c r="NZJ307"/>
      <c r="NZK307"/>
      <c r="NZL307"/>
      <c r="NZM307"/>
      <c r="NZN307"/>
      <c r="NZO307"/>
      <c r="NZP307"/>
      <c r="NZQ307"/>
      <c r="NZR307"/>
      <c r="NZS307"/>
      <c r="NZT307"/>
      <c r="NZU307"/>
      <c r="NZV307"/>
      <c r="NZW307"/>
      <c r="NZX307"/>
      <c r="NZY307"/>
      <c r="NZZ307"/>
      <c r="OAA307"/>
      <c r="OAB307"/>
      <c r="OAC307"/>
      <c r="OAD307"/>
      <c r="OAE307"/>
      <c r="OAF307"/>
      <c r="OAG307"/>
      <c r="OAH307"/>
      <c r="OAI307"/>
      <c r="OAJ307"/>
      <c r="OAK307"/>
      <c r="OAL307"/>
      <c r="OAM307"/>
      <c r="OAN307"/>
      <c r="OAO307"/>
      <c r="OAP307"/>
      <c r="OAQ307"/>
      <c r="OAR307"/>
      <c r="OAS307"/>
      <c r="OAT307"/>
      <c r="OAU307"/>
      <c r="OAV307"/>
      <c r="OAW307"/>
      <c r="OAX307"/>
      <c r="OAY307"/>
      <c r="OAZ307"/>
      <c r="OBA307"/>
      <c r="OBB307"/>
      <c r="OBC307"/>
      <c r="OBD307"/>
      <c r="OBE307"/>
      <c r="OBF307"/>
      <c r="OBG307"/>
      <c r="OBH307"/>
      <c r="OBI307"/>
      <c r="OBJ307"/>
      <c r="OBK307"/>
      <c r="OBL307"/>
      <c r="OBM307"/>
      <c r="OBN307"/>
      <c r="OBO307"/>
      <c r="OBP307"/>
      <c r="OBQ307"/>
      <c r="OBR307"/>
      <c r="OBS307"/>
      <c r="OBT307"/>
      <c r="OBU307"/>
      <c r="OBV307"/>
      <c r="OBW307"/>
      <c r="OBX307"/>
      <c r="OBY307"/>
      <c r="OBZ307"/>
      <c r="OCA307"/>
      <c r="OCB307"/>
      <c r="OCC307"/>
      <c r="OCD307"/>
      <c r="OCE307"/>
      <c r="OCF307"/>
      <c r="OCG307"/>
      <c r="OCH307"/>
      <c r="OCI307"/>
      <c r="OCJ307"/>
      <c r="OCK307"/>
      <c r="OCL307"/>
      <c r="OCM307"/>
      <c r="OCN307"/>
      <c r="OCO307"/>
      <c r="OCP307"/>
      <c r="OCQ307"/>
      <c r="OCR307"/>
      <c r="OCS307"/>
      <c r="OCT307"/>
      <c r="OCU307"/>
      <c r="OCV307"/>
      <c r="OCW307"/>
      <c r="OCX307"/>
      <c r="OCY307"/>
      <c r="OCZ307"/>
      <c r="ODA307"/>
      <c r="ODB307"/>
      <c r="ODC307"/>
      <c r="ODD307"/>
      <c r="ODE307"/>
      <c r="ODF307"/>
      <c r="ODG307"/>
      <c r="ODH307"/>
      <c r="ODI307"/>
      <c r="ODJ307"/>
      <c r="ODK307"/>
      <c r="ODL307"/>
      <c r="ODM307"/>
      <c r="ODN307"/>
      <c r="ODO307"/>
      <c r="ODP307"/>
      <c r="ODQ307"/>
      <c r="ODR307"/>
      <c r="ODS307"/>
      <c r="ODT307"/>
      <c r="ODU307"/>
      <c r="ODV307"/>
      <c r="ODW307"/>
      <c r="ODX307"/>
      <c r="ODY307"/>
      <c r="ODZ307"/>
      <c r="OEA307"/>
      <c r="OEB307"/>
      <c r="OEC307"/>
      <c r="OED307"/>
      <c r="OEE307"/>
      <c r="OEF307"/>
      <c r="OEG307"/>
      <c r="OEH307"/>
      <c r="OEI307"/>
      <c r="OEJ307"/>
      <c r="OEK307"/>
      <c r="OEL307"/>
      <c r="OEM307"/>
      <c r="OEN307"/>
      <c r="OEO307"/>
      <c r="OEP307"/>
      <c r="OEQ307"/>
      <c r="OER307"/>
      <c r="OES307"/>
      <c r="OET307"/>
      <c r="OEU307"/>
      <c r="OEV307"/>
      <c r="OEW307"/>
      <c r="OEX307"/>
      <c r="OEY307"/>
      <c r="OEZ307"/>
      <c r="OFA307"/>
      <c r="OFB307"/>
      <c r="OFC307"/>
      <c r="OFD307"/>
      <c r="OFE307"/>
      <c r="OFF307"/>
      <c r="OFG307"/>
      <c r="OFH307"/>
      <c r="OFI307"/>
      <c r="OFJ307"/>
      <c r="OFK307"/>
      <c r="OFL307"/>
      <c r="OFM307"/>
      <c r="OFN307"/>
      <c r="OFO307"/>
      <c r="OFP307"/>
      <c r="OFQ307"/>
      <c r="OFR307"/>
      <c r="OFS307"/>
      <c r="OFT307"/>
      <c r="OFU307"/>
      <c r="OFV307"/>
      <c r="OFW307"/>
      <c r="OFX307"/>
      <c r="OFY307"/>
      <c r="OFZ307"/>
      <c r="OGA307"/>
      <c r="OGB307"/>
      <c r="OGC307"/>
      <c r="OGD307"/>
      <c r="OGE307"/>
      <c r="OGF307"/>
      <c r="OGG307"/>
      <c r="OGH307"/>
      <c r="OGI307"/>
      <c r="OGJ307"/>
      <c r="OGK307"/>
      <c r="OGL307"/>
      <c r="OGM307"/>
      <c r="OGN307"/>
      <c r="OGO307"/>
      <c r="OGP307"/>
      <c r="OGQ307"/>
      <c r="OGR307"/>
      <c r="OGS307"/>
      <c r="OGT307"/>
      <c r="OGU307"/>
      <c r="OGV307"/>
      <c r="OGW307"/>
      <c r="OGX307"/>
      <c r="OGY307"/>
      <c r="OGZ307"/>
      <c r="OHA307"/>
      <c r="OHB307"/>
      <c r="OHC307"/>
      <c r="OHD307"/>
      <c r="OHE307"/>
      <c r="OHF307"/>
      <c r="OHG307"/>
      <c r="OHH307"/>
      <c r="OHI307"/>
      <c r="OHJ307"/>
      <c r="OHK307"/>
      <c r="OHL307"/>
      <c r="OHM307"/>
      <c r="OHN307"/>
      <c r="OHO307"/>
      <c r="OHP307"/>
      <c r="OHQ307"/>
      <c r="OHR307"/>
      <c r="OHS307"/>
      <c r="OHT307"/>
      <c r="OHU307"/>
      <c r="OHV307"/>
      <c r="OHW307"/>
      <c r="OHX307"/>
      <c r="OHY307"/>
      <c r="OHZ307"/>
      <c r="OIA307"/>
      <c r="OIB307"/>
      <c r="OIC307"/>
      <c r="OID307"/>
      <c r="OIE307"/>
      <c r="OIF307"/>
      <c r="OIG307"/>
      <c r="OIH307"/>
      <c r="OII307"/>
      <c r="OIJ307"/>
      <c r="OIK307"/>
      <c r="OIL307"/>
      <c r="OIM307"/>
      <c r="OIN307"/>
      <c r="OIO307"/>
      <c r="OIP307"/>
      <c r="OIQ307"/>
      <c r="OIR307"/>
      <c r="OIS307"/>
      <c r="OIT307"/>
      <c r="OIU307"/>
      <c r="OIV307"/>
      <c r="OIW307"/>
      <c r="OIX307"/>
      <c r="OIY307"/>
      <c r="OIZ307"/>
      <c r="OJA307"/>
      <c r="OJB307"/>
      <c r="OJC307"/>
      <c r="OJD307"/>
      <c r="OJE307"/>
      <c r="OJF307"/>
      <c r="OJG307"/>
      <c r="OJH307"/>
      <c r="OJI307"/>
      <c r="OJJ307"/>
      <c r="OJK307"/>
      <c r="OJL307"/>
      <c r="OJM307"/>
      <c r="OJN307"/>
      <c r="OJO307"/>
      <c r="OJP307"/>
      <c r="OJQ307"/>
      <c r="OJR307"/>
      <c r="OJS307"/>
      <c r="OJT307"/>
      <c r="OJU307"/>
      <c r="OJV307"/>
      <c r="OJW307"/>
      <c r="OJX307"/>
      <c r="OJY307"/>
      <c r="OJZ307"/>
      <c r="OKA307"/>
      <c r="OKB307"/>
      <c r="OKC307"/>
      <c r="OKD307"/>
      <c r="OKE307"/>
      <c r="OKF307"/>
      <c r="OKG307"/>
      <c r="OKH307"/>
      <c r="OKI307"/>
      <c r="OKJ307"/>
      <c r="OKK307"/>
      <c r="OKL307"/>
      <c r="OKM307"/>
      <c r="OKN307"/>
      <c r="OKO307"/>
      <c r="OKP307"/>
      <c r="OKQ307"/>
      <c r="OKR307"/>
      <c r="OKS307"/>
      <c r="OKT307"/>
      <c r="OKU307"/>
      <c r="OKV307"/>
      <c r="OKW307"/>
      <c r="OKX307"/>
      <c r="OKY307"/>
      <c r="OKZ307"/>
      <c r="OLA307"/>
      <c r="OLB307"/>
      <c r="OLC307"/>
      <c r="OLD307"/>
      <c r="OLE307"/>
      <c r="OLF307"/>
      <c r="OLG307"/>
      <c r="OLH307"/>
      <c r="OLI307"/>
      <c r="OLJ307"/>
      <c r="OLK307"/>
      <c r="OLL307"/>
      <c r="OLM307"/>
      <c r="OLN307"/>
      <c r="OLO307"/>
      <c r="OLP307"/>
      <c r="OLQ307"/>
      <c r="OLR307"/>
      <c r="OLS307"/>
      <c r="OLT307"/>
      <c r="OLU307"/>
      <c r="OLV307"/>
      <c r="OLW307"/>
      <c r="OLX307"/>
      <c r="OLY307"/>
      <c r="OLZ307"/>
      <c r="OMA307"/>
      <c r="OMB307"/>
      <c r="OMC307"/>
      <c r="OMD307"/>
      <c r="OME307"/>
      <c r="OMF307"/>
      <c r="OMG307"/>
      <c r="OMH307"/>
      <c r="OMI307"/>
      <c r="OMJ307"/>
      <c r="OMK307"/>
      <c r="OML307"/>
      <c r="OMM307"/>
      <c r="OMN307"/>
      <c r="OMO307"/>
      <c r="OMP307"/>
      <c r="OMQ307"/>
      <c r="OMR307"/>
      <c r="OMS307"/>
      <c r="OMT307"/>
      <c r="OMU307"/>
      <c r="OMV307"/>
      <c r="OMW307"/>
      <c r="OMX307"/>
      <c r="OMY307"/>
      <c r="OMZ307"/>
      <c r="ONA307"/>
      <c r="ONB307"/>
      <c r="ONC307"/>
      <c r="OND307"/>
      <c r="ONE307"/>
      <c r="ONF307"/>
      <c r="ONG307"/>
      <c r="ONH307"/>
      <c r="ONI307"/>
      <c r="ONJ307"/>
      <c r="ONK307"/>
      <c r="ONL307"/>
      <c r="ONM307"/>
      <c r="ONN307"/>
      <c r="ONO307"/>
      <c r="ONP307"/>
      <c r="ONQ307"/>
      <c r="ONR307"/>
      <c r="ONS307"/>
      <c r="ONT307"/>
      <c r="ONU307"/>
      <c r="ONV307"/>
      <c r="ONW307"/>
      <c r="ONX307"/>
      <c r="ONY307"/>
      <c r="ONZ307"/>
      <c r="OOA307"/>
      <c r="OOB307"/>
      <c r="OOC307"/>
      <c r="OOD307"/>
      <c r="OOE307"/>
      <c r="OOF307"/>
      <c r="OOG307"/>
      <c r="OOH307"/>
      <c r="OOI307"/>
      <c r="OOJ307"/>
      <c r="OOK307"/>
      <c r="OOL307"/>
      <c r="OOM307"/>
      <c r="OON307"/>
      <c r="OOO307"/>
      <c r="OOP307"/>
      <c r="OOQ307"/>
      <c r="OOR307"/>
      <c r="OOS307"/>
      <c r="OOT307"/>
      <c r="OOU307"/>
      <c r="OOV307"/>
      <c r="OOW307"/>
      <c r="OOX307"/>
      <c r="OOY307"/>
      <c r="OOZ307"/>
      <c r="OPA307"/>
      <c r="OPB307"/>
      <c r="OPC307"/>
      <c r="OPD307"/>
      <c r="OPE307"/>
      <c r="OPF307"/>
      <c r="OPG307"/>
      <c r="OPH307"/>
      <c r="OPI307"/>
      <c r="OPJ307"/>
      <c r="OPK307"/>
      <c r="OPL307"/>
      <c r="OPM307"/>
      <c r="OPN307"/>
      <c r="OPO307"/>
      <c r="OPP307"/>
      <c r="OPQ307"/>
      <c r="OPR307"/>
      <c r="OPS307"/>
      <c r="OPT307"/>
      <c r="OPU307"/>
      <c r="OPV307"/>
      <c r="OPW307"/>
      <c r="OPX307"/>
      <c r="OPY307"/>
      <c r="OPZ307"/>
      <c r="OQA307"/>
      <c r="OQB307"/>
      <c r="OQC307"/>
      <c r="OQD307"/>
      <c r="OQE307"/>
      <c r="OQF307"/>
      <c r="OQG307"/>
      <c r="OQH307"/>
      <c r="OQI307"/>
      <c r="OQJ307"/>
      <c r="OQK307"/>
      <c r="OQL307"/>
      <c r="OQM307"/>
      <c r="OQN307"/>
      <c r="OQO307"/>
      <c r="OQP307"/>
      <c r="OQQ307"/>
      <c r="OQR307"/>
      <c r="OQS307"/>
      <c r="OQT307"/>
      <c r="OQU307"/>
      <c r="OQV307"/>
      <c r="OQW307"/>
      <c r="OQX307"/>
      <c r="OQY307"/>
      <c r="OQZ307"/>
      <c r="ORA307"/>
      <c r="ORB307"/>
      <c r="ORC307"/>
      <c r="ORD307"/>
      <c r="ORE307"/>
      <c r="ORF307"/>
      <c r="ORG307"/>
      <c r="ORH307"/>
      <c r="ORI307"/>
      <c r="ORJ307"/>
      <c r="ORK307"/>
      <c r="ORL307"/>
      <c r="ORM307"/>
      <c r="ORN307"/>
      <c r="ORO307"/>
      <c r="ORP307"/>
      <c r="ORQ307"/>
      <c r="ORR307"/>
      <c r="ORS307"/>
      <c r="ORT307"/>
      <c r="ORU307"/>
      <c r="ORV307"/>
      <c r="ORW307"/>
      <c r="ORX307"/>
      <c r="ORY307"/>
      <c r="ORZ307"/>
      <c r="OSA307"/>
      <c r="OSB307"/>
      <c r="OSC307"/>
      <c r="OSD307"/>
      <c r="OSE307"/>
      <c r="OSF307"/>
      <c r="OSG307"/>
      <c r="OSH307"/>
      <c r="OSI307"/>
      <c r="OSJ307"/>
      <c r="OSK307"/>
      <c r="OSL307"/>
      <c r="OSM307"/>
      <c r="OSN307"/>
      <c r="OSO307"/>
      <c r="OSP307"/>
      <c r="OSQ307"/>
      <c r="OSR307"/>
      <c r="OSS307"/>
      <c r="OST307"/>
      <c r="OSU307"/>
      <c r="OSV307"/>
      <c r="OSW307"/>
      <c r="OSX307"/>
      <c r="OSY307"/>
      <c r="OSZ307"/>
      <c r="OTA307"/>
      <c r="OTB307"/>
      <c r="OTC307"/>
      <c r="OTD307"/>
      <c r="OTE307"/>
      <c r="OTF307"/>
      <c r="OTG307"/>
      <c r="OTH307"/>
      <c r="OTI307"/>
      <c r="OTJ307"/>
      <c r="OTK307"/>
      <c r="OTL307"/>
      <c r="OTM307"/>
      <c r="OTN307"/>
      <c r="OTO307"/>
      <c r="OTP307"/>
      <c r="OTQ307"/>
      <c r="OTR307"/>
      <c r="OTS307"/>
      <c r="OTT307"/>
      <c r="OTU307"/>
      <c r="OTV307"/>
      <c r="OTW307"/>
      <c r="OTX307"/>
      <c r="OTY307"/>
      <c r="OTZ307"/>
      <c r="OUA307"/>
      <c r="OUB307"/>
      <c r="OUC307"/>
      <c r="OUD307"/>
      <c r="OUE307"/>
      <c r="OUF307"/>
      <c r="OUG307"/>
      <c r="OUH307"/>
      <c r="OUI307"/>
      <c r="OUJ307"/>
      <c r="OUK307"/>
      <c r="OUL307"/>
      <c r="OUM307"/>
      <c r="OUN307"/>
      <c r="OUO307"/>
      <c r="OUP307"/>
      <c r="OUQ307"/>
      <c r="OUR307"/>
      <c r="OUS307"/>
      <c r="OUT307"/>
      <c r="OUU307"/>
      <c r="OUV307"/>
      <c r="OUW307"/>
      <c r="OUX307"/>
      <c r="OUY307"/>
      <c r="OUZ307"/>
      <c r="OVA307"/>
      <c r="OVB307"/>
      <c r="OVC307"/>
      <c r="OVD307"/>
      <c r="OVE307"/>
      <c r="OVF307"/>
      <c r="OVG307"/>
      <c r="OVH307"/>
      <c r="OVI307"/>
      <c r="OVJ307"/>
      <c r="OVK307"/>
      <c r="OVL307"/>
      <c r="OVM307"/>
      <c r="OVN307"/>
      <c r="OVO307"/>
      <c r="OVP307"/>
      <c r="OVQ307"/>
      <c r="OVR307"/>
      <c r="OVS307"/>
      <c r="OVT307"/>
      <c r="OVU307"/>
      <c r="OVV307"/>
      <c r="OVW307"/>
      <c r="OVX307"/>
      <c r="OVY307"/>
      <c r="OVZ307"/>
      <c r="OWA307"/>
      <c r="OWB307"/>
      <c r="OWC307"/>
      <c r="OWD307"/>
      <c r="OWE307"/>
      <c r="OWF307"/>
      <c r="OWG307"/>
      <c r="OWH307"/>
      <c r="OWI307"/>
      <c r="OWJ307"/>
      <c r="OWK307"/>
      <c r="OWL307"/>
      <c r="OWM307"/>
      <c r="OWN307"/>
      <c r="OWO307"/>
      <c r="OWP307"/>
      <c r="OWQ307"/>
      <c r="OWR307"/>
      <c r="OWS307"/>
      <c r="OWT307"/>
      <c r="OWU307"/>
      <c r="OWV307"/>
      <c r="OWW307"/>
      <c r="OWX307"/>
      <c r="OWY307"/>
      <c r="OWZ307"/>
      <c r="OXA307"/>
      <c r="OXB307"/>
      <c r="OXC307"/>
      <c r="OXD307"/>
      <c r="OXE307"/>
      <c r="OXF307"/>
      <c r="OXG307"/>
      <c r="OXH307"/>
      <c r="OXI307"/>
      <c r="OXJ307"/>
      <c r="OXK307"/>
      <c r="OXL307"/>
      <c r="OXM307"/>
      <c r="OXN307"/>
      <c r="OXO307"/>
      <c r="OXP307"/>
      <c r="OXQ307"/>
      <c r="OXR307"/>
      <c r="OXS307"/>
      <c r="OXT307"/>
      <c r="OXU307"/>
      <c r="OXV307"/>
      <c r="OXW307"/>
      <c r="OXX307"/>
      <c r="OXY307"/>
      <c r="OXZ307"/>
      <c r="OYA307"/>
      <c r="OYB307"/>
      <c r="OYC307"/>
      <c r="OYD307"/>
      <c r="OYE307"/>
      <c r="OYF307"/>
      <c r="OYG307"/>
      <c r="OYH307"/>
      <c r="OYI307"/>
      <c r="OYJ307"/>
      <c r="OYK307"/>
      <c r="OYL307"/>
      <c r="OYM307"/>
      <c r="OYN307"/>
      <c r="OYO307"/>
      <c r="OYP307"/>
      <c r="OYQ307"/>
      <c r="OYR307"/>
      <c r="OYS307"/>
      <c r="OYT307"/>
      <c r="OYU307"/>
      <c r="OYV307"/>
      <c r="OYW307"/>
      <c r="OYX307"/>
      <c r="OYY307"/>
      <c r="OYZ307"/>
      <c r="OZA307"/>
      <c r="OZB307"/>
      <c r="OZC307"/>
      <c r="OZD307"/>
      <c r="OZE307"/>
      <c r="OZF307"/>
      <c r="OZG307"/>
      <c r="OZH307"/>
      <c r="OZI307"/>
      <c r="OZJ307"/>
      <c r="OZK307"/>
      <c r="OZL307"/>
      <c r="OZM307"/>
      <c r="OZN307"/>
      <c r="OZO307"/>
      <c r="OZP307"/>
      <c r="OZQ307"/>
      <c r="OZR307"/>
      <c r="OZS307"/>
      <c r="OZT307"/>
      <c r="OZU307"/>
      <c r="OZV307"/>
      <c r="OZW307"/>
      <c r="OZX307"/>
      <c r="OZY307"/>
      <c r="OZZ307"/>
      <c r="PAA307"/>
      <c r="PAB307"/>
      <c r="PAC307"/>
      <c r="PAD307"/>
      <c r="PAE307"/>
      <c r="PAF307"/>
      <c r="PAG307"/>
      <c r="PAH307"/>
      <c r="PAI307"/>
      <c r="PAJ307"/>
      <c r="PAK307"/>
      <c r="PAL307"/>
      <c r="PAM307"/>
      <c r="PAN307"/>
      <c r="PAO307"/>
      <c r="PAP307"/>
      <c r="PAQ307"/>
      <c r="PAR307"/>
      <c r="PAS307"/>
      <c r="PAT307"/>
      <c r="PAU307"/>
      <c r="PAV307"/>
      <c r="PAW307"/>
      <c r="PAX307"/>
      <c r="PAY307"/>
      <c r="PAZ307"/>
      <c r="PBA307"/>
      <c r="PBB307"/>
      <c r="PBC307"/>
      <c r="PBD307"/>
      <c r="PBE307"/>
      <c r="PBF307"/>
      <c r="PBG307"/>
      <c r="PBH307"/>
      <c r="PBI307"/>
      <c r="PBJ307"/>
      <c r="PBK307"/>
      <c r="PBL307"/>
      <c r="PBM307"/>
      <c r="PBN307"/>
      <c r="PBO307"/>
      <c r="PBP307"/>
      <c r="PBQ307"/>
      <c r="PBR307"/>
      <c r="PBS307"/>
      <c r="PBT307"/>
      <c r="PBU307"/>
      <c r="PBV307"/>
      <c r="PBW307"/>
      <c r="PBX307"/>
      <c r="PBY307"/>
      <c r="PBZ307"/>
      <c r="PCA307"/>
      <c r="PCB307"/>
      <c r="PCC307"/>
      <c r="PCD307"/>
      <c r="PCE307"/>
      <c r="PCF307"/>
      <c r="PCG307"/>
      <c r="PCH307"/>
      <c r="PCI307"/>
      <c r="PCJ307"/>
      <c r="PCK307"/>
      <c r="PCL307"/>
      <c r="PCM307"/>
      <c r="PCN307"/>
      <c r="PCO307"/>
      <c r="PCP307"/>
      <c r="PCQ307"/>
      <c r="PCR307"/>
      <c r="PCS307"/>
      <c r="PCT307"/>
      <c r="PCU307"/>
      <c r="PCV307"/>
      <c r="PCW307"/>
      <c r="PCX307"/>
      <c r="PCY307"/>
      <c r="PCZ307"/>
      <c r="PDA307"/>
      <c r="PDB307"/>
      <c r="PDC307"/>
      <c r="PDD307"/>
      <c r="PDE307"/>
      <c r="PDF307"/>
      <c r="PDG307"/>
      <c r="PDH307"/>
      <c r="PDI307"/>
      <c r="PDJ307"/>
      <c r="PDK307"/>
      <c r="PDL307"/>
      <c r="PDM307"/>
      <c r="PDN307"/>
      <c r="PDO307"/>
      <c r="PDP307"/>
      <c r="PDQ307"/>
      <c r="PDR307"/>
      <c r="PDS307"/>
      <c r="PDT307"/>
      <c r="PDU307"/>
      <c r="PDV307"/>
      <c r="PDW307"/>
      <c r="PDX307"/>
      <c r="PDY307"/>
      <c r="PDZ307"/>
      <c r="PEA307"/>
      <c r="PEB307"/>
      <c r="PEC307"/>
      <c r="PED307"/>
      <c r="PEE307"/>
      <c r="PEF307"/>
      <c r="PEG307"/>
      <c r="PEH307"/>
      <c r="PEI307"/>
      <c r="PEJ307"/>
      <c r="PEK307"/>
      <c r="PEL307"/>
      <c r="PEM307"/>
      <c r="PEN307"/>
      <c r="PEO307"/>
      <c r="PEP307"/>
      <c r="PEQ307"/>
      <c r="PER307"/>
      <c r="PES307"/>
      <c r="PET307"/>
      <c r="PEU307"/>
      <c r="PEV307"/>
      <c r="PEW307"/>
      <c r="PEX307"/>
      <c r="PEY307"/>
      <c r="PEZ307"/>
      <c r="PFA307"/>
      <c r="PFB307"/>
      <c r="PFC307"/>
      <c r="PFD307"/>
      <c r="PFE307"/>
      <c r="PFF307"/>
      <c r="PFG307"/>
      <c r="PFH307"/>
      <c r="PFI307"/>
      <c r="PFJ307"/>
      <c r="PFK307"/>
      <c r="PFL307"/>
      <c r="PFM307"/>
      <c r="PFN307"/>
      <c r="PFO307"/>
      <c r="PFP307"/>
      <c r="PFQ307"/>
      <c r="PFR307"/>
      <c r="PFS307"/>
      <c r="PFT307"/>
      <c r="PFU307"/>
      <c r="PFV307"/>
      <c r="PFW307"/>
      <c r="PFX307"/>
      <c r="PFY307"/>
      <c r="PFZ307"/>
      <c r="PGA307"/>
      <c r="PGB307"/>
      <c r="PGC307"/>
      <c r="PGD307"/>
      <c r="PGE307"/>
      <c r="PGF307"/>
      <c r="PGG307"/>
      <c r="PGH307"/>
      <c r="PGI307"/>
      <c r="PGJ307"/>
      <c r="PGK307"/>
      <c r="PGL307"/>
      <c r="PGM307"/>
      <c r="PGN307"/>
      <c r="PGO307"/>
      <c r="PGP307"/>
      <c r="PGQ307"/>
      <c r="PGR307"/>
      <c r="PGS307"/>
      <c r="PGT307"/>
      <c r="PGU307"/>
      <c r="PGV307"/>
      <c r="PGW307"/>
      <c r="PGX307"/>
      <c r="PGY307"/>
      <c r="PGZ307"/>
      <c r="PHA307"/>
      <c r="PHB307"/>
      <c r="PHC307"/>
      <c r="PHD307"/>
      <c r="PHE307"/>
      <c r="PHF307"/>
      <c r="PHG307"/>
      <c r="PHH307"/>
      <c r="PHI307"/>
      <c r="PHJ307"/>
      <c r="PHK307"/>
      <c r="PHL307"/>
      <c r="PHM307"/>
      <c r="PHN307"/>
      <c r="PHO307"/>
      <c r="PHP307"/>
      <c r="PHQ307"/>
      <c r="PHR307"/>
      <c r="PHS307"/>
      <c r="PHT307"/>
      <c r="PHU307"/>
      <c r="PHV307"/>
      <c r="PHW307"/>
      <c r="PHX307"/>
      <c r="PHY307"/>
      <c r="PHZ307"/>
      <c r="PIA307"/>
      <c r="PIB307"/>
      <c r="PIC307"/>
      <c r="PID307"/>
      <c r="PIE307"/>
      <c r="PIF307"/>
      <c r="PIG307"/>
      <c r="PIH307"/>
      <c r="PII307"/>
      <c r="PIJ307"/>
      <c r="PIK307"/>
      <c r="PIL307"/>
      <c r="PIM307"/>
      <c r="PIN307"/>
      <c r="PIO307"/>
      <c r="PIP307"/>
      <c r="PIQ307"/>
      <c r="PIR307"/>
      <c r="PIS307"/>
      <c r="PIT307"/>
      <c r="PIU307"/>
      <c r="PIV307"/>
      <c r="PIW307"/>
      <c r="PIX307"/>
      <c r="PIY307"/>
      <c r="PIZ307"/>
      <c r="PJA307"/>
      <c r="PJB307"/>
      <c r="PJC307"/>
      <c r="PJD307"/>
      <c r="PJE307"/>
      <c r="PJF307"/>
      <c r="PJG307"/>
      <c r="PJH307"/>
      <c r="PJI307"/>
      <c r="PJJ307"/>
      <c r="PJK307"/>
      <c r="PJL307"/>
      <c r="PJM307"/>
      <c r="PJN307"/>
      <c r="PJO307"/>
      <c r="PJP307"/>
      <c r="PJQ307"/>
      <c r="PJR307"/>
      <c r="PJS307"/>
      <c r="PJT307"/>
      <c r="PJU307"/>
      <c r="PJV307"/>
      <c r="PJW307"/>
      <c r="PJX307"/>
      <c r="PJY307"/>
      <c r="PJZ307"/>
      <c r="PKA307"/>
      <c r="PKB307"/>
      <c r="PKC307"/>
      <c r="PKD307"/>
      <c r="PKE307"/>
      <c r="PKF307"/>
      <c r="PKG307"/>
      <c r="PKH307"/>
      <c r="PKI307"/>
      <c r="PKJ307"/>
      <c r="PKK307"/>
      <c r="PKL307"/>
      <c r="PKM307"/>
      <c r="PKN307"/>
      <c r="PKO307"/>
      <c r="PKP307"/>
      <c r="PKQ307"/>
      <c r="PKR307"/>
      <c r="PKS307"/>
      <c r="PKT307"/>
      <c r="PKU307"/>
      <c r="PKV307"/>
      <c r="PKW307"/>
      <c r="PKX307"/>
      <c r="PKY307"/>
      <c r="PKZ307"/>
      <c r="PLA307"/>
      <c r="PLB307"/>
      <c r="PLC307"/>
      <c r="PLD307"/>
      <c r="PLE307"/>
      <c r="PLF307"/>
      <c r="PLG307"/>
      <c r="PLH307"/>
      <c r="PLI307"/>
      <c r="PLJ307"/>
      <c r="PLK307"/>
      <c r="PLL307"/>
      <c r="PLM307"/>
      <c r="PLN307"/>
      <c r="PLO307"/>
      <c r="PLP307"/>
      <c r="PLQ307"/>
      <c r="PLR307"/>
      <c r="PLS307"/>
      <c r="PLT307"/>
      <c r="PLU307"/>
      <c r="PLV307"/>
      <c r="PLW307"/>
      <c r="PLX307"/>
      <c r="PLY307"/>
      <c r="PLZ307"/>
      <c r="PMA307"/>
      <c r="PMB307"/>
      <c r="PMC307"/>
      <c r="PMD307"/>
      <c r="PME307"/>
      <c r="PMF307"/>
      <c r="PMG307"/>
      <c r="PMH307"/>
      <c r="PMI307"/>
      <c r="PMJ307"/>
      <c r="PMK307"/>
      <c r="PML307"/>
      <c r="PMM307"/>
      <c r="PMN307"/>
      <c r="PMO307"/>
      <c r="PMP307"/>
      <c r="PMQ307"/>
      <c r="PMR307"/>
      <c r="PMS307"/>
      <c r="PMT307"/>
      <c r="PMU307"/>
      <c r="PMV307"/>
      <c r="PMW307"/>
      <c r="PMX307"/>
      <c r="PMY307"/>
      <c r="PMZ307"/>
      <c r="PNA307"/>
      <c r="PNB307"/>
      <c r="PNC307"/>
      <c r="PND307"/>
      <c r="PNE307"/>
      <c r="PNF307"/>
      <c r="PNG307"/>
      <c r="PNH307"/>
      <c r="PNI307"/>
      <c r="PNJ307"/>
      <c r="PNK307"/>
      <c r="PNL307"/>
      <c r="PNM307"/>
      <c r="PNN307"/>
      <c r="PNO307"/>
      <c r="PNP307"/>
      <c r="PNQ307"/>
      <c r="PNR307"/>
      <c r="PNS307"/>
      <c r="PNT307"/>
      <c r="PNU307"/>
      <c r="PNV307"/>
      <c r="PNW307"/>
      <c r="PNX307"/>
      <c r="PNY307"/>
      <c r="PNZ307"/>
      <c r="POA307"/>
      <c r="POB307"/>
      <c r="POC307"/>
      <c r="POD307"/>
      <c r="POE307"/>
      <c r="POF307"/>
      <c r="POG307"/>
      <c r="POH307"/>
      <c r="POI307"/>
      <c r="POJ307"/>
      <c r="POK307"/>
      <c r="POL307"/>
      <c r="POM307"/>
      <c r="PON307"/>
      <c r="POO307"/>
      <c r="POP307"/>
      <c r="POQ307"/>
      <c r="POR307"/>
      <c r="POS307"/>
      <c r="POT307"/>
      <c r="POU307"/>
      <c r="POV307"/>
      <c r="POW307"/>
      <c r="POX307"/>
      <c r="POY307"/>
      <c r="POZ307"/>
      <c r="PPA307"/>
      <c r="PPB307"/>
      <c r="PPC307"/>
      <c r="PPD307"/>
      <c r="PPE307"/>
      <c r="PPF307"/>
      <c r="PPG307"/>
      <c r="PPH307"/>
      <c r="PPI307"/>
      <c r="PPJ307"/>
      <c r="PPK307"/>
      <c r="PPL307"/>
      <c r="PPM307"/>
      <c r="PPN307"/>
      <c r="PPO307"/>
      <c r="PPP307"/>
      <c r="PPQ307"/>
      <c r="PPR307"/>
      <c r="PPS307"/>
      <c r="PPT307"/>
      <c r="PPU307"/>
      <c r="PPV307"/>
      <c r="PPW307"/>
      <c r="PPX307"/>
      <c r="PPY307"/>
      <c r="PPZ307"/>
      <c r="PQA307"/>
      <c r="PQB307"/>
      <c r="PQC307"/>
      <c r="PQD307"/>
      <c r="PQE307"/>
      <c r="PQF307"/>
      <c r="PQG307"/>
      <c r="PQH307"/>
      <c r="PQI307"/>
      <c r="PQJ307"/>
      <c r="PQK307"/>
      <c r="PQL307"/>
      <c r="PQM307"/>
      <c r="PQN307"/>
      <c r="PQO307"/>
      <c r="PQP307"/>
      <c r="PQQ307"/>
      <c r="PQR307"/>
      <c r="PQS307"/>
      <c r="PQT307"/>
      <c r="PQU307"/>
      <c r="PQV307"/>
      <c r="PQW307"/>
      <c r="PQX307"/>
      <c r="PQY307"/>
      <c r="PQZ307"/>
      <c r="PRA307"/>
      <c r="PRB307"/>
      <c r="PRC307"/>
      <c r="PRD307"/>
      <c r="PRE307"/>
      <c r="PRF307"/>
      <c r="PRG307"/>
      <c r="PRH307"/>
      <c r="PRI307"/>
      <c r="PRJ307"/>
      <c r="PRK307"/>
      <c r="PRL307"/>
      <c r="PRM307"/>
      <c r="PRN307"/>
      <c r="PRO307"/>
      <c r="PRP307"/>
      <c r="PRQ307"/>
      <c r="PRR307"/>
      <c r="PRS307"/>
      <c r="PRT307"/>
      <c r="PRU307"/>
      <c r="PRV307"/>
      <c r="PRW307"/>
      <c r="PRX307"/>
      <c r="PRY307"/>
      <c r="PRZ307"/>
      <c r="PSA307"/>
      <c r="PSB307"/>
      <c r="PSC307"/>
      <c r="PSD307"/>
      <c r="PSE307"/>
      <c r="PSF307"/>
      <c r="PSG307"/>
      <c r="PSH307"/>
      <c r="PSI307"/>
      <c r="PSJ307"/>
      <c r="PSK307"/>
      <c r="PSL307"/>
      <c r="PSM307"/>
      <c r="PSN307"/>
      <c r="PSO307"/>
      <c r="PSP307"/>
      <c r="PSQ307"/>
      <c r="PSR307"/>
      <c r="PSS307"/>
      <c r="PST307"/>
      <c r="PSU307"/>
      <c r="PSV307"/>
      <c r="PSW307"/>
      <c r="PSX307"/>
      <c r="PSY307"/>
      <c r="PSZ307"/>
      <c r="PTA307"/>
      <c r="PTB307"/>
      <c r="PTC307"/>
      <c r="PTD307"/>
      <c r="PTE307"/>
      <c r="PTF307"/>
      <c r="PTG307"/>
      <c r="PTH307"/>
      <c r="PTI307"/>
      <c r="PTJ307"/>
      <c r="PTK307"/>
      <c r="PTL307"/>
      <c r="PTM307"/>
      <c r="PTN307"/>
      <c r="PTO307"/>
      <c r="PTP307"/>
      <c r="PTQ307"/>
      <c r="PTR307"/>
      <c r="PTS307"/>
      <c r="PTT307"/>
      <c r="PTU307"/>
      <c r="PTV307"/>
      <c r="PTW307"/>
      <c r="PTX307"/>
      <c r="PTY307"/>
      <c r="PTZ307"/>
      <c r="PUA307"/>
      <c r="PUB307"/>
      <c r="PUC307"/>
      <c r="PUD307"/>
      <c r="PUE307"/>
      <c r="PUF307"/>
      <c r="PUG307"/>
      <c r="PUH307"/>
      <c r="PUI307"/>
      <c r="PUJ307"/>
      <c r="PUK307"/>
      <c r="PUL307"/>
      <c r="PUM307"/>
      <c r="PUN307"/>
      <c r="PUO307"/>
      <c r="PUP307"/>
      <c r="PUQ307"/>
      <c r="PUR307"/>
      <c r="PUS307"/>
      <c r="PUT307"/>
      <c r="PUU307"/>
      <c r="PUV307"/>
      <c r="PUW307"/>
      <c r="PUX307"/>
      <c r="PUY307"/>
      <c r="PUZ307"/>
      <c r="PVA307"/>
      <c r="PVB307"/>
      <c r="PVC307"/>
      <c r="PVD307"/>
      <c r="PVE307"/>
      <c r="PVF307"/>
      <c r="PVG307"/>
      <c r="PVH307"/>
      <c r="PVI307"/>
      <c r="PVJ307"/>
      <c r="PVK307"/>
      <c r="PVL307"/>
      <c r="PVM307"/>
      <c r="PVN307"/>
      <c r="PVO307"/>
      <c r="PVP307"/>
      <c r="PVQ307"/>
      <c r="PVR307"/>
      <c r="PVS307"/>
      <c r="PVT307"/>
      <c r="PVU307"/>
      <c r="PVV307"/>
      <c r="PVW307"/>
      <c r="PVX307"/>
      <c r="PVY307"/>
      <c r="PVZ307"/>
      <c r="PWA307"/>
      <c r="PWB307"/>
      <c r="PWC307"/>
      <c r="PWD307"/>
      <c r="PWE307"/>
      <c r="PWF307"/>
      <c r="PWG307"/>
      <c r="PWH307"/>
      <c r="PWI307"/>
      <c r="PWJ307"/>
      <c r="PWK307"/>
      <c r="PWL307"/>
      <c r="PWM307"/>
      <c r="PWN307"/>
      <c r="PWO307"/>
      <c r="PWP307"/>
      <c r="PWQ307"/>
      <c r="PWR307"/>
      <c r="PWS307"/>
      <c r="PWT307"/>
      <c r="PWU307"/>
      <c r="PWV307"/>
      <c r="PWW307"/>
      <c r="PWX307"/>
      <c r="PWY307"/>
      <c r="PWZ307"/>
      <c r="PXA307"/>
      <c r="PXB307"/>
      <c r="PXC307"/>
      <c r="PXD307"/>
      <c r="PXE307"/>
      <c r="PXF307"/>
      <c r="PXG307"/>
      <c r="PXH307"/>
      <c r="PXI307"/>
      <c r="PXJ307"/>
      <c r="PXK307"/>
      <c r="PXL307"/>
      <c r="PXM307"/>
      <c r="PXN307"/>
      <c r="PXO307"/>
      <c r="PXP307"/>
      <c r="PXQ307"/>
      <c r="PXR307"/>
      <c r="PXS307"/>
      <c r="PXT307"/>
      <c r="PXU307"/>
      <c r="PXV307"/>
      <c r="PXW307"/>
      <c r="PXX307"/>
      <c r="PXY307"/>
      <c r="PXZ307"/>
      <c r="PYA307"/>
      <c r="PYB307"/>
      <c r="PYC307"/>
      <c r="PYD307"/>
      <c r="PYE307"/>
      <c r="PYF307"/>
      <c r="PYG307"/>
      <c r="PYH307"/>
      <c r="PYI307"/>
      <c r="PYJ307"/>
      <c r="PYK307"/>
      <c r="PYL307"/>
      <c r="PYM307"/>
      <c r="PYN307"/>
      <c r="PYO307"/>
      <c r="PYP307"/>
      <c r="PYQ307"/>
      <c r="PYR307"/>
      <c r="PYS307"/>
      <c r="PYT307"/>
      <c r="PYU307"/>
      <c r="PYV307"/>
      <c r="PYW307"/>
      <c r="PYX307"/>
      <c r="PYY307"/>
      <c r="PYZ307"/>
      <c r="PZA307"/>
      <c r="PZB307"/>
      <c r="PZC307"/>
      <c r="PZD307"/>
      <c r="PZE307"/>
      <c r="PZF307"/>
      <c r="PZG307"/>
      <c r="PZH307"/>
      <c r="PZI307"/>
      <c r="PZJ307"/>
      <c r="PZK307"/>
      <c r="PZL307"/>
      <c r="PZM307"/>
      <c r="PZN307"/>
      <c r="PZO307"/>
      <c r="PZP307"/>
      <c r="PZQ307"/>
      <c r="PZR307"/>
      <c r="PZS307"/>
      <c r="PZT307"/>
      <c r="PZU307"/>
      <c r="PZV307"/>
      <c r="PZW307"/>
      <c r="PZX307"/>
      <c r="PZY307"/>
      <c r="PZZ307"/>
      <c r="QAA307"/>
      <c r="QAB307"/>
      <c r="QAC307"/>
      <c r="QAD307"/>
      <c r="QAE307"/>
      <c r="QAF307"/>
      <c r="QAG307"/>
      <c r="QAH307"/>
      <c r="QAI307"/>
      <c r="QAJ307"/>
      <c r="QAK307"/>
      <c r="QAL307"/>
      <c r="QAM307"/>
      <c r="QAN307"/>
      <c r="QAO307"/>
      <c r="QAP307"/>
      <c r="QAQ307"/>
      <c r="QAR307"/>
      <c r="QAS307"/>
      <c r="QAT307"/>
      <c r="QAU307"/>
      <c r="QAV307"/>
      <c r="QAW307"/>
      <c r="QAX307"/>
      <c r="QAY307"/>
      <c r="QAZ307"/>
      <c r="QBA307"/>
      <c r="QBB307"/>
      <c r="QBC307"/>
      <c r="QBD307"/>
      <c r="QBE307"/>
      <c r="QBF307"/>
      <c r="QBG307"/>
      <c r="QBH307"/>
      <c r="QBI307"/>
      <c r="QBJ307"/>
      <c r="QBK307"/>
      <c r="QBL307"/>
      <c r="QBM307"/>
      <c r="QBN307"/>
      <c r="QBO307"/>
      <c r="QBP307"/>
      <c r="QBQ307"/>
      <c r="QBR307"/>
      <c r="QBS307"/>
      <c r="QBT307"/>
      <c r="QBU307"/>
      <c r="QBV307"/>
      <c r="QBW307"/>
      <c r="QBX307"/>
      <c r="QBY307"/>
      <c r="QBZ307"/>
      <c r="QCA307"/>
      <c r="QCB307"/>
      <c r="QCC307"/>
      <c r="QCD307"/>
      <c r="QCE307"/>
      <c r="QCF307"/>
      <c r="QCG307"/>
      <c r="QCH307"/>
      <c r="QCI307"/>
      <c r="QCJ307"/>
      <c r="QCK307"/>
      <c r="QCL307"/>
      <c r="QCM307"/>
      <c r="QCN307"/>
      <c r="QCO307"/>
      <c r="QCP307"/>
      <c r="QCQ307"/>
      <c r="QCR307"/>
      <c r="QCS307"/>
      <c r="QCT307"/>
      <c r="QCU307"/>
      <c r="QCV307"/>
      <c r="QCW307"/>
      <c r="QCX307"/>
      <c r="QCY307"/>
      <c r="QCZ307"/>
      <c r="QDA307"/>
      <c r="QDB307"/>
      <c r="QDC307"/>
      <c r="QDD307"/>
      <c r="QDE307"/>
      <c r="QDF307"/>
      <c r="QDG307"/>
      <c r="QDH307"/>
      <c r="QDI307"/>
      <c r="QDJ307"/>
      <c r="QDK307"/>
      <c r="QDL307"/>
      <c r="QDM307"/>
      <c r="QDN307"/>
      <c r="QDO307"/>
      <c r="QDP307"/>
      <c r="QDQ307"/>
      <c r="QDR307"/>
      <c r="QDS307"/>
      <c r="QDT307"/>
      <c r="QDU307"/>
      <c r="QDV307"/>
      <c r="QDW307"/>
      <c r="QDX307"/>
      <c r="QDY307"/>
      <c r="QDZ307"/>
      <c r="QEA307"/>
      <c r="QEB307"/>
      <c r="QEC307"/>
      <c r="QED307"/>
      <c r="QEE307"/>
      <c r="QEF307"/>
      <c r="QEG307"/>
      <c r="QEH307"/>
      <c r="QEI307"/>
      <c r="QEJ307"/>
      <c r="QEK307"/>
      <c r="QEL307"/>
      <c r="QEM307"/>
      <c r="QEN307"/>
      <c r="QEO307"/>
      <c r="QEP307"/>
      <c r="QEQ307"/>
      <c r="QER307"/>
      <c r="QES307"/>
      <c r="QET307"/>
      <c r="QEU307"/>
      <c r="QEV307"/>
      <c r="QEW307"/>
      <c r="QEX307"/>
      <c r="QEY307"/>
      <c r="QEZ307"/>
      <c r="QFA307"/>
      <c r="QFB307"/>
      <c r="QFC307"/>
      <c r="QFD307"/>
      <c r="QFE307"/>
      <c r="QFF307"/>
      <c r="QFG307"/>
      <c r="QFH307"/>
      <c r="QFI307"/>
      <c r="QFJ307"/>
      <c r="QFK307"/>
      <c r="QFL307"/>
      <c r="QFM307"/>
      <c r="QFN307"/>
      <c r="QFO307"/>
      <c r="QFP307"/>
      <c r="QFQ307"/>
      <c r="QFR307"/>
      <c r="QFS307"/>
      <c r="QFT307"/>
      <c r="QFU307"/>
      <c r="QFV307"/>
      <c r="QFW307"/>
      <c r="QFX307"/>
      <c r="QFY307"/>
      <c r="QFZ307"/>
      <c r="QGA307"/>
      <c r="QGB307"/>
      <c r="QGC307"/>
      <c r="QGD307"/>
      <c r="QGE307"/>
      <c r="QGF307"/>
      <c r="QGG307"/>
      <c r="QGH307"/>
      <c r="QGI307"/>
      <c r="QGJ307"/>
      <c r="QGK307"/>
      <c r="QGL307"/>
      <c r="QGM307"/>
      <c r="QGN307"/>
      <c r="QGO307"/>
      <c r="QGP307"/>
      <c r="QGQ307"/>
      <c r="QGR307"/>
      <c r="QGS307"/>
      <c r="QGT307"/>
      <c r="QGU307"/>
      <c r="QGV307"/>
      <c r="QGW307"/>
      <c r="QGX307"/>
      <c r="QGY307"/>
      <c r="QGZ307"/>
      <c r="QHA307"/>
      <c r="QHB307"/>
      <c r="QHC307"/>
      <c r="QHD307"/>
      <c r="QHE307"/>
      <c r="QHF307"/>
      <c r="QHG307"/>
      <c r="QHH307"/>
      <c r="QHI307"/>
      <c r="QHJ307"/>
      <c r="QHK307"/>
      <c r="QHL307"/>
      <c r="QHM307"/>
      <c r="QHN307"/>
      <c r="QHO307"/>
      <c r="QHP307"/>
      <c r="QHQ307"/>
      <c r="QHR307"/>
      <c r="QHS307"/>
      <c r="QHT307"/>
      <c r="QHU307"/>
      <c r="QHV307"/>
      <c r="QHW307"/>
      <c r="QHX307"/>
      <c r="QHY307"/>
      <c r="QHZ307"/>
      <c r="QIA307"/>
      <c r="QIB307"/>
      <c r="QIC307"/>
      <c r="QID307"/>
      <c r="QIE307"/>
      <c r="QIF307"/>
      <c r="QIG307"/>
      <c r="QIH307"/>
      <c r="QII307"/>
      <c r="QIJ307"/>
      <c r="QIK307"/>
      <c r="QIL307"/>
      <c r="QIM307"/>
      <c r="QIN307"/>
      <c r="QIO307"/>
      <c r="QIP307"/>
      <c r="QIQ307"/>
      <c r="QIR307"/>
      <c r="QIS307"/>
      <c r="QIT307"/>
      <c r="QIU307"/>
      <c r="QIV307"/>
      <c r="QIW307"/>
      <c r="QIX307"/>
      <c r="QIY307"/>
      <c r="QIZ307"/>
      <c r="QJA307"/>
      <c r="QJB307"/>
      <c r="QJC307"/>
      <c r="QJD307"/>
      <c r="QJE307"/>
      <c r="QJF307"/>
      <c r="QJG307"/>
      <c r="QJH307"/>
      <c r="QJI307"/>
      <c r="QJJ307"/>
      <c r="QJK307"/>
      <c r="QJL307"/>
      <c r="QJM307"/>
      <c r="QJN307"/>
      <c r="QJO307"/>
      <c r="QJP307"/>
      <c r="QJQ307"/>
      <c r="QJR307"/>
      <c r="QJS307"/>
      <c r="QJT307"/>
      <c r="QJU307"/>
      <c r="QJV307"/>
      <c r="QJW307"/>
      <c r="QJX307"/>
      <c r="QJY307"/>
      <c r="QJZ307"/>
      <c r="QKA307"/>
      <c r="QKB307"/>
      <c r="QKC307"/>
      <c r="QKD307"/>
      <c r="QKE307"/>
      <c r="QKF307"/>
      <c r="QKG307"/>
      <c r="QKH307"/>
      <c r="QKI307"/>
      <c r="QKJ307"/>
      <c r="QKK307"/>
      <c r="QKL307"/>
      <c r="QKM307"/>
      <c r="QKN307"/>
      <c r="QKO307"/>
      <c r="QKP307"/>
      <c r="QKQ307"/>
      <c r="QKR307"/>
      <c r="QKS307"/>
      <c r="QKT307"/>
      <c r="QKU307"/>
      <c r="QKV307"/>
      <c r="QKW307"/>
      <c r="QKX307"/>
      <c r="QKY307"/>
      <c r="QKZ307"/>
      <c r="QLA307"/>
      <c r="QLB307"/>
      <c r="QLC307"/>
      <c r="QLD307"/>
      <c r="QLE307"/>
      <c r="QLF307"/>
      <c r="QLG307"/>
      <c r="QLH307"/>
      <c r="QLI307"/>
      <c r="QLJ307"/>
      <c r="QLK307"/>
      <c r="QLL307"/>
      <c r="QLM307"/>
      <c r="QLN307"/>
      <c r="QLO307"/>
      <c r="QLP307"/>
      <c r="QLQ307"/>
      <c r="QLR307"/>
      <c r="QLS307"/>
      <c r="QLT307"/>
      <c r="QLU307"/>
      <c r="QLV307"/>
      <c r="QLW307"/>
      <c r="QLX307"/>
      <c r="QLY307"/>
      <c r="QLZ307"/>
      <c r="QMA307"/>
      <c r="QMB307"/>
      <c r="QMC307"/>
      <c r="QMD307"/>
      <c r="QME307"/>
      <c r="QMF307"/>
      <c r="QMG307"/>
      <c r="QMH307"/>
      <c r="QMI307"/>
      <c r="QMJ307"/>
      <c r="QMK307"/>
      <c r="QML307"/>
      <c r="QMM307"/>
      <c r="QMN307"/>
      <c r="QMO307"/>
      <c r="QMP307"/>
      <c r="QMQ307"/>
      <c r="QMR307"/>
      <c r="QMS307"/>
      <c r="QMT307"/>
      <c r="QMU307"/>
      <c r="QMV307"/>
      <c r="QMW307"/>
      <c r="QMX307"/>
      <c r="QMY307"/>
      <c r="QMZ307"/>
      <c r="QNA307"/>
      <c r="QNB307"/>
      <c r="QNC307"/>
      <c r="QND307"/>
      <c r="QNE307"/>
      <c r="QNF307"/>
      <c r="QNG307"/>
      <c r="QNH307"/>
      <c r="QNI307"/>
      <c r="QNJ307"/>
      <c r="QNK307"/>
      <c r="QNL307"/>
      <c r="QNM307"/>
      <c r="QNN307"/>
      <c r="QNO307"/>
      <c r="QNP307"/>
      <c r="QNQ307"/>
      <c r="QNR307"/>
      <c r="QNS307"/>
      <c r="QNT307"/>
      <c r="QNU307"/>
      <c r="QNV307"/>
      <c r="QNW307"/>
      <c r="QNX307"/>
      <c r="QNY307"/>
      <c r="QNZ307"/>
      <c r="QOA307"/>
      <c r="QOB307"/>
      <c r="QOC307"/>
      <c r="QOD307"/>
      <c r="QOE307"/>
      <c r="QOF307"/>
      <c r="QOG307"/>
      <c r="QOH307"/>
      <c r="QOI307"/>
      <c r="QOJ307"/>
      <c r="QOK307"/>
      <c r="QOL307"/>
      <c r="QOM307"/>
      <c r="QON307"/>
      <c r="QOO307"/>
      <c r="QOP307"/>
      <c r="QOQ307"/>
      <c r="QOR307"/>
      <c r="QOS307"/>
      <c r="QOT307"/>
      <c r="QOU307"/>
      <c r="QOV307"/>
      <c r="QOW307"/>
      <c r="QOX307"/>
      <c r="QOY307"/>
      <c r="QOZ307"/>
      <c r="QPA307"/>
      <c r="QPB307"/>
      <c r="QPC307"/>
      <c r="QPD307"/>
      <c r="QPE307"/>
      <c r="QPF307"/>
      <c r="QPG307"/>
      <c r="QPH307"/>
      <c r="QPI307"/>
      <c r="QPJ307"/>
      <c r="QPK307"/>
      <c r="QPL307"/>
      <c r="QPM307"/>
      <c r="QPN307"/>
      <c r="QPO307"/>
      <c r="QPP307"/>
      <c r="QPQ307"/>
      <c r="QPR307"/>
      <c r="QPS307"/>
      <c r="QPT307"/>
      <c r="QPU307"/>
      <c r="QPV307"/>
      <c r="QPW307"/>
      <c r="QPX307"/>
      <c r="QPY307"/>
      <c r="QPZ307"/>
      <c r="QQA307"/>
      <c r="QQB307"/>
      <c r="QQC307"/>
      <c r="QQD307"/>
      <c r="QQE307"/>
      <c r="QQF307"/>
      <c r="QQG307"/>
      <c r="QQH307"/>
      <c r="QQI307"/>
      <c r="QQJ307"/>
      <c r="QQK307"/>
      <c r="QQL307"/>
      <c r="QQM307"/>
      <c r="QQN307"/>
      <c r="QQO307"/>
      <c r="QQP307"/>
      <c r="QQQ307"/>
      <c r="QQR307"/>
      <c r="QQS307"/>
      <c r="QQT307"/>
      <c r="QQU307"/>
      <c r="QQV307"/>
      <c r="QQW307"/>
      <c r="QQX307"/>
      <c r="QQY307"/>
      <c r="QQZ307"/>
      <c r="QRA307"/>
      <c r="QRB307"/>
      <c r="QRC307"/>
      <c r="QRD307"/>
      <c r="QRE307"/>
      <c r="QRF307"/>
      <c r="QRG307"/>
      <c r="QRH307"/>
      <c r="QRI307"/>
      <c r="QRJ307"/>
      <c r="QRK307"/>
      <c r="QRL307"/>
      <c r="QRM307"/>
      <c r="QRN307"/>
      <c r="QRO307"/>
      <c r="QRP307"/>
      <c r="QRQ307"/>
      <c r="QRR307"/>
      <c r="QRS307"/>
      <c r="QRT307"/>
      <c r="QRU307"/>
      <c r="QRV307"/>
      <c r="QRW307"/>
      <c r="QRX307"/>
      <c r="QRY307"/>
      <c r="QRZ307"/>
      <c r="QSA307"/>
      <c r="QSB307"/>
      <c r="QSC307"/>
      <c r="QSD307"/>
      <c r="QSE307"/>
      <c r="QSF307"/>
      <c r="QSG307"/>
      <c r="QSH307"/>
      <c r="QSI307"/>
      <c r="QSJ307"/>
      <c r="QSK307"/>
      <c r="QSL307"/>
      <c r="QSM307"/>
      <c r="QSN307"/>
      <c r="QSO307"/>
      <c r="QSP307"/>
      <c r="QSQ307"/>
      <c r="QSR307"/>
      <c r="QSS307"/>
      <c r="QST307"/>
      <c r="QSU307"/>
      <c r="QSV307"/>
      <c r="QSW307"/>
      <c r="QSX307"/>
      <c r="QSY307"/>
      <c r="QSZ307"/>
      <c r="QTA307"/>
      <c r="QTB307"/>
      <c r="QTC307"/>
      <c r="QTD307"/>
      <c r="QTE307"/>
      <c r="QTF307"/>
      <c r="QTG307"/>
      <c r="QTH307"/>
      <c r="QTI307"/>
      <c r="QTJ307"/>
      <c r="QTK307"/>
      <c r="QTL307"/>
      <c r="QTM307"/>
      <c r="QTN307"/>
      <c r="QTO307"/>
      <c r="QTP307"/>
      <c r="QTQ307"/>
      <c r="QTR307"/>
      <c r="QTS307"/>
      <c r="QTT307"/>
      <c r="QTU307"/>
      <c r="QTV307"/>
      <c r="QTW307"/>
      <c r="QTX307"/>
      <c r="QTY307"/>
      <c r="QTZ307"/>
      <c r="QUA307"/>
      <c r="QUB307"/>
      <c r="QUC307"/>
      <c r="QUD307"/>
      <c r="QUE307"/>
      <c r="QUF307"/>
      <c r="QUG307"/>
      <c r="QUH307"/>
      <c r="QUI307"/>
      <c r="QUJ307"/>
      <c r="QUK307"/>
      <c r="QUL307"/>
      <c r="QUM307"/>
      <c r="QUN307"/>
      <c r="QUO307"/>
      <c r="QUP307"/>
      <c r="QUQ307"/>
      <c r="QUR307"/>
      <c r="QUS307"/>
      <c r="QUT307"/>
      <c r="QUU307"/>
      <c r="QUV307"/>
      <c r="QUW307"/>
      <c r="QUX307"/>
      <c r="QUY307"/>
      <c r="QUZ307"/>
      <c r="QVA307"/>
      <c r="QVB307"/>
      <c r="QVC307"/>
      <c r="QVD307"/>
      <c r="QVE307"/>
      <c r="QVF307"/>
      <c r="QVG307"/>
      <c r="QVH307"/>
      <c r="QVI307"/>
      <c r="QVJ307"/>
      <c r="QVK307"/>
      <c r="QVL307"/>
      <c r="QVM307"/>
      <c r="QVN307"/>
      <c r="QVO307"/>
      <c r="QVP307"/>
      <c r="QVQ307"/>
      <c r="QVR307"/>
      <c r="QVS307"/>
      <c r="QVT307"/>
      <c r="QVU307"/>
      <c r="QVV307"/>
      <c r="QVW307"/>
      <c r="QVX307"/>
      <c r="QVY307"/>
      <c r="QVZ307"/>
      <c r="QWA307"/>
      <c r="QWB307"/>
      <c r="QWC307"/>
      <c r="QWD307"/>
      <c r="QWE307"/>
      <c r="QWF307"/>
      <c r="QWG307"/>
      <c r="QWH307"/>
      <c r="QWI307"/>
      <c r="QWJ307"/>
      <c r="QWK307"/>
      <c r="QWL307"/>
      <c r="QWM307"/>
      <c r="QWN307"/>
      <c r="QWO307"/>
      <c r="QWP307"/>
      <c r="QWQ307"/>
      <c r="QWR307"/>
      <c r="QWS307"/>
      <c r="QWT307"/>
      <c r="QWU307"/>
      <c r="QWV307"/>
      <c r="QWW307"/>
      <c r="QWX307"/>
      <c r="QWY307"/>
      <c r="QWZ307"/>
      <c r="QXA307"/>
      <c r="QXB307"/>
      <c r="QXC307"/>
      <c r="QXD307"/>
      <c r="QXE307"/>
      <c r="QXF307"/>
      <c r="QXG307"/>
      <c r="QXH307"/>
      <c r="QXI307"/>
      <c r="QXJ307"/>
      <c r="QXK307"/>
      <c r="QXL307"/>
      <c r="QXM307"/>
      <c r="QXN307"/>
      <c r="QXO307"/>
      <c r="QXP307"/>
      <c r="QXQ307"/>
      <c r="QXR307"/>
      <c r="QXS307"/>
      <c r="QXT307"/>
      <c r="QXU307"/>
      <c r="QXV307"/>
      <c r="QXW307"/>
      <c r="QXX307"/>
      <c r="QXY307"/>
      <c r="QXZ307"/>
      <c r="QYA307"/>
      <c r="QYB307"/>
      <c r="QYC307"/>
      <c r="QYD307"/>
      <c r="QYE307"/>
      <c r="QYF307"/>
      <c r="QYG307"/>
      <c r="QYH307"/>
      <c r="QYI307"/>
      <c r="QYJ307"/>
      <c r="QYK307"/>
      <c r="QYL307"/>
      <c r="QYM307"/>
      <c r="QYN307"/>
      <c r="QYO307"/>
      <c r="QYP307"/>
      <c r="QYQ307"/>
      <c r="QYR307"/>
      <c r="QYS307"/>
      <c r="QYT307"/>
      <c r="QYU307"/>
      <c r="QYV307"/>
      <c r="QYW307"/>
      <c r="QYX307"/>
      <c r="QYY307"/>
      <c r="QYZ307"/>
      <c r="QZA307"/>
      <c r="QZB307"/>
      <c r="QZC307"/>
      <c r="QZD307"/>
      <c r="QZE307"/>
      <c r="QZF307"/>
      <c r="QZG307"/>
      <c r="QZH307"/>
      <c r="QZI307"/>
      <c r="QZJ307"/>
      <c r="QZK307"/>
      <c r="QZL307"/>
      <c r="QZM307"/>
      <c r="QZN307"/>
      <c r="QZO307"/>
      <c r="QZP307"/>
      <c r="QZQ307"/>
      <c r="QZR307"/>
      <c r="QZS307"/>
      <c r="QZT307"/>
      <c r="QZU307"/>
      <c r="QZV307"/>
      <c r="QZW307"/>
      <c r="QZX307"/>
      <c r="QZY307"/>
      <c r="QZZ307"/>
      <c r="RAA307"/>
      <c r="RAB307"/>
      <c r="RAC307"/>
      <c r="RAD307"/>
      <c r="RAE307"/>
      <c r="RAF307"/>
      <c r="RAG307"/>
      <c r="RAH307"/>
      <c r="RAI307"/>
      <c r="RAJ307"/>
      <c r="RAK307"/>
      <c r="RAL307"/>
      <c r="RAM307"/>
      <c r="RAN307"/>
      <c r="RAO307"/>
      <c r="RAP307"/>
      <c r="RAQ307"/>
      <c r="RAR307"/>
      <c r="RAS307"/>
      <c r="RAT307"/>
      <c r="RAU307"/>
      <c r="RAV307"/>
      <c r="RAW307"/>
      <c r="RAX307"/>
      <c r="RAY307"/>
      <c r="RAZ307"/>
      <c r="RBA307"/>
      <c r="RBB307"/>
      <c r="RBC307"/>
      <c r="RBD307"/>
      <c r="RBE307"/>
      <c r="RBF307"/>
      <c r="RBG307"/>
      <c r="RBH307"/>
      <c r="RBI307"/>
      <c r="RBJ307"/>
      <c r="RBK307"/>
      <c r="RBL307"/>
      <c r="RBM307"/>
      <c r="RBN307"/>
      <c r="RBO307"/>
      <c r="RBP307"/>
      <c r="RBQ307"/>
      <c r="RBR307"/>
      <c r="RBS307"/>
      <c r="RBT307"/>
      <c r="RBU307"/>
      <c r="RBV307"/>
      <c r="RBW307"/>
      <c r="RBX307"/>
      <c r="RBY307"/>
      <c r="RBZ307"/>
      <c r="RCA307"/>
      <c r="RCB307"/>
      <c r="RCC307"/>
      <c r="RCD307"/>
      <c r="RCE307"/>
      <c r="RCF307"/>
      <c r="RCG307"/>
      <c r="RCH307"/>
      <c r="RCI307"/>
      <c r="RCJ307"/>
      <c r="RCK307"/>
      <c r="RCL307"/>
      <c r="RCM307"/>
      <c r="RCN307"/>
      <c r="RCO307"/>
      <c r="RCP307"/>
      <c r="RCQ307"/>
      <c r="RCR307"/>
      <c r="RCS307"/>
      <c r="RCT307"/>
      <c r="RCU307"/>
      <c r="RCV307"/>
      <c r="RCW307"/>
      <c r="RCX307"/>
      <c r="RCY307"/>
      <c r="RCZ307"/>
      <c r="RDA307"/>
      <c r="RDB307"/>
      <c r="RDC307"/>
      <c r="RDD307"/>
      <c r="RDE307"/>
      <c r="RDF307"/>
      <c r="RDG307"/>
      <c r="RDH307"/>
      <c r="RDI307"/>
      <c r="RDJ307"/>
      <c r="RDK307"/>
      <c r="RDL307"/>
      <c r="RDM307"/>
      <c r="RDN307"/>
      <c r="RDO307"/>
      <c r="RDP307"/>
      <c r="RDQ307"/>
      <c r="RDR307"/>
      <c r="RDS307"/>
      <c r="RDT307"/>
      <c r="RDU307"/>
      <c r="RDV307"/>
      <c r="RDW307"/>
      <c r="RDX307"/>
      <c r="RDY307"/>
      <c r="RDZ307"/>
      <c r="REA307"/>
      <c r="REB307"/>
      <c r="REC307"/>
      <c r="RED307"/>
      <c r="REE307"/>
      <c r="REF307"/>
      <c r="REG307"/>
      <c r="REH307"/>
      <c r="REI307"/>
      <c r="REJ307"/>
      <c r="REK307"/>
      <c r="REL307"/>
      <c r="REM307"/>
      <c r="REN307"/>
      <c r="REO307"/>
      <c r="REP307"/>
      <c r="REQ307"/>
      <c r="RER307"/>
      <c r="RES307"/>
      <c r="RET307"/>
      <c r="REU307"/>
      <c r="REV307"/>
      <c r="REW307"/>
      <c r="REX307"/>
      <c r="REY307"/>
      <c r="REZ307"/>
      <c r="RFA307"/>
      <c r="RFB307"/>
      <c r="RFC307"/>
      <c r="RFD307"/>
      <c r="RFE307"/>
      <c r="RFF307"/>
      <c r="RFG307"/>
      <c r="RFH307"/>
      <c r="RFI307"/>
      <c r="RFJ307"/>
      <c r="RFK307"/>
      <c r="RFL307"/>
      <c r="RFM307"/>
      <c r="RFN307"/>
      <c r="RFO307"/>
      <c r="RFP307"/>
      <c r="RFQ307"/>
      <c r="RFR307"/>
      <c r="RFS307"/>
      <c r="RFT307"/>
      <c r="RFU307"/>
      <c r="RFV307"/>
      <c r="RFW307"/>
      <c r="RFX307"/>
      <c r="RFY307"/>
      <c r="RFZ307"/>
      <c r="RGA307"/>
      <c r="RGB307"/>
      <c r="RGC307"/>
      <c r="RGD307"/>
      <c r="RGE307"/>
      <c r="RGF307"/>
      <c r="RGG307"/>
      <c r="RGH307"/>
      <c r="RGI307"/>
      <c r="RGJ307"/>
      <c r="RGK307"/>
      <c r="RGL307"/>
      <c r="RGM307"/>
      <c r="RGN307"/>
      <c r="RGO307"/>
      <c r="RGP307"/>
      <c r="RGQ307"/>
      <c r="RGR307"/>
      <c r="RGS307"/>
      <c r="RGT307"/>
      <c r="RGU307"/>
      <c r="RGV307"/>
      <c r="RGW307"/>
      <c r="RGX307"/>
      <c r="RGY307"/>
      <c r="RGZ307"/>
      <c r="RHA307"/>
      <c r="RHB307"/>
      <c r="RHC307"/>
      <c r="RHD307"/>
      <c r="RHE307"/>
      <c r="RHF307"/>
      <c r="RHG307"/>
      <c r="RHH307"/>
      <c r="RHI307"/>
      <c r="RHJ307"/>
      <c r="RHK307"/>
      <c r="RHL307"/>
      <c r="RHM307"/>
      <c r="RHN307"/>
      <c r="RHO307"/>
      <c r="RHP307"/>
      <c r="RHQ307"/>
      <c r="RHR307"/>
      <c r="RHS307"/>
      <c r="RHT307"/>
      <c r="RHU307"/>
      <c r="RHV307"/>
      <c r="RHW307"/>
      <c r="RHX307"/>
      <c r="RHY307"/>
      <c r="RHZ307"/>
      <c r="RIA307"/>
      <c r="RIB307"/>
      <c r="RIC307"/>
      <c r="RID307"/>
      <c r="RIE307"/>
      <c r="RIF307"/>
      <c r="RIG307"/>
      <c r="RIH307"/>
      <c r="RII307"/>
      <c r="RIJ307"/>
      <c r="RIK307"/>
      <c r="RIL307"/>
      <c r="RIM307"/>
      <c r="RIN307"/>
      <c r="RIO307"/>
      <c r="RIP307"/>
      <c r="RIQ307"/>
      <c r="RIR307"/>
      <c r="RIS307"/>
      <c r="RIT307"/>
      <c r="RIU307"/>
      <c r="RIV307"/>
      <c r="RIW307"/>
      <c r="RIX307"/>
      <c r="RIY307"/>
      <c r="RIZ307"/>
      <c r="RJA307"/>
      <c r="RJB307"/>
      <c r="RJC307"/>
      <c r="RJD307"/>
      <c r="RJE307"/>
      <c r="RJF307"/>
      <c r="RJG307"/>
      <c r="RJH307"/>
      <c r="RJI307"/>
      <c r="RJJ307"/>
      <c r="RJK307"/>
      <c r="RJL307"/>
      <c r="RJM307"/>
      <c r="RJN307"/>
      <c r="RJO307"/>
      <c r="RJP307"/>
      <c r="RJQ307"/>
      <c r="RJR307"/>
      <c r="RJS307"/>
      <c r="RJT307"/>
      <c r="RJU307"/>
      <c r="RJV307"/>
      <c r="RJW307"/>
      <c r="RJX307"/>
      <c r="RJY307"/>
      <c r="RJZ307"/>
      <c r="RKA307"/>
      <c r="RKB307"/>
      <c r="RKC307"/>
      <c r="RKD307"/>
      <c r="RKE307"/>
      <c r="RKF307"/>
      <c r="RKG307"/>
      <c r="RKH307"/>
      <c r="RKI307"/>
      <c r="RKJ307"/>
      <c r="RKK307"/>
      <c r="RKL307"/>
      <c r="RKM307"/>
      <c r="RKN307"/>
      <c r="RKO307"/>
      <c r="RKP307"/>
      <c r="RKQ307"/>
      <c r="RKR307"/>
      <c r="RKS307"/>
      <c r="RKT307"/>
      <c r="RKU307"/>
      <c r="RKV307"/>
      <c r="RKW307"/>
      <c r="RKX307"/>
      <c r="RKY307"/>
      <c r="RKZ307"/>
      <c r="RLA307"/>
      <c r="RLB307"/>
      <c r="RLC307"/>
      <c r="RLD307"/>
      <c r="RLE307"/>
      <c r="RLF307"/>
      <c r="RLG307"/>
      <c r="RLH307"/>
      <c r="RLI307"/>
      <c r="RLJ307"/>
      <c r="RLK307"/>
      <c r="RLL307"/>
      <c r="RLM307"/>
      <c r="RLN307"/>
      <c r="RLO307"/>
      <c r="RLP307"/>
      <c r="RLQ307"/>
      <c r="RLR307"/>
      <c r="RLS307"/>
      <c r="RLT307"/>
      <c r="RLU307"/>
      <c r="RLV307"/>
      <c r="RLW307"/>
      <c r="RLX307"/>
      <c r="RLY307"/>
      <c r="RLZ307"/>
      <c r="RMA307"/>
      <c r="RMB307"/>
      <c r="RMC307"/>
      <c r="RMD307"/>
      <c r="RME307"/>
      <c r="RMF307"/>
      <c r="RMG307"/>
      <c r="RMH307"/>
      <c r="RMI307"/>
      <c r="RMJ307"/>
      <c r="RMK307"/>
      <c r="RML307"/>
      <c r="RMM307"/>
      <c r="RMN307"/>
      <c r="RMO307"/>
      <c r="RMP307"/>
      <c r="RMQ307"/>
      <c r="RMR307"/>
      <c r="RMS307"/>
      <c r="RMT307"/>
      <c r="RMU307"/>
      <c r="RMV307"/>
      <c r="RMW307"/>
      <c r="RMX307"/>
      <c r="RMY307"/>
      <c r="RMZ307"/>
      <c r="RNA307"/>
      <c r="RNB307"/>
      <c r="RNC307"/>
      <c r="RND307"/>
      <c r="RNE307"/>
      <c r="RNF307"/>
      <c r="RNG307"/>
      <c r="RNH307"/>
      <c r="RNI307"/>
      <c r="RNJ307"/>
      <c r="RNK307"/>
      <c r="RNL307"/>
      <c r="RNM307"/>
      <c r="RNN307"/>
      <c r="RNO307"/>
      <c r="RNP307"/>
      <c r="RNQ307"/>
      <c r="RNR307"/>
      <c r="RNS307"/>
      <c r="RNT307"/>
      <c r="RNU307"/>
      <c r="RNV307"/>
      <c r="RNW307"/>
      <c r="RNX307"/>
      <c r="RNY307"/>
      <c r="RNZ307"/>
      <c r="ROA307"/>
      <c r="ROB307"/>
      <c r="ROC307"/>
      <c r="ROD307"/>
      <c r="ROE307"/>
      <c r="ROF307"/>
      <c r="ROG307"/>
      <c r="ROH307"/>
      <c r="ROI307"/>
      <c r="ROJ307"/>
      <c r="ROK307"/>
      <c r="ROL307"/>
      <c r="ROM307"/>
      <c r="RON307"/>
      <c r="ROO307"/>
      <c r="ROP307"/>
      <c r="ROQ307"/>
      <c r="ROR307"/>
      <c r="ROS307"/>
      <c r="ROT307"/>
      <c r="ROU307"/>
      <c r="ROV307"/>
      <c r="ROW307"/>
      <c r="ROX307"/>
      <c r="ROY307"/>
      <c r="ROZ307"/>
      <c r="RPA307"/>
      <c r="RPB307"/>
      <c r="RPC307"/>
      <c r="RPD307"/>
      <c r="RPE307"/>
      <c r="RPF307"/>
      <c r="RPG307"/>
      <c r="RPH307"/>
      <c r="RPI307"/>
      <c r="RPJ307"/>
      <c r="RPK307"/>
      <c r="RPL307"/>
      <c r="RPM307"/>
      <c r="RPN307"/>
      <c r="RPO307"/>
      <c r="RPP307"/>
      <c r="RPQ307"/>
      <c r="RPR307"/>
      <c r="RPS307"/>
      <c r="RPT307"/>
      <c r="RPU307"/>
      <c r="RPV307"/>
      <c r="RPW307"/>
      <c r="RPX307"/>
      <c r="RPY307"/>
      <c r="RPZ307"/>
      <c r="RQA307"/>
      <c r="RQB307"/>
      <c r="RQC307"/>
      <c r="RQD307"/>
      <c r="RQE307"/>
      <c r="RQF307"/>
      <c r="RQG307"/>
      <c r="RQH307"/>
      <c r="RQI307"/>
      <c r="RQJ307"/>
      <c r="RQK307"/>
      <c r="RQL307"/>
      <c r="RQM307"/>
      <c r="RQN307"/>
      <c r="RQO307"/>
      <c r="RQP307"/>
      <c r="RQQ307"/>
      <c r="RQR307"/>
      <c r="RQS307"/>
      <c r="RQT307"/>
      <c r="RQU307"/>
      <c r="RQV307"/>
      <c r="RQW307"/>
      <c r="RQX307"/>
      <c r="RQY307"/>
      <c r="RQZ307"/>
      <c r="RRA307"/>
      <c r="RRB307"/>
      <c r="RRC307"/>
      <c r="RRD307"/>
      <c r="RRE307"/>
      <c r="RRF307"/>
      <c r="RRG307"/>
      <c r="RRH307"/>
      <c r="RRI307"/>
      <c r="RRJ307"/>
      <c r="RRK307"/>
      <c r="RRL307"/>
      <c r="RRM307"/>
      <c r="RRN307"/>
      <c r="RRO307"/>
      <c r="RRP307"/>
      <c r="RRQ307"/>
      <c r="RRR307"/>
      <c r="RRS307"/>
      <c r="RRT307"/>
      <c r="RRU307"/>
      <c r="RRV307"/>
      <c r="RRW307"/>
      <c r="RRX307"/>
      <c r="RRY307"/>
      <c r="RRZ307"/>
      <c r="RSA307"/>
      <c r="RSB307"/>
      <c r="RSC307"/>
      <c r="RSD307"/>
      <c r="RSE307"/>
      <c r="RSF307"/>
      <c r="RSG307"/>
      <c r="RSH307"/>
      <c r="RSI307"/>
      <c r="RSJ307"/>
      <c r="RSK307"/>
      <c r="RSL307"/>
      <c r="RSM307"/>
      <c r="RSN307"/>
      <c r="RSO307"/>
      <c r="RSP307"/>
      <c r="RSQ307"/>
      <c r="RSR307"/>
      <c r="RSS307"/>
      <c r="RST307"/>
      <c r="RSU307"/>
      <c r="RSV307"/>
      <c r="RSW307"/>
      <c r="RSX307"/>
      <c r="RSY307"/>
      <c r="RSZ307"/>
      <c r="RTA307"/>
      <c r="RTB307"/>
      <c r="RTC307"/>
      <c r="RTD307"/>
      <c r="RTE307"/>
      <c r="RTF307"/>
      <c r="RTG307"/>
      <c r="RTH307"/>
      <c r="RTI307"/>
      <c r="RTJ307"/>
      <c r="RTK307"/>
      <c r="RTL307"/>
      <c r="RTM307"/>
      <c r="RTN307"/>
      <c r="RTO307"/>
      <c r="RTP307"/>
      <c r="RTQ307"/>
      <c r="RTR307"/>
      <c r="RTS307"/>
      <c r="RTT307"/>
      <c r="RTU307"/>
      <c r="RTV307"/>
      <c r="RTW307"/>
      <c r="RTX307"/>
      <c r="RTY307"/>
      <c r="RTZ307"/>
      <c r="RUA307"/>
      <c r="RUB307"/>
      <c r="RUC307"/>
      <c r="RUD307"/>
      <c r="RUE307"/>
      <c r="RUF307"/>
      <c r="RUG307"/>
      <c r="RUH307"/>
      <c r="RUI307"/>
      <c r="RUJ307"/>
      <c r="RUK307"/>
      <c r="RUL307"/>
      <c r="RUM307"/>
      <c r="RUN307"/>
      <c r="RUO307"/>
      <c r="RUP307"/>
      <c r="RUQ307"/>
      <c r="RUR307"/>
      <c r="RUS307"/>
      <c r="RUT307"/>
      <c r="RUU307"/>
      <c r="RUV307"/>
      <c r="RUW307"/>
      <c r="RUX307"/>
      <c r="RUY307"/>
      <c r="RUZ307"/>
      <c r="RVA307"/>
      <c r="RVB307"/>
      <c r="RVC307"/>
      <c r="RVD307"/>
      <c r="RVE307"/>
      <c r="RVF307"/>
      <c r="RVG307"/>
      <c r="RVH307"/>
      <c r="RVI307"/>
      <c r="RVJ307"/>
      <c r="RVK307"/>
      <c r="RVL307"/>
      <c r="RVM307"/>
      <c r="RVN307"/>
      <c r="RVO307"/>
      <c r="RVP307"/>
      <c r="RVQ307"/>
      <c r="RVR307"/>
      <c r="RVS307"/>
      <c r="RVT307"/>
      <c r="RVU307"/>
      <c r="RVV307"/>
      <c r="RVW307"/>
      <c r="RVX307"/>
      <c r="RVY307"/>
      <c r="RVZ307"/>
      <c r="RWA307"/>
      <c r="RWB307"/>
      <c r="RWC307"/>
      <c r="RWD307"/>
      <c r="RWE307"/>
      <c r="RWF307"/>
      <c r="RWG307"/>
      <c r="RWH307"/>
      <c r="RWI307"/>
      <c r="RWJ307"/>
      <c r="RWK307"/>
      <c r="RWL307"/>
      <c r="RWM307"/>
      <c r="RWN307"/>
      <c r="RWO307"/>
      <c r="RWP307"/>
      <c r="RWQ307"/>
      <c r="RWR307"/>
      <c r="RWS307"/>
      <c r="RWT307"/>
      <c r="RWU307"/>
      <c r="RWV307"/>
      <c r="RWW307"/>
      <c r="RWX307"/>
      <c r="RWY307"/>
      <c r="RWZ307"/>
      <c r="RXA307"/>
      <c r="RXB307"/>
      <c r="RXC307"/>
      <c r="RXD307"/>
      <c r="RXE307"/>
      <c r="RXF307"/>
      <c r="RXG307"/>
      <c r="RXH307"/>
      <c r="RXI307"/>
      <c r="RXJ307"/>
      <c r="RXK307"/>
      <c r="RXL307"/>
      <c r="RXM307"/>
      <c r="RXN307"/>
      <c r="RXO307"/>
      <c r="RXP307"/>
      <c r="RXQ307"/>
      <c r="RXR307"/>
      <c r="RXS307"/>
      <c r="RXT307"/>
      <c r="RXU307"/>
      <c r="RXV307"/>
      <c r="RXW307"/>
      <c r="RXX307"/>
      <c r="RXY307"/>
      <c r="RXZ307"/>
      <c r="RYA307"/>
      <c r="RYB307"/>
      <c r="RYC307"/>
      <c r="RYD307"/>
      <c r="RYE307"/>
      <c r="RYF307"/>
      <c r="RYG307"/>
      <c r="RYH307"/>
      <c r="RYI307"/>
      <c r="RYJ307"/>
      <c r="RYK307"/>
      <c r="RYL307"/>
      <c r="RYM307"/>
      <c r="RYN307"/>
      <c r="RYO307"/>
      <c r="RYP307"/>
      <c r="RYQ307"/>
      <c r="RYR307"/>
      <c r="RYS307"/>
      <c r="RYT307"/>
      <c r="RYU307"/>
      <c r="RYV307"/>
      <c r="RYW307"/>
      <c r="RYX307"/>
      <c r="RYY307"/>
      <c r="RYZ307"/>
      <c r="RZA307"/>
      <c r="RZB307"/>
      <c r="RZC307"/>
      <c r="RZD307"/>
      <c r="RZE307"/>
      <c r="RZF307"/>
      <c r="RZG307"/>
      <c r="RZH307"/>
      <c r="RZI307"/>
      <c r="RZJ307"/>
      <c r="RZK307"/>
      <c r="RZL307"/>
      <c r="RZM307"/>
      <c r="RZN307"/>
      <c r="RZO307"/>
      <c r="RZP307"/>
      <c r="RZQ307"/>
      <c r="RZR307"/>
      <c r="RZS307"/>
      <c r="RZT307"/>
      <c r="RZU307"/>
      <c r="RZV307"/>
      <c r="RZW307"/>
      <c r="RZX307"/>
      <c r="RZY307"/>
      <c r="RZZ307"/>
      <c r="SAA307"/>
      <c r="SAB307"/>
      <c r="SAC307"/>
      <c r="SAD307"/>
      <c r="SAE307"/>
      <c r="SAF307"/>
      <c r="SAG307"/>
      <c r="SAH307"/>
      <c r="SAI307"/>
      <c r="SAJ307"/>
      <c r="SAK307"/>
      <c r="SAL307"/>
      <c r="SAM307"/>
      <c r="SAN307"/>
      <c r="SAO307"/>
      <c r="SAP307"/>
      <c r="SAQ307"/>
      <c r="SAR307"/>
      <c r="SAS307"/>
      <c r="SAT307"/>
      <c r="SAU307"/>
      <c r="SAV307"/>
      <c r="SAW307"/>
      <c r="SAX307"/>
      <c r="SAY307"/>
      <c r="SAZ307"/>
      <c r="SBA307"/>
      <c r="SBB307"/>
      <c r="SBC307"/>
      <c r="SBD307"/>
      <c r="SBE307"/>
      <c r="SBF307"/>
      <c r="SBG307"/>
      <c r="SBH307"/>
      <c r="SBI307"/>
      <c r="SBJ307"/>
      <c r="SBK307"/>
      <c r="SBL307"/>
      <c r="SBM307"/>
      <c r="SBN307"/>
      <c r="SBO307"/>
      <c r="SBP307"/>
      <c r="SBQ307"/>
      <c r="SBR307"/>
      <c r="SBS307"/>
      <c r="SBT307"/>
      <c r="SBU307"/>
      <c r="SBV307"/>
      <c r="SBW307"/>
      <c r="SBX307"/>
      <c r="SBY307"/>
      <c r="SBZ307"/>
      <c r="SCA307"/>
      <c r="SCB307"/>
      <c r="SCC307"/>
      <c r="SCD307"/>
      <c r="SCE307"/>
      <c r="SCF307"/>
      <c r="SCG307"/>
      <c r="SCH307"/>
      <c r="SCI307"/>
      <c r="SCJ307"/>
      <c r="SCK307"/>
      <c r="SCL307"/>
      <c r="SCM307"/>
      <c r="SCN307"/>
      <c r="SCO307"/>
      <c r="SCP307"/>
      <c r="SCQ307"/>
      <c r="SCR307"/>
      <c r="SCS307"/>
      <c r="SCT307"/>
      <c r="SCU307"/>
      <c r="SCV307"/>
      <c r="SCW307"/>
      <c r="SCX307"/>
      <c r="SCY307"/>
      <c r="SCZ307"/>
      <c r="SDA307"/>
      <c r="SDB307"/>
      <c r="SDC307"/>
      <c r="SDD307"/>
      <c r="SDE307"/>
      <c r="SDF307"/>
      <c r="SDG307"/>
      <c r="SDH307"/>
      <c r="SDI307"/>
      <c r="SDJ307"/>
      <c r="SDK307"/>
      <c r="SDL307"/>
      <c r="SDM307"/>
      <c r="SDN307"/>
      <c r="SDO307"/>
      <c r="SDP307"/>
      <c r="SDQ307"/>
      <c r="SDR307"/>
      <c r="SDS307"/>
      <c r="SDT307"/>
      <c r="SDU307"/>
      <c r="SDV307"/>
      <c r="SDW307"/>
      <c r="SDX307"/>
      <c r="SDY307"/>
      <c r="SDZ307"/>
      <c r="SEA307"/>
      <c r="SEB307"/>
      <c r="SEC307"/>
      <c r="SED307"/>
      <c r="SEE307"/>
      <c r="SEF307"/>
      <c r="SEG307"/>
      <c r="SEH307"/>
      <c r="SEI307"/>
      <c r="SEJ307"/>
      <c r="SEK307"/>
      <c r="SEL307"/>
      <c r="SEM307"/>
      <c r="SEN307"/>
      <c r="SEO307"/>
      <c r="SEP307"/>
      <c r="SEQ307"/>
      <c r="SER307"/>
      <c r="SES307"/>
      <c r="SET307"/>
      <c r="SEU307"/>
      <c r="SEV307"/>
      <c r="SEW307"/>
      <c r="SEX307"/>
      <c r="SEY307"/>
      <c r="SEZ307"/>
      <c r="SFA307"/>
      <c r="SFB307"/>
      <c r="SFC307"/>
      <c r="SFD307"/>
      <c r="SFE307"/>
      <c r="SFF307"/>
      <c r="SFG307"/>
      <c r="SFH307"/>
      <c r="SFI307"/>
      <c r="SFJ307"/>
      <c r="SFK307"/>
      <c r="SFL307"/>
      <c r="SFM307"/>
      <c r="SFN307"/>
      <c r="SFO307"/>
      <c r="SFP307"/>
      <c r="SFQ307"/>
      <c r="SFR307"/>
      <c r="SFS307"/>
      <c r="SFT307"/>
      <c r="SFU307"/>
      <c r="SFV307"/>
      <c r="SFW307"/>
      <c r="SFX307"/>
      <c r="SFY307"/>
      <c r="SFZ307"/>
      <c r="SGA307"/>
      <c r="SGB307"/>
      <c r="SGC307"/>
      <c r="SGD307"/>
      <c r="SGE307"/>
      <c r="SGF307"/>
      <c r="SGG307"/>
      <c r="SGH307"/>
      <c r="SGI307"/>
      <c r="SGJ307"/>
      <c r="SGK307"/>
      <c r="SGL307"/>
      <c r="SGM307"/>
      <c r="SGN307"/>
      <c r="SGO307"/>
      <c r="SGP307"/>
      <c r="SGQ307"/>
      <c r="SGR307"/>
      <c r="SGS307"/>
      <c r="SGT307"/>
      <c r="SGU307"/>
      <c r="SGV307"/>
      <c r="SGW307"/>
      <c r="SGX307"/>
      <c r="SGY307"/>
      <c r="SGZ307"/>
      <c r="SHA307"/>
      <c r="SHB307"/>
      <c r="SHC307"/>
      <c r="SHD307"/>
      <c r="SHE307"/>
      <c r="SHF307"/>
      <c r="SHG307"/>
      <c r="SHH307"/>
      <c r="SHI307"/>
      <c r="SHJ307"/>
      <c r="SHK307"/>
      <c r="SHL307"/>
      <c r="SHM307"/>
      <c r="SHN307"/>
      <c r="SHO307"/>
      <c r="SHP307"/>
      <c r="SHQ307"/>
      <c r="SHR307"/>
      <c r="SHS307"/>
      <c r="SHT307"/>
      <c r="SHU307"/>
      <c r="SHV307"/>
      <c r="SHW307"/>
      <c r="SHX307"/>
      <c r="SHY307"/>
      <c r="SHZ307"/>
      <c r="SIA307"/>
      <c r="SIB307"/>
      <c r="SIC307"/>
      <c r="SID307"/>
      <c r="SIE307"/>
      <c r="SIF307"/>
      <c r="SIG307"/>
      <c r="SIH307"/>
      <c r="SII307"/>
      <c r="SIJ307"/>
      <c r="SIK307"/>
      <c r="SIL307"/>
      <c r="SIM307"/>
      <c r="SIN307"/>
      <c r="SIO307"/>
      <c r="SIP307"/>
      <c r="SIQ307"/>
      <c r="SIR307"/>
      <c r="SIS307"/>
      <c r="SIT307"/>
      <c r="SIU307"/>
      <c r="SIV307"/>
      <c r="SIW307"/>
      <c r="SIX307"/>
      <c r="SIY307"/>
      <c r="SIZ307"/>
      <c r="SJA307"/>
      <c r="SJB307"/>
      <c r="SJC307"/>
      <c r="SJD307"/>
      <c r="SJE307"/>
      <c r="SJF307"/>
      <c r="SJG307"/>
      <c r="SJH307"/>
      <c r="SJI307"/>
      <c r="SJJ307"/>
      <c r="SJK307"/>
      <c r="SJL307"/>
      <c r="SJM307"/>
      <c r="SJN307"/>
      <c r="SJO307"/>
      <c r="SJP307"/>
      <c r="SJQ307"/>
      <c r="SJR307"/>
      <c r="SJS307"/>
      <c r="SJT307"/>
      <c r="SJU307"/>
      <c r="SJV307"/>
      <c r="SJW307"/>
      <c r="SJX307"/>
      <c r="SJY307"/>
      <c r="SJZ307"/>
      <c r="SKA307"/>
      <c r="SKB307"/>
      <c r="SKC307"/>
      <c r="SKD307"/>
      <c r="SKE307"/>
      <c r="SKF307"/>
      <c r="SKG307"/>
      <c r="SKH307"/>
      <c r="SKI307"/>
      <c r="SKJ307"/>
      <c r="SKK307"/>
      <c r="SKL307"/>
      <c r="SKM307"/>
      <c r="SKN307"/>
      <c r="SKO307"/>
      <c r="SKP307"/>
      <c r="SKQ307"/>
      <c r="SKR307"/>
      <c r="SKS307"/>
      <c r="SKT307"/>
      <c r="SKU307"/>
      <c r="SKV307"/>
      <c r="SKW307"/>
      <c r="SKX307"/>
      <c r="SKY307"/>
      <c r="SKZ307"/>
      <c r="SLA307"/>
      <c r="SLB307"/>
      <c r="SLC307"/>
      <c r="SLD307"/>
      <c r="SLE307"/>
      <c r="SLF307"/>
      <c r="SLG307"/>
      <c r="SLH307"/>
      <c r="SLI307"/>
      <c r="SLJ307"/>
      <c r="SLK307"/>
      <c r="SLL307"/>
      <c r="SLM307"/>
      <c r="SLN307"/>
      <c r="SLO307"/>
      <c r="SLP307"/>
      <c r="SLQ307"/>
      <c r="SLR307"/>
      <c r="SLS307"/>
      <c r="SLT307"/>
      <c r="SLU307"/>
      <c r="SLV307"/>
      <c r="SLW307"/>
      <c r="SLX307"/>
      <c r="SLY307"/>
      <c r="SLZ307"/>
      <c r="SMA307"/>
      <c r="SMB307"/>
      <c r="SMC307"/>
      <c r="SMD307"/>
      <c r="SME307"/>
      <c r="SMF307"/>
      <c r="SMG307"/>
      <c r="SMH307"/>
      <c r="SMI307"/>
      <c r="SMJ307"/>
      <c r="SMK307"/>
      <c r="SML307"/>
      <c r="SMM307"/>
      <c r="SMN307"/>
      <c r="SMO307"/>
      <c r="SMP307"/>
      <c r="SMQ307"/>
      <c r="SMR307"/>
      <c r="SMS307"/>
      <c r="SMT307"/>
      <c r="SMU307"/>
      <c r="SMV307"/>
      <c r="SMW307"/>
      <c r="SMX307"/>
      <c r="SMY307"/>
      <c r="SMZ307"/>
      <c r="SNA307"/>
      <c r="SNB307"/>
      <c r="SNC307"/>
      <c r="SND307"/>
      <c r="SNE307"/>
      <c r="SNF307"/>
      <c r="SNG307"/>
      <c r="SNH307"/>
      <c r="SNI307"/>
      <c r="SNJ307"/>
      <c r="SNK307"/>
      <c r="SNL307"/>
      <c r="SNM307"/>
      <c r="SNN307"/>
      <c r="SNO307"/>
      <c r="SNP307"/>
      <c r="SNQ307"/>
      <c r="SNR307"/>
      <c r="SNS307"/>
      <c r="SNT307"/>
      <c r="SNU307"/>
      <c r="SNV307"/>
      <c r="SNW307"/>
      <c r="SNX307"/>
      <c r="SNY307"/>
      <c r="SNZ307"/>
      <c r="SOA307"/>
      <c r="SOB307"/>
      <c r="SOC307"/>
      <c r="SOD307"/>
      <c r="SOE307"/>
      <c r="SOF307"/>
      <c r="SOG307"/>
      <c r="SOH307"/>
      <c r="SOI307"/>
      <c r="SOJ307"/>
      <c r="SOK307"/>
      <c r="SOL307"/>
      <c r="SOM307"/>
      <c r="SON307"/>
      <c r="SOO307"/>
      <c r="SOP307"/>
      <c r="SOQ307"/>
      <c r="SOR307"/>
      <c r="SOS307"/>
      <c r="SOT307"/>
      <c r="SOU307"/>
      <c r="SOV307"/>
      <c r="SOW307"/>
      <c r="SOX307"/>
      <c r="SOY307"/>
      <c r="SOZ307"/>
      <c r="SPA307"/>
      <c r="SPB307"/>
      <c r="SPC307"/>
      <c r="SPD307"/>
      <c r="SPE307"/>
      <c r="SPF307"/>
      <c r="SPG307"/>
      <c r="SPH307"/>
      <c r="SPI307"/>
      <c r="SPJ307"/>
      <c r="SPK307"/>
      <c r="SPL307"/>
      <c r="SPM307"/>
      <c r="SPN307"/>
      <c r="SPO307"/>
      <c r="SPP307"/>
      <c r="SPQ307"/>
      <c r="SPR307"/>
      <c r="SPS307"/>
      <c r="SPT307"/>
      <c r="SPU307"/>
      <c r="SPV307"/>
      <c r="SPW307"/>
      <c r="SPX307"/>
      <c r="SPY307"/>
      <c r="SPZ307"/>
      <c r="SQA307"/>
      <c r="SQB307"/>
      <c r="SQC307"/>
      <c r="SQD307"/>
      <c r="SQE307"/>
      <c r="SQF307"/>
      <c r="SQG307"/>
      <c r="SQH307"/>
      <c r="SQI307"/>
      <c r="SQJ307"/>
      <c r="SQK307"/>
      <c r="SQL307"/>
      <c r="SQM307"/>
      <c r="SQN307"/>
      <c r="SQO307"/>
      <c r="SQP307"/>
      <c r="SQQ307"/>
      <c r="SQR307"/>
      <c r="SQS307"/>
      <c r="SQT307"/>
      <c r="SQU307"/>
      <c r="SQV307"/>
      <c r="SQW307"/>
      <c r="SQX307"/>
      <c r="SQY307"/>
      <c r="SQZ307"/>
      <c r="SRA307"/>
      <c r="SRB307"/>
      <c r="SRC307"/>
      <c r="SRD307"/>
      <c r="SRE307"/>
      <c r="SRF307"/>
      <c r="SRG307"/>
      <c r="SRH307"/>
      <c r="SRI307"/>
      <c r="SRJ307"/>
      <c r="SRK307"/>
      <c r="SRL307"/>
      <c r="SRM307"/>
      <c r="SRN307"/>
      <c r="SRO307"/>
      <c r="SRP307"/>
      <c r="SRQ307"/>
      <c r="SRR307"/>
      <c r="SRS307"/>
      <c r="SRT307"/>
      <c r="SRU307"/>
      <c r="SRV307"/>
      <c r="SRW307"/>
      <c r="SRX307"/>
      <c r="SRY307"/>
      <c r="SRZ307"/>
      <c r="SSA307"/>
      <c r="SSB307"/>
      <c r="SSC307"/>
      <c r="SSD307"/>
      <c r="SSE307"/>
      <c r="SSF307"/>
      <c r="SSG307"/>
      <c r="SSH307"/>
      <c r="SSI307"/>
      <c r="SSJ307"/>
      <c r="SSK307"/>
      <c r="SSL307"/>
      <c r="SSM307"/>
      <c r="SSN307"/>
      <c r="SSO307"/>
      <c r="SSP307"/>
      <c r="SSQ307"/>
      <c r="SSR307"/>
      <c r="SSS307"/>
      <c r="SST307"/>
      <c r="SSU307"/>
      <c r="SSV307"/>
      <c r="SSW307"/>
      <c r="SSX307"/>
      <c r="SSY307"/>
      <c r="SSZ307"/>
      <c r="STA307"/>
      <c r="STB307"/>
      <c r="STC307"/>
      <c r="STD307"/>
      <c r="STE307"/>
      <c r="STF307"/>
      <c r="STG307"/>
      <c r="STH307"/>
      <c r="STI307"/>
      <c r="STJ307"/>
      <c r="STK307"/>
      <c r="STL307"/>
      <c r="STM307"/>
      <c r="STN307"/>
      <c r="STO307"/>
      <c r="STP307"/>
      <c r="STQ307"/>
      <c r="STR307"/>
      <c r="STS307"/>
      <c r="STT307"/>
      <c r="STU307"/>
      <c r="STV307"/>
      <c r="STW307"/>
      <c r="STX307"/>
      <c r="STY307"/>
      <c r="STZ307"/>
      <c r="SUA307"/>
      <c r="SUB307"/>
      <c r="SUC307"/>
      <c r="SUD307"/>
      <c r="SUE307"/>
      <c r="SUF307"/>
      <c r="SUG307"/>
      <c r="SUH307"/>
      <c r="SUI307"/>
      <c r="SUJ307"/>
      <c r="SUK307"/>
      <c r="SUL307"/>
      <c r="SUM307"/>
      <c r="SUN307"/>
      <c r="SUO307"/>
      <c r="SUP307"/>
      <c r="SUQ307"/>
      <c r="SUR307"/>
      <c r="SUS307"/>
      <c r="SUT307"/>
      <c r="SUU307"/>
      <c r="SUV307"/>
      <c r="SUW307"/>
      <c r="SUX307"/>
      <c r="SUY307"/>
      <c r="SUZ307"/>
      <c r="SVA307"/>
      <c r="SVB307"/>
      <c r="SVC307"/>
      <c r="SVD307"/>
      <c r="SVE307"/>
      <c r="SVF307"/>
      <c r="SVG307"/>
      <c r="SVH307"/>
      <c r="SVI307"/>
      <c r="SVJ307"/>
      <c r="SVK307"/>
      <c r="SVL307"/>
      <c r="SVM307"/>
      <c r="SVN307"/>
      <c r="SVO307"/>
      <c r="SVP307"/>
      <c r="SVQ307"/>
      <c r="SVR307"/>
      <c r="SVS307"/>
      <c r="SVT307"/>
      <c r="SVU307"/>
      <c r="SVV307"/>
      <c r="SVW307"/>
      <c r="SVX307"/>
      <c r="SVY307"/>
      <c r="SVZ307"/>
      <c r="SWA307"/>
      <c r="SWB307"/>
      <c r="SWC307"/>
      <c r="SWD307"/>
      <c r="SWE307"/>
      <c r="SWF307"/>
      <c r="SWG307"/>
      <c r="SWH307"/>
      <c r="SWI307"/>
      <c r="SWJ307"/>
      <c r="SWK307"/>
      <c r="SWL307"/>
      <c r="SWM307"/>
      <c r="SWN307"/>
      <c r="SWO307"/>
      <c r="SWP307"/>
      <c r="SWQ307"/>
      <c r="SWR307"/>
      <c r="SWS307"/>
      <c r="SWT307"/>
      <c r="SWU307"/>
      <c r="SWV307"/>
      <c r="SWW307"/>
      <c r="SWX307"/>
      <c r="SWY307"/>
      <c r="SWZ307"/>
      <c r="SXA307"/>
      <c r="SXB307"/>
      <c r="SXC307"/>
      <c r="SXD307"/>
      <c r="SXE307"/>
      <c r="SXF307"/>
      <c r="SXG307"/>
      <c r="SXH307"/>
      <c r="SXI307"/>
      <c r="SXJ307"/>
      <c r="SXK307"/>
      <c r="SXL307"/>
      <c r="SXM307"/>
      <c r="SXN307"/>
      <c r="SXO307"/>
      <c r="SXP307"/>
      <c r="SXQ307"/>
      <c r="SXR307"/>
      <c r="SXS307"/>
      <c r="SXT307"/>
      <c r="SXU307"/>
      <c r="SXV307"/>
      <c r="SXW307"/>
      <c r="SXX307"/>
      <c r="SXY307"/>
      <c r="SXZ307"/>
      <c r="SYA307"/>
      <c r="SYB307"/>
      <c r="SYC307"/>
      <c r="SYD307"/>
      <c r="SYE307"/>
      <c r="SYF307"/>
      <c r="SYG307"/>
      <c r="SYH307"/>
      <c r="SYI307"/>
      <c r="SYJ307"/>
      <c r="SYK307"/>
      <c r="SYL307"/>
      <c r="SYM307"/>
      <c r="SYN307"/>
      <c r="SYO307"/>
      <c r="SYP307"/>
      <c r="SYQ307"/>
      <c r="SYR307"/>
      <c r="SYS307"/>
      <c r="SYT307"/>
      <c r="SYU307"/>
      <c r="SYV307"/>
      <c r="SYW307"/>
      <c r="SYX307"/>
      <c r="SYY307"/>
      <c r="SYZ307"/>
      <c r="SZA307"/>
      <c r="SZB307"/>
      <c r="SZC307"/>
      <c r="SZD307"/>
      <c r="SZE307"/>
      <c r="SZF307"/>
      <c r="SZG307"/>
      <c r="SZH307"/>
      <c r="SZI307"/>
      <c r="SZJ307"/>
      <c r="SZK307"/>
      <c r="SZL307"/>
      <c r="SZM307"/>
      <c r="SZN307"/>
      <c r="SZO307"/>
      <c r="SZP307"/>
      <c r="SZQ307"/>
      <c r="SZR307"/>
      <c r="SZS307"/>
      <c r="SZT307"/>
      <c r="SZU307"/>
      <c r="SZV307"/>
      <c r="SZW307"/>
      <c r="SZX307"/>
      <c r="SZY307"/>
      <c r="SZZ307"/>
      <c r="TAA307"/>
      <c r="TAB307"/>
      <c r="TAC307"/>
      <c r="TAD307"/>
      <c r="TAE307"/>
      <c r="TAF307"/>
      <c r="TAG307"/>
      <c r="TAH307"/>
      <c r="TAI307"/>
      <c r="TAJ307"/>
      <c r="TAK307"/>
      <c r="TAL307"/>
      <c r="TAM307"/>
      <c r="TAN307"/>
      <c r="TAO307"/>
      <c r="TAP307"/>
      <c r="TAQ307"/>
      <c r="TAR307"/>
      <c r="TAS307"/>
      <c r="TAT307"/>
      <c r="TAU307"/>
      <c r="TAV307"/>
      <c r="TAW307"/>
      <c r="TAX307"/>
      <c r="TAY307"/>
      <c r="TAZ307"/>
      <c r="TBA307"/>
      <c r="TBB307"/>
      <c r="TBC307"/>
      <c r="TBD307"/>
      <c r="TBE307"/>
      <c r="TBF307"/>
      <c r="TBG307"/>
      <c r="TBH307"/>
      <c r="TBI307"/>
      <c r="TBJ307"/>
      <c r="TBK307"/>
      <c r="TBL307"/>
      <c r="TBM307"/>
      <c r="TBN307"/>
      <c r="TBO307"/>
      <c r="TBP307"/>
      <c r="TBQ307"/>
      <c r="TBR307"/>
      <c r="TBS307"/>
      <c r="TBT307"/>
      <c r="TBU307"/>
      <c r="TBV307"/>
      <c r="TBW307"/>
      <c r="TBX307"/>
      <c r="TBY307"/>
      <c r="TBZ307"/>
      <c r="TCA307"/>
      <c r="TCB307"/>
      <c r="TCC307"/>
      <c r="TCD307"/>
      <c r="TCE307"/>
      <c r="TCF307"/>
      <c r="TCG307"/>
      <c r="TCH307"/>
      <c r="TCI307"/>
      <c r="TCJ307"/>
      <c r="TCK307"/>
      <c r="TCL307"/>
      <c r="TCM307"/>
      <c r="TCN307"/>
      <c r="TCO307"/>
      <c r="TCP307"/>
      <c r="TCQ307"/>
      <c r="TCR307"/>
      <c r="TCS307"/>
      <c r="TCT307"/>
      <c r="TCU307"/>
      <c r="TCV307"/>
      <c r="TCW307"/>
      <c r="TCX307"/>
      <c r="TCY307"/>
      <c r="TCZ307"/>
      <c r="TDA307"/>
      <c r="TDB307"/>
      <c r="TDC307"/>
      <c r="TDD307"/>
      <c r="TDE307"/>
      <c r="TDF307"/>
      <c r="TDG307"/>
      <c r="TDH307"/>
      <c r="TDI307"/>
      <c r="TDJ307"/>
      <c r="TDK307"/>
      <c r="TDL307"/>
      <c r="TDM307"/>
      <c r="TDN307"/>
      <c r="TDO307"/>
      <c r="TDP307"/>
      <c r="TDQ307"/>
      <c r="TDR307"/>
      <c r="TDS307"/>
      <c r="TDT307"/>
      <c r="TDU307"/>
      <c r="TDV307"/>
      <c r="TDW307"/>
      <c r="TDX307"/>
      <c r="TDY307"/>
      <c r="TDZ307"/>
      <c r="TEA307"/>
      <c r="TEB307"/>
      <c r="TEC307"/>
      <c r="TED307"/>
      <c r="TEE307"/>
      <c r="TEF307"/>
      <c r="TEG307"/>
      <c r="TEH307"/>
      <c r="TEI307"/>
      <c r="TEJ307"/>
      <c r="TEK307"/>
      <c r="TEL307"/>
      <c r="TEM307"/>
      <c r="TEN307"/>
      <c r="TEO307"/>
      <c r="TEP307"/>
      <c r="TEQ307"/>
      <c r="TER307"/>
      <c r="TES307"/>
      <c r="TET307"/>
      <c r="TEU307"/>
      <c r="TEV307"/>
      <c r="TEW307"/>
      <c r="TEX307"/>
      <c r="TEY307"/>
      <c r="TEZ307"/>
      <c r="TFA307"/>
      <c r="TFB307"/>
      <c r="TFC307"/>
      <c r="TFD307"/>
      <c r="TFE307"/>
      <c r="TFF307"/>
      <c r="TFG307"/>
      <c r="TFH307"/>
      <c r="TFI307"/>
      <c r="TFJ307"/>
      <c r="TFK307"/>
      <c r="TFL307"/>
      <c r="TFM307"/>
      <c r="TFN307"/>
      <c r="TFO307"/>
      <c r="TFP307"/>
      <c r="TFQ307"/>
      <c r="TFR307"/>
      <c r="TFS307"/>
      <c r="TFT307"/>
      <c r="TFU307"/>
      <c r="TFV307"/>
      <c r="TFW307"/>
      <c r="TFX307"/>
      <c r="TFY307"/>
      <c r="TFZ307"/>
      <c r="TGA307"/>
      <c r="TGB307"/>
      <c r="TGC307"/>
      <c r="TGD307"/>
      <c r="TGE307"/>
      <c r="TGF307"/>
      <c r="TGG307"/>
      <c r="TGH307"/>
      <c r="TGI307"/>
      <c r="TGJ307"/>
      <c r="TGK307"/>
      <c r="TGL307"/>
      <c r="TGM307"/>
      <c r="TGN307"/>
      <c r="TGO307"/>
      <c r="TGP307"/>
      <c r="TGQ307"/>
      <c r="TGR307"/>
      <c r="TGS307"/>
      <c r="TGT307"/>
      <c r="TGU307"/>
      <c r="TGV307"/>
      <c r="TGW307"/>
      <c r="TGX307"/>
      <c r="TGY307"/>
      <c r="TGZ307"/>
      <c r="THA307"/>
      <c r="THB307"/>
      <c r="THC307"/>
      <c r="THD307"/>
      <c r="THE307"/>
      <c r="THF307"/>
      <c r="THG307"/>
      <c r="THH307"/>
      <c r="THI307"/>
      <c r="THJ307"/>
      <c r="THK307"/>
      <c r="THL307"/>
      <c r="THM307"/>
      <c r="THN307"/>
      <c r="THO307"/>
      <c r="THP307"/>
      <c r="THQ307"/>
      <c r="THR307"/>
      <c r="THS307"/>
      <c r="THT307"/>
      <c r="THU307"/>
      <c r="THV307"/>
      <c r="THW307"/>
      <c r="THX307"/>
      <c r="THY307"/>
      <c r="THZ307"/>
      <c r="TIA307"/>
      <c r="TIB307"/>
      <c r="TIC307"/>
      <c r="TID307"/>
      <c r="TIE307"/>
      <c r="TIF307"/>
      <c r="TIG307"/>
      <c r="TIH307"/>
      <c r="TII307"/>
      <c r="TIJ307"/>
      <c r="TIK307"/>
      <c r="TIL307"/>
      <c r="TIM307"/>
      <c r="TIN307"/>
      <c r="TIO307"/>
      <c r="TIP307"/>
      <c r="TIQ307"/>
      <c r="TIR307"/>
      <c r="TIS307"/>
      <c r="TIT307"/>
      <c r="TIU307"/>
      <c r="TIV307"/>
      <c r="TIW307"/>
      <c r="TIX307"/>
      <c r="TIY307"/>
      <c r="TIZ307"/>
      <c r="TJA307"/>
      <c r="TJB307"/>
      <c r="TJC307"/>
      <c r="TJD307"/>
      <c r="TJE307"/>
      <c r="TJF307"/>
      <c r="TJG307"/>
      <c r="TJH307"/>
      <c r="TJI307"/>
      <c r="TJJ307"/>
      <c r="TJK307"/>
      <c r="TJL307"/>
      <c r="TJM307"/>
      <c r="TJN307"/>
      <c r="TJO307"/>
      <c r="TJP307"/>
      <c r="TJQ307"/>
      <c r="TJR307"/>
      <c r="TJS307"/>
      <c r="TJT307"/>
      <c r="TJU307"/>
      <c r="TJV307"/>
      <c r="TJW307"/>
      <c r="TJX307"/>
      <c r="TJY307"/>
      <c r="TJZ307"/>
      <c r="TKA307"/>
      <c r="TKB307"/>
      <c r="TKC307"/>
      <c r="TKD307"/>
      <c r="TKE307"/>
      <c r="TKF307"/>
      <c r="TKG307"/>
      <c r="TKH307"/>
      <c r="TKI307"/>
      <c r="TKJ307"/>
      <c r="TKK307"/>
      <c r="TKL307"/>
      <c r="TKM307"/>
      <c r="TKN307"/>
      <c r="TKO307"/>
      <c r="TKP307"/>
      <c r="TKQ307"/>
      <c r="TKR307"/>
      <c r="TKS307"/>
      <c r="TKT307"/>
      <c r="TKU307"/>
      <c r="TKV307"/>
      <c r="TKW307"/>
      <c r="TKX307"/>
      <c r="TKY307"/>
      <c r="TKZ307"/>
      <c r="TLA307"/>
      <c r="TLB307"/>
      <c r="TLC307"/>
      <c r="TLD307"/>
      <c r="TLE307"/>
      <c r="TLF307"/>
      <c r="TLG307"/>
      <c r="TLH307"/>
      <c r="TLI307"/>
      <c r="TLJ307"/>
      <c r="TLK307"/>
      <c r="TLL307"/>
      <c r="TLM307"/>
      <c r="TLN307"/>
      <c r="TLO307"/>
      <c r="TLP307"/>
      <c r="TLQ307"/>
      <c r="TLR307"/>
      <c r="TLS307"/>
      <c r="TLT307"/>
      <c r="TLU307"/>
      <c r="TLV307"/>
      <c r="TLW307"/>
      <c r="TLX307"/>
      <c r="TLY307"/>
      <c r="TLZ307"/>
      <c r="TMA307"/>
      <c r="TMB307"/>
      <c r="TMC307"/>
      <c r="TMD307"/>
      <c r="TME307"/>
      <c r="TMF307"/>
      <c r="TMG307"/>
      <c r="TMH307"/>
      <c r="TMI307"/>
      <c r="TMJ307"/>
      <c r="TMK307"/>
      <c r="TML307"/>
      <c r="TMM307"/>
      <c r="TMN307"/>
      <c r="TMO307"/>
      <c r="TMP307"/>
      <c r="TMQ307"/>
      <c r="TMR307"/>
      <c r="TMS307"/>
      <c r="TMT307"/>
      <c r="TMU307"/>
      <c r="TMV307"/>
      <c r="TMW307"/>
      <c r="TMX307"/>
      <c r="TMY307"/>
      <c r="TMZ307"/>
      <c r="TNA307"/>
      <c r="TNB307"/>
      <c r="TNC307"/>
      <c r="TND307"/>
      <c r="TNE307"/>
      <c r="TNF307"/>
      <c r="TNG307"/>
      <c r="TNH307"/>
      <c r="TNI307"/>
      <c r="TNJ307"/>
      <c r="TNK307"/>
      <c r="TNL307"/>
      <c r="TNM307"/>
      <c r="TNN307"/>
      <c r="TNO307"/>
      <c r="TNP307"/>
      <c r="TNQ307"/>
      <c r="TNR307"/>
      <c r="TNS307"/>
      <c r="TNT307"/>
      <c r="TNU307"/>
      <c r="TNV307"/>
      <c r="TNW307"/>
      <c r="TNX307"/>
      <c r="TNY307"/>
      <c r="TNZ307"/>
      <c r="TOA307"/>
      <c r="TOB307"/>
      <c r="TOC307"/>
      <c r="TOD307"/>
      <c r="TOE307"/>
      <c r="TOF307"/>
      <c r="TOG307"/>
      <c r="TOH307"/>
      <c r="TOI307"/>
      <c r="TOJ307"/>
      <c r="TOK307"/>
      <c r="TOL307"/>
      <c r="TOM307"/>
      <c r="TON307"/>
      <c r="TOO307"/>
      <c r="TOP307"/>
      <c r="TOQ307"/>
      <c r="TOR307"/>
      <c r="TOS307"/>
      <c r="TOT307"/>
      <c r="TOU307"/>
      <c r="TOV307"/>
      <c r="TOW307"/>
      <c r="TOX307"/>
      <c r="TOY307"/>
      <c r="TOZ307"/>
      <c r="TPA307"/>
      <c r="TPB307"/>
      <c r="TPC307"/>
      <c r="TPD307"/>
      <c r="TPE307"/>
      <c r="TPF307"/>
      <c r="TPG307"/>
      <c r="TPH307"/>
      <c r="TPI307"/>
      <c r="TPJ307"/>
      <c r="TPK307"/>
      <c r="TPL307"/>
      <c r="TPM307"/>
      <c r="TPN307"/>
      <c r="TPO307"/>
      <c r="TPP307"/>
      <c r="TPQ307"/>
      <c r="TPR307"/>
      <c r="TPS307"/>
      <c r="TPT307"/>
      <c r="TPU307"/>
      <c r="TPV307"/>
      <c r="TPW307"/>
      <c r="TPX307"/>
      <c r="TPY307"/>
      <c r="TPZ307"/>
      <c r="TQA307"/>
      <c r="TQB307"/>
      <c r="TQC307"/>
      <c r="TQD307"/>
      <c r="TQE307"/>
      <c r="TQF307"/>
      <c r="TQG307"/>
      <c r="TQH307"/>
      <c r="TQI307"/>
      <c r="TQJ307"/>
      <c r="TQK307"/>
      <c r="TQL307"/>
      <c r="TQM307"/>
      <c r="TQN307"/>
      <c r="TQO307"/>
      <c r="TQP307"/>
      <c r="TQQ307"/>
      <c r="TQR307"/>
      <c r="TQS307"/>
      <c r="TQT307"/>
      <c r="TQU307"/>
      <c r="TQV307"/>
      <c r="TQW307"/>
      <c r="TQX307"/>
      <c r="TQY307"/>
      <c r="TQZ307"/>
      <c r="TRA307"/>
      <c r="TRB307"/>
      <c r="TRC307"/>
      <c r="TRD307"/>
      <c r="TRE307"/>
      <c r="TRF307"/>
      <c r="TRG307"/>
      <c r="TRH307"/>
      <c r="TRI307"/>
      <c r="TRJ307"/>
      <c r="TRK307"/>
      <c r="TRL307"/>
      <c r="TRM307"/>
      <c r="TRN307"/>
      <c r="TRO307"/>
      <c r="TRP307"/>
      <c r="TRQ307"/>
      <c r="TRR307"/>
      <c r="TRS307"/>
      <c r="TRT307"/>
      <c r="TRU307"/>
      <c r="TRV307"/>
      <c r="TRW307"/>
      <c r="TRX307"/>
      <c r="TRY307"/>
      <c r="TRZ307"/>
      <c r="TSA307"/>
      <c r="TSB307"/>
      <c r="TSC307"/>
      <c r="TSD307"/>
      <c r="TSE307"/>
      <c r="TSF307"/>
      <c r="TSG307"/>
      <c r="TSH307"/>
      <c r="TSI307"/>
      <c r="TSJ307"/>
      <c r="TSK307"/>
      <c r="TSL307"/>
      <c r="TSM307"/>
      <c r="TSN307"/>
      <c r="TSO307"/>
      <c r="TSP307"/>
      <c r="TSQ307"/>
      <c r="TSR307"/>
      <c r="TSS307"/>
      <c r="TST307"/>
      <c r="TSU307"/>
      <c r="TSV307"/>
      <c r="TSW307"/>
      <c r="TSX307"/>
      <c r="TSY307"/>
      <c r="TSZ307"/>
      <c r="TTA307"/>
      <c r="TTB307"/>
      <c r="TTC307"/>
      <c r="TTD307"/>
      <c r="TTE307"/>
      <c r="TTF307"/>
      <c r="TTG307"/>
      <c r="TTH307"/>
      <c r="TTI307"/>
      <c r="TTJ307"/>
      <c r="TTK307"/>
      <c r="TTL307"/>
      <c r="TTM307"/>
      <c r="TTN307"/>
      <c r="TTO307"/>
      <c r="TTP307"/>
      <c r="TTQ307"/>
      <c r="TTR307"/>
      <c r="TTS307"/>
      <c r="TTT307"/>
      <c r="TTU307"/>
      <c r="TTV307"/>
      <c r="TTW307"/>
      <c r="TTX307"/>
      <c r="TTY307"/>
      <c r="TTZ307"/>
      <c r="TUA307"/>
      <c r="TUB307"/>
      <c r="TUC307"/>
      <c r="TUD307"/>
      <c r="TUE307"/>
      <c r="TUF307"/>
      <c r="TUG307"/>
      <c r="TUH307"/>
      <c r="TUI307"/>
      <c r="TUJ307"/>
      <c r="TUK307"/>
      <c r="TUL307"/>
      <c r="TUM307"/>
      <c r="TUN307"/>
      <c r="TUO307"/>
      <c r="TUP307"/>
      <c r="TUQ307"/>
      <c r="TUR307"/>
      <c r="TUS307"/>
      <c r="TUT307"/>
      <c r="TUU307"/>
      <c r="TUV307"/>
      <c r="TUW307"/>
      <c r="TUX307"/>
      <c r="TUY307"/>
      <c r="TUZ307"/>
      <c r="TVA307"/>
      <c r="TVB307"/>
      <c r="TVC307"/>
      <c r="TVD307"/>
      <c r="TVE307"/>
      <c r="TVF307"/>
      <c r="TVG307"/>
      <c r="TVH307"/>
      <c r="TVI307"/>
      <c r="TVJ307"/>
      <c r="TVK307"/>
      <c r="TVL307"/>
      <c r="TVM307"/>
      <c r="TVN307"/>
      <c r="TVO307"/>
      <c r="TVP307"/>
      <c r="TVQ307"/>
      <c r="TVR307"/>
      <c r="TVS307"/>
      <c r="TVT307"/>
      <c r="TVU307"/>
      <c r="TVV307"/>
      <c r="TVW307"/>
      <c r="TVX307"/>
      <c r="TVY307"/>
      <c r="TVZ307"/>
      <c r="TWA307"/>
      <c r="TWB307"/>
      <c r="TWC307"/>
      <c r="TWD307"/>
      <c r="TWE307"/>
      <c r="TWF307"/>
      <c r="TWG307"/>
      <c r="TWH307"/>
      <c r="TWI307"/>
      <c r="TWJ307"/>
      <c r="TWK307"/>
      <c r="TWL307"/>
      <c r="TWM307"/>
      <c r="TWN307"/>
      <c r="TWO307"/>
      <c r="TWP307"/>
      <c r="TWQ307"/>
      <c r="TWR307"/>
      <c r="TWS307"/>
      <c r="TWT307"/>
      <c r="TWU307"/>
      <c r="TWV307"/>
      <c r="TWW307"/>
      <c r="TWX307"/>
      <c r="TWY307"/>
      <c r="TWZ307"/>
      <c r="TXA307"/>
      <c r="TXB307"/>
      <c r="TXC307"/>
      <c r="TXD307"/>
      <c r="TXE307"/>
      <c r="TXF307"/>
      <c r="TXG307"/>
      <c r="TXH307"/>
      <c r="TXI307"/>
      <c r="TXJ307"/>
      <c r="TXK307"/>
      <c r="TXL307"/>
      <c r="TXM307"/>
      <c r="TXN307"/>
      <c r="TXO307"/>
      <c r="TXP307"/>
      <c r="TXQ307"/>
      <c r="TXR307"/>
      <c r="TXS307"/>
      <c r="TXT307"/>
      <c r="TXU307"/>
      <c r="TXV307"/>
      <c r="TXW307"/>
      <c r="TXX307"/>
      <c r="TXY307"/>
      <c r="TXZ307"/>
      <c r="TYA307"/>
      <c r="TYB307"/>
      <c r="TYC307"/>
      <c r="TYD307"/>
      <c r="TYE307"/>
      <c r="TYF307"/>
      <c r="TYG307"/>
      <c r="TYH307"/>
      <c r="TYI307"/>
      <c r="TYJ307"/>
      <c r="TYK307"/>
      <c r="TYL307"/>
      <c r="TYM307"/>
      <c r="TYN307"/>
      <c r="TYO307"/>
      <c r="TYP307"/>
      <c r="TYQ307"/>
      <c r="TYR307"/>
      <c r="TYS307"/>
      <c r="TYT307"/>
      <c r="TYU307"/>
      <c r="TYV307"/>
      <c r="TYW307"/>
      <c r="TYX307"/>
      <c r="TYY307"/>
      <c r="TYZ307"/>
      <c r="TZA307"/>
      <c r="TZB307"/>
      <c r="TZC307"/>
      <c r="TZD307"/>
      <c r="TZE307"/>
      <c r="TZF307"/>
      <c r="TZG307"/>
      <c r="TZH307"/>
      <c r="TZI307"/>
      <c r="TZJ307"/>
      <c r="TZK307"/>
      <c r="TZL307"/>
      <c r="TZM307"/>
      <c r="TZN307"/>
      <c r="TZO307"/>
      <c r="TZP307"/>
      <c r="TZQ307"/>
      <c r="TZR307"/>
      <c r="TZS307"/>
      <c r="TZT307"/>
      <c r="TZU307"/>
      <c r="TZV307"/>
      <c r="TZW307"/>
      <c r="TZX307"/>
      <c r="TZY307"/>
      <c r="TZZ307"/>
      <c r="UAA307"/>
      <c r="UAB307"/>
      <c r="UAC307"/>
      <c r="UAD307"/>
      <c r="UAE307"/>
      <c r="UAF307"/>
      <c r="UAG307"/>
      <c r="UAH307"/>
      <c r="UAI307"/>
      <c r="UAJ307"/>
      <c r="UAK307"/>
      <c r="UAL307"/>
      <c r="UAM307"/>
      <c r="UAN307"/>
      <c r="UAO307"/>
      <c r="UAP307"/>
      <c r="UAQ307"/>
      <c r="UAR307"/>
      <c r="UAS307"/>
      <c r="UAT307"/>
      <c r="UAU307"/>
      <c r="UAV307"/>
      <c r="UAW307"/>
      <c r="UAX307"/>
      <c r="UAY307"/>
      <c r="UAZ307"/>
      <c r="UBA307"/>
      <c r="UBB307"/>
      <c r="UBC307"/>
      <c r="UBD307"/>
      <c r="UBE307"/>
      <c r="UBF307"/>
      <c r="UBG307"/>
      <c r="UBH307"/>
      <c r="UBI307"/>
      <c r="UBJ307"/>
      <c r="UBK307"/>
      <c r="UBL307"/>
      <c r="UBM307"/>
      <c r="UBN307"/>
      <c r="UBO307"/>
      <c r="UBP307"/>
      <c r="UBQ307"/>
      <c r="UBR307"/>
      <c r="UBS307"/>
      <c r="UBT307"/>
      <c r="UBU307"/>
      <c r="UBV307"/>
      <c r="UBW307"/>
      <c r="UBX307"/>
      <c r="UBY307"/>
      <c r="UBZ307"/>
      <c r="UCA307"/>
      <c r="UCB307"/>
      <c r="UCC307"/>
      <c r="UCD307"/>
      <c r="UCE307"/>
      <c r="UCF307"/>
      <c r="UCG307"/>
      <c r="UCH307"/>
      <c r="UCI307"/>
      <c r="UCJ307"/>
      <c r="UCK307"/>
      <c r="UCL307"/>
      <c r="UCM307"/>
      <c r="UCN307"/>
      <c r="UCO307"/>
      <c r="UCP307"/>
      <c r="UCQ307"/>
      <c r="UCR307"/>
      <c r="UCS307"/>
      <c r="UCT307"/>
      <c r="UCU307"/>
      <c r="UCV307"/>
      <c r="UCW307"/>
      <c r="UCX307"/>
      <c r="UCY307"/>
      <c r="UCZ307"/>
      <c r="UDA307"/>
      <c r="UDB307"/>
      <c r="UDC307"/>
      <c r="UDD307"/>
      <c r="UDE307"/>
      <c r="UDF307"/>
      <c r="UDG307"/>
      <c r="UDH307"/>
      <c r="UDI307"/>
      <c r="UDJ307"/>
      <c r="UDK307"/>
      <c r="UDL307"/>
      <c r="UDM307"/>
      <c r="UDN307"/>
      <c r="UDO307"/>
      <c r="UDP307"/>
      <c r="UDQ307"/>
      <c r="UDR307"/>
      <c r="UDS307"/>
      <c r="UDT307"/>
      <c r="UDU307"/>
      <c r="UDV307"/>
      <c r="UDW307"/>
      <c r="UDX307"/>
      <c r="UDY307"/>
      <c r="UDZ307"/>
      <c r="UEA307"/>
      <c r="UEB307"/>
      <c r="UEC307"/>
      <c r="UED307"/>
      <c r="UEE307"/>
      <c r="UEF307"/>
      <c r="UEG307"/>
      <c r="UEH307"/>
      <c r="UEI307"/>
      <c r="UEJ307"/>
      <c r="UEK307"/>
      <c r="UEL307"/>
      <c r="UEM307"/>
      <c r="UEN307"/>
      <c r="UEO307"/>
      <c r="UEP307"/>
      <c r="UEQ307"/>
      <c r="UER307"/>
      <c r="UES307"/>
      <c r="UET307"/>
      <c r="UEU307"/>
      <c r="UEV307"/>
      <c r="UEW307"/>
      <c r="UEX307"/>
      <c r="UEY307"/>
      <c r="UEZ307"/>
      <c r="UFA307"/>
      <c r="UFB307"/>
      <c r="UFC307"/>
      <c r="UFD307"/>
      <c r="UFE307"/>
      <c r="UFF307"/>
      <c r="UFG307"/>
      <c r="UFH307"/>
      <c r="UFI307"/>
      <c r="UFJ307"/>
      <c r="UFK307"/>
      <c r="UFL307"/>
      <c r="UFM307"/>
      <c r="UFN307"/>
      <c r="UFO307"/>
      <c r="UFP307"/>
      <c r="UFQ307"/>
      <c r="UFR307"/>
      <c r="UFS307"/>
      <c r="UFT307"/>
      <c r="UFU307"/>
      <c r="UFV307"/>
      <c r="UFW307"/>
      <c r="UFX307"/>
      <c r="UFY307"/>
      <c r="UFZ307"/>
      <c r="UGA307"/>
      <c r="UGB307"/>
      <c r="UGC307"/>
      <c r="UGD307"/>
      <c r="UGE307"/>
      <c r="UGF307"/>
      <c r="UGG307"/>
      <c r="UGH307"/>
      <c r="UGI307"/>
      <c r="UGJ307"/>
      <c r="UGK307"/>
      <c r="UGL307"/>
      <c r="UGM307"/>
      <c r="UGN307"/>
      <c r="UGO307"/>
      <c r="UGP307"/>
      <c r="UGQ307"/>
      <c r="UGR307"/>
      <c r="UGS307"/>
      <c r="UGT307"/>
      <c r="UGU307"/>
      <c r="UGV307"/>
      <c r="UGW307"/>
      <c r="UGX307"/>
      <c r="UGY307"/>
      <c r="UGZ307"/>
      <c r="UHA307"/>
      <c r="UHB307"/>
      <c r="UHC307"/>
      <c r="UHD307"/>
      <c r="UHE307"/>
      <c r="UHF307"/>
      <c r="UHG307"/>
      <c r="UHH307"/>
      <c r="UHI307"/>
      <c r="UHJ307"/>
      <c r="UHK307"/>
      <c r="UHL307"/>
      <c r="UHM307"/>
      <c r="UHN307"/>
      <c r="UHO307"/>
      <c r="UHP307"/>
      <c r="UHQ307"/>
      <c r="UHR307"/>
      <c r="UHS307"/>
      <c r="UHT307"/>
      <c r="UHU307"/>
      <c r="UHV307"/>
      <c r="UHW307"/>
      <c r="UHX307"/>
      <c r="UHY307"/>
      <c r="UHZ307"/>
      <c r="UIA307"/>
      <c r="UIB307"/>
      <c r="UIC307"/>
      <c r="UID307"/>
      <c r="UIE307"/>
      <c r="UIF307"/>
      <c r="UIG307"/>
      <c r="UIH307"/>
      <c r="UII307"/>
      <c r="UIJ307"/>
      <c r="UIK307"/>
      <c r="UIL307"/>
      <c r="UIM307"/>
      <c r="UIN307"/>
      <c r="UIO307"/>
      <c r="UIP307"/>
      <c r="UIQ307"/>
      <c r="UIR307"/>
      <c r="UIS307"/>
      <c r="UIT307"/>
      <c r="UIU307"/>
      <c r="UIV307"/>
      <c r="UIW307"/>
      <c r="UIX307"/>
      <c r="UIY307"/>
      <c r="UIZ307"/>
      <c r="UJA307"/>
      <c r="UJB307"/>
      <c r="UJC307"/>
      <c r="UJD307"/>
      <c r="UJE307"/>
      <c r="UJF307"/>
      <c r="UJG307"/>
      <c r="UJH307"/>
      <c r="UJI307"/>
      <c r="UJJ307"/>
      <c r="UJK307"/>
      <c r="UJL307"/>
      <c r="UJM307"/>
      <c r="UJN307"/>
      <c r="UJO307"/>
      <c r="UJP307"/>
      <c r="UJQ307"/>
      <c r="UJR307"/>
      <c r="UJS307"/>
      <c r="UJT307"/>
      <c r="UJU307"/>
      <c r="UJV307"/>
      <c r="UJW307"/>
      <c r="UJX307"/>
      <c r="UJY307"/>
      <c r="UJZ307"/>
      <c r="UKA307"/>
      <c r="UKB307"/>
      <c r="UKC307"/>
      <c r="UKD307"/>
      <c r="UKE307"/>
      <c r="UKF307"/>
      <c r="UKG307"/>
      <c r="UKH307"/>
      <c r="UKI307"/>
      <c r="UKJ307"/>
      <c r="UKK307"/>
      <c r="UKL307"/>
      <c r="UKM307"/>
      <c r="UKN307"/>
      <c r="UKO307"/>
      <c r="UKP307"/>
      <c r="UKQ307"/>
      <c r="UKR307"/>
      <c r="UKS307"/>
      <c r="UKT307"/>
      <c r="UKU307"/>
      <c r="UKV307"/>
      <c r="UKW307"/>
      <c r="UKX307"/>
      <c r="UKY307"/>
      <c r="UKZ307"/>
      <c r="ULA307"/>
      <c r="ULB307"/>
      <c r="ULC307"/>
      <c r="ULD307"/>
      <c r="ULE307"/>
      <c r="ULF307"/>
      <c r="ULG307"/>
      <c r="ULH307"/>
      <c r="ULI307"/>
      <c r="ULJ307"/>
      <c r="ULK307"/>
      <c r="ULL307"/>
      <c r="ULM307"/>
      <c r="ULN307"/>
      <c r="ULO307"/>
      <c r="ULP307"/>
      <c r="ULQ307"/>
      <c r="ULR307"/>
      <c r="ULS307"/>
      <c r="ULT307"/>
      <c r="ULU307"/>
      <c r="ULV307"/>
      <c r="ULW307"/>
      <c r="ULX307"/>
      <c r="ULY307"/>
      <c r="ULZ307"/>
      <c r="UMA307"/>
      <c r="UMB307"/>
      <c r="UMC307"/>
      <c r="UMD307"/>
      <c r="UME307"/>
      <c r="UMF307"/>
      <c r="UMG307"/>
      <c r="UMH307"/>
      <c r="UMI307"/>
      <c r="UMJ307"/>
      <c r="UMK307"/>
      <c r="UML307"/>
      <c r="UMM307"/>
      <c r="UMN307"/>
      <c r="UMO307"/>
      <c r="UMP307"/>
      <c r="UMQ307"/>
      <c r="UMR307"/>
      <c r="UMS307"/>
      <c r="UMT307"/>
      <c r="UMU307"/>
      <c r="UMV307"/>
      <c r="UMW307"/>
      <c r="UMX307"/>
      <c r="UMY307"/>
      <c r="UMZ307"/>
      <c r="UNA307"/>
      <c r="UNB307"/>
      <c r="UNC307"/>
      <c r="UND307"/>
      <c r="UNE307"/>
      <c r="UNF307"/>
      <c r="UNG307"/>
      <c r="UNH307"/>
      <c r="UNI307"/>
      <c r="UNJ307"/>
      <c r="UNK307"/>
      <c r="UNL307"/>
      <c r="UNM307"/>
      <c r="UNN307"/>
      <c r="UNO307"/>
      <c r="UNP307"/>
      <c r="UNQ307"/>
      <c r="UNR307"/>
      <c r="UNS307"/>
      <c r="UNT307"/>
      <c r="UNU307"/>
      <c r="UNV307"/>
      <c r="UNW307"/>
      <c r="UNX307"/>
      <c r="UNY307"/>
      <c r="UNZ307"/>
      <c r="UOA307"/>
      <c r="UOB307"/>
      <c r="UOC307"/>
      <c r="UOD307"/>
      <c r="UOE307"/>
      <c r="UOF307"/>
      <c r="UOG307"/>
      <c r="UOH307"/>
      <c r="UOI307"/>
      <c r="UOJ307"/>
      <c r="UOK307"/>
      <c r="UOL307"/>
      <c r="UOM307"/>
      <c r="UON307"/>
      <c r="UOO307"/>
      <c r="UOP307"/>
      <c r="UOQ307"/>
      <c r="UOR307"/>
      <c r="UOS307"/>
      <c r="UOT307"/>
      <c r="UOU307"/>
      <c r="UOV307"/>
      <c r="UOW307"/>
      <c r="UOX307"/>
      <c r="UOY307"/>
      <c r="UOZ307"/>
      <c r="UPA307"/>
      <c r="UPB307"/>
      <c r="UPC307"/>
      <c r="UPD307"/>
      <c r="UPE307"/>
      <c r="UPF307"/>
      <c r="UPG307"/>
      <c r="UPH307"/>
      <c r="UPI307"/>
      <c r="UPJ307"/>
      <c r="UPK307"/>
      <c r="UPL307"/>
      <c r="UPM307"/>
      <c r="UPN307"/>
      <c r="UPO307"/>
      <c r="UPP307"/>
      <c r="UPQ307"/>
      <c r="UPR307"/>
      <c r="UPS307"/>
      <c r="UPT307"/>
      <c r="UPU307"/>
      <c r="UPV307"/>
      <c r="UPW307"/>
      <c r="UPX307"/>
      <c r="UPY307"/>
      <c r="UPZ307"/>
      <c r="UQA307"/>
      <c r="UQB307"/>
      <c r="UQC307"/>
      <c r="UQD307"/>
      <c r="UQE307"/>
      <c r="UQF307"/>
      <c r="UQG307"/>
      <c r="UQH307"/>
      <c r="UQI307"/>
      <c r="UQJ307"/>
      <c r="UQK307"/>
      <c r="UQL307"/>
      <c r="UQM307"/>
      <c r="UQN307"/>
      <c r="UQO307"/>
      <c r="UQP307"/>
      <c r="UQQ307"/>
      <c r="UQR307"/>
      <c r="UQS307"/>
      <c r="UQT307"/>
      <c r="UQU307"/>
      <c r="UQV307"/>
      <c r="UQW307"/>
      <c r="UQX307"/>
      <c r="UQY307"/>
      <c r="UQZ307"/>
      <c r="URA307"/>
      <c r="URB307"/>
      <c r="URC307"/>
      <c r="URD307"/>
      <c r="URE307"/>
      <c r="URF307"/>
      <c r="URG307"/>
      <c r="URH307"/>
      <c r="URI307"/>
      <c r="URJ307"/>
      <c r="URK307"/>
      <c r="URL307"/>
      <c r="URM307"/>
      <c r="URN307"/>
      <c r="URO307"/>
      <c r="URP307"/>
      <c r="URQ307"/>
      <c r="URR307"/>
      <c r="URS307"/>
      <c r="URT307"/>
      <c r="URU307"/>
      <c r="URV307"/>
      <c r="URW307"/>
      <c r="URX307"/>
      <c r="URY307"/>
      <c r="URZ307"/>
      <c r="USA307"/>
      <c r="USB307"/>
      <c r="USC307"/>
      <c r="USD307"/>
      <c r="USE307"/>
      <c r="USF307"/>
      <c r="USG307"/>
      <c r="USH307"/>
      <c r="USI307"/>
      <c r="USJ307"/>
      <c r="USK307"/>
      <c r="USL307"/>
      <c r="USM307"/>
      <c r="USN307"/>
      <c r="USO307"/>
      <c r="USP307"/>
      <c r="USQ307"/>
      <c r="USR307"/>
      <c r="USS307"/>
      <c r="UST307"/>
      <c r="USU307"/>
      <c r="USV307"/>
      <c r="USW307"/>
      <c r="USX307"/>
      <c r="USY307"/>
      <c r="USZ307"/>
      <c r="UTA307"/>
      <c r="UTB307"/>
      <c r="UTC307"/>
      <c r="UTD307"/>
      <c r="UTE307"/>
      <c r="UTF307"/>
      <c r="UTG307"/>
      <c r="UTH307"/>
      <c r="UTI307"/>
      <c r="UTJ307"/>
      <c r="UTK307"/>
      <c r="UTL307"/>
      <c r="UTM307"/>
      <c r="UTN307"/>
      <c r="UTO307"/>
      <c r="UTP307"/>
      <c r="UTQ307"/>
      <c r="UTR307"/>
      <c r="UTS307"/>
      <c r="UTT307"/>
      <c r="UTU307"/>
      <c r="UTV307"/>
      <c r="UTW307"/>
      <c r="UTX307"/>
      <c r="UTY307"/>
      <c r="UTZ307"/>
      <c r="UUA307"/>
      <c r="UUB307"/>
      <c r="UUC307"/>
      <c r="UUD307"/>
      <c r="UUE307"/>
      <c r="UUF307"/>
      <c r="UUG307"/>
      <c r="UUH307"/>
      <c r="UUI307"/>
      <c r="UUJ307"/>
      <c r="UUK307"/>
      <c r="UUL307"/>
      <c r="UUM307"/>
      <c r="UUN307"/>
      <c r="UUO307"/>
      <c r="UUP307"/>
      <c r="UUQ307"/>
      <c r="UUR307"/>
      <c r="UUS307"/>
      <c r="UUT307"/>
      <c r="UUU307"/>
      <c r="UUV307"/>
      <c r="UUW307"/>
      <c r="UUX307"/>
      <c r="UUY307"/>
      <c r="UUZ307"/>
      <c r="UVA307"/>
      <c r="UVB307"/>
      <c r="UVC307"/>
      <c r="UVD307"/>
      <c r="UVE307"/>
      <c r="UVF307"/>
      <c r="UVG307"/>
      <c r="UVH307"/>
      <c r="UVI307"/>
      <c r="UVJ307"/>
      <c r="UVK307"/>
      <c r="UVL307"/>
      <c r="UVM307"/>
      <c r="UVN307"/>
      <c r="UVO307"/>
      <c r="UVP307"/>
      <c r="UVQ307"/>
      <c r="UVR307"/>
      <c r="UVS307"/>
      <c r="UVT307"/>
      <c r="UVU307"/>
      <c r="UVV307"/>
      <c r="UVW307"/>
      <c r="UVX307"/>
      <c r="UVY307"/>
      <c r="UVZ307"/>
      <c r="UWA307"/>
      <c r="UWB307"/>
      <c r="UWC307"/>
      <c r="UWD307"/>
      <c r="UWE307"/>
      <c r="UWF307"/>
      <c r="UWG307"/>
      <c r="UWH307"/>
      <c r="UWI307"/>
      <c r="UWJ307"/>
      <c r="UWK307"/>
      <c r="UWL307"/>
      <c r="UWM307"/>
      <c r="UWN307"/>
      <c r="UWO307"/>
      <c r="UWP307"/>
      <c r="UWQ307"/>
      <c r="UWR307"/>
      <c r="UWS307"/>
      <c r="UWT307"/>
      <c r="UWU307"/>
      <c r="UWV307"/>
      <c r="UWW307"/>
      <c r="UWX307"/>
      <c r="UWY307"/>
      <c r="UWZ307"/>
      <c r="UXA307"/>
      <c r="UXB307"/>
      <c r="UXC307"/>
      <c r="UXD307"/>
      <c r="UXE307"/>
      <c r="UXF307"/>
      <c r="UXG307"/>
      <c r="UXH307"/>
      <c r="UXI307"/>
      <c r="UXJ307"/>
      <c r="UXK307"/>
      <c r="UXL307"/>
      <c r="UXM307"/>
      <c r="UXN307"/>
      <c r="UXO307"/>
      <c r="UXP307"/>
      <c r="UXQ307"/>
      <c r="UXR307"/>
      <c r="UXS307"/>
      <c r="UXT307"/>
      <c r="UXU307"/>
      <c r="UXV307"/>
      <c r="UXW307"/>
      <c r="UXX307"/>
      <c r="UXY307"/>
      <c r="UXZ307"/>
      <c r="UYA307"/>
      <c r="UYB307"/>
      <c r="UYC307"/>
      <c r="UYD307"/>
      <c r="UYE307"/>
      <c r="UYF307"/>
      <c r="UYG307"/>
      <c r="UYH307"/>
      <c r="UYI307"/>
      <c r="UYJ307"/>
      <c r="UYK307"/>
      <c r="UYL307"/>
      <c r="UYM307"/>
      <c r="UYN307"/>
      <c r="UYO307"/>
      <c r="UYP307"/>
      <c r="UYQ307"/>
      <c r="UYR307"/>
      <c r="UYS307"/>
      <c r="UYT307"/>
      <c r="UYU307"/>
      <c r="UYV307"/>
      <c r="UYW307"/>
      <c r="UYX307"/>
      <c r="UYY307"/>
      <c r="UYZ307"/>
      <c r="UZA307"/>
      <c r="UZB307"/>
      <c r="UZC307"/>
      <c r="UZD307"/>
      <c r="UZE307"/>
      <c r="UZF307"/>
      <c r="UZG307"/>
      <c r="UZH307"/>
      <c r="UZI307"/>
      <c r="UZJ307"/>
      <c r="UZK307"/>
      <c r="UZL307"/>
      <c r="UZM307"/>
      <c r="UZN307"/>
      <c r="UZO307"/>
      <c r="UZP307"/>
      <c r="UZQ307"/>
      <c r="UZR307"/>
      <c r="UZS307"/>
      <c r="UZT307"/>
      <c r="UZU307"/>
      <c r="UZV307"/>
      <c r="UZW307"/>
      <c r="UZX307"/>
      <c r="UZY307"/>
      <c r="UZZ307"/>
      <c r="VAA307"/>
      <c r="VAB307"/>
      <c r="VAC307"/>
      <c r="VAD307"/>
      <c r="VAE307"/>
      <c r="VAF307"/>
      <c r="VAG307"/>
      <c r="VAH307"/>
      <c r="VAI307"/>
      <c r="VAJ307"/>
      <c r="VAK307"/>
      <c r="VAL307"/>
      <c r="VAM307"/>
      <c r="VAN307"/>
      <c r="VAO307"/>
      <c r="VAP307"/>
      <c r="VAQ307"/>
      <c r="VAR307"/>
      <c r="VAS307"/>
      <c r="VAT307"/>
      <c r="VAU307"/>
      <c r="VAV307"/>
      <c r="VAW307"/>
      <c r="VAX307"/>
      <c r="VAY307"/>
      <c r="VAZ307"/>
      <c r="VBA307"/>
      <c r="VBB307"/>
      <c r="VBC307"/>
      <c r="VBD307"/>
      <c r="VBE307"/>
      <c r="VBF307"/>
      <c r="VBG307"/>
      <c r="VBH307"/>
      <c r="VBI307"/>
      <c r="VBJ307"/>
      <c r="VBK307"/>
      <c r="VBL307"/>
      <c r="VBM307"/>
      <c r="VBN307"/>
      <c r="VBO307"/>
      <c r="VBP307"/>
      <c r="VBQ307"/>
      <c r="VBR307"/>
      <c r="VBS307"/>
      <c r="VBT307"/>
      <c r="VBU307"/>
      <c r="VBV307"/>
      <c r="VBW307"/>
      <c r="VBX307"/>
      <c r="VBY307"/>
      <c r="VBZ307"/>
      <c r="VCA307"/>
      <c r="VCB307"/>
      <c r="VCC307"/>
      <c r="VCD307"/>
      <c r="VCE307"/>
      <c r="VCF307"/>
      <c r="VCG307"/>
      <c r="VCH307"/>
      <c r="VCI307"/>
      <c r="VCJ307"/>
      <c r="VCK307"/>
      <c r="VCL307"/>
      <c r="VCM307"/>
      <c r="VCN307"/>
      <c r="VCO307"/>
      <c r="VCP307"/>
      <c r="VCQ307"/>
      <c r="VCR307"/>
      <c r="VCS307"/>
      <c r="VCT307"/>
      <c r="VCU307"/>
      <c r="VCV307"/>
      <c r="VCW307"/>
      <c r="VCX307"/>
      <c r="VCY307"/>
      <c r="VCZ307"/>
      <c r="VDA307"/>
      <c r="VDB307"/>
      <c r="VDC307"/>
      <c r="VDD307"/>
      <c r="VDE307"/>
      <c r="VDF307"/>
      <c r="VDG307"/>
      <c r="VDH307"/>
      <c r="VDI307"/>
      <c r="VDJ307"/>
      <c r="VDK307"/>
      <c r="VDL307"/>
      <c r="VDM307"/>
      <c r="VDN307"/>
      <c r="VDO307"/>
      <c r="VDP307"/>
      <c r="VDQ307"/>
      <c r="VDR307"/>
      <c r="VDS307"/>
      <c r="VDT307"/>
      <c r="VDU307"/>
      <c r="VDV307"/>
      <c r="VDW307"/>
      <c r="VDX307"/>
      <c r="VDY307"/>
      <c r="VDZ307"/>
      <c r="VEA307"/>
      <c r="VEB307"/>
      <c r="VEC307"/>
      <c r="VED307"/>
      <c r="VEE307"/>
      <c r="VEF307"/>
      <c r="VEG307"/>
      <c r="VEH307"/>
      <c r="VEI307"/>
      <c r="VEJ307"/>
      <c r="VEK307"/>
      <c r="VEL307"/>
      <c r="VEM307"/>
      <c r="VEN307"/>
      <c r="VEO307"/>
      <c r="VEP307"/>
      <c r="VEQ307"/>
      <c r="VER307"/>
      <c r="VES307"/>
      <c r="VET307"/>
      <c r="VEU307"/>
      <c r="VEV307"/>
      <c r="VEW307"/>
      <c r="VEX307"/>
      <c r="VEY307"/>
      <c r="VEZ307"/>
      <c r="VFA307"/>
      <c r="VFB307"/>
      <c r="VFC307"/>
      <c r="VFD307"/>
      <c r="VFE307"/>
      <c r="VFF307"/>
      <c r="VFG307"/>
      <c r="VFH307"/>
      <c r="VFI307"/>
      <c r="VFJ307"/>
      <c r="VFK307"/>
      <c r="VFL307"/>
      <c r="VFM307"/>
      <c r="VFN307"/>
      <c r="VFO307"/>
      <c r="VFP307"/>
      <c r="VFQ307"/>
      <c r="VFR307"/>
      <c r="VFS307"/>
      <c r="VFT307"/>
      <c r="VFU307"/>
      <c r="VFV307"/>
      <c r="VFW307"/>
      <c r="VFX307"/>
      <c r="VFY307"/>
      <c r="VFZ307"/>
      <c r="VGA307"/>
      <c r="VGB307"/>
      <c r="VGC307"/>
      <c r="VGD307"/>
      <c r="VGE307"/>
      <c r="VGF307"/>
      <c r="VGG307"/>
      <c r="VGH307"/>
      <c r="VGI307"/>
      <c r="VGJ307"/>
      <c r="VGK307"/>
      <c r="VGL307"/>
      <c r="VGM307"/>
      <c r="VGN307"/>
      <c r="VGO307"/>
      <c r="VGP307"/>
      <c r="VGQ307"/>
      <c r="VGR307"/>
      <c r="VGS307"/>
      <c r="VGT307"/>
      <c r="VGU307"/>
      <c r="VGV307"/>
      <c r="VGW307"/>
      <c r="VGX307"/>
      <c r="VGY307"/>
      <c r="VGZ307"/>
      <c r="VHA307"/>
      <c r="VHB307"/>
      <c r="VHC307"/>
      <c r="VHD307"/>
      <c r="VHE307"/>
      <c r="VHF307"/>
      <c r="VHG307"/>
      <c r="VHH307"/>
      <c r="VHI307"/>
      <c r="VHJ307"/>
      <c r="VHK307"/>
      <c r="VHL307"/>
      <c r="VHM307"/>
      <c r="VHN307"/>
      <c r="VHO307"/>
      <c r="VHP307"/>
      <c r="VHQ307"/>
      <c r="VHR307"/>
      <c r="VHS307"/>
      <c r="VHT307"/>
      <c r="VHU307"/>
      <c r="VHV307"/>
      <c r="VHW307"/>
      <c r="VHX307"/>
      <c r="VHY307"/>
      <c r="VHZ307"/>
      <c r="VIA307"/>
      <c r="VIB307"/>
      <c r="VIC307"/>
      <c r="VID307"/>
      <c r="VIE307"/>
      <c r="VIF307"/>
      <c r="VIG307"/>
      <c r="VIH307"/>
      <c r="VII307"/>
      <c r="VIJ307"/>
      <c r="VIK307"/>
      <c r="VIL307"/>
      <c r="VIM307"/>
      <c r="VIN307"/>
      <c r="VIO307"/>
      <c r="VIP307"/>
      <c r="VIQ307"/>
      <c r="VIR307"/>
      <c r="VIS307"/>
      <c r="VIT307"/>
      <c r="VIU307"/>
      <c r="VIV307"/>
      <c r="VIW307"/>
      <c r="VIX307"/>
      <c r="VIY307"/>
      <c r="VIZ307"/>
      <c r="VJA307"/>
      <c r="VJB307"/>
      <c r="VJC307"/>
      <c r="VJD307"/>
      <c r="VJE307"/>
      <c r="VJF307"/>
      <c r="VJG307"/>
      <c r="VJH307"/>
      <c r="VJI307"/>
      <c r="VJJ307"/>
      <c r="VJK307"/>
      <c r="VJL307"/>
      <c r="VJM307"/>
      <c r="VJN307"/>
      <c r="VJO307"/>
      <c r="VJP307"/>
      <c r="VJQ307"/>
      <c r="VJR307"/>
      <c r="VJS307"/>
      <c r="VJT307"/>
      <c r="VJU307"/>
      <c r="VJV307"/>
      <c r="VJW307"/>
      <c r="VJX307"/>
      <c r="VJY307"/>
      <c r="VJZ307"/>
      <c r="VKA307"/>
      <c r="VKB307"/>
      <c r="VKC307"/>
      <c r="VKD307"/>
      <c r="VKE307"/>
      <c r="VKF307"/>
      <c r="VKG307"/>
      <c r="VKH307"/>
      <c r="VKI307"/>
      <c r="VKJ307"/>
      <c r="VKK307"/>
      <c r="VKL307"/>
      <c r="VKM307"/>
      <c r="VKN307"/>
      <c r="VKO307"/>
      <c r="VKP307"/>
      <c r="VKQ307"/>
      <c r="VKR307"/>
      <c r="VKS307"/>
      <c r="VKT307"/>
      <c r="VKU307"/>
      <c r="VKV307"/>
      <c r="VKW307"/>
      <c r="VKX307"/>
      <c r="VKY307"/>
      <c r="VKZ307"/>
      <c r="VLA307"/>
      <c r="VLB307"/>
      <c r="VLC307"/>
      <c r="VLD307"/>
      <c r="VLE307"/>
      <c r="VLF307"/>
      <c r="VLG307"/>
      <c r="VLH307"/>
      <c r="VLI307"/>
      <c r="VLJ307"/>
      <c r="VLK307"/>
      <c r="VLL307"/>
      <c r="VLM307"/>
      <c r="VLN307"/>
      <c r="VLO307"/>
      <c r="VLP307"/>
      <c r="VLQ307"/>
      <c r="VLR307"/>
      <c r="VLS307"/>
      <c r="VLT307"/>
      <c r="VLU307"/>
      <c r="VLV307"/>
      <c r="VLW307"/>
      <c r="VLX307"/>
      <c r="VLY307"/>
      <c r="VLZ307"/>
      <c r="VMA307"/>
      <c r="VMB307"/>
      <c r="VMC307"/>
      <c r="VMD307"/>
      <c r="VME307"/>
      <c r="VMF307"/>
      <c r="VMG307"/>
      <c r="VMH307"/>
      <c r="VMI307"/>
      <c r="VMJ307"/>
      <c r="VMK307"/>
      <c r="VML307"/>
      <c r="VMM307"/>
      <c r="VMN307"/>
      <c r="VMO307"/>
      <c r="VMP307"/>
      <c r="VMQ307"/>
      <c r="VMR307"/>
      <c r="VMS307"/>
      <c r="VMT307"/>
      <c r="VMU307"/>
      <c r="VMV307"/>
      <c r="VMW307"/>
      <c r="VMX307"/>
      <c r="VMY307"/>
      <c r="VMZ307"/>
      <c r="VNA307"/>
      <c r="VNB307"/>
      <c r="VNC307"/>
      <c r="VND307"/>
      <c r="VNE307"/>
      <c r="VNF307"/>
      <c r="VNG307"/>
      <c r="VNH307"/>
      <c r="VNI307"/>
      <c r="VNJ307"/>
      <c r="VNK307"/>
      <c r="VNL307"/>
      <c r="VNM307"/>
      <c r="VNN307"/>
      <c r="VNO307"/>
      <c r="VNP307"/>
      <c r="VNQ307"/>
      <c r="VNR307"/>
      <c r="VNS307"/>
      <c r="VNT307"/>
      <c r="VNU307"/>
      <c r="VNV307"/>
      <c r="VNW307"/>
      <c r="VNX307"/>
      <c r="VNY307"/>
      <c r="VNZ307"/>
      <c r="VOA307"/>
      <c r="VOB307"/>
      <c r="VOC307"/>
      <c r="VOD307"/>
      <c r="VOE307"/>
      <c r="VOF307"/>
      <c r="VOG307"/>
      <c r="VOH307"/>
      <c r="VOI307"/>
      <c r="VOJ307"/>
      <c r="VOK307"/>
      <c r="VOL307"/>
      <c r="VOM307"/>
      <c r="VON307"/>
      <c r="VOO307"/>
      <c r="VOP307"/>
      <c r="VOQ307"/>
      <c r="VOR307"/>
      <c r="VOS307"/>
      <c r="VOT307"/>
      <c r="VOU307"/>
      <c r="VOV307"/>
      <c r="VOW307"/>
      <c r="VOX307"/>
      <c r="VOY307"/>
      <c r="VOZ307"/>
      <c r="VPA307"/>
      <c r="VPB307"/>
      <c r="VPC307"/>
      <c r="VPD307"/>
      <c r="VPE307"/>
      <c r="VPF307"/>
      <c r="VPG307"/>
      <c r="VPH307"/>
      <c r="VPI307"/>
      <c r="VPJ307"/>
      <c r="VPK307"/>
      <c r="VPL307"/>
      <c r="VPM307"/>
      <c r="VPN307"/>
      <c r="VPO307"/>
      <c r="VPP307"/>
      <c r="VPQ307"/>
      <c r="VPR307"/>
      <c r="VPS307"/>
      <c r="VPT307"/>
      <c r="VPU307"/>
      <c r="VPV307"/>
      <c r="VPW307"/>
      <c r="VPX307"/>
      <c r="VPY307"/>
      <c r="VPZ307"/>
      <c r="VQA307"/>
      <c r="VQB307"/>
      <c r="VQC307"/>
      <c r="VQD307"/>
      <c r="VQE307"/>
      <c r="VQF307"/>
      <c r="VQG307"/>
      <c r="VQH307"/>
      <c r="VQI307"/>
      <c r="VQJ307"/>
      <c r="VQK307"/>
      <c r="VQL307"/>
      <c r="VQM307"/>
      <c r="VQN307"/>
      <c r="VQO307"/>
      <c r="VQP307"/>
      <c r="VQQ307"/>
      <c r="VQR307"/>
      <c r="VQS307"/>
      <c r="VQT307"/>
      <c r="VQU307"/>
      <c r="VQV307"/>
      <c r="VQW307"/>
      <c r="VQX307"/>
      <c r="VQY307"/>
      <c r="VQZ307"/>
      <c r="VRA307"/>
      <c r="VRB307"/>
      <c r="VRC307"/>
      <c r="VRD307"/>
      <c r="VRE307"/>
      <c r="VRF307"/>
      <c r="VRG307"/>
      <c r="VRH307"/>
      <c r="VRI307"/>
      <c r="VRJ307"/>
      <c r="VRK307"/>
      <c r="VRL307"/>
      <c r="VRM307"/>
      <c r="VRN307"/>
      <c r="VRO307"/>
      <c r="VRP307"/>
      <c r="VRQ307"/>
      <c r="VRR307"/>
      <c r="VRS307"/>
      <c r="VRT307"/>
      <c r="VRU307"/>
      <c r="VRV307"/>
      <c r="VRW307"/>
      <c r="VRX307"/>
      <c r="VRY307"/>
      <c r="VRZ307"/>
      <c r="VSA307"/>
      <c r="VSB307"/>
      <c r="VSC307"/>
      <c r="VSD307"/>
      <c r="VSE307"/>
      <c r="VSF307"/>
      <c r="VSG307"/>
      <c r="VSH307"/>
      <c r="VSI307"/>
      <c r="VSJ307"/>
      <c r="VSK307"/>
      <c r="VSL307"/>
      <c r="VSM307"/>
      <c r="VSN307"/>
      <c r="VSO307"/>
      <c r="VSP307"/>
      <c r="VSQ307"/>
      <c r="VSR307"/>
      <c r="VSS307"/>
      <c r="VST307"/>
      <c r="VSU307"/>
      <c r="VSV307"/>
      <c r="VSW307"/>
      <c r="VSX307"/>
      <c r="VSY307"/>
      <c r="VSZ307"/>
      <c r="VTA307"/>
      <c r="VTB307"/>
      <c r="VTC307"/>
      <c r="VTD307"/>
      <c r="VTE307"/>
      <c r="VTF307"/>
      <c r="VTG307"/>
      <c r="VTH307"/>
      <c r="VTI307"/>
      <c r="VTJ307"/>
      <c r="VTK307"/>
      <c r="VTL307"/>
      <c r="VTM307"/>
      <c r="VTN307"/>
      <c r="VTO307"/>
      <c r="VTP307"/>
      <c r="VTQ307"/>
      <c r="VTR307"/>
      <c r="VTS307"/>
      <c r="VTT307"/>
      <c r="VTU307"/>
      <c r="VTV307"/>
      <c r="VTW307"/>
      <c r="VTX307"/>
      <c r="VTY307"/>
      <c r="VTZ307"/>
      <c r="VUA307"/>
      <c r="VUB307"/>
      <c r="VUC307"/>
      <c r="VUD307"/>
      <c r="VUE307"/>
      <c r="VUF307"/>
      <c r="VUG307"/>
      <c r="VUH307"/>
      <c r="VUI307"/>
      <c r="VUJ307"/>
      <c r="VUK307"/>
      <c r="VUL307"/>
      <c r="VUM307"/>
      <c r="VUN307"/>
      <c r="VUO307"/>
      <c r="VUP307"/>
      <c r="VUQ307"/>
      <c r="VUR307"/>
      <c r="VUS307"/>
      <c r="VUT307"/>
      <c r="VUU307"/>
      <c r="VUV307"/>
      <c r="VUW307"/>
      <c r="VUX307"/>
      <c r="VUY307"/>
      <c r="VUZ307"/>
      <c r="VVA307"/>
      <c r="VVB307"/>
      <c r="VVC307"/>
      <c r="VVD307"/>
      <c r="VVE307"/>
      <c r="VVF307"/>
      <c r="VVG307"/>
      <c r="VVH307"/>
      <c r="VVI307"/>
      <c r="VVJ307"/>
      <c r="VVK307"/>
      <c r="VVL307"/>
      <c r="VVM307"/>
      <c r="VVN307"/>
      <c r="VVO307"/>
      <c r="VVP307"/>
      <c r="VVQ307"/>
      <c r="VVR307"/>
      <c r="VVS307"/>
      <c r="VVT307"/>
      <c r="VVU307"/>
      <c r="VVV307"/>
      <c r="VVW307"/>
      <c r="VVX307"/>
      <c r="VVY307"/>
      <c r="VVZ307"/>
      <c r="VWA307"/>
      <c r="VWB307"/>
      <c r="VWC307"/>
      <c r="VWD307"/>
      <c r="VWE307"/>
      <c r="VWF307"/>
      <c r="VWG307"/>
      <c r="VWH307"/>
      <c r="VWI307"/>
      <c r="VWJ307"/>
      <c r="VWK307"/>
      <c r="VWL307"/>
      <c r="VWM307"/>
      <c r="VWN307"/>
      <c r="VWO307"/>
      <c r="VWP307"/>
      <c r="VWQ307"/>
      <c r="VWR307"/>
      <c r="VWS307"/>
      <c r="VWT307"/>
      <c r="VWU307"/>
      <c r="VWV307"/>
      <c r="VWW307"/>
      <c r="VWX307"/>
      <c r="VWY307"/>
      <c r="VWZ307"/>
      <c r="VXA307"/>
      <c r="VXB307"/>
      <c r="VXC307"/>
      <c r="VXD307"/>
      <c r="VXE307"/>
      <c r="VXF307"/>
      <c r="VXG307"/>
      <c r="VXH307"/>
      <c r="VXI307"/>
      <c r="VXJ307"/>
      <c r="VXK307"/>
      <c r="VXL307"/>
      <c r="VXM307"/>
      <c r="VXN307"/>
      <c r="VXO307"/>
      <c r="VXP307"/>
      <c r="VXQ307"/>
      <c r="VXR307"/>
      <c r="VXS307"/>
      <c r="VXT307"/>
      <c r="VXU307"/>
      <c r="VXV307"/>
      <c r="VXW307"/>
      <c r="VXX307"/>
      <c r="VXY307"/>
      <c r="VXZ307"/>
      <c r="VYA307"/>
      <c r="VYB307"/>
      <c r="VYC307"/>
      <c r="VYD307"/>
      <c r="VYE307"/>
      <c r="VYF307"/>
      <c r="VYG307"/>
      <c r="VYH307"/>
      <c r="VYI307"/>
      <c r="VYJ307"/>
      <c r="VYK307"/>
      <c r="VYL307"/>
      <c r="VYM307"/>
      <c r="VYN307"/>
      <c r="VYO307"/>
      <c r="VYP307"/>
      <c r="VYQ307"/>
      <c r="VYR307"/>
      <c r="VYS307"/>
      <c r="VYT307"/>
      <c r="VYU307"/>
      <c r="VYV307"/>
      <c r="VYW307"/>
      <c r="VYX307"/>
      <c r="VYY307"/>
      <c r="VYZ307"/>
      <c r="VZA307"/>
      <c r="VZB307"/>
      <c r="VZC307"/>
      <c r="VZD307"/>
      <c r="VZE307"/>
      <c r="VZF307"/>
      <c r="VZG307"/>
      <c r="VZH307"/>
      <c r="VZI307"/>
      <c r="VZJ307"/>
      <c r="VZK307"/>
      <c r="VZL307"/>
      <c r="VZM307"/>
      <c r="VZN307"/>
      <c r="VZO307"/>
      <c r="VZP307"/>
      <c r="VZQ307"/>
      <c r="VZR307"/>
      <c r="VZS307"/>
      <c r="VZT307"/>
      <c r="VZU307"/>
      <c r="VZV307"/>
      <c r="VZW307"/>
      <c r="VZX307"/>
      <c r="VZY307"/>
      <c r="VZZ307"/>
      <c r="WAA307"/>
      <c r="WAB307"/>
      <c r="WAC307"/>
      <c r="WAD307"/>
      <c r="WAE307"/>
      <c r="WAF307"/>
      <c r="WAG307"/>
      <c r="WAH307"/>
      <c r="WAI307"/>
      <c r="WAJ307"/>
      <c r="WAK307"/>
      <c r="WAL307"/>
      <c r="WAM307"/>
      <c r="WAN307"/>
      <c r="WAO307"/>
      <c r="WAP307"/>
      <c r="WAQ307"/>
      <c r="WAR307"/>
      <c r="WAS307"/>
      <c r="WAT307"/>
      <c r="WAU307"/>
      <c r="WAV307"/>
      <c r="WAW307"/>
      <c r="WAX307"/>
      <c r="WAY307"/>
      <c r="WAZ307"/>
      <c r="WBA307"/>
      <c r="WBB307"/>
      <c r="WBC307"/>
      <c r="WBD307"/>
      <c r="WBE307"/>
      <c r="WBF307"/>
      <c r="WBG307"/>
      <c r="WBH307"/>
      <c r="WBI307"/>
      <c r="WBJ307"/>
      <c r="WBK307"/>
      <c r="WBL307"/>
      <c r="WBM307"/>
      <c r="WBN307"/>
      <c r="WBO307"/>
      <c r="WBP307"/>
      <c r="WBQ307"/>
      <c r="WBR307"/>
      <c r="WBS307"/>
      <c r="WBT307"/>
      <c r="WBU307"/>
      <c r="WBV307"/>
      <c r="WBW307"/>
      <c r="WBX307"/>
      <c r="WBY307"/>
      <c r="WBZ307"/>
      <c r="WCA307"/>
      <c r="WCB307"/>
      <c r="WCC307"/>
      <c r="WCD307"/>
      <c r="WCE307"/>
      <c r="WCF307"/>
      <c r="WCG307"/>
      <c r="WCH307"/>
      <c r="WCI307"/>
      <c r="WCJ307"/>
      <c r="WCK307"/>
      <c r="WCL307"/>
      <c r="WCM307"/>
      <c r="WCN307"/>
      <c r="WCO307"/>
      <c r="WCP307"/>
      <c r="WCQ307"/>
      <c r="WCR307"/>
      <c r="WCS307"/>
      <c r="WCT307"/>
      <c r="WCU307"/>
      <c r="WCV307"/>
      <c r="WCW307"/>
      <c r="WCX307"/>
      <c r="WCY307"/>
      <c r="WCZ307"/>
      <c r="WDA307"/>
      <c r="WDB307"/>
      <c r="WDC307"/>
      <c r="WDD307"/>
      <c r="WDE307"/>
      <c r="WDF307"/>
      <c r="WDG307"/>
      <c r="WDH307"/>
      <c r="WDI307"/>
      <c r="WDJ307"/>
      <c r="WDK307"/>
      <c r="WDL307"/>
      <c r="WDM307"/>
      <c r="WDN307"/>
      <c r="WDO307"/>
      <c r="WDP307"/>
      <c r="WDQ307"/>
      <c r="WDR307"/>
      <c r="WDS307"/>
      <c r="WDT307"/>
      <c r="WDU307"/>
      <c r="WDV307"/>
      <c r="WDW307"/>
      <c r="WDX307"/>
      <c r="WDY307"/>
      <c r="WDZ307"/>
      <c r="WEA307"/>
      <c r="WEB307"/>
      <c r="WEC307"/>
      <c r="WED307"/>
      <c r="WEE307"/>
      <c r="WEF307"/>
      <c r="WEG307"/>
      <c r="WEH307"/>
      <c r="WEI307"/>
      <c r="WEJ307"/>
      <c r="WEK307"/>
      <c r="WEL307"/>
      <c r="WEM307"/>
      <c r="WEN307"/>
      <c r="WEO307"/>
      <c r="WEP307"/>
      <c r="WEQ307"/>
      <c r="WER307"/>
      <c r="WES307"/>
      <c r="WET307"/>
      <c r="WEU307"/>
      <c r="WEV307"/>
      <c r="WEW307"/>
      <c r="WEX307"/>
      <c r="WEY307"/>
      <c r="WEZ307"/>
      <c r="WFA307"/>
      <c r="WFB307"/>
      <c r="WFC307"/>
      <c r="WFD307"/>
      <c r="WFE307"/>
      <c r="WFF307"/>
      <c r="WFG307"/>
      <c r="WFH307"/>
      <c r="WFI307"/>
      <c r="WFJ307"/>
      <c r="WFK307"/>
      <c r="WFL307"/>
      <c r="WFM307"/>
      <c r="WFN307"/>
      <c r="WFO307"/>
      <c r="WFP307"/>
      <c r="WFQ307"/>
      <c r="WFR307"/>
      <c r="WFS307"/>
      <c r="WFT307"/>
      <c r="WFU307"/>
      <c r="WFV307"/>
      <c r="WFW307"/>
      <c r="WFX307"/>
      <c r="WFY307"/>
      <c r="WFZ307"/>
      <c r="WGA307"/>
      <c r="WGB307"/>
      <c r="WGC307"/>
      <c r="WGD307"/>
      <c r="WGE307"/>
      <c r="WGF307"/>
      <c r="WGG307"/>
      <c r="WGH307"/>
      <c r="WGI307"/>
      <c r="WGJ307"/>
      <c r="WGK307"/>
      <c r="WGL307"/>
      <c r="WGM307"/>
      <c r="WGN307"/>
      <c r="WGO307"/>
      <c r="WGP307"/>
      <c r="WGQ307"/>
      <c r="WGR307"/>
      <c r="WGS307"/>
      <c r="WGT307"/>
      <c r="WGU307"/>
      <c r="WGV307"/>
      <c r="WGW307"/>
      <c r="WGX307"/>
      <c r="WGY307"/>
      <c r="WGZ307"/>
      <c r="WHA307"/>
      <c r="WHB307"/>
      <c r="WHC307"/>
      <c r="WHD307"/>
      <c r="WHE307"/>
      <c r="WHF307"/>
      <c r="WHG307"/>
      <c r="WHH307"/>
      <c r="WHI307"/>
      <c r="WHJ307"/>
      <c r="WHK307"/>
      <c r="WHL307"/>
      <c r="WHM307"/>
      <c r="WHN307"/>
      <c r="WHO307"/>
      <c r="WHP307"/>
      <c r="WHQ307"/>
      <c r="WHR307"/>
      <c r="WHS307"/>
      <c r="WHT307"/>
      <c r="WHU307"/>
      <c r="WHV307"/>
      <c r="WHW307"/>
      <c r="WHX307"/>
      <c r="WHY307"/>
      <c r="WHZ307"/>
      <c r="WIA307"/>
      <c r="WIB307"/>
      <c r="WIC307"/>
      <c r="WID307"/>
      <c r="WIE307"/>
      <c r="WIF307"/>
      <c r="WIG307"/>
      <c r="WIH307"/>
      <c r="WII307"/>
      <c r="WIJ307"/>
      <c r="WIK307"/>
      <c r="WIL307"/>
      <c r="WIM307"/>
      <c r="WIN307"/>
      <c r="WIO307"/>
      <c r="WIP307"/>
      <c r="WIQ307"/>
      <c r="WIR307"/>
      <c r="WIS307"/>
      <c r="WIT307"/>
      <c r="WIU307"/>
      <c r="WIV307"/>
      <c r="WIW307"/>
      <c r="WIX307"/>
      <c r="WIY307"/>
      <c r="WIZ307"/>
      <c r="WJA307"/>
      <c r="WJB307"/>
      <c r="WJC307"/>
      <c r="WJD307"/>
      <c r="WJE307"/>
      <c r="WJF307"/>
      <c r="WJG307"/>
      <c r="WJH307"/>
      <c r="WJI307"/>
      <c r="WJJ307"/>
      <c r="WJK307"/>
      <c r="WJL307"/>
      <c r="WJM307"/>
      <c r="WJN307"/>
      <c r="WJO307"/>
      <c r="WJP307"/>
      <c r="WJQ307"/>
      <c r="WJR307"/>
      <c r="WJS307"/>
      <c r="WJT307"/>
      <c r="WJU307"/>
      <c r="WJV307"/>
      <c r="WJW307"/>
      <c r="WJX307"/>
      <c r="WJY307"/>
      <c r="WJZ307"/>
      <c r="WKA307"/>
      <c r="WKB307"/>
      <c r="WKC307"/>
      <c r="WKD307"/>
      <c r="WKE307"/>
      <c r="WKF307"/>
      <c r="WKG307"/>
      <c r="WKH307"/>
      <c r="WKI307"/>
      <c r="WKJ307"/>
      <c r="WKK307"/>
      <c r="WKL307"/>
      <c r="WKM307"/>
      <c r="WKN307"/>
      <c r="WKO307"/>
      <c r="WKP307"/>
      <c r="WKQ307"/>
      <c r="WKR307"/>
      <c r="WKS307"/>
      <c r="WKT307"/>
      <c r="WKU307"/>
      <c r="WKV307"/>
      <c r="WKW307"/>
      <c r="WKX307"/>
      <c r="WKY307"/>
      <c r="WKZ307"/>
      <c r="WLA307"/>
      <c r="WLB307"/>
      <c r="WLC307"/>
      <c r="WLD307"/>
      <c r="WLE307"/>
      <c r="WLF307"/>
      <c r="WLG307"/>
      <c r="WLH307"/>
      <c r="WLI307"/>
      <c r="WLJ307"/>
      <c r="WLK307"/>
      <c r="WLL307"/>
      <c r="WLM307"/>
      <c r="WLN307"/>
      <c r="WLO307"/>
      <c r="WLP307"/>
      <c r="WLQ307"/>
      <c r="WLR307"/>
      <c r="WLS307"/>
      <c r="WLT307"/>
      <c r="WLU307"/>
      <c r="WLV307"/>
      <c r="WLW307"/>
      <c r="WLX307"/>
      <c r="WLY307"/>
      <c r="WLZ307"/>
      <c r="WMA307"/>
      <c r="WMB307"/>
      <c r="WMC307"/>
      <c r="WMD307"/>
      <c r="WME307"/>
      <c r="WMF307"/>
      <c r="WMG307"/>
      <c r="WMH307"/>
      <c r="WMI307"/>
      <c r="WMJ307"/>
      <c r="WMK307"/>
      <c r="WML307"/>
      <c r="WMM307"/>
      <c r="WMN307"/>
      <c r="WMO307"/>
      <c r="WMP307"/>
      <c r="WMQ307"/>
      <c r="WMR307"/>
      <c r="WMS307"/>
      <c r="WMT307"/>
      <c r="WMU307"/>
      <c r="WMV307"/>
      <c r="WMW307"/>
      <c r="WMX307"/>
      <c r="WMY307"/>
      <c r="WMZ307"/>
      <c r="WNA307"/>
      <c r="WNB307"/>
      <c r="WNC307"/>
      <c r="WND307"/>
      <c r="WNE307"/>
      <c r="WNF307"/>
      <c r="WNG307"/>
      <c r="WNH307"/>
      <c r="WNI307"/>
      <c r="WNJ307"/>
      <c r="WNK307"/>
      <c r="WNL307"/>
      <c r="WNM307"/>
      <c r="WNN307"/>
      <c r="WNO307"/>
      <c r="WNP307"/>
      <c r="WNQ307"/>
      <c r="WNR307"/>
      <c r="WNS307"/>
      <c r="WNT307"/>
      <c r="WNU307"/>
      <c r="WNV307"/>
      <c r="WNW307"/>
      <c r="WNX307"/>
      <c r="WNY307"/>
      <c r="WNZ307"/>
      <c r="WOA307"/>
      <c r="WOB307"/>
      <c r="WOC307"/>
      <c r="WOD307"/>
      <c r="WOE307"/>
      <c r="WOF307"/>
      <c r="WOG307"/>
      <c r="WOH307"/>
      <c r="WOI307"/>
      <c r="WOJ307"/>
      <c r="WOK307"/>
      <c r="WOL307"/>
      <c r="WOM307"/>
      <c r="WON307"/>
      <c r="WOO307"/>
      <c r="WOP307"/>
      <c r="WOQ307"/>
      <c r="WOR307"/>
      <c r="WOS307"/>
      <c r="WOT307"/>
      <c r="WOU307"/>
      <c r="WOV307"/>
      <c r="WOW307"/>
      <c r="WOX307"/>
      <c r="WOY307"/>
      <c r="WOZ307"/>
      <c r="WPA307"/>
      <c r="WPB307"/>
      <c r="WPC307"/>
      <c r="WPD307"/>
      <c r="WPE307"/>
      <c r="WPF307"/>
      <c r="WPG307"/>
      <c r="WPH307"/>
      <c r="WPI307"/>
      <c r="WPJ307"/>
      <c r="WPK307"/>
      <c r="WPL307"/>
      <c r="WPM307"/>
      <c r="WPN307"/>
      <c r="WPO307"/>
      <c r="WPP307"/>
      <c r="WPQ307"/>
      <c r="WPR307"/>
      <c r="WPS307"/>
      <c r="WPT307"/>
      <c r="WPU307"/>
      <c r="WPV307"/>
      <c r="WPW307"/>
      <c r="WPX307"/>
      <c r="WPY307"/>
      <c r="WPZ307"/>
      <c r="WQA307"/>
      <c r="WQB307"/>
      <c r="WQC307"/>
      <c r="WQD307"/>
      <c r="WQE307"/>
      <c r="WQF307"/>
      <c r="WQG307"/>
      <c r="WQH307"/>
      <c r="WQI307"/>
      <c r="WQJ307"/>
      <c r="WQK307"/>
      <c r="WQL307"/>
      <c r="WQM307"/>
      <c r="WQN307"/>
      <c r="WQO307"/>
      <c r="WQP307"/>
      <c r="WQQ307"/>
      <c r="WQR307"/>
      <c r="WQS307"/>
      <c r="WQT307"/>
      <c r="WQU307"/>
      <c r="WQV307"/>
      <c r="WQW307"/>
      <c r="WQX307"/>
      <c r="WQY307"/>
      <c r="WQZ307"/>
      <c r="WRA307"/>
      <c r="WRB307"/>
      <c r="WRC307"/>
      <c r="WRD307"/>
      <c r="WRE307"/>
      <c r="WRF307"/>
      <c r="WRG307"/>
      <c r="WRH307"/>
      <c r="WRI307"/>
      <c r="WRJ307"/>
      <c r="WRK307"/>
      <c r="WRL307"/>
      <c r="WRM307"/>
      <c r="WRN307"/>
      <c r="WRO307"/>
      <c r="WRP307"/>
      <c r="WRQ307"/>
      <c r="WRR307"/>
      <c r="WRS307"/>
      <c r="WRT307"/>
      <c r="WRU307"/>
      <c r="WRV307"/>
      <c r="WRW307"/>
      <c r="WRX307"/>
      <c r="WRY307"/>
      <c r="WRZ307"/>
      <c r="WSA307"/>
      <c r="WSB307"/>
      <c r="WSC307"/>
      <c r="WSD307"/>
      <c r="WSE307"/>
      <c r="WSF307"/>
      <c r="WSG307"/>
      <c r="WSH307"/>
      <c r="WSI307"/>
      <c r="WSJ307"/>
      <c r="WSK307"/>
      <c r="WSL307"/>
      <c r="WSM307"/>
      <c r="WSN307"/>
      <c r="WSO307"/>
      <c r="WSP307"/>
      <c r="WSQ307"/>
      <c r="WSR307"/>
      <c r="WSS307"/>
      <c r="WST307"/>
      <c r="WSU307"/>
      <c r="WSV307"/>
      <c r="WSW307"/>
      <c r="WSX307"/>
      <c r="WSY307"/>
      <c r="WSZ307"/>
      <c r="WTA307"/>
      <c r="WTB307"/>
      <c r="WTC307"/>
      <c r="WTD307"/>
      <c r="WTE307"/>
      <c r="WTF307"/>
      <c r="WTG307"/>
      <c r="WTH307"/>
      <c r="WTI307"/>
      <c r="WTJ307"/>
      <c r="WTK307"/>
      <c r="WTL307"/>
      <c r="WTM307"/>
      <c r="WTN307"/>
      <c r="WTO307"/>
      <c r="WTP307"/>
      <c r="WTQ307"/>
      <c r="WTR307"/>
      <c r="WTS307"/>
      <c r="WTT307"/>
      <c r="WTU307"/>
      <c r="WTV307"/>
      <c r="WTW307"/>
      <c r="WTX307"/>
      <c r="WTY307"/>
      <c r="WTZ307"/>
      <c r="WUA307"/>
      <c r="WUB307"/>
      <c r="WUC307"/>
      <c r="WUD307"/>
      <c r="WUE307"/>
      <c r="WUF307"/>
      <c r="WUG307"/>
      <c r="WUH307"/>
      <c r="WUI307"/>
      <c r="WUJ307"/>
      <c r="WUK307"/>
      <c r="WUL307"/>
      <c r="WUM307"/>
      <c r="WUN307"/>
      <c r="WUO307"/>
      <c r="WUP307"/>
      <c r="WUQ307"/>
      <c r="WUR307"/>
      <c r="WUS307"/>
      <c r="WUT307"/>
      <c r="WUU307"/>
      <c r="WUV307"/>
      <c r="WUW307"/>
      <c r="WUX307"/>
      <c r="WUY307"/>
      <c r="WUZ307"/>
      <c r="WVA307"/>
      <c r="WVB307"/>
      <c r="WVC307"/>
      <c r="WVD307"/>
      <c r="WVE307"/>
      <c r="WVF307"/>
      <c r="WVG307"/>
      <c r="WVH307"/>
      <c r="WVI307"/>
      <c r="WVJ307"/>
      <c r="WVK307"/>
      <c r="WVL307"/>
      <c r="WVM307"/>
      <c r="WVN307"/>
      <c r="WVO307"/>
      <c r="WVP307"/>
      <c r="WVQ307"/>
      <c r="WVR307"/>
      <c r="WVS307"/>
      <c r="WVT307"/>
      <c r="WVU307"/>
      <c r="WVV307"/>
      <c r="WVW307"/>
      <c r="WVX307"/>
      <c r="WVY307"/>
      <c r="WVZ307"/>
      <c r="WWA307"/>
      <c r="WWB307"/>
      <c r="WWC307"/>
      <c r="WWD307"/>
      <c r="WWE307"/>
      <c r="WWF307"/>
      <c r="WWG307"/>
      <c r="WWH307"/>
      <c r="WWI307"/>
      <c r="WWJ307"/>
      <c r="WWK307"/>
      <c r="WWL307"/>
      <c r="WWM307"/>
      <c r="WWN307"/>
      <c r="WWO307"/>
      <c r="WWP307"/>
      <c r="WWQ307"/>
      <c r="WWR307"/>
      <c r="WWS307"/>
      <c r="WWT307"/>
      <c r="WWU307"/>
      <c r="WWV307"/>
      <c r="WWW307"/>
      <c r="WWX307"/>
      <c r="WWY307"/>
      <c r="WWZ307"/>
      <c r="WXA307"/>
      <c r="WXB307"/>
      <c r="WXC307"/>
      <c r="WXD307"/>
      <c r="WXE307"/>
      <c r="WXF307"/>
      <c r="WXG307"/>
      <c r="WXH307"/>
      <c r="WXI307"/>
      <c r="WXJ307"/>
      <c r="WXK307"/>
      <c r="WXL307"/>
      <c r="WXM307"/>
      <c r="WXN307"/>
      <c r="WXO307"/>
      <c r="WXP307"/>
      <c r="WXQ307"/>
      <c r="WXR307"/>
      <c r="WXS307"/>
      <c r="WXT307"/>
      <c r="WXU307"/>
      <c r="WXV307"/>
      <c r="WXW307"/>
      <c r="WXX307"/>
      <c r="WXY307"/>
      <c r="WXZ307"/>
      <c r="WYA307"/>
      <c r="WYB307"/>
      <c r="WYC307"/>
      <c r="WYD307"/>
      <c r="WYE307"/>
      <c r="WYF307"/>
      <c r="WYG307"/>
      <c r="WYH307"/>
      <c r="WYI307"/>
      <c r="WYJ307"/>
      <c r="WYK307"/>
      <c r="WYL307"/>
      <c r="WYM307"/>
      <c r="WYN307"/>
      <c r="WYO307"/>
      <c r="WYP307"/>
      <c r="WYQ307"/>
      <c r="WYR307"/>
      <c r="WYS307"/>
      <c r="WYT307"/>
      <c r="WYU307"/>
      <c r="WYV307"/>
      <c r="WYW307"/>
      <c r="WYX307"/>
      <c r="WYY307"/>
      <c r="WYZ307"/>
      <c r="WZA307"/>
      <c r="WZB307"/>
      <c r="WZC307"/>
      <c r="WZD307"/>
      <c r="WZE307"/>
      <c r="WZF307"/>
      <c r="WZG307"/>
      <c r="WZH307"/>
      <c r="WZI307"/>
      <c r="WZJ307"/>
      <c r="WZK307"/>
      <c r="WZL307"/>
      <c r="WZM307"/>
      <c r="WZN307"/>
      <c r="WZO307"/>
      <c r="WZP307"/>
      <c r="WZQ307"/>
      <c r="WZR307"/>
      <c r="WZS307"/>
      <c r="WZT307"/>
      <c r="WZU307"/>
      <c r="WZV307"/>
      <c r="WZW307"/>
      <c r="WZX307"/>
      <c r="WZY307"/>
      <c r="WZZ307"/>
      <c r="XAA307"/>
      <c r="XAB307"/>
      <c r="XAC307"/>
      <c r="XAD307"/>
      <c r="XAE307"/>
      <c r="XAF307"/>
      <c r="XAG307"/>
      <c r="XAH307"/>
      <c r="XAI307"/>
      <c r="XAJ307"/>
      <c r="XAK307"/>
      <c r="XAL307"/>
      <c r="XAM307"/>
      <c r="XAN307"/>
      <c r="XAO307"/>
      <c r="XAP307"/>
      <c r="XAQ307"/>
      <c r="XAR307"/>
      <c r="XAS307"/>
      <c r="XAT307"/>
      <c r="XAU307"/>
      <c r="XAV307"/>
      <c r="XAW307"/>
      <c r="XAX307"/>
      <c r="XAY307"/>
      <c r="XAZ307"/>
      <c r="XBA307"/>
      <c r="XBB307"/>
      <c r="XBC307"/>
      <c r="XBD307"/>
      <c r="XBE307"/>
      <c r="XBF307"/>
      <c r="XBG307"/>
      <c r="XBH307"/>
      <c r="XBI307"/>
      <c r="XBJ307"/>
      <c r="XBK307"/>
      <c r="XBL307"/>
      <c r="XBM307"/>
      <c r="XBN307"/>
      <c r="XBO307"/>
      <c r="XBP307"/>
      <c r="XBQ307"/>
      <c r="XBR307"/>
      <c r="XBS307"/>
      <c r="XBT307"/>
      <c r="XBU307"/>
      <c r="XBV307"/>
      <c r="XBW307"/>
      <c r="XBX307"/>
      <c r="XBY307"/>
      <c r="XBZ307"/>
      <c r="XCA307"/>
      <c r="XCB307"/>
      <c r="XCC307"/>
      <c r="XCD307"/>
      <c r="XCE307"/>
      <c r="XCF307"/>
      <c r="XCG307"/>
      <c r="XCH307"/>
      <c r="XCI307"/>
      <c r="XCJ307"/>
      <c r="XCK307"/>
      <c r="XCL307"/>
      <c r="XCM307"/>
      <c r="XCN307"/>
      <c r="XCO307"/>
      <c r="XCP307"/>
      <c r="XCQ307"/>
      <c r="XCR307"/>
      <c r="XCS307"/>
      <c r="XCT307"/>
      <c r="XCU307"/>
      <c r="XCV307"/>
      <c r="XCW307"/>
      <c r="XCX307"/>
      <c r="XCY307"/>
      <c r="XCZ307"/>
      <c r="XDA307"/>
      <c r="XDB307"/>
      <c r="XDC307"/>
      <c r="XDD307"/>
      <c r="XDE307"/>
      <c r="XDF307"/>
      <c r="XDG307"/>
      <c r="XDH307"/>
      <c r="XDI307"/>
      <c r="XDJ307"/>
      <c r="XDK307"/>
      <c r="XDL307"/>
      <c r="XDM307"/>
      <c r="XDN307"/>
      <c r="XDO307"/>
      <c r="XDP307"/>
      <c r="XDQ307"/>
      <c r="XDR307"/>
      <c r="XDS307"/>
      <c r="XDT307"/>
      <c r="XDU307"/>
      <c r="XDV307"/>
      <c r="XDW307"/>
      <c r="XDX307"/>
      <c r="XDY307"/>
      <c r="XDZ307"/>
      <c r="XEA307"/>
      <c r="XEB307"/>
      <c r="XEC307"/>
      <c r="XED307"/>
      <c r="XEE307"/>
      <c r="XEF307"/>
      <c r="XEG307"/>
      <c r="XEH307"/>
      <c r="XEI307"/>
      <c r="XEJ307"/>
      <c r="XEK307"/>
      <c r="XEL307"/>
      <c r="XEM307"/>
      <c r="XEN307"/>
      <c r="XEO307"/>
      <c r="XEP307"/>
      <c r="XEQ307"/>
      <c r="XER307"/>
      <c r="XES307"/>
      <c r="XET307"/>
      <c r="XEU307"/>
      <c r="XEV307"/>
      <c r="XEW307"/>
      <c r="XEX307"/>
      <c r="XEY307"/>
      <c r="XEZ307"/>
      <c r="XFA307"/>
      <c r="XFB307"/>
      <c r="XFC307"/>
      <c r="XFD307"/>
    </row>
    <row r="308" spans="40:41">
      <c r="AN308" s="30"/>
      <c r="AO308" s="174"/>
    </row>
    <row r="309" spans="40:41">
      <c r="AN309" s="30"/>
      <c r="AO309" s="176"/>
    </row>
    <row r="310" spans="40:41">
      <c r="AN310" s="30"/>
      <c r="AO310" s="177"/>
    </row>
    <row r="311" spans="40:41">
      <c r="AN311" s="30"/>
      <c r="AO311" s="186"/>
    </row>
    <row r="312" spans="40:41">
      <c r="AN312" s="30"/>
      <c r="AO312" s="170"/>
    </row>
    <row r="313" spans="40:40">
      <c r="AN313" s="30"/>
    </row>
    <row r="314" spans="40:40">
      <c r="AN314" s="30"/>
    </row>
    <row r="315" spans="40:40">
      <c r="AN315" s="30"/>
    </row>
    <row r="316" spans="40:40">
      <c r="AN316" s="30"/>
    </row>
    <row r="317" spans="40:40">
      <c r="AN317" s="30"/>
    </row>
    <row r="318" spans="40:40">
      <c r="AN318" s="30"/>
    </row>
    <row r="319" spans="40:40">
      <c r="AN319" s="30"/>
    </row>
    <row r="320" spans="40:40">
      <c r="AN320" s="69"/>
    </row>
    <row r="321" spans="40:40">
      <c r="AN321" s="69"/>
    </row>
    <row r="322" spans="40:40">
      <c r="AN322" s="69"/>
    </row>
    <row r="323" spans="40:40">
      <c r="AN323" s="69"/>
    </row>
    <row r="324" spans="40:40">
      <c r="AN324" s="69"/>
    </row>
    <row r="325" spans="40:40">
      <c r="AN325" s="69"/>
    </row>
    <row r="326" spans="40:40">
      <c r="AN326" s="69"/>
    </row>
    <row r="327" spans="40:40">
      <c r="AN327" s="69"/>
    </row>
    <row r="328" spans="40:40">
      <c r="AN328" s="169"/>
    </row>
    <row r="329" spans="40:40">
      <c r="AN329" s="169"/>
    </row>
    <row r="330" spans="40:40">
      <c r="AN330" s="169"/>
    </row>
    <row r="331" spans="40:40">
      <c r="AN331" s="68"/>
    </row>
    <row r="332" spans="40:40">
      <c r="AN332" s="30"/>
    </row>
    <row r="333" spans="40:40">
      <c r="AN333" s="30"/>
    </row>
    <row r="334" spans="40:40">
      <c r="AN334" s="30"/>
    </row>
    <row r="335" spans="40:40">
      <c r="AN335" s="30"/>
    </row>
    <row r="336" spans="40:40">
      <c r="AN336" s="30"/>
    </row>
    <row r="337" spans="40:40">
      <c r="AN337" s="30"/>
    </row>
    <row r="338" spans="40:40">
      <c r="AN338" s="30"/>
    </row>
    <row r="339" spans="40:40">
      <c r="AN339" s="30"/>
    </row>
    <row r="340" spans="40:40">
      <c r="AN340" s="30"/>
    </row>
    <row r="341" spans="40:40">
      <c r="AN341" s="30"/>
    </row>
    <row r="342" spans="40:40">
      <c r="AN342" s="30"/>
    </row>
    <row r="343" spans="40:40">
      <c r="AN343" s="30"/>
    </row>
    <row r="344" spans="40:40">
      <c r="AN344" s="30"/>
    </row>
    <row r="345" spans="40:40">
      <c r="AN345" s="30"/>
    </row>
    <row r="346" spans="40:40">
      <c r="AN346" s="30"/>
    </row>
    <row r="347" spans="40:40">
      <c r="AN347" s="30"/>
    </row>
    <row r="348" spans="40:40">
      <c r="AN348" s="30"/>
    </row>
    <row r="349" spans="40:40">
      <c r="AN349" s="30"/>
    </row>
    <row r="350" spans="40:40">
      <c r="AN350" s="30"/>
    </row>
    <row r="351" spans="40:40">
      <c r="AN351" s="30"/>
    </row>
    <row r="352" spans="40:40">
      <c r="AN352" s="30"/>
    </row>
    <row r="353" spans="40:40">
      <c r="AN353" s="30"/>
    </row>
    <row r="354" spans="40:40">
      <c r="AN354" s="30"/>
    </row>
  </sheetData>
  <autoFilter ref="A5:XFD259">
    <extLst/>
  </autoFilter>
  <mergeCells count="24">
    <mergeCell ref="A1:AL1"/>
    <mergeCell ref="F3:M3"/>
    <mergeCell ref="F4:I4"/>
    <mergeCell ref="J4:M4"/>
    <mergeCell ref="A238:D238"/>
    <mergeCell ref="A239:D239"/>
    <mergeCell ref="A240:E240"/>
    <mergeCell ref="A241:E241"/>
    <mergeCell ref="A256:B256"/>
    <mergeCell ref="A3:A5"/>
    <mergeCell ref="B3:B5"/>
    <mergeCell ref="C3:C5"/>
    <mergeCell ref="D3:D5"/>
    <mergeCell ref="E3:E5"/>
    <mergeCell ref="Y5:Y6"/>
    <mergeCell ref="Z3:Z5"/>
    <mergeCell ref="AA3:AA5"/>
    <mergeCell ref="AH5:AH6"/>
    <mergeCell ref="AI3:AI5"/>
    <mergeCell ref="AJ3:AJ5"/>
    <mergeCell ref="AK3:AK5"/>
    <mergeCell ref="AL3:AL5"/>
    <mergeCell ref="P3:X4"/>
    <mergeCell ref="AB3:AG4"/>
  </mergeCells>
  <conditionalFormatting sqref="B162">
    <cfRule type="duplicateValues" dxfId="0" priority="6"/>
  </conditionalFormatting>
  <conditionalFormatting sqref="B198">
    <cfRule type="duplicateValues" dxfId="0" priority="2"/>
  </conditionalFormatting>
  <conditionalFormatting sqref="B214">
    <cfRule type="duplicateValues" dxfId="1" priority="9" stopIfTrue="1"/>
  </conditionalFormatting>
  <conditionalFormatting sqref="B237">
    <cfRule type="duplicateValues" dxfId="1" priority="12" stopIfTrue="1"/>
  </conditionalFormatting>
  <conditionalFormatting sqref="B163:B186">
    <cfRule type="duplicateValues" dxfId="0" priority="5"/>
  </conditionalFormatting>
  <conditionalFormatting sqref="B191:B197">
    <cfRule type="duplicateValues" dxfId="0" priority="4"/>
  </conditionalFormatting>
  <conditionalFormatting sqref="B191:B202">
    <cfRule type="duplicateValues" dxfId="0" priority="3"/>
  </conditionalFormatting>
  <conditionalFormatting sqref="B199:B202">
    <cfRule type="duplicateValues" dxfId="0" priority="1"/>
  </conditionalFormatting>
  <conditionalFormatting sqref="B215:B216">
    <cfRule type="duplicateValues" dxfId="1" priority="10" stopIfTrue="1"/>
  </conditionalFormatting>
  <conditionalFormatting sqref="B156:B161 A266">
    <cfRule type="duplicateValues" dxfId="0" priority="8"/>
  </conditionalFormatting>
  <conditionalFormatting sqref="B156:B186 A266">
    <cfRule type="duplicateValues" dxfId="0" priority="7"/>
  </conditionalFormatting>
  <conditionalFormatting sqref="B217:B236 A268">
    <cfRule type="duplicateValues" dxfId="1" priority="11" stopIfTrue="1"/>
  </conditionalFormatting>
  <pageMargins left="0.75" right="0.75" top="1" bottom="1" header="0.5" footer="0.5"/>
  <pageSetup paperSize="9" orientation="portrait"/>
  <headerFooter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 tint="0.6"/>
  </sheetPr>
  <dimension ref="A2:M51"/>
  <sheetViews>
    <sheetView topLeftCell="A37" workbookViewId="0">
      <selection activeCell="L56" sqref="L56"/>
    </sheetView>
  </sheetViews>
  <sheetFormatPr defaultColWidth="9" defaultRowHeight="14.25"/>
  <cols>
    <col min="1" max="2" width="9" style="1"/>
    <col min="3" max="3" width="18.125" style="1" customWidth="1"/>
    <col min="4" max="4" width="11.5" style="1"/>
    <col min="5" max="16384" width="9" style="1"/>
  </cols>
  <sheetData>
    <row r="2" s="1" customFormat="1" spans="1:13">
      <c r="A2" s="2"/>
      <c r="B2" s="3"/>
      <c r="C2" s="3"/>
      <c r="D2" s="3"/>
      <c r="E2" s="3"/>
      <c r="F2" s="4"/>
      <c r="G2" s="5"/>
      <c r="H2" s="5"/>
      <c r="I2" s="5"/>
      <c r="J2" s="5"/>
      <c r="K2" s="5"/>
      <c r="L2" s="5"/>
      <c r="M2" s="5"/>
    </row>
    <row r="3" s="1" customFormat="1" spans="1:13">
      <c r="A3" s="6" t="s">
        <v>824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="1" customFormat="1" spans="1:13">
      <c r="A4" s="7" t="s">
        <v>0</v>
      </c>
      <c r="B4" s="7" t="s">
        <v>825</v>
      </c>
      <c r="C4" s="7" t="s">
        <v>826</v>
      </c>
      <c r="D4" s="7" t="s">
        <v>827</v>
      </c>
      <c r="E4" s="7" t="s">
        <v>828</v>
      </c>
      <c r="F4" s="7" t="s">
        <v>829</v>
      </c>
      <c r="G4" s="8"/>
      <c r="H4" s="8"/>
      <c r="I4" s="8"/>
      <c r="J4" s="21" t="s">
        <v>830</v>
      </c>
      <c r="K4" s="21"/>
      <c r="L4" s="22"/>
      <c r="M4" s="21" t="s">
        <v>286</v>
      </c>
    </row>
    <row r="5" s="1" customFormat="1" spans="1:13">
      <c r="A5" s="7"/>
      <c r="B5" s="7"/>
      <c r="C5" s="7"/>
      <c r="D5" s="7"/>
      <c r="E5" s="7"/>
      <c r="F5" s="7"/>
      <c r="G5" s="8"/>
      <c r="H5" s="8"/>
      <c r="I5" s="8"/>
      <c r="J5" s="23" t="s">
        <v>831</v>
      </c>
      <c r="K5" s="23" t="s">
        <v>832</v>
      </c>
      <c r="L5" s="24" t="s">
        <v>833</v>
      </c>
      <c r="M5" s="21"/>
    </row>
    <row r="6" s="1" customFormat="1" spans="1:13">
      <c r="A6" s="9">
        <v>1</v>
      </c>
      <c r="B6" s="10" t="s">
        <v>53</v>
      </c>
      <c r="C6" s="11" t="s">
        <v>544</v>
      </c>
      <c r="D6" s="10" t="s">
        <v>834</v>
      </c>
      <c r="E6" s="12"/>
      <c r="F6" s="13"/>
      <c r="G6" s="14"/>
      <c r="H6" s="14"/>
      <c r="I6" s="14"/>
      <c r="J6" s="25">
        <v>1050</v>
      </c>
      <c r="K6" s="25">
        <v>525</v>
      </c>
      <c r="L6" s="26">
        <v>525</v>
      </c>
      <c r="M6" s="15" t="str">
        <f ca="1">_xlfn.XLOOKUP(B6,汇总!C:C,汇总!E:E)</f>
        <v>科室</v>
      </c>
    </row>
    <row r="7" s="1" customFormat="1" spans="1:13">
      <c r="A7" s="9">
        <v>2</v>
      </c>
      <c r="B7" s="15" t="s">
        <v>46</v>
      </c>
      <c r="C7" s="478" t="s">
        <v>540</v>
      </c>
      <c r="D7" s="15" t="s">
        <v>835</v>
      </c>
      <c r="E7" s="16"/>
      <c r="F7" s="13"/>
      <c r="G7" s="17"/>
      <c r="H7" s="17"/>
      <c r="I7" s="17"/>
      <c r="J7" s="25">
        <v>1300</v>
      </c>
      <c r="K7" s="25">
        <v>650</v>
      </c>
      <c r="L7" s="17">
        <v>650</v>
      </c>
      <c r="M7" s="15" t="str">
        <f ca="1">_xlfn.XLOOKUP(B7,汇总!C:C,汇总!E:E)</f>
        <v>科室</v>
      </c>
    </row>
    <row r="8" s="1" customFormat="1" spans="1:13">
      <c r="A8" s="9">
        <v>3</v>
      </c>
      <c r="B8" s="15" t="s">
        <v>33</v>
      </c>
      <c r="C8" s="11" t="s">
        <v>617</v>
      </c>
      <c r="D8" s="15" t="s">
        <v>836</v>
      </c>
      <c r="E8" s="16"/>
      <c r="F8" s="13"/>
      <c r="G8" s="17"/>
      <c r="H8" s="17"/>
      <c r="I8" s="17"/>
      <c r="J8" s="25">
        <v>700</v>
      </c>
      <c r="K8" s="25">
        <v>350</v>
      </c>
      <c r="L8" s="17">
        <v>350</v>
      </c>
      <c r="M8" s="15" t="str">
        <f ca="1">_xlfn.XLOOKUP(B8,汇总!C:C,汇总!E:E)</f>
        <v>科室</v>
      </c>
    </row>
    <row r="9" s="1" customFormat="1" spans="1:13">
      <c r="A9" s="9">
        <v>4</v>
      </c>
      <c r="B9" s="15" t="s">
        <v>44</v>
      </c>
      <c r="C9" s="11" t="s">
        <v>616</v>
      </c>
      <c r="D9" s="15" t="s">
        <v>837</v>
      </c>
      <c r="E9" s="16"/>
      <c r="F9" s="13"/>
      <c r="G9" s="17"/>
      <c r="H9" s="17"/>
      <c r="I9" s="17"/>
      <c r="J9" s="25">
        <v>742</v>
      </c>
      <c r="K9" s="25">
        <v>371</v>
      </c>
      <c r="L9" s="17">
        <v>371</v>
      </c>
      <c r="M9" s="15" t="str">
        <f ca="1">_xlfn.XLOOKUP(B9,汇总!C:C,汇总!E:E)</f>
        <v>科室</v>
      </c>
    </row>
    <row r="10" s="1" customFormat="1" spans="1:13">
      <c r="A10" s="9">
        <v>5</v>
      </c>
      <c r="B10" s="15" t="s">
        <v>29</v>
      </c>
      <c r="C10" s="11" t="s">
        <v>614</v>
      </c>
      <c r="D10" s="15" t="s">
        <v>838</v>
      </c>
      <c r="E10" s="16"/>
      <c r="F10" s="13"/>
      <c r="G10" s="17"/>
      <c r="H10" s="17"/>
      <c r="I10" s="17"/>
      <c r="J10" s="25">
        <v>620</v>
      </c>
      <c r="K10" s="25">
        <v>310</v>
      </c>
      <c r="L10" s="17">
        <v>310</v>
      </c>
      <c r="M10" s="15" t="str">
        <f ca="1">_xlfn.XLOOKUP(B10,汇总!C:C,汇总!E:E)</f>
        <v>科室</v>
      </c>
    </row>
    <row r="11" s="1" customFormat="1" spans="1:13">
      <c r="A11" s="9">
        <v>6</v>
      </c>
      <c r="B11" s="15" t="s">
        <v>31</v>
      </c>
      <c r="C11" s="11" t="s">
        <v>637</v>
      </c>
      <c r="D11" s="15" t="s">
        <v>839</v>
      </c>
      <c r="E11" s="16"/>
      <c r="F11" s="13"/>
      <c r="G11" s="17"/>
      <c r="H11" s="17"/>
      <c r="I11" s="17"/>
      <c r="J11" s="25">
        <v>550</v>
      </c>
      <c r="K11" s="25">
        <v>275</v>
      </c>
      <c r="L11" s="17">
        <v>275</v>
      </c>
      <c r="M11" s="15" t="str">
        <f ca="1">_xlfn.XLOOKUP(B11,汇总!C:C,汇总!E:E)</f>
        <v>科室</v>
      </c>
    </row>
    <row r="12" s="1" customFormat="1" spans="1:13">
      <c r="A12" s="9">
        <v>7</v>
      </c>
      <c r="B12" s="15" t="s">
        <v>52</v>
      </c>
      <c r="C12" s="11" t="s">
        <v>543</v>
      </c>
      <c r="D12" s="15" t="s">
        <v>840</v>
      </c>
      <c r="E12" s="16"/>
      <c r="F12" s="13"/>
      <c r="G12" s="17"/>
      <c r="H12" s="17"/>
      <c r="I12" s="17"/>
      <c r="J12" s="25">
        <v>850</v>
      </c>
      <c r="K12" s="25">
        <v>425</v>
      </c>
      <c r="L12" s="17">
        <v>425</v>
      </c>
      <c r="M12" s="15" t="str">
        <f ca="1">_xlfn.XLOOKUP(B12,汇总!C:C,汇总!E:E)</f>
        <v>科室</v>
      </c>
    </row>
    <row r="13" s="1" customFormat="1" spans="1:13">
      <c r="A13" s="9">
        <v>8</v>
      </c>
      <c r="B13" s="15" t="s">
        <v>81</v>
      </c>
      <c r="C13" s="11" t="s">
        <v>630</v>
      </c>
      <c r="D13" s="15" t="s">
        <v>841</v>
      </c>
      <c r="E13" s="16"/>
      <c r="F13" s="13"/>
      <c r="G13" s="17"/>
      <c r="H13" s="17"/>
      <c r="I13" s="17"/>
      <c r="J13" s="25">
        <v>410</v>
      </c>
      <c r="K13" s="25">
        <v>205</v>
      </c>
      <c r="L13" s="17">
        <v>205</v>
      </c>
      <c r="M13" s="15" t="str">
        <f ca="1">_xlfn.XLOOKUP(B13,汇总!C:C,汇总!E:E)</f>
        <v>发泡</v>
      </c>
    </row>
    <row r="14" s="1" customFormat="1" spans="1:13">
      <c r="A14" s="9">
        <v>9</v>
      </c>
      <c r="B14" s="15" t="s">
        <v>113</v>
      </c>
      <c r="C14" s="11" t="s">
        <v>649</v>
      </c>
      <c r="D14" s="15" t="s">
        <v>842</v>
      </c>
      <c r="E14" s="16"/>
      <c r="F14" s="13"/>
      <c r="G14" s="17"/>
      <c r="H14" s="17"/>
      <c r="I14" s="17"/>
      <c r="J14" s="25">
        <v>526</v>
      </c>
      <c r="K14" s="25">
        <v>263</v>
      </c>
      <c r="L14" s="17">
        <v>263</v>
      </c>
      <c r="M14" s="15" t="str">
        <f ca="1">_xlfn.XLOOKUP(B14,汇总!C:C,汇总!E:E)</f>
        <v>总装</v>
      </c>
    </row>
    <row r="15" s="1" customFormat="1" spans="1:13">
      <c r="A15" s="9">
        <v>10</v>
      </c>
      <c r="B15" s="15" t="s">
        <v>107</v>
      </c>
      <c r="C15" s="11" t="s">
        <v>623</v>
      </c>
      <c r="D15" s="15" t="s">
        <v>843</v>
      </c>
      <c r="E15" s="16"/>
      <c r="F15" s="13"/>
      <c r="G15" s="17"/>
      <c r="H15" s="17"/>
      <c r="I15" s="17"/>
      <c r="J15" s="25">
        <v>476</v>
      </c>
      <c r="K15" s="25">
        <v>238</v>
      </c>
      <c r="L15" s="17">
        <v>238</v>
      </c>
      <c r="M15" s="15" t="str">
        <f ca="1">_xlfn.XLOOKUP(B15,汇总!C:C,汇总!E:E)</f>
        <v>总装</v>
      </c>
    </row>
    <row r="16" s="1" customFormat="1" spans="1:13">
      <c r="A16" s="9">
        <v>11</v>
      </c>
      <c r="B16" s="15" t="s">
        <v>55</v>
      </c>
      <c r="C16" s="11" t="s">
        <v>547</v>
      </c>
      <c r="D16" s="15" t="s">
        <v>844</v>
      </c>
      <c r="E16" s="16"/>
      <c r="F16" s="13"/>
      <c r="G16" s="17"/>
      <c r="H16" s="17"/>
      <c r="I16" s="17"/>
      <c r="J16" s="25">
        <v>452</v>
      </c>
      <c r="K16" s="25">
        <v>226</v>
      </c>
      <c r="L16" s="17">
        <v>226</v>
      </c>
      <c r="M16" s="15" t="str">
        <f ca="1">_xlfn.XLOOKUP(B16,汇总!C:C,汇总!E:E)</f>
        <v>一线服务人员</v>
      </c>
    </row>
    <row r="17" s="1" customFormat="1" spans="1:13">
      <c r="A17" s="9">
        <v>12</v>
      </c>
      <c r="B17" s="15" t="s">
        <v>42</v>
      </c>
      <c r="C17" s="11" t="s">
        <v>631</v>
      </c>
      <c r="D17" s="15" t="s">
        <v>845</v>
      </c>
      <c r="E17" s="16"/>
      <c r="F17" s="13"/>
      <c r="G17" s="17"/>
      <c r="H17" s="17"/>
      <c r="I17" s="17"/>
      <c r="J17" s="25">
        <v>634</v>
      </c>
      <c r="K17" s="25">
        <v>317</v>
      </c>
      <c r="L17" s="17">
        <v>317</v>
      </c>
      <c r="M17" s="15" t="str">
        <f ca="1">_xlfn.XLOOKUP(B17,汇总!C:C,汇总!E:E)</f>
        <v>科室</v>
      </c>
    </row>
    <row r="18" s="1" customFormat="1" spans="1:13">
      <c r="A18" s="9">
        <v>13</v>
      </c>
      <c r="B18" s="15" t="s">
        <v>126</v>
      </c>
      <c r="C18" s="11" t="s">
        <v>638</v>
      </c>
      <c r="D18" s="15" t="s">
        <v>846</v>
      </c>
      <c r="E18" s="16"/>
      <c r="F18" s="13"/>
      <c r="G18" s="17"/>
      <c r="H18" s="17"/>
      <c r="I18" s="17"/>
      <c r="J18" s="25">
        <v>502</v>
      </c>
      <c r="K18" s="25">
        <v>251</v>
      </c>
      <c r="L18" s="17">
        <v>251</v>
      </c>
      <c r="M18" s="15" t="str">
        <f ca="1">_xlfn.XLOOKUP(B18,汇总!C:C,汇总!E:E)</f>
        <v>发泡</v>
      </c>
    </row>
    <row r="19" s="1" customFormat="1" spans="1:13">
      <c r="A19" s="9">
        <v>14</v>
      </c>
      <c r="B19" s="15" t="s">
        <v>64</v>
      </c>
      <c r="C19" s="11" t="s">
        <v>625</v>
      </c>
      <c r="D19" s="15" t="s">
        <v>847</v>
      </c>
      <c r="E19" s="16"/>
      <c r="F19" s="13"/>
      <c r="G19" s="17"/>
      <c r="H19" s="17"/>
      <c r="I19" s="17"/>
      <c r="J19" s="25">
        <v>406</v>
      </c>
      <c r="K19" s="25">
        <v>203</v>
      </c>
      <c r="L19" s="17">
        <v>203</v>
      </c>
      <c r="M19" s="15" t="str">
        <f ca="1">_xlfn.XLOOKUP(B19,汇总!C:C,汇总!E:E)</f>
        <v>销售</v>
      </c>
    </row>
    <row r="20" s="1" customFormat="1" spans="1:13">
      <c r="A20" s="9">
        <v>15</v>
      </c>
      <c r="B20" s="15" t="s">
        <v>112</v>
      </c>
      <c r="C20" s="11" t="s">
        <v>624</v>
      </c>
      <c r="D20" s="15" t="s">
        <v>848</v>
      </c>
      <c r="E20" s="16"/>
      <c r="F20" s="13"/>
      <c r="G20" s="17"/>
      <c r="H20" s="17"/>
      <c r="I20" s="17"/>
      <c r="J20" s="25">
        <v>482</v>
      </c>
      <c r="K20" s="25">
        <v>241</v>
      </c>
      <c r="L20" s="17">
        <v>241</v>
      </c>
      <c r="M20" s="15" t="str">
        <f ca="1">_xlfn.XLOOKUP(B20,汇总!C:C,汇总!E:E)</f>
        <v>总装</v>
      </c>
    </row>
    <row r="21" s="1" customFormat="1" spans="1:13">
      <c r="A21" s="9">
        <v>16</v>
      </c>
      <c r="B21" s="15" t="s">
        <v>91</v>
      </c>
      <c r="C21" s="11" t="s">
        <v>632</v>
      </c>
      <c r="D21" s="15" t="s">
        <v>849</v>
      </c>
      <c r="E21" s="16"/>
      <c r="F21" s="13"/>
      <c r="G21" s="17"/>
      <c r="H21" s="17"/>
      <c r="I21" s="17"/>
      <c r="J21" s="25">
        <v>438</v>
      </c>
      <c r="K21" s="25">
        <v>219</v>
      </c>
      <c r="L21" s="17">
        <v>219</v>
      </c>
      <c r="M21" s="15" t="str">
        <f ca="1">_xlfn.XLOOKUP(B21,汇总!C:C,汇总!E:E)</f>
        <v>总装</v>
      </c>
    </row>
    <row r="22" s="1" customFormat="1" spans="1:13">
      <c r="A22" s="9">
        <v>17</v>
      </c>
      <c r="B22" s="15" t="s">
        <v>120</v>
      </c>
      <c r="C22" s="11" t="s">
        <v>618</v>
      </c>
      <c r="D22" s="15" t="s">
        <v>850</v>
      </c>
      <c r="E22" s="16"/>
      <c r="F22" s="13"/>
      <c r="G22" s="17"/>
      <c r="H22" s="17"/>
      <c r="I22" s="17"/>
      <c r="J22" s="25">
        <v>574</v>
      </c>
      <c r="K22" s="25">
        <v>287</v>
      </c>
      <c r="L22" s="17">
        <v>287</v>
      </c>
      <c r="M22" s="15" t="str">
        <f ca="1">_xlfn.XLOOKUP(B22,汇总!C:C,汇总!E:E)</f>
        <v>焊接</v>
      </c>
    </row>
    <row r="23" s="1" customFormat="1" spans="1:13">
      <c r="A23" s="9">
        <v>18</v>
      </c>
      <c r="B23" s="15" t="s">
        <v>75</v>
      </c>
      <c r="C23" s="11" t="s">
        <v>621</v>
      </c>
      <c r="D23" s="15" t="s">
        <v>851</v>
      </c>
      <c r="E23" s="16"/>
      <c r="F23" s="13"/>
      <c r="G23" s="17"/>
      <c r="H23" s="17"/>
      <c r="I23" s="17"/>
      <c r="J23" s="25">
        <v>410</v>
      </c>
      <c r="K23" s="25">
        <v>205</v>
      </c>
      <c r="L23" s="17">
        <v>205</v>
      </c>
      <c r="M23" s="15" t="str">
        <f ca="1">_xlfn.XLOOKUP(B23,汇总!C:C,汇总!E:E)</f>
        <v>一线服务人员</v>
      </c>
    </row>
    <row r="24" s="1" customFormat="1" spans="1:13">
      <c r="A24" s="9">
        <v>19</v>
      </c>
      <c r="B24" s="15" t="s">
        <v>56</v>
      </c>
      <c r="C24" s="11" t="s">
        <v>548</v>
      </c>
      <c r="D24" s="15" t="s">
        <v>852</v>
      </c>
      <c r="E24" s="16"/>
      <c r="F24" s="13"/>
      <c r="G24" s="17"/>
      <c r="H24" s="17"/>
      <c r="I24" s="17"/>
      <c r="J24" s="25">
        <v>430</v>
      </c>
      <c r="K24" s="25">
        <v>215</v>
      </c>
      <c r="L24" s="17">
        <v>215</v>
      </c>
      <c r="M24" s="15" t="str">
        <f ca="1">_xlfn.XLOOKUP(B24,汇总!C:C,汇总!E:E)</f>
        <v>一线服务人员</v>
      </c>
    </row>
    <row r="25" s="1" customFormat="1" spans="1:13">
      <c r="A25" s="9">
        <v>20</v>
      </c>
      <c r="B25" s="15" t="s">
        <v>111</v>
      </c>
      <c r="C25" s="11" t="s">
        <v>639</v>
      </c>
      <c r="D25" s="15" t="s">
        <v>853</v>
      </c>
      <c r="E25" s="16"/>
      <c r="F25" s="13"/>
      <c r="G25" s="17"/>
      <c r="H25" s="17"/>
      <c r="I25" s="17"/>
      <c r="J25" s="25">
        <v>454</v>
      </c>
      <c r="K25" s="25">
        <v>227</v>
      </c>
      <c r="L25" s="17">
        <v>227</v>
      </c>
      <c r="M25" s="15" t="str">
        <f ca="1">_xlfn.XLOOKUP(B25,汇总!C:C,汇总!E:E)</f>
        <v>总装</v>
      </c>
    </row>
    <row r="26" s="1" customFormat="1" spans="1:13">
      <c r="A26" s="9">
        <v>21</v>
      </c>
      <c r="B26" s="15" t="s">
        <v>127</v>
      </c>
      <c r="C26" s="11" t="s">
        <v>620</v>
      </c>
      <c r="D26" s="15" t="s">
        <v>854</v>
      </c>
      <c r="E26" s="16"/>
      <c r="F26" s="13"/>
      <c r="G26" s="17"/>
      <c r="H26" s="17"/>
      <c r="I26" s="17"/>
      <c r="J26" s="25">
        <v>456</v>
      </c>
      <c r="K26" s="25">
        <v>228</v>
      </c>
      <c r="L26" s="17">
        <v>228</v>
      </c>
      <c r="M26" s="15" t="str">
        <f ca="1">_xlfn.XLOOKUP(B26,汇总!C:C,汇总!E:E)</f>
        <v>焊接</v>
      </c>
    </row>
    <row r="27" s="1" customFormat="1" spans="1:13">
      <c r="A27" s="9">
        <v>22</v>
      </c>
      <c r="B27" s="15" t="s">
        <v>110</v>
      </c>
      <c r="C27" s="11" t="s">
        <v>633</v>
      </c>
      <c r="D27" s="15" t="s">
        <v>855</v>
      </c>
      <c r="E27" s="16"/>
      <c r="F27" s="13"/>
      <c r="G27" s="17"/>
      <c r="H27" s="17"/>
      <c r="I27" s="17"/>
      <c r="J27" s="25">
        <v>446</v>
      </c>
      <c r="K27" s="25">
        <v>223</v>
      </c>
      <c r="L27" s="17">
        <v>223</v>
      </c>
      <c r="M27" s="15" t="str">
        <f ca="1">_xlfn.XLOOKUP(B27,汇总!C:C,汇总!E:E)</f>
        <v>总装</v>
      </c>
    </row>
    <row r="28" s="1" customFormat="1" spans="1:13">
      <c r="A28" s="9">
        <v>23</v>
      </c>
      <c r="B28" s="15" t="s">
        <v>103</v>
      </c>
      <c r="C28" s="11" t="s">
        <v>622</v>
      </c>
      <c r="D28" s="15" t="s">
        <v>856</v>
      </c>
      <c r="E28" s="16"/>
      <c r="F28" s="13"/>
      <c r="G28" s="17"/>
      <c r="H28" s="17"/>
      <c r="I28" s="17"/>
      <c r="J28" s="25">
        <v>500</v>
      </c>
      <c r="K28" s="25">
        <v>250</v>
      </c>
      <c r="L28" s="17">
        <v>250</v>
      </c>
      <c r="M28" s="15" t="str">
        <f ca="1">_xlfn.XLOOKUP(B28,汇总!C:C,汇总!E:E)</f>
        <v>总装</v>
      </c>
    </row>
    <row r="29" s="1" customFormat="1" spans="1:13">
      <c r="A29" s="9">
        <v>24</v>
      </c>
      <c r="B29" s="15" t="s">
        <v>116</v>
      </c>
      <c r="C29" s="11" t="s">
        <v>626</v>
      </c>
      <c r="D29" s="15" t="s">
        <v>857</v>
      </c>
      <c r="E29" s="16"/>
      <c r="F29" s="13"/>
      <c r="G29" s="17"/>
      <c r="H29" s="17"/>
      <c r="I29" s="17"/>
      <c r="J29" s="25">
        <v>436</v>
      </c>
      <c r="K29" s="25">
        <v>218</v>
      </c>
      <c r="L29" s="17">
        <v>218</v>
      </c>
      <c r="M29" s="15" t="str">
        <f ca="1">_xlfn.XLOOKUP(B29,汇总!C:C,汇总!E:E)</f>
        <v>发泡</v>
      </c>
    </row>
    <row r="30" s="1" customFormat="1" spans="1:13">
      <c r="A30" s="9">
        <v>25</v>
      </c>
      <c r="B30" s="15" t="s">
        <v>84</v>
      </c>
      <c r="C30" s="478" t="s">
        <v>635</v>
      </c>
      <c r="D30" s="15" t="s">
        <v>858</v>
      </c>
      <c r="E30" s="16"/>
      <c r="F30" s="13"/>
      <c r="G30" s="17"/>
      <c r="H30" s="17"/>
      <c r="I30" s="17"/>
      <c r="J30" s="25">
        <v>368</v>
      </c>
      <c r="K30" s="25">
        <v>184</v>
      </c>
      <c r="L30" s="17">
        <v>184</v>
      </c>
      <c r="M30" s="15" t="str">
        <f ca="1">_xlfn.XLOOKUP(B30,汇总!C:C,汇总!E:E)</f>
        <v>发泡</v>
      </c>
    </row>
    <row r="31" s="1" customFormat="1" spans="1:13">
      <c r="A31" s="9">
        <v>26</v>
      </c>
      <c r="B31" s="15" t="s">
        <v>79</v>
      </c>
      <c r="C31" s="11" t="s">
        <v>634</v>
      </c>
      <c r="D31" s="15" t="s">
        <v>859</v>
      </c>
      <c r="E31" s="16"/>
      <c r="F31" s="13"/>
      <c r="G31" s="17"/>
      <c r="H31" s="17"/>
      <c r="I31" s="17"/>
      <c r="J31" s="25">
        <v>480</v>
      </c>
      <c r="K31" s="25">
        <v>240</v>
      </c>
      <c r="L31" s="17">
        <v>240</v>
      </c>
      <c r="M31" s="15" t="str">
        <f ca="1">_xlfn.XLOOKUP(B31,汇总!C:C,汇总!E:E)</f>
        <v>科室</v>
      </c>
    </row>
    <row r="32" s="1" customFormat="1" spans="1:13">
      <c r="A32" s="9">
        <v>27</v>
      </c>
      <c r="B32" s="15" t="s">
        <v>59</v>
      </c>
      <c r="C32" s="11" t="s">
        <v>627</v>
      </c>
      <c r="D32" s="15" t="s">
        <v>860</v>
      </c>
      <c r="E32" s="16"/>
      <c r="F32" s="13"/>
      <c r="G32" s="17"/>
      <c r="H32" s="17"/>
      <c r="I32" s="17"/>
      <c r="J32" s="25">
        <v>568</v>
      </c>
      <c r="K32" s="25">
        <v>284</v>
      </c>
      <c r="L32" s="17">
        <v>284</v>
      </c>
      <c r="M32" s="15" t="str">
        <f ca="1">_xlfn.XLOOKUP(B32,汇总!C:C,汇总!E:E)</f>
        <v>焊接</v>
      </c>
    </row>
    <row r="33" s="1" customFormat="1" spans="1:13">
      <c r="A33" s="9">
        <v>28</v>
      </c>
      <c r="B33" s="15" t="s">
        <v>102</v>
      </c>
      <c r="C33" s="11" t="s">
        <v>629</v>
      </c>
      <c r="D33" s="15" t="s">
        <v>861</v>
      </c>
      <c r="E33" s="16"/>
      <c r="F33" s="13"/>
      <c r="G33" s="17"/>
      <c r="H33" s="17"/>
      <c r="I33" s="17"/>
      <c r="J33" s="25">
        <v>456</v>
      </c>
      <c r="K33" s="25">
        <v>228</v>
      </c>
      <c r="L33" s="17">
        <v>228</v>
      </c>
      <c r="M33" s="15" t="str">
        <f ca="1">_xlfn.XLOOKUP(B33,汇总!C:C,汇总!E:E)</f>
        <v>总装</v>
      </c>
    </row>
    <row r="34" s="1" customFormat="1" spans="1:13">
      <c r="A34" s="9">
        <v>29</v>
      </c>
      <c r="B34" s="15" t="s">
        <v>117</v>
      </c>
      <c r="C34" s="11" t="s">
        <v>636</v>
      </c>
      <c r="D34" s="15" t="s">
        <v>862</v>
      </c>
      <c r="E34" s="16"/>
      <c r="F34" s="13"/>
      <c r="G34" s="17"/>
      <c r="H34" s="17"/>
      <c r="I34" s="17"/>
      <c r="J34" s="25">
        <v>516</v>
      </c>
      <c r="K34" s="25">
        <v>258</v>
      </c>
      <c r="L34" s="17">
        <v>258</v>
      </c>
      <c r="M34" s="15" t="str">
        <f ca="1">_xlfn.XLOOKUP(B34,汇总!C:C,汇总!E:E)</f>
        <v>焊接</v>
      </c>
    </row>
    <row r="35" s="1" customFormat="1" spans="1:13">
      <c r="A35" s="9">
        <v>30</v>
      </c>
      <c r="B35" s="15" t="s">
        <v>119</v>
      </c>
      <c r="C35" s="11" t="s">
        <v>640</v>
      </c>
      <c r="D35" s="15" t="s">
        <v>863</v>
      </c>
      <c r="E35" s="16"/>
      <c r="F35" s="13"/>
      <c r="G35" s="17"/>
      <c r="H35" s="17"/>
      <c r="I35" s="17"/>
      <c r="J35" s="25">
        <v>632</v>
      </c>
      <c r="K35" s="25">
        <v>316</v>
      </c>
      <c r="L35" s="17">
        <v>316</v>
      </c>
      <c r="M35" s="15" t="str">
        <f ca="1">_xlfn.XLOOKUP(B35,汇总!C:C,汇总!E:E)</f>
        <v>焊接</v>
      </c>
    </row>
    <row r="36" s="1" customFormat="1" spans="1:13">
      <c r="A36" s="9">
        <v>31</v>
      </c>
      <c r="B36" s="15" t="s">
        <v>118</v>
      </c>
      <c r="C36" s="11" t="s">
        <v>628</v>
      </c>
      <c r="D36" s="15" t="s">
        <v>864</v>
      </c>
      <c r="E36" s="16"/>
      <c r="F36" s="13"/>
      <c r="G36" s="17"/>
      <c r="H36" s="17"/>
      <c r="I36" s="17"/>
      <c r="J36" s="25">
        <v>618</v>
      </c>
      <c r="K36" s="25">
        <v>309</v>
      </c>
      <c r="L36" s="17">
        <v>309</v>
      </c>
      <c r="M36" s="15" t="str">
        <f ca="1">_xlfn.XLOOKUP(B36,汇总!C:C,汇总!E:E)</f>
        <v>焊接</v>
      </c>
    </row>
    <row r="37" s="1" customFormat="1" spans="1:13">
      <c r="A37" s="9">
        <v>32</v>
      </c>
      <c r="B37" s="15" t="s">
        <v>100</v>
      </c>
      <c r="C37" s="11" t="s">
        <v>619</v>
      </c>
      <c r="D37" s="15" t="s">
        <v>865</v>
      </c>
      <c r="E37" s="16"/>
      <c r="F37" s="13"/>
      <c r="G37" s="17"/>
      <c r="H37" s="17"/>
      <c r="I37" s="17"/>
      <c r="J37" s="25">
        <v>558</v>
      </c>
      <c r="K37" s="25">
        <v>279</v>
      </c>
      <c r="L37" s="17">
        <v>279</v>
      </c>
      <c r="M37" s="15" t="str">
        <f ca="1">_xlfn.XLOOKUP(B37,汇总!C:C,汇总!E:E)</f>
        <v>总装</v>
      </c>
    </row>
    <row r="38" s="1" customFormat="1" spans="1:13">
      <c r="A38" s="9">
        <v>33</v>
      </c>
      <c r="B38" s="15" t="s">
        <v>62</v>
      </c>
      <c r="C38" s="11" t="s">
        <v>641</v>
      </c>
      <c r="D38" s="15" t="s">
        <v>866</v>
      </c>
      <c r="E38" s="16"/>
      <c r="F38" s="13"/>
      <c r="G38" s="17"/>
      <c r="H38" s="17"/>
      <c r="I38" s="17"/>
      <c r="J38" s="25">
        <v>650</v>
      </c>
      <c r="K38" s="25">
        <v>325</v>
      </c>
      <c r="L38" s="17">
        <v>325</v>
      </c>
      <c r="M38" s="15" t="str">
        <f ca="1">_xlfn.XLOOKUP(B38,汇总!C:C,汇总!E:E)</f>
        <v>销售</v>
      </c>
    </row>
    <row r="39" s="1" customFormat="1" spans="1:13">
      <c r="A39" s="9">
        <v>34</v>
      </c>
      <c r="B39" s="15" t="s">
        <v>60</v>
      </c>
      <c r="C39" s="11" t="s">
        <v>642</v>
      </c>
      <c r="D39" s="15">
        <v>1166461481</v>
      </c>
      <c r="E39" s="16"/>
      <c r="F39" s="13"/>
      <c r="G39" s="17"/>
      <c r="H39" s="17"/>
      <c r="I39" s="17"/>
      <c r="J39" s="25">
        <v>460</v>
      </c>
      <c r="K39" s="25">
        <v>230</v>
      </c>
      <c r="L39" s="17">
        <v>230</v>
      </c>
      <c r="M39" s="15" t="str">
        <f ca="1">_xlfn.XLOOKUP(B39,汇总!C:C,汇总!E:E)</f>
        <v>销售</v>
      </c>
    </row>
    <row r="40" s="1" customFormat="1" spans="1:13">
      <c r="A40" s="9">
        <v>35</v>
      </c>
      <c r="B40" s="15" t="s">
        <v>108</v>
      </c>
      <c r="C40" s="11" t="s">
        <v>643</v>
      </c>
      <c r="D40" s="15" t="s">
        <v>867</v>
      </c>
      <c r="E40" s="16"/>
      <c r="F40" s="13"/>
      <c r="G40" s="17"/>
      <c r="H40" s="17"/>
      <c r="I40" s="17"/>
      <c r="J40" s="25">
        <v>444</v>
      </c>
      <c r="K40" s="25">
        <v>222</v>
      </c>
      <c r="L40" s="17">
        <v>222</v>
      </c>
      <c r="M40" s="15" t="str">
        <f ca="1">_xlfn.XLOOKUP(B40,汇总!C:C,汇总!E:E)</f>
        <v>总装</v>
      </c>
    </row>
    <row r="41" s="1" customFormat="1" spans="1:13">
      <c r="A41" s="9">
        <v>36</v>
      </c>
      <c r="B41" s="15" t="s">
        <v>109</v>
      </c>
      <c r="C41" s="11" t="s">
        <v>644</v>
      </c>
      <c r="D41" s="15" t="s">
        <v>868</v>
      </c>
      <c r="E41" s="16"/>
      <c r="F41" s="13"/>
      <c r="G41" s="17"/>
      <c r="H41" s="17"/>
      <c r="I41" s="17"/>
      <c r="J41" s="25">
        <v>444</v>
      </c>
      <c r="K41" s="25">
        <v>222</v>
      </c>
      <c r="L41" s="17">
        <v>222</v>
      </c>
      <c r="M41" s="15" t="str">
        <f ca="1">_xlfn.XLOOKUP(B41,汇总!C:C,汇总!E:E)</f>
        <v>总装</v>
      </c>
    </row>
    <row r="42" s="1" customFormat="1" spans="1:13">
      <c r="A42" s="9">
        <v>37</v>
      </c>
      <c r="B42" s="15" t="s">
        <v>121</v>
      </c>
      <c r="C42" s="11" t="s">
        <v>645</v>
      </c>
      <c r="D42" s="15" t="s">
        <v>869</v>
      </c>
      <c r="E42" s="16"/>
      <c r="F42" s="13"/>
      <c r="G42" s="17"/>
      <c r="H42" s="17"/>
      <c r="I42" s="17"/>
      <c r="J42" s="25">
        <v>582</v>
      </c>
      <c r="K42" s="25">
        <v>291</v>
      </c>
      <c r="L42" s="17">
        <v>291</v>
      </c>
      <c r="M42" s="15" t="str">
        <f ca="1">_xlfn.XLOOKUP(B42,汇总!C:C,汇总!E:E)</f>
        <v>焊接</v>
      </c>
    </row>
    <row r="43" s="1" customFormat="1" spans="1:13">
      <c r="A43" s="9">
        <v>38</v>
      </c>
      <c r="B43" s="15" t="s">
        <v>123</v>
      </c>
      <c r="C43" s="11" t="s">
        <v>646</v>
      </c>
      <c r="D43" s="479" t="s">
        <v>870</v>
      </c>
      <c r="E43" s="16"/>
      <c r="F43" s="13"/>
      <c r="G43" s="17"/>
      <c r="H43" s="17"/>
      <c r="I43" s="17"/>
      <c r="J43" s="25">
        <v>610</v>
      </c>
      <c r="K43" s="25">
        <v>305</v>
      </c>
      <c r="L43" s="17">
        <v>305</v>
      </c>
      <c r="M43" s="15" t="str">
        <f ca="1">_xlfn.XLOOKUP(B43,汇总!C:C,汇总!E:E)</f>
        <v>焊接</v>
      </c>
    </row>
    <row r="44" s="1" customFormat="1" spans="1:13">
      <c r="A44" s="9">
        <v>39</v>
      </c>
      <c r="B44" s="15" t="s">
        <v>90</v>
      </c>
      <c r="C44" s="11" t="s">
        <v>647</v>
      </c>
      <c r="D44" s="15" t="s">
        <v>871</v>
      </c>
      <c r="E44" s="16"/>
      <c r="F44" s="13"/>
      <c r="G44" s="17"/>
      <c r="H44" s="17"/>
      <c r="I44" s="17"/>
      <c r="J44" s="25">
        <v>422</v>
      </c>
      <c r="K44" s="25">
        <v>211</v>
      </c>
      <c r="L44" s="17">
        <v>211</v>
      </c>
      <c r="M44" s="15" t="str">
        <f ca="1">_xlfn.XLOOKUP(B44,汇总!C:C,汇总!E:E)</f>
        <v>发泡</v>
      </c>
    </row>
    <row r="45" s="1" customFormat="1" spans="1:13">
      <c r="A45" s="9">
        <v>40</v>
      </c>
      <c r="B45" s="15" t="s">
        <v>105</v>
      </c>
      <c r="C45" s="11" t="s">
        <v>648</v>
      </c>
      <c r="D45" s="15" t="s">
        <v>872</v>
      </c>
      <c r="E45" s="16"/>
      <c r="F45" s="13"/>
      <c r="G45" s="17"/>
      <c r="H45" s="17"/>
      <c r="I45" s="17"/>
      <c r="J45" s="25">
        <v>436</v>
      </c>
      <c r="K45" s="25">
        <v>218</v>
      </c>
      <c r="L45" s="17">
        <v>218</v>
      </c>
      <c r="M45" s="15" t="str">
        <f ca="1">_xlfn.XLOOKUP(B45,汇总!C:C,汇总!E:E)</f>
        <v>总装</v>
      </c>
    </row>
    <row r="46" s="1" customFormat="1" spans="1:13">
      <c r="A46" s="9">
        <v>41</v>
      </c>
      <c r="B46" s="15" t="s">
        <v>48</v>
      </c>
      <c r="C46" s="11" t="s">
        <v>541</v>
      </c>
      <c r="D46" s="15" t="s">
        <v>873</v>
      </c>
      <c r="E46" s="16"/>
      <c r="F46" s="13"/>
      <c r="G46" s="17"/>
      <c r="H46" s="17"/>
      <c r="I46" s="17"/>
      <c r="J46" s="25">
        <v>438</v>
      </c>
      <c r="K46" s="25">
        <v>219</v>
      </c>
      <c r="L46" s="17">
        <v>219</v>
      </c>
      <c r="M46" s="15" t="str">
        <f ca="1">_xlfn.XLOOKUP(B46,汇总!C:C,汇总!E:E)</f>
        <v>科室</v>
      </c>
    </row>
    <row r="47" s="1" customFormat="1" spans="1:13">
      <c r="A47" s="9">
        <v>42</v>
      </c>
      <c r="B47" s="15" t="s">
        <v>36</v>
      </c>
      <c r="C47" s="478" t="s">
        <v>650</v>
      </c>
      <c r="D47" s="15">
        <v>1162812815</v>
      </c>
      <c r="E47" s="16"/>
      <c r="F47" s="13"/>
      <c r="G47" s="17"/>
      <c r="H47" s="17"/>
      <c r="I47" s="17"/>
      <c r="J47" s="25">
        <v>580</v>
      </c>
      <c r="K47" s="25">
        <v>290</v>
      </c>
      <c r="L47" s="25">
        <v>290</v>
      </c>
      <c r="M47" s="15" t="str">
        <f ca="1">_xlfn.XLOOKUP(B47,汇总!C:C,汇总!E:E)</f>
        <v>科室</v>
      </c>
    </row>
    <row r="48" s="1" customFormat="1" spans="1:13">
      <c r="A48" s="9">
        <v>43</v>
      </c>
      <c r="B48" s="15" t="s">
        <v>38</v>
      </c>
      <c r="C48" s="11" t="s">
        <v>651</v>
      </c>
      <c r="D48" s="15">
        <v>1166114145</v>
      </c>
      <c r="E48" s="16"/>
      <c r="F48" s="13"/>
      <c r="G48" s="17"/>
      <c r="H48" s="17"/>
      <c r="I48" s="17"/>
      <c r="J48" s="25">
        <v>510</v>
      </c>
      <c r="K48" s="25">
        <v>255</v>
      </c>
      <c r="L48" s="25">
        <v>255</v>
      </c>
      <c r="M48" s="15" t="str">
        <f ca="1">_xlfn.XLOOKUP(B48,汇总!C:C,汇总!E:E)</f>
        <v>科室</v>
      </c>
    </row>
    <row r="49" s="1" customFormat="1" spans="1:13">
      <c r="A49" s="9">
        <v>44</v>
      </c>
      <c r="B49" s="15" t="s">
        <v>34</v>
      </c>
      <c r="C49" s="11" t="s">
        <v>652</v>
      </c>
      <c r="D49" s="15">
        <v>1176420401</v>
      </c>
      <c r="E49" s="16"/>
      <c r="F49" s="18"/>
      <c r="G49" s="17"/>
      <c r="H49" s="17"/>
      <c r="I49" s="17"/>
      <c r="J49" s="25">
        <v>580</v>
      </c>
      <c r="K49" s="25">
        <v>290</v>
      </c>
      <c r="L49" s="25">
        <v>290</v>
      </c>
      <c r="M49" s="15" t="str">
        <f ca="1">_xlfn.XLOOKUP(B49,汇总!C:C,汇总!E:E)</f>
        <v>科室</v>
      </c>
    </row>
    <row r="50" s="1" customFormat="1" spans="1:13">
      <c r="A50" s="9">
        <v>46</v>
      </c>
      <c r="B50" s="15" t="s">
        <v>57</v>
      </c>
      <c r="C50" s="11" t="s">
        <v>549</v>
      </c>
      <c r="D50" s="479" t="s">
        <v>874</v>
      </c>
      <c r="E50" s="16"/>
      <c r="F50" s="18"/>
      <c r="G50" s="17"/>
      <c r="H50" s="17"/>
      <c r="I50" s="17"/>
      <c r="J50" s="25">
        <v>410</v>
      </c>
      <c r="K50" s="25">
        <v>205</v>
      </c>
      <c r="L50" s="25">
        <v>205</v>
      </c>
      <c r="M50" s="15" t="str">
        <f ca="1">_xlfn.XLOOKUP(B50,汇总!C:C,汇总!E:E)</f>
        <v>一线服务人员</v>
      </c>
    </row>
    <row r="51" s="1" customFormat="1" spans="1:13">
      <c r="A51" s="9"/>
      <c r="B51" s="19" t="s">
        <v>14</v>
      </c>
      <c r="C51" s="19"/>
      <c r="D51" s="19" t="s">
        <v>875</v>
      </c>
      <c r="E51" s="19"/>
      <c r="F51" s="20">
        <f>SUM(F6:F50)</f>
        <v>0</v>
      </c>
      <c r="G51" s="20">
        <f t="shared" ref="G51:L51" si="0">SUM(G6:G50)</f>
        <v>0</v>
      </c>
      <c r="H51" s="20">
        <f t="shared" si="0"/>
        <v>0</v>
      </c>
      <c r="I51" s="20">
        <f t="shared" si="0"/>
        <v>0</v>
      </c>
      <c r="J51" s="20">
        <f t="shared" si="0"/>
        <v>24606</v>
      </c>
      <c r="K51" s="20">
        <f t="shared" si="0"/>
        <v>12303</v>
      </c>
      <c r="L51" s="27">
        <f t="shared" si="0"/>
        <v>12303</v>
      </c>
      <c r="M51" s="15">
        <f ca="1">_xlfn.XLOOKUP(B51,汇总!C:C,汇总!E:E)</f>
        <v>0</v>
      </c>
    </row>
  </sheetData>
  <mergeCells count="11">
    <mergeCell ref="G2:M2"/>
    <mergeCell ref="A3:M3"/>
    <mergeCell ref="G4:I4"/>
    <mergeCell ref="J4:L4"/>
    <mergeCell ref="A4:A5"/>
    <mergeCell ref="B4:B5"/>
    <mergeCell ref="C4:C5"/>
    <mergeCell ref="D4:D5"/>
    <mergeCell ref="E4:E5"/>
    <mergeCell ref="F4:F5"/>
    <mergeCell ref="M4:M5"/>
  </mergeCells>
  <pageMargins left="0.75" right="0.75" top="1" bottom="1" header="0.5" footer="0.5"/>
  <pageSetup paperSize="9" orientation="portrait"/>
  <headerFooter/>
  <ignoredErrors>
    <ignoredError sqref="C6:D50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53"/>
  <sheetViews>
    <sheetView workbookViewId="0">
      <pane xSplit="2" ySplit="2" topLeftCell="C35" activePane="bottomRight" state="frozen"/>
      <selection/>
      <selection pane="topRight"/>
      <selection pane="bottomLeft"/>
      <selection pane="bottomRight" activeCell="J9" sqref="J9"/>
    </sheetView>
  </sheetViews>
  <sheetFormatPr defaultColWidth="9" defaultRowHeight="19" customHeight="1"/>
  <cols>
    <col min="1" max="1" width="9" style="428"/>
    <col min="2" max="2" width="11.375" style="428" customWidth="1"/>
    <col min="3" max="3" width="18.625" style="428" customWidth="1"/>
    <col min="4" max="4" width="18" style="428" customWidth="1"/>
    <col min="5" max="5" width="13.125" style="428" customWidth="1"/>
    <col min="6" max="6" width="11.625" style="429"/>
    <col min="7" max="7" width="23.625" style="430" customWidth="1"/>
    <col min="8" max="8" width="0.75" style="430" customWidth="1"/>
    <col min="9" max="9" width="21.25" style="428" customWidth="1"/>
    <col min="10" max="10" width="10.5" style="429" customWidth="1"/>
    <col min="11" max="11" width="14.75" style="429" customWidth="1"/>
    <col min="12" max="12" width="11.125" style="429"/>
    <col min="13" max="13" width="9" style="429"/>
    <col min="14" max="14" width="10.125" style="429"/>
    <col min="15" max="15" width="12.25" style="430" customWidth="1"/>
    <col min="16" max="16384" width="9" style="430"/>
  </cols>
  <sheetData>
    <row r="1" customHeight="1" spans="1:14">
      <c r="A1" s="431" t="s">
        <v>280</v>
      </c>
      <c r="B1" s="431"/>
      <c r="C1" s="431"/>
      <c r="D1" s="431"/>
      <c r="E1" s="431"/>
      <c r="F1" s="432"/>
      <c r="G1" s="431"/>
      <c r="H1" s="433"/>
      <c r="I1" s="431" t="s">
        <v>281</v>
      </c>
      <c r="J1" s="437"/>
      <c r="K1" s="437"/>
      <c r="L1" s="437"/>
      <c r="M1" s="437"/>
      <c r="N1" s="437"/>
    </row>
    <row r="2" customHeight="1" spans="1:14">
      <c r="A2" s="431" t="s">
        <v>0</v>
      </c>
      <c r="B2" s="431" t="s">
        <v>282</v>
      </c>
      <c r="C2" s="431" t="s">
        <v>1</v>
      </c>
      <c r="D2" s="431" t="s">
        <v>283</v>
      </c>
      <c r="E2" s="431" t="s">
        <v>284</v>
      </c>
      <c r="F2" s="432" t="s">
        <v>285</v>
      </c>
      <c r="G2" s="431" t="s">
        <v>286</v>
      </c>
      <c r="H2" s="433"/>
      <c r="I2" s="431" t="s">
        <v>287</v>
      </c>
      <c r="J2" s="437" t="s">
        <v>288</v>
      </c>
      <c r="K2" s="437" t="s">
        <v>289</v>
      </c>
      <c r="L2" s="437" t="s">
        <v>290</v>
      </c>
      <c r="M2" s="437"/>
      <c r="N2" s="437" t="s">
        <v>14</v>
      </c>
    </row>
    <row r="3" customHeight="1" spans="1:14">
      <c r="A3" s="428">
        <f>IF(D3="","",COUNTA($D$3:D3))</f>
        <v>1</v>
      </c>
      <c r="B3" s="428" t="s">
        <v>291</v>
      </c>
      <c r="C3" s="428" t="s">
        <v>16</v>
      </c>
      <c r="D3" s="428" t="s">
        <v>8</v>
      </c>
      <c r="E3" s="428" t="s">
        <v>27</v>
      </c>
      <c r="F3" s="31">
        <f ca="1">SUMIFS(汇总!$H:$H,汇总!$F:$F,$E3,汇总!$E:$E,$C3)</f>
        <v>128094.9</v>
      </c>
      <c r="H3" s="434"/>
      <c r="I3" s="428" t="s">
        <v>35</v>
      </c>
      <c r="J3" s="429">
        <f ca="1">SUMIFS($F:$F,$E:$E,$I3,$D:$D,"工资")</f>
        <v>124760.62</v>
      </c>
      <c r="K3" s="429">
        <f ca="1">SUMIFS($F:$F,$E:$E,$I3,$D:$D,"五险")</f>
        <v>52845.76</v>
      </c>
      <c r="L3" s="429">
        <f ca="1">SUMIFS($F:$F,$E:$E,$I3,$D:$D,"服务费")</f>
        <v>7050</v>
      </c>
      <c r="N3" s="429">
        <f ca="1" t="shared" ref="N3:N8" si="0">SUM(J3:M3)</f>
        <v>184656.38</v>
      </c>
    </row>
    <row r="4" customHeight="1" spans="1:14">
      <c r="A4" s="428">
        <f>IF(D4="","",COUNTA($D$3:D4))</f>
        <v>2</v>
      </c>
      <c r="B4" s="428" t="s">
        <v>291</v>
      </c>
      <c r="C4" s="428" t="s">
        <v>17</v>
      </c>
      <c r="D4" s="428" t="s">
        <v>8</v>
      </c>
      <c r="E4" s="428" t="s">
        <v>27</v>
      </c>
      <c r="F4" s="31">
        <f ca="1">SUMIFS(汇总!$H:$H,汇总!$F:$F,$E4,汇总!$E:$E,$C4)</f>
        <v>0</v>
      </c>
      <c r="H4" s="434"/>
      <c r="I4" s="428" t="s">
        <v>37</v>
      </c>
      <c r="J4" s="429">
        <f ca="1">SUMIFS($F:$F,$E:$E,$I4,$D:$D,"工资")</f>
        <v>63157.79</v>
      </c>
      <c r="K4" s="429">
        <f ca="1">SUMIFS($F:$F,$E:$E,$I4,$D:$D,"五险")</f>
        <v>40333.6</v>
      </c>
      <c r="L4" s="429">
        <f ca="1">SUMIFS($F:$F,$E:$E,$I4,$D:$D,"服务费")</f>
        <v>5700</v>
      </c>
      <c r="N4" s="429">
        <f ca="1" t="shared" si="0"/>
        <v>109191.39</v>
      </c>
    </row>
    <row r="5" customHeight="1" spans="1:14">
      <c r="A5" s="428">
        <f>IF(D5="","",COUNTA($D$3:D5))</f>
        <v>3</v>
      </c>
      <c r="B5" s="428" t="s">
        <v>291</v>
      </c>
      <c r="C5" s="428" t="s">
        <v>18</v>
      </c>
      <c r="D5" s="428" t="s">
        <v>8</v>
      </c>
      <c r="E5" s="428" t="s">
        <v>27</v>
      </c>
      <c r="F5" s="31">
        <f ca="1">SUMIFS(汇总!$H:$H,汇总!$F:$F,$E5,汇总!$E:$E,$C5)</f>
        <v>38828.52</v>
      </c>
      <c r="H5" s="434"/>
      <c r="I5" s="428" t="s">
        <v>39</v>
      </c>
      <c r="J5" s="429">
        <f ca="1">SUMIFS($F:$F,$E:$E,$I5,$D:$D,"工资")</f>
        <v>0</v>
      </c>
      <c r="K5" s="429">
        <f ca="1">SUMIFS($F:$F,$E:$E,$I5,$D:$D,"五险")</f>
        <v>0</v>
      </c>
      <c r="L5" s="429">
        <f ca="1">SUMIFS($F:$F,$E:$E,$I5,$D:$D,"服务费")</f>
        <v>0</v>
      </c>
      <c r="N5" s="429">
        <f ca="1" t="shared" si="0"/>
        <v>0</v>
      </c>
    </row>
    <row r="6" customHeight="1" spans="1:14">
      <c r="A6" s="428">
        <f>IF(D6="","",COUNTA($D$3:D6))</f>
        <v>4</v>
      </c>
      <c r="B6" s="428" t="s">
        <v>292</v>
      </c>
      <c r="C6" s="428" t="s">
        <v>19</v>
      </c>
      <c r="D6" s="428" t="s">
        <v>8</v>
      </c>
      <c r="E6" s="428" t="s">
        <v>27</v>
      </c>
      <c r="F6" s="31">
        <f ca="1">SUMIFS(汇总!$H:$H,汇总!$F:$F,$E6,汇总!$E:$E,$C6)</f>
        <v>79946.93</v>
      </c>
      <c r="H6" s="434"/>
      <c r="I6" s="428" t="s">
        <v>41</v>
      </c>
      <c r="J6" s="429">
        <f ca="1">SUMIFS($F:$F,$E:$E,$I6,$D:$D,"工资")</f>
        <v>11947.52</v>
      </c>
      <c r="K6" s="429">
        <f ca="1">SUMIFS($F:$F,$E:$E,$I6,$D:$D,"五险")</f>
        <v>3364.443</v>
      </c>
      <c r="L6" s="429">
        <f ca="1">SUMIFS($F:$F,$E:$E,$I6,$D:$D,"服务费")</f>
        <v>450</v>
      </c>
      <c r="N6" s="429">
        <f ca="1" t="shared" si="0"/>
        <v>15761.963</v>
      </c>
    </row>
    <row r="7" customHeight="1" spans="1:14">
      <c r="A7" s="428">
        <f>IF(D7="","",COUNTA($D$3:D7))</f>
        <v>5</v>
      </c>
      <c r="B7" s="428" t="s">
        <v>292</v>
      </c>
      <c r="C7" s="428" t="s">
        <v>20</v>
      </c>
      <c r="D7" s="428" t="s">
        <v>8</v>
      </c>
      <c r="E7" s="428" t="s">
        <v>27</v>
      </c>
      <c r="F7" s="31">
        <f ca="1">SUMIFS(汇总!$H:$H,汇总!$F:$F,$E7,汇总!$E:$E,$C7)</f>
        <v>60722.85</v>
      </c>
      <c r="H7" s="434"/>
      <c r="I7" s="428" t="s">
        <v>43</v>
      </c>
      <c r="J7" s="429">
        <f ca="1">SUMIFS($F:$F,$E:$E,$I7,$D:$D,"工资")</f>
        <v>0</v>
      </c>
      <c r="K7" s="429">
        <f ca="1">SUMIFS($F:$F,$E:$E,$I7,$D:$D,"五险")</f>
        <v>28474.4</v>
      </c>
      <c r="L7" s="429">
        <f ca="1">SUMIFS($F:$F,$E:$E,$I7,$D:$D,"服务费")</f>
        <v>1440</v>
      </c>
      <c r="N7" s="429">
        <f ca="1" t="shared" si="0"/>
        <v>29914.4</v>
      </c>
    </row>
    <row r="8" customHeight="1" spans="1:14">
      <c r="A8" s="428">
        <f>IF(D8="","",COUNTA($D$3:D8))</f>
        <v>6</v>
      </c>
      <c r="B8" s="428" t="s">
        <v>292</v>
      </c>
      <c r="C8" s="428" t="s">
        <v>21</v>
      </c>
      <c r="D8" s="428" t="s">
        <v>8</v>
      </c>
      <c r="E8" s="428" t="s">
        <v>27</v>
      </c>
      <c r="F8" s="31">
        <f ca="1">SUMIFS(汇总!$H:$H,汇总!$F:$F,$E8,汇总!$E:$E,$C8)-F10</f>
        <v>99174.78</v>
      </c>
      <c r="H8" s="434"/>
      <c r="I8" s="428" t="s">
        <v>45</v>
      </c>
      <c r="J8" s="429">
        <f ca="1">SUMIFS($F:$F,$E:$E,$I8,$D:$D,"工资")</f>
        <v>41598.9</v>
      </c>
      <c r="K8" s="429">
        <f ca="1">SUMIFS($F:$F,$E:$E,$I8,$D:$D,"五险")</f>
        <v>12516.27</v>
      </c>
      <c r="L8" s="429">
        <f ca="1">SUMIFS($F:$F,$E:$E,$I8,$D:$D,"服务费")</f>
        <v>1800</v>
      </c>
      <c r="N8" s="429">
        <f ca="1" t="shared" si="0"/>
        <v>55915.17</v>
      </c>
    </row>
    <row r="9" customHeight="1" spans="1:12">
      <c r="A9" s="428">
        <f>IF(D9="","",COUNTA($D$3:D9))</f>
        <v>7</v>
      </c>
      <c r="B9" s="428" t="s">
        <v>292</v>
      </c>
      <c r="C9" s="428" t="s">
        <v>22</v>
      </c>
      <c r="D9" s="428" t="s">
        <v>8</v>
      </c>
      <c r="E9" s="428" t="s">
        <v>27</v>
      </c>
      <c r="F9" s="31">
        <f ca="1">SUMIFS(汇总!$H:$H,汇总!$F:$F,$E9,汇总!$E:$E,$C9)</f>
        <v>49433.23</v>
      </c>
      <c r="H9" s="434"/>
      <c r="I9" s="428" t="s">
        <v>293</v>
      </c>
      <c r="J9" s="429">
        <f ca="1">SUMIFS($F:$F,$E:$E,$I9,$D:$D,"工资")</f>
        <v>0</v>
      </c>
      <c r="K9" s="429">
        <f ca="1">SUMIFS($F:$F,$E:$E,$I9,$D:$D,"五险")</f>
        <v>0</v>
      </c>
      <c r="L9" s="429">
        <f ca="1">SUMIFS($F:$F,$E:$E,$I9,$D:$D,"服务费")</f>
        <v>0</v>
      </c>
    </row>
    <row r="10" customHeight="1" spans="1:8">
      <c r="A10" s="428">
        <f>IF(D10="","",COUNTA($D$3:D10))</f>
        <v>8</v>
      </c>
      <c r="B10" s="428" t="s">
        <v>140</v>
      </c>
      <c r="C10" s="428" t="s">
        <v>21</v>
      </c>
      <c r="D10" s="428" t="s">
        <v>8</v>
      </c>
      <c r="E10" s="428" t="s">
        <v>27</v>
      </c>
      <c r="F10" s="31">
        <f ca="1">SUMIFS(汇总!$H:$H,汇总!$F:$F,$E10,汇总!$E:$E,$C10,汇总!$B:$B,$B10)</f>
        <v>4917.77</v>
      </c>
      <c r="H10" s="434"/>
    </row>
    <row r="11" customHeight="1" spans="1:15">
      <c r="A11" s="428">
        <f>IF(D11="","",COUNTA($D$3:D11))</f>
        <v>9</v>
      </c>
      <c r="B11" s="428" t="s">
        <v>185</v>
      </c>
      <c r="C11" s="428" t="s">
        <v>22</v>
      </c>
      <c r="D11" s="428" t="s">
        <v>8</v>
      </c>
      <c r="E11" s="428" t="s">
        <v>35</v>
      </c>
      <c r="F11" s="31">
        <f ca="1">SUMIFS(汇总!$H:$H,汇总!$B:$B,$B11,汇总!$E:$E,$C11,汇总!$F:$F,$E11)</f>
        <v>11112.19</v>
      </c>
      <c r="H11" s="434"/>
      <c r="I11" s="431" t="s">
        <v>14</v>
      </c>
      <c r="J11" s="438">
        <f ca="1">SUM(J3:J10)</f>
        <v>241464.83</v>
      </c>
      <c r="K11" s="438">
        <f ca="1">SUM(K3:K10)</f>
        <v>137534.473</v>
      </c>
      <c r="L11" s="438">
        <f ca="1">SUM(L3:L10)</f>
        <v>16440</v>
      </c>
      <c r="M11" s="438">
        <f>SUM(M3:M10)</f>
        <v>0</v>
      </c>
      <c r="N11" s="438">
        <f ca="1">SUM(N3:N10)</f>
        <v>395439.303</v>
      </c>
      <c r="O11" s="427" t="b">
        <f ca="1">F48-SUMIFS($F:$F,$E:$E,$E$5)=N11</f>
        <v>1</v>
      </c>
    </row>
    <row r="12" customHeight="1" spans="1:8">
      <c r="A12" s="428">
        <f>IF(D12="","",COUNTA($D$3:D12))</f>
        <v>10</v>
      </c>
      <c r="B12" s="428" t="s">
        <v>185</v>
      </c>
      <c r="C12" s="428" t="s">
        <v>273</v>
      </c>
      <c r="D12" s="428" t="s">
        <v>8</v>
      </c>
      <c r="E12" s="428" t="s">
        <v>35</v>
      </c>
      <c r="F12" s="31">
        <f ca="1">SUMIFS(汇总!$H:$H,汇总!$B:$B,$B12,汇总!$F:$F,$E12)-F11</f>
        <v>101730.03</v>
      </c>
      <c r="H12" s="434"/>
    </row>
    <row r="13" customHeight="1" spans="1:8">
      <c r="A13" s="428">
        <f>IF(D13="","",COUNTA($D$3:D13))</f>
        <v>11</v>
      </c>
      <c r="B13" s="428" t="s">
        <v>185</v>
      </c>
      <c r="C13" s="428" t="s">
        <v>22</v>
      </c>
      <c r="D13" s="428" t="s">
        <v>8</v>
      </c>
      <c r="E13" s="428" t="s">
        <v>37</v>
      </c>
      <c r="F13" s="31">
        <f ca="1">SUMIFS(汇总!$H:$H,汇总!$B:$B,$B13,汇总!$E:$E,$C13,汇总!$F:$F,$E13)</f>
        <v>0</v>
      </c>
      <c r="H13" s="434"/>
    </row>
    <row r="14" customHeight="1" spans="1:8">
      <c r="A14" s="428">
        <f>IF(D14="","",COUNTA($D$3:D14))</f>
        <v>12</v>
      </c>
      <c r="B14" s="428" t="s">
        <v>185</v>
      </c>
      <c r="C14" s="428" t="s">
        <v>273</v>
      </c>
      <c r="D14" s="428" t="s">
        <v>8</v>
      </c>
      <c r="E14" s="428" t="s">
        <v>37</v>
      </c>
      <c r="F14" s="31">
        <f ca="1">SUMIFS(汇总!$H:$H,汇总!$B:$B,$B14,汇总!$F:$F,$E14)-F13</f>
        <v>55963.89</v>
      </c>
      <c r="H14" s="434"/>
    </row>
    <row r="15" customHeight="1" spans="1:8">
      <c r="A15" s="428">
        <f>IF(D15="","",COUNTA($D$3:D15))</f>
        <v>13</v>
      </c>
      <c r="B15" s="428" t="s">
        <v>185</v>
      </c>
      <c r="C15" s="428" t="s">
        <v>22</v>
      </c>
      <c r="D15" s="428" t="s">
        <v>8</v>
      </c>
      <c r="E15" s="428" t="s">
        <v>39</v>
      </c>
      <c r="F15" s="31">
        <f ca="1">SUMIFS(汇总!$H:$H,汇总!$B:$B,$B15,汇总!$E:$E,$C15,汇总!$F:$F,$E15)</f>
        <v>0</v>
      </c>
      <c r="H15" s="434"/>
    </row>
    <row r="16" customHeight="1" spans="1:8">
      <c r="A16" s="428">
        <f>IF(D16="","",COUNTA($D$3:D16))</f>
        <v>14</v>
      </c>
      <c r="B16" s="428" t="s">
        <v>185</v>
      </c>
      <c r="C16" s="428" t="s">
        <v>273</v>
      </c>
      <c r="D16" s="428" t="s">
        <v>8</v>
      </c>
      <c r="E16" s="428" t="s">
        <v>39</v>
      </c>
      <c r="F16" s="31">
        <f ca="1">SUMIFS(汇总!$H:$H,汇总!$B:$B,$B16,汇总!$F:$F,$E16)-F15</f>
        <v>0</v>
      </c>
      <c r="H16" s="434"/>
    </row>
    <row r="17" customHeight="1" spans="1:8">
      <c r="A17" s="428">
        <f>IF(D17="","",COUNTA($D$3:D17))</f>
        <v>15</v>
      </c>
      <c r="B17" s="428" t="s">
        <v>185</v>
      </c>
      <c r="C17" s="428" t="s">
        <v>22</v>
      </c>
      <c r="D17" s="428" t="s">
        <v>8</v>
      </c>
      <c r="E17" s="428" t="s">
        <v>41</v>
      </c>
      <c r="F17" s="31">
        <f ca="1">SUMIFS(汇总!$H:$H,汇总!$B:$B,$B17,汇总!$E:$E,$C17,汇总!$F:$F,$E17)</f>
        <v>0</v>
      </c>
      <c r="H17" s="434"/>
    </row>
    <row r="18" customHeight="1" spans="1:8">
      <c r="A18" s="428">
        <f>IF(D18="","",COUNTA($D$3:D18))</f>
        <v>16</v>
      </c>
      <c r="B18" s="428" t="s">
        <v>185</v>
      </c>
      <c r="C18" s="428" t="s">
        <v>273</v>
      </c>
      <c r="D18" s="428" t="s">
        <v>8</v>
      </c>
      <c r="E18" s="428" t="s">
        <v>41</v>
      </c>
      <c r="F18" s="31">
        <f ca="1">SUMIFS(汇总!$H:$H,汇总!$B:$B,$B18,汇总!$F:$F,$E18)-F17</f>
        <v>5998.26</v>
      </c>
      <c r="H18" s="434"/>
    </row>
    <row r="19" customHeight="1" spans="1:8">
      <c r="A19" s="428">
        <f>IF(D19="","",COUNTA($D$3:D19))</f>
        <v>17</v>
      </c>
      <c r="B19" s="428" t="s">
        <v>185</v>
      </c>
      <c r="C19" s="428" t="s">
        <v>273</v>
      </c>
      <c r="D19" s="428" t="s">
        <v>8</v>
      </c>
      <c r="E19" s="428" t="s">
        <v>294</v>
      </c>
      <c r="F19" s="31">
        <f ca="1">SUMIFS(汇总!$H:$H,汇总!$B:$B,$B19,汇总!$F:$F,$E19)</f>
        <v>0</v>
      </c>
      <c r="H19" s="434"/>
    </row>
    <row r="20" customHeight="1" spans="1:8">
      <c r="A20" s="428">
        <f>IF(D20="","",COUNTA($D$3:D20))</f>
        <v>18</v>
      </c>
      <c r="B20" s="428" t="s">
        <v>143</v>
      </c>
      <c r="C20" s="428" t="s">
        <v>273</v>
      </c>
      <c r="D20" s="428" t="s">
        <v>8</v>
      </c>
      <c r="E20" s="428" t="s">
        <v>35</v>
      </c>
      <c r="F20" s="31">
        <f ca="1">SUMIFS(汇总!$H:$H,汇总!$B:$B,$B20,汇总!$F:$F,$E20)</f>
        <v>11918.4</v>
      </c>
      <c r="H20" s="434"/>
    </row>
    <row r="21" customHeight="1" spans="1:8">
      <c r="A21" s="428">
        <f>IF(D21="","",COUNTA($D$3:D21))</f>
        <v>19</v>
      </c>
      <c r="B21" s="428" t="s">
        <v>143</v>
      </c>
      <c r="C21" s="428" t="s">
        <v>273</v>
      </c>
      <c r="D21" s="428" t="s">
        <v>8</v>
      </c>
      <c r="E21" s="428" t="s">
        <v>37</v>
      </c>
      <c r="F21" s="31">
        <f ca="1">SUMIFS(汇总!$H:$H,汇总!$B:$B,$B21,汇总!$F:$F,$E21)</f>
        <v>7193.9</v>
      </c>
      <c r="H21" s="434"/>
    </row>
    <row r="22" customHeight="1" spans="1:8">
      <c r="A22" s="428">
        <f>IF(D22="","",COUNTA($D$3:D22))</f>
        <v>20</v>
      </c>
      <c r="B22" s="428" t="s">
        <v>143</v>
      </c>
      <c r="C22" s="428" t="s">
        <v>273</v>
      </c>
      <c r="D22" s="428" t="s">
        <v>8</v>
      </c>
      <c r="E22" s="428" t="s">
        <v>39</v>
      </c>
      <c r="F22" s="31">
        <f ca="1">SUMIFS(汇总!$H:$H,汇总!$B:$B,$B22,汇总!$F:$F,$E22)</f>
        <v>0</v>
      </c>
      <c r="H22" s="434"/>
    </row>
    <row r="23" customHeight="1" spans="1:8">
      <c r="A23" s="428">
        <f>IF(D23="","",COUNTA($D$3:D23))</f>
        <v>21</v>
      </c>
      <c r="B23" s="428" t="s">
        <v>143</v>
      </c>
      <c r="C23" s="428" t="s">
        <v>273</v>
      </c>
      <c r="D23" s="428" t="s">
        <v>8</v>
      </c>
      <c r="E23" s="428" t="s">
        <v>41</v>
      </c>
      <c r="F23" s="31">
        <f ca="1">SUMIFS(汇总!$H:$H,汇总!$B:$B,$B23,汇总!$F:$F,$E23)</f>
        <v>5949.26</v>
      </c>
      <c r="H23" s="434"/>
    </row>
    <row r="24" customHeight="1" spans="1:8">
      <c r="A24" s="428">
        <f>IF(D24="","",COUNTA($D$3:D24))</f>
        <v>22</v>
      </c>
      <c r="B24" s="428" t="s">
        <v>143</v>
      </c>
      <c r="C24" s="428" t="s">
        <v>273</v>
      </c>
      <c r="D24" s="428" t="s">
        <v>8</v>
      </c>
      <c r="E24" s="428" t="s">
        <v>294</v>
      </c>
      <c r="F24" s="31">
        <f ca="1">SUMIFS(汇总!$H:$H,汇总!$B:$B,$B24,汇总!$F:$F,$E24)</f>
        <v>0</v>
      </c>
      <c r="H24" s="434"/>
    </row>
    <row r="25" s="427" customFormat="1" customHeight="1" spans="1:14">
      <c r="A25" s="428">
        <f>IF(D25="","",COUNTA($D$3:D25))</f>
        <v>23</v>
      </c>
      <c r="B25" s="428" t="s">
        <v>143</v>
      </c>
      <c r="C25" s="428" t="s">
        <v>273</v>
      </c>
      <c r="D25" s="428" t="s">
        <v>8</v>
      </c>
      <c r="E25" s="428" t="s">
        <v>45</v>
      </c>
      <c r="F25" s="31">
        <f ca="1">SUMIFS(汇总!$H:$H,汇总!$B:$B,$B25,汇总!$F:$F,$E25)</f>
        <v>41598.9</v>
      </c>
      <c r="G25" s="430"/>
      <c r="H25" s="435"/>
      <c r="I25" s="431"/>
      <c r="J25" s="438"/>
      <c r="K25" s="438"/>
      <c r="L25" s="438"/>
      <c r="M25" s="438"/>
      <c r="N25" s="438"/>
    </row>
    <row r="26" customHeight="1" spans="1:8">
      <c r="A26" s="428">
        <f>IF(D26="","",COUNTA($D$3:D26))</f>
        <v>24</v>
      </c>
      <c r="B26" s="428" t="s">
        <v>143</v>
      </c>
      <c r="C26" s="428" t="s">
        <v>273</v>
      </c>
      <c r="D26" s="428" t="s">
        <v>8</v>
      </c>
      <c r="F26" s="31"/>
      <c r="H26" s="434"/>
    </row>
    <row r="27" customHeight="1" spans="1:8">
      <c r="A27" s="428">
        <f>IF(D27="","",COUNTA($D$3:D27))</f>
        <v>25</v>
      </c>
      <c r="B27" s="431"/>
      <c r="C27" s="431"/>
      <c r="D27" s="431" t="s">
        <v>295</v>
      </c>
      <c r="E27" s="431"/>
      <c r="F27" s="436">
        <f ca="1">SUM($F$3:$F$26)</f>
        <v>702583.81</v>
      </c>
      <c r="G27" s="427" t="e">
        <f ca="1">汇总!H219-汇总!H218=F27</f>
        <v>#N/A</v>
      </c>
      <c r="H27" s="434"/>
    </row>
    <row r="28" customHeight="1" spans="2:8">
      <c r="B28" s="431"/>
      <c r="C28" s="431"/>
      <c r="D28" s="428" t="s">
        <v>296</v>
      </c>
      <c r="F28" s="31">
        <f ca="1">SUMIFS(汇总!$H:$H,汇总!$E:$E,"发泡")</f>
        <v>334445.19</v>
      </c>
      <c r="G28" s="427"/>
      <c r="H28" s="434"/>
    </row>
    <row r="29" customHeight="1" spans="1:8">
      <c r="A29" s="428">
        <f>IF(D29="","",COUNTA($D$3:D29))</f>
        <v>27</v>
      </c>
      <c r="D29" s="428" t="s">
        <v>297</v>
      </c>
      <c r="E29" s="428" t="s">
        <v>27</v>
      </c>
      <c r="F29" s="31">
        <f ca="1" t="array" ref="F29">SUM(SUMIFS(OFFSET(五险!P:P,,{0,3,5,7}),五险!$AM:$AM,$E29))</f>
        <v>0</v>
      </c>
      <c r="G29" s="430" t="b">
        <f ca="1">F29+F37=汇总!Y26</f>
        <v>1</v>
      </c>
      <c r="H29" s="434"/>
    </row>
    <row r="30" customHeight="1" spans="1:8">
      <c r="A30" s="428">
        <f>IF(D30="","",COUNTA($D$3:D30))</f>
        <v>28</v>
      </c>
      <c r="D30" s="428" t="s">
        <v>297</v>
      </c>
      <c r="E30" s="428" t="s">
        <v>35</v>
      </c>
      <c r="F30" s="31">
        <f ca="1" t="array" ref="F30">SUM(SUMIFS(OFFSET(五险!P:P,,{0,3,5,7}),五险!$AM:$AM,$E30))</f>
        <v>52845.76</v>
      </c>
      <c r="G30" s="430" t="b">
        <f ca="1">F30=汇总!Y27</f>
        <v>0</v>
      </c>
      <c r="H30" s="434"/>
    </row>
    <row r="31" customHeight="1" spans="1:8">
      <c r="A31" s="428">
        <f>IF(D31="","",COUNTA($D$3:D31))</f>
        <v>29</v>
      </c>
      <c r="D31" s="428" t="s">
        <v>297</v>
      </c>
      <c r="E31" s="428" t="s">
        <v>37</v>
      </c>
      <c r="F31" s="31">
        <f ca="1" t="array" ref="F31">SUM(SUMIFS(OFFSET(五险!P:P,,{0,3,5,7}),五险!$AM:$AM,$E31))</f>
        <v>40333.6</v>
      </c>
      <c r="G31" s="430" t="b">
        <f ca="1">F31=汇总!Y28</f>
        <v>0</v>
      </c>
      <c r="H31" s="434"/>
    </row>
    <row r="32" customHeight="1" spans="1:8">
      <c r="A32" s="428">
        <f>IF(D32="","",COUNTA($D$3:D32))</f>
        <v>30</v>
      </c>
      <c r="D32" s="428" t="s">
        <v>297</v>
      </c>
      <c r="E32" s="428" t="s">
        <v>39</v>
      </c>
      <c r="F32" s="31">
        <f ca="1" t="array" ref="F32">SUM(SUMIFS(OFFSET(五险!P:P,,{0,3,5,7}),五险!$AM:$AM,$E32))</f>
        <v>0</v>
      </c>
      <c r="G32" s="430" t="b">
        <f ca="1">F32=汇总!Y29</f>
        <v>1</v>
      </c>
      <c r="H32" s="434"/>
    </row>
    <row r="33" customHeight="1" spans="1:8">
      <c r="A33" s="428">
        <f>IF(D33="","",COUNTA($D$3:D33))</f>
        <v>31</v>
      </c>
      <c r="D33" s="428" t="s">
        <v>297</v>
      </c>
      <c r="E33" s="428" t="s">
        <v>41</v>
      </c>
      <c r="F33" s="31">
        <f ca="1" t="array" ref="F33">SUM(SUMIFS(OFFSET(五险!P:P,,{0,3,5,7}),五险!$AM:$AM,$E33))</f>
        <v>3364.443</v>
      </c>
      <c r="G33" s="430" t="b">
        <f ca="1">F33=汇总!Y30</f>
        <v>0</v>
      </c>
      <c r="H33" s="434"/>
    </row>
    <row r="34" customHeight="1" spans="1:8">
      <c r="A34" s="428">
        <f>IF(D34="","",COUNTA($D$3:D34))</f>
        <v>32</v>
      </c>
      <c r="D34" s="428" t="s">
        <v>297</v>
      </c>
      <c r="E34" s="428" t="s">
        <v>43</v>
      </c>
      <c r="F34" s="31">
        <f ca="1" t="array" ref="F34">SUM(SUMIFS(OFFSET(五险!P:P,,{0,3,5,7}),五险!$AM:$AM,$E34))</f>
        <v>28474.4</v>
      </c>
      <c r="G34" s="430" t="b">
        <f ca="1">F34=汇总!Y31</f>
        <v>0</v>
      </c>
      <c r="H34" s="434"/>
    </row>
    <row r="35" customHeight="1" spans="1:8">
      <c r="A35" s="428">
        <f>IF(D35="","",COUNTA($D$3:D35))</f>
        <v>33</v>
      </c>
      <c r="D35" s="428" t="s">
        <v>297</v>
      </c>
      <c r="E35" s="428" t="s">
        <v>294</v>
      </c>
      <c r="F35" s="31">
        <f ca="1" t="array" ref="F35">SUM(SUMIFS(OFFSET(五险!P:P,,{0,3,5,7}),五险!$AM:$AM,$E35))</f>
        <v>0</v>
      </c>
      <c r="G35" s="430" t="b">
        <f ca="1">F35=汇总!Y32</f>
        <v>1</v>
      </c>
      <c r="H35" s="434"/>
    </row>
    <row r="36" s="427" customFormat="1" customHeight="1" spans="1:14">
      <c r="A36" s="428">
        <f>IF(D36="","",COUNTA($D$3:D36))</f>
        <v>34</v>
      </c>
      <c r="B36" s="428"/>
      <c r="C36" s="428"/>
      <c r="D36" s="428" t="s">
        <v>297</v>
      </c>
      <c r="E36" s="428" t="s">
        <v>45</v>
      </c>
      <c r="F36" s="31">
        <f ca="1" t="array" ref="F36">SUM(SUMIFS(OFFSET(五险!P:P,,{0,3,5,7}),五险!$AM:$AM,$E36))</f>
        <v>12516.27</v>
      </c>
      <c r="G36" s="430" t="b">
        <f ca="1">F36=汇总!Y33</f>
        <v>0</v>
      </c>
      <c r="H36" s="435"/>
      <c r="I36" s="431"/>
      <c r="J36" s="438"/>
      <c r="K36" s="438"/>
      <c r="L36" s="438"/>
      <c r="M36" s="438"/>
      <c r="N36" s="438"/>
    </row>
    <row r="37" customHeight="1" spans="1:8">
      <c r="A37" s="428">
        <f>IF(D37="","",COUNTA($D$3:D37))</f>
        <v>35</v>
      </c>
      <c r="D37" s="428" t="s">
        <v>13</v>
      </c>
      <c r="E37" s="428" t="s">
        <v>27</v>
      </c>
      <c r="F37" s="31">
        <f>_xlfn.XLOOKUP("合计",公积金!$B:$B,公积金!$K:$K)</f>
        <v>12303</v>
      </c>
      <c r="H37" s="434"/>
    </row>
    <row r="38" customHeight="1" spans="1:8">
      <c r="A38" s="428">
        <f>IF(D38="","",COUNTA($D$3:D38))</f>
        <v>36</v>
      </c>
      <c r="B38" s="431"/>
      <c r="C38" s="431"/>
      <c r="D38" s="431" t="s">
        <v>298</v>
      </c>
      <c r="E38" s="431"/>
      <c r="F38" s="436">
        <f ca="1">SUM($F$29:$F$37)</f>
        <v>149837.473</v>
      </c>
      <c r="G38" s="427" t="b">
        <f ca="1">ROUND(SUM(汇总!$I$219:$M$219),2)=ROUND(F38,2)</f>
        <v>0</v>
      </c>
      <c r="H38" s="434"/>
    </row>
    <row r="39" customHeight="1" spans="1:8">
      <c r="A39" s="428">
        <f>IF(D39="","",COUNTA($D$3:D39))</f>
        <v>37</v>
      </c>
      <c r="D39" s="428" t="s">
        <v>296</v>
      </c>
      <c r="F39" s="31">
        <f ca="1" t="array" ref="F39">SUM(SUMIFS(OFFSET(汇总!$I:$I,,{0,1,2,3,4}),汇总!$E:$E,"发泡"))</f>
        <v>70386.502</v>
      </c>
      <c r="H39" s="434"/>
    </row>
    <row r="40" customHeight="1" spans="1:8">
      <c r="A40" s="428">
        <f>IF(D40="","",COUNTA($D$3:D40))</f>
        <v>38</v>
      </c>
      <c r="C40" s="428" t="s">
        <v>299</v>
      </c>
      <c r="D40" s="428" t="s">
        <v>268</v>
      </c>
      <c r="E40" s="428" t="s">
        <v>35</v>
      </c>
      <c r="F40" s="31">
        <f>SUMIFS(五险!$O:$O,五险!$AM:$AM,$E40)</f>
        <v>7050</v>
      </c>
      <c r="H40" s="434"/>
    </row>
    <row r="41" customHeight="1" spans="1:8">
      <c r="A41" s="428">
        <f>IF(D41="","",COUNTA($D$3:D41))</f>
        <v>39</v>
      </c>
      <c r="C41" s="428" t="s">
        <v>299</v>
      </c>
      <c r="D41" s="428" t="s">
        <v>268</v>
      </c>
      <c r="E41" s="428" t="s">
        <v>37</v>
      </c>
      <c r="F41" s="31">
        <f>SUMIFS(五险!$O:$O,五险!$AM:$AM,$E41)</f>
        <v>5700</v>
      </c>
      <c r="H41" s="434"/>
    </row>
    <row r="42" customHeight="1" spans="1:8">
      <c r="A42" s="428">
        <f>IF(D42="","",COUNTA($D$3:D42))</f>
        <v>40</v>
      </c>
      <c r="C42" s="428" t="s">
        <v>299</v>
      </c>
      <c r="D42" s="428" t="s">
        <v>268</v>
      </c>
      <c r="E42" s="428" t="s">
        <v>39</v>
      </c>
      <c r="F42" s="31">
        <f>SUMIFS(五险!$O:$O,五险!$AM:$AM,$E42)</f>
        <v>0</v>
      </c>
      <c r="H42" s="434"/>
    </row>
    <row r="43" customHeight="1" spans="1:8">
      <c r="A43" s="428">
        <f>IF(D43="","",COUNTA($D$3:D43))</f>
        <v>41</v>
      </c>
      <c r="C43" s="428" t="s">
        <v>299</v>
      </c>
      <c r="D43" s="428" t="s">
        <v>268</v>
      </c>
      <c r="E43" s="428" t="s">
        <v>41</v>
      </c>
      <c r="F43" s="31">
        <f>SUMIFS(五险!$O:$O,五险!$AM:$AM,$E43)</f>
        <v>450</v>
      </c>
      <c r="H43" s="434"/>
    </row>
    <row r="44" customHeight="1" spans="1:8">
      <c r="A44" s="428">
        <f>IF(D44="","",COUNTA($D$3:D44))</f>
        <v>42</v>
      </c>
      <c r="C44" s="428" t="s">
        <v>299</v>
      </c>
      <c r="D44" s="428" t="s">
        <v>268</v>
      </c>
      <c r="E44" s="428" t="s">
        <v>43</v>
      </c>
      <c r="F44" s="31">
        <f>SUMIFS(五险!$O:$O,五险!$AM:$AM,$E44)</f>
        <v>1440</v>
      </c>
      <c r="H44" s="434"/>
    </row>
    <row r="45" s="427" customFormat="1" customHeight="1" spans="1:14">
      <c r="A45" s="428">
        <f>IF(D45="","",COUNTA($D$3:D45))</f>
        <v>43</v>
      </c>
      <c r="B45" s="428"/>
      <c r="C45" s="428" t="s">
        <v>299</v>
      </c>
      <c r="D45" s="428" t="s">
        <v>268</v>
      </c>
      <c r="E45" s="428" t="s">
        <v>294</v>
      </c>
      <c r="F45" s="31">
        <f>SUMIFS(五险!$O:$O,五险!$AM:$AM,$E45)</f>
        <v>0</v>
      </c>
      <c r="G45" s="430"/>
      <c r="H45" s="435"/>
      <c r="I45" s="431"/>
      <c r="J45" s="438"/>
      <c r="K45" s="438"/>
      <c r="L45" s="438"/>
      <c r="M45" s="438"/>
      <c r="N45" s="438"/>
    </row>
    <row r="46" customHeight="1" spans="1:8">
      <c r="A46" s="428">
        <f>IF(D46="","",COUNTA($D$3:D46))</f>
        <v>44</v>
      </c>
      <c r="C46" s="428" t="s">
        <v>299</v>
      </c>
      <c r="D46" s="428" t="s">
        <v>268</v>
      </c>
      <c r="E46" s="428" t="s">
        <v>45</v>
      </c>
      <c r="F46" s="31">
        <f>SUMIFS(五险!$O:$O,五险!$AM:$AM,$E46)</f>
        <v>1800</v>
      </c>
      <c r="H46" s="434"/>
    </row>
    <row r="47" customHeight="1" spans="1:8">
      <c r="A47" s="428">
        <f>IF(D47="","",COUNTA($D$3:D47))</f>
        <v>45</v>
      </c>
      <c r="B47" s="431"/>
      <c r="C47" s="431"/>
      <c r="D47" s="431" t="s">
        <v>300</v>
      </c>
      <c r="E47" s="431"/>
      <c r="F47" s="436">
        <f>SUM($F$40:$F$46)</f>
        <v>16440</v>
      </c>
      <c r="G47" s="427" t="e">
        <f ca="1">_xlfn.XLOOKUP("服务费",汇总!$C:$C,汇总!$H:$H)=F47</f>
        <v>#N/A</v>
      </c>
      <c r="H47" s="434"/>
    </row>
    <row r="48" customHeight="1" spans="1:8">
      <c r="A48" s="428">
        <f>IF(D48="","",COUNTA($D$3:D48))</f>
        <v>46</v>
      </c>
      <c r="D48" s="431" t="s">
        <v>301</v>
      </c>
      <c r="F48" s="436">
        <f ca="1">F27+F38+F47</f>
        <v>868861.283</v>
      </c>
      <c r="G48" s="427" t="e">
        <f ca="1">ROUND(汇总!$N$219,2)=ROUND(F48,2)</f>
        <v>#N/A</v>
      </c>
      <c r="H48" s="434"/>
    </row>
    <row r="49" customHeight="1" spans="1:6">
      <c r="A49" s="428">
        <f>IF(D49="","",COUNTA($D$3:D49))</f>
        <v>47</v>
      </c>
      <c r="D49" s="428" t="s">
        <v>302</v>
      </c>
      <c r="F49" s="31">
        <f ca="1">F28+F39</f>
        <v>404831.692</v>
      </c>
    </row>
    <row r="50" customHeight="1" spans="1:1">
      <c r="A50" s="428" t="str">
        <f>IF(D50="","",COUNTA($D$3:D50))</f>
        <v/>
      </c>
    </row>
    <row r="51" customHeight="1" spans="1:1">
      <c r="A51" s="428" t="str">
        <f>IF(D51="","",COUNTA($D$3:D51))</f>
        <v/>
      </c>
    </row>
    <row r="52" customHeight="1" spans="1:1">
      <c r="A52" s="428" t="str">
        <f>IF(D52="","",COUNTA($D$3:D52))</f>
        <v/>
      </c>
    </row>
    <row r="53" customHeight="1" spans="1:1">
      <c r="A53" s="428" t="str">
        <f>IF(D53="","",COUNTA($D$3:D53))</f>
        <v/>
      </c>
    </row>
  </sheetData>
  <mergeCells count="2">
    <mergeCell ref="A1:G1"/>
    <mergeCell ref="I1:N1"/>
  </mergeCells>
  <pageMargins left="0.75" right="0.75" top="1" bottom="1" header="0.5" footer="0.5"/>
  <pageSetup paperSize="9" orientation="portrait"/>
  <headerFooter/>
  <ignoredErrors>
    <ignoredError sqref="F12:F17 F8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  <pageSetUpPr fitToPage="1"/>
  </sheetPr>
  <dimension ref="A1:HX37"/>
  <sheetViews>
    <sheetView tabSelected="1" view="pageBreakPreview" zoomScaleNormal="90" workbookViewId="0">
      <pane xSplit="7" ySplit="4" topLeftCell="O5" activePane="bottomRight" state="frozen"/>
      <selection/>
      <selection pane="topRight"/>
      <selection pane="bottomLeft"/>
      <selection pane="bottomRight" activeCell="AI16" sqref="AI16"/>
    </sheetView>
  </sheetViews>
  <sheetFormatPr defaultColWidth="9" defaultRowHeight="14.25"/>
  <cols>
    <col min="1" max="1" width="3.88333333333333" style="1" customWidth="1"/>
    <col min="2" max="2" width="3.96666666666667" style="1" customWidth="1"/>
    <col min="3" max="3" width="5.875" style="1" customWidth="1"/>
    <col min="4" max="4" width="7.05" style="1" customWidth="1"/>
    <col min="5" max="5" width="9.75" style="1" customWidth="1"/>
    <col min="6" max="6" width="6.975" style="1" customWidth="1"/>
    <col min="7" max="7" width="6.60833333333333" style="1" customWidth="1"/>
    <col min="8" max="9" width="4.91666666666667" style="1" customWidth="1"/>
    <col min="10" max="10" width="4.91666666666667" style="1" hidden="1" customWidth="1"/>
    <col min="11" max="11" width="5.875" style="1" customWidth="1"/>
    <col min="12" max="12" width="7.375" style="1" customWidth="1"/>
    <col min="13" max="17" width="5.875" style="1" customWidth="1"/>
    <col min="18" max="22" width="5.5" style="1" customWidth="1"/>
    <col min="23" max="23" width="6.91666666666667" style="1" customWidth="1"/>
    <col min="24" max="25" width="5.875" style="1" customWidth="1"/>
    <col min="26" max="26" width="5.66666666666667" style="1" hidden="1" customWidth="1"/>
    <col min="27" max="27" width="5.875" style="1" hidden="1" customWidth="1"/>
    <col min="28" max="30" width="4.48333333333333" style="1" customWidth="1"/>
    <col min="31" max="31" width="5.875" style="1" customWidth="1"/>
    <col min="32" max="32" width="6.25" style="1" hidden="1" customWidth="1"/>
    <col min="33" max="33" width="6.41666666666667" style="1" customWidth="1"/>
    <col min="34" max="34" width="8.125" style="1" hidden="1" customWidth="1"/>
    <col min="35" max="37" width="5.08333333333333" style="1" customWidth="1"/>
    <col min="38" max="38" width="17" style="1" customWidth="1"/>
    <col min="39" max="39" width="9" style="1"/>
    <col min="40" max="40" width="6.91666666666667" style="1" customWidth="1"/>
    <col min="41" max="41" width="13.75" style="1" customWidth="1"/>
    <col min="42" max="42" width="14.4416666666667" style="219" customWidth="1"/>
    <col min="43" max="16384" width="9" style="1"/>
  </cols>
  <sheetData>
    <row r="1" s="1" customFormat="1" ht="22" customHeight="1" spans="1:42">
      <c r="A1" s="393"/>
      <c r="B1" s="393"/>
      <c r="C1" s="226"/>
      <c r="D1" s="226"/>
      <c r="E1" s="394"/>
      <c r="F1" s="226"/>
      <c r="G1" s="226"/>
      <c r="H1" s="226"/>
      <c r="I1" s="226"/>
      <c r="J1" s="226"/>
      <c r="K1" s="407"/>
      <c r="L1" s="407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393"/>
      <c r="X1" s="393"/>
      <c r="Y1" s="393"/>
      <c r="Z1" s="393"/>
      <c r="AA1" s="393"/>
      <c r="AB1" s="411"/>
      <c r="AC1" s="411"/>
      <c r="AD1" s="393"/>
      <c r="AE1" s="407"/>
      <c r="AF1" s="393"/>
      <c r="AG1" s="393"/>
      <c r="AH1" s="415"/>
      <c r="AI1" s="393"/>
      <c r="AJ1" s="393"/>
      <c r="AK1" s="393"/>
      <c r="AL1" s="393"/>
      <c r="AP1" s="219"/>
    </row>
    <row r="2" s="1" customFormat="1" ht="32" customHeight="1" spans="1:42">
      <c r="A2" s="226" t="s">
        <v>303</v>
      </c>
      <c r="B2" s="226"/>
      <c r="C2" s="226"/>
      <c r="D2" s="226"/>
      <c r="E2" s="226"/>
      <c r="F2" s="226"/>
      <c r="G2" s="226"/>
      <c r="H2" s="226"/>
      <c r="I2" s="226"/>
      <c r="J2" s="226"/>
      <c r="K2" s="240"/>
      <c r="L2" s="240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40"/>
      <c r="AF2" s="226"/>
      <c r="AG2" s="226"/>
      <c r="AH2" s="226"/>
      <c r="AI2" s="393"/>
      <c r="AJ2" s="393"/>
      <c r="AK2" s="393"/>
      <c r="AL2" s="393"/>
      <c r="AP2" s="219"/>
    </row>
    <row r="3" s="210" customFormat="1" ht="22" customHeight="1" spans="1:42">
      <c r="A3" s="322" t="s">
        <v>0</v>
      </c>
      <c r="B3" s="322" t="s">
        <v>304</v>
      </c>
      <c r="C3" s="322" t="s">
        <v>2</v>
      </c>
      <c r="D3" s="322" t="s">
        <v>1</v>
      </c>
      <c r="E3" s="395" t="s">
        <v>305</v>
      </c>
      <c r="F3" s="322" t="s">
        <v>3</v>
      </c>
      <c r="G3" s="322" t="s">
        <v>306</v>
      </c>
      <c r="H3" s="396" t="s">
        <v>307</v>
      </c>
      <c r="I3" s="339" t="s">
        <v>308</v>
      </c>
      <c r="J3" s="243" t="s">
        <v>309</v>
      </c>
      <c r="K3" s="244" t="s">
        <v>310</v>
      </c>
      <c r="L3" s="408" t="s">
        <v>311</v>
      </c>
      <c r="M3" s="322" t="s">
        <v>312</v>
      </c>
      <c r="N3" s="322"/>
      <c r="O3" s="322"/>
      <c r="P3" s="322"/>
      <c r="Q3" s="322"/>
      <c r="R3" s="227" t="s">
        <v>313</v>
      </c>
      <c r="S3" s="227"/>
      <c r="T3" s="227"/>
      <c r="U3" s="227"/>
      <c r="V3" s="227"/>
      <c r="W3" s="227"/>
      <c r="X3" s="227" t="s">
        <v>314</v>
      </c>
      <c r="Y3" s="412" t="s">
        <v>315</v>
      </c>
      <c r="Z3" s="227" t="s">
        <v>316</v>
      </c>
      <c r="AA3" s="227" t="s">
        <v>317</v>
      </c>
      <c r="AB3" s="320" t="s">
        <v>318</v>
      </c>
      <c r="AC3" s="264" t="s">
        <v>319</v>
      </c>
      <c r="AD3" s="264" t="s">
        <v>320</v>
      </c>
      <c r="AE3" s="227" t="s">
        <v>321</v>
      </c>
      <c r="AF3" s="243" t="s">
        <v>309</v>
      </c>
      <c r="AG3" s="227" t="s">
        <v>322</v>
      </c>
      <c r="AH3" s="322" t="s">
        <v>323</v>
      </c>
      <c r="AI3" s="322" t="s">
        <v>286</v>
      </c>
      <c r="AJ3" s="271"/>
      <c r="AK3" s="271"/>
      <c r="AL3" s="271"/>
      <c r="AM3" s="416"/>
      <c r="AP3" s="278" t="s">
        <v>324</v>
      </c>
    </row>
    <row r="4" s="210" customFormat="1" ht="25" customHeight="1" spans="1:42">
      <c r="A4" s="322"/>
      <c r="B4" s="322"/>
      <c r="C4" s="322"/>
      <c r="D4" s="322"/>
      <c r="E4" s="395"/>
      <c r="F4" s="322"/>
      <c r="G4" s="322"/>
      <c r="H4" s="396"/>
      <c r="I4" s="342"/>
      <c r="J4" s="243"/>
      <c r="K4" s="244"/>
      <c r="L4" s="408"/>
      <c r="M4" s="244" t="s">
        <v>9</v>
      </c>
      <c r="N4" s="244" t="s">
        <v>11</v>
      </c>
      <c r="O4" s="244" t="s">
        <v>10</v>
      </c>
      <c r="P4" s="244" t="s">
        <v>325</v>
      </c>
      <c r="Q4" s="227" t="s">
        <v>326</v>
      </c>
      <c r="R4" s="258" t="s">
        <v>327</v>
      </c>
      <c r="S4" s="258" t="s">
        <v>328</v>
      </c>
      <c r="T4" s="258" t="s">
        <v>329</v>
      </c>
      <c r="U4" s="258" t="s">
        <v>330</v>
      </c>
      <c r="V4" s="258" t="s">
        <v>331</v>
      </c>
      <c r="W4" s="258" t="s">
        <v>332</v>
      </c>
      <c r="X4" s="227"/>
      <c r="Y4" s="412"/>
      <c r="Z4" s="227"/>
      <c r="AA4" s="227"/>
      <c r="AB4" s="258"/>
      <c r="AC4" s="264"/>
      <c r="AD4" s="264"/>
      <c r="AE4" s="227"/>
      <c r="AF4" s="243"/>
      <c r="AG4" s="227"/>
      <c r="AH4" s="322"/>
      <c r="AI4" s="417"/>
      <c r="AJ4" s="271">
        <v>7.14</v>
      </c>
      <c r="AK4" s="271"/>
      <c r="AL4" s="271" t="s">
        <v>333</v>
      </c>
      <c r="AM4" s="271" t="s">
        <v>334</v>
      </c>
      <c r="AP4" s="278"/>
    </row>
    <row r="5" s="1" customFormat="1" ht="30" customHeight="1" spans="1:232">
      <c r="A5" s="218">
        <f>ROW()-4</f>
        <v>1</v>
      </c>
      <c r="B5" s="362">
        <v>11</v>
      </c>
      <c r="C5" s="228" t="s">
        <v>26</v>
      </c>
      <c r="D5" s="385" t="s">
        <v>335</v>
      </c>
      <c r="E5" s="397">
        <v>38534</v>
      </c>
      <c r="F5" s="385" t="s">
        <v>336</v>
      </c>
      <c r="G5" s="398">
        <v>45809</v>
      </c>
      <c r="H5" s="218">
        <v>288</v>
      </c>
      <c r="I5" s="228">
        <v>2772</v>
      </c>
      <c r="J5" s="228"/>
      <c r="K5" s="249"/>
      <c r="L5" s="250">
        <v>15260</v>
      </c>
      <c r="M5" s="236">
        <v>0</v>
      </c>
      <c r="N5" s="236">
        <v>260</v>
      </c>
      <c r="O5" s="236">
        <v>0</v>
      </c>
      <c r="P5" s="236">
        <v>15</v>
      </c>
      <c r="Q5" s="385"/>
      <c r="R5" s="385"/>
      <c r="S5" s="385"/>
      <c r="U5" s="385"/>
      <c r="V5" s="385"/>
      <c r="W5" s="385"/>
      <c r="X5" s="236">
        <f>L5-M5-N5-O5-P5-Q5-R5-S5-T5-U5-V5-W5</f>
        <v>14985</v>
      </c>
      <c r="Y5" s="250">
        <v>1000</v>
      </c>
      <c r="Z5" s="265"/>
      <c r="AA5" s="218"/>
      <c r="AB5" s="218">
        <f>SUM(R5:W5)</f>
        <v>0</v>
      </c>
      <c r="AC5" s="265"/>
      <c r="AD5" s="265"/>
      <c r="AE5" s="413"/>
      <c r="AF5" s="266">
        <f t="shared" ref="AF5:AF15" si="0">J5</f>
        <v>0</v>
      </c>
      <c r="AG5" s="236">
        <f>X5-Y5-AA5-AC5-AD5-AE5-AF5+AB5-Z5</f>
        <v>13985</v>
      </c>
      <c r="AH5" s="236"/>
      <c r="AI5" s="236"/>
      <c r="AJ5" s="238">
        <f>VLOOKUP(C5,[8]科室人员!$C$3:$CW$600,44,0)</f>
        <v>13985</v>
      </c>
      <c r="AK5" s="238">
        <f>AG5-AJ5</f>
        <v>0</v>
      </c>
      <c r="AL5" s="418" t="str">
        <f>_xlfn.XLOOKUP(C5,[8]科室人员!$C$1:$C$65536,[8]科室人员!$AW$1:$AW$65536,0,0)</f>
        <v>422426196407203858</v>
      </c>
      <c r="AM5" s="419" t="s">
        <v>337</v>
      </c>
      <c r="AN5" s="420">
        <f>M5+N5+O5+Q5</f>
        <v>260</v>
      </c>
      <c r="AO5" s="279"/>
      <c r="AP5" s="209" t="str">
        <f>_xlfn.XLOOKUP($C5,汇总!$C:$C,汇总!$C:$C)</f>
        <v>李开阳</v>
      </c>
      <c r="AQ5" s="279"/>
      <c r="AR5" s="279"/>
      <c r="AS5" s="279"/>
      <c r="AT5" s="279"/>
      <c r="AU5" s="279"/>
      <c r="AV5" s="279"/>
      <c r="AW5" s="279"/>
      <c r="AX5" s="279"/>
      <c r="AY5" s="279"/>
      <c r="AZ5" s="279"/>
      <c r="BA5" s="279"/>
      <c r="BB5" s="279"/>
      <c r="BC5" s="279"/>
      <c r="BD5" s="279"/>
      <c r="BE5" s="279"/>
      <c r="BF5" s="279"/>
      <c r="BG5" s="279"/>
      <c r="BH5" s="279"/>
      <c r="BI5" s="279"/>
      <c r="BJ5" s="279"/>
      <c r="BK5" s="279"/>
      <c r="BL5" s="279"/>
      <c r="BM5" s="279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CP5" s="279"/>
      <c r="CQ5" s="279"/>
      <c r="CR5" s="279"/>
      <c r="CS5" s="279"/>
      <c r="CT5" s="279"/>
      <c r="CU5" s="279"/>
      <c r="CV5" s="279"/>
      <c r="CW5" s="279"/>
      <c r="CX5" s="279"/>
      <c r="CY5" s="279"/>
      <c r="CZ5" s="279"/>
      <c r="DA5" s="279"/>
      <c r="DB5" s="279"/>
      <c r="DC5" s="279"/>
      <c r="DD5" s="279"/>
      <c r="DE5" s="279"/>
      <c r="DF5" s="279"/>
      <c r="DG5" s="279"/>
      <c r="DH5" s="279"/>
      <c r="DI5" s="279"/>
      <c r="DJ5" s="279"/>
      <c r="DK5" s="279"/>
      <c r="DL5" s="279"/>
      <c r="DM5" s="279"/>
      <c r="DN5" s="279"/>
      <c r="DO5" s="279"/>
      <c r="DP5" s="279"/>
      <c r="DQ5" s="279"/>
      <c r="DR5" s="279"/>
      <c r="DS5" s="279"/>
      <c r="DT5" s="279"/>
      <c r="DU5" s="279"/>
      <c r="DV5" s="279"/>
      <c r="DW5" s="279"/>
      <c r="DX5" s="279"/>
      <c r="DY5" s="279"/>
      <c r="DZ5" s="279"/>
      <c r="EA5" s="279"/>
      <c r="EB5" s="279"/>
      <c r="EC5" s="279"/>
      <c r="ED5" s="279"/>
      <c r="EE5" s="279"/>
      <c r="EF5" s="279"/>
      <c r="EG5" s="279"/>
      <c r="EH5" s="279"/>
      <c r="EI5" s="279"/>
      <c r="EJ5" s="279"/>
      <c r="EK5" s="279"/>
      <c r="EL5" s="279"/>
      <c r="EM5" s="279"/>
      <c r="EN5" s="279"/>
      <c r="EO5" s="279"/>
      <c r="EP5" s="279"/>
      <c r="EQ5" s="279"/>
      <c r="ER5" s="279"/>
      <c r="ES5" s="279"/>
      <c r="ET5" s="279"/>
      <c r="EU5" s="279"/>
      <c r="EV5" s="279"/>
      <c r="EW5" s="279"/>
      <c r="EX5" s="279"/>
      <c r="EY5" s="279"/>
      <c r="EZ5" s="279"/>
      <c r="FA5" s="279"/>
      <c r="FB5" s="279"/>
      <c r="FC5" s="279"/>
      <c r="FD5" s="279"/>
      <c r="FE5" s="279"/>
      <c r="FF5" s="279"/>
      <c r="FG5" s="279"/>
      <c r="FH5" s="279"/>
      <c r="FI5" s="279"/>
      <c r="FJ5" s="279"/>
      <c r="FK5" s="279"/>
      <c r="FL5" s="279"/>
      <c r="FM5" s="279"/>
      <c r="FN5" s="279"/>
      <c r="FO5" s="279"/>
      <c r="FP5" s="279"/>
      <c r="FQ5" s="279"/>
      <c r="FR5" s="279"/>
      <c r="FS5" s="279"/>
      <c r="FT5" s="279"/>
      <c r="FU5" s="279"/>
      <c r="FV5" s="279"/>
      <c r="FW5" s="279"/>
      <c r="FX5" s="279"/>
      <c r="FY5" s="279"/>
      <c r="FZ5" s="279"/>
      <c r="GA5" s="279"/>
      <c r="GB5" s="279"/>
      <c r="GC5" s="279"/>
      <c r="GD5" s="279"/>
      <c r="GE5" s="279"/>
      <c r="GF5" s="279"/>
      <c r="GG5" s="279"/>
      <c r="GH5" s="279"/>
      <c r="GI5" s="279"/>
      <c r="GJ5" s="279"/>
      <c r="GK5" s="279"/>
      <c r="GL5" s="279"/>
      <c r="GM5" s="279"/>
      <c r="GN5" s="279"/>
      <c r="GO5" s="279"/>
      <c r="GP5" s="279"/>
      <c r="GQ5" s="279"/>
      <c r="GR5" s="279"/>
      <c r="GS5" s="279"/>
      <c r="GT5" s="279"/>
      <c r="GU5" s="279"/>
      <c r="GV5" s="279"/>
      <c r="GW5" s="279"/>
      <c r="GX5" s="279"/>
      <c r="GY5" s="279"/>
      <c r="GZ5" s="279"/>
      <c r="HA5" s="279"/>
      <c r="HB5" s="279"/>
      <c r="HC5" s="279"/>
      <c r="HD5" s="279"/>
      <c r="HE5" s="279"/>
      <c r="HF5" s="279"/>
      <c r="HG5" s="279"/>
      <c r="HH5" s="279"/>
      <c r="HI5" s="279"/>
      <c r="HJ5" s="279"/>
      <c r="HK5" s="279"/>
      <c r="HL5" s="279"/>
      <c r="HM5" s="279"/>
      <c r="HN5" s="279"/>
      <c r="HO5" s="279"/>
      <c r="HP5" s="279"/>
      <c r="HQ5" s="279"/>
      <c r="HR5" s="279"/>
      <c r="HS5" s="279"/>
      <c r="HT5" s="279"/>
      <c r="HU5" s="279"/>
      <c r="HV5" s="279"/>
      <c r="HW5" s="279"/>
      <c r="HX5" s="279"/>
    </row>
    <row r="6" s="1" customFormat="1" ht="30" customHeight="1" spans="1:232">
      <c r="A6" s="218">
        <f t="shared" ref="A6:A20" si="1">ROW()-4</f>
        <v>2</v>
      </c>
      <c r="B6" s="362">
        <v>13</v>
      </c>
      <c r="C6" s="218" t="s">
        <v>29</v>
      </c>
      <c r="D6" s="385" t="s">
        <v>335</v>
      </c>
      <c r="E6" s="397">
        <v>41730</v>
      </c>
      <c r="F6" s="385" t="s">
        <v>338</v>
      </c>
      <c r="G6" s="398">
        <v>45809</v>
      </c>
      <c r="H6" s="218">
        <v>264</v>
      </c>
      <c r="I6" s="228">
        <v>1127.16</v>
      </c>
      <c r="J6" s="228"/>
      <c r="K6" s="249"/>
      <c r="L6" s="250">
        <v>6571.16</v>
      </c>
      <c r="M6" s="236">
        <v>412.8</v>
      </c>
      <c r="N6" s="236">
        <v>103.2</v>
      </c>
      <c r="O6" s="236">
        <v>15.48</v>
      </c>
      <c r="P6" s="236">
        <v>15</v>
      </c>
      <c r="Q6" s="385">
        <v>310</v>
      </c>
      <c r="R6" s="385">
        <v>0</v>
      </c>
      <c r="S6" s="385">
        <v>0</v>
      </c>
      <c r="T6" s="385">
        <v>0</v>
      </c>
      <c r="U6" s="385">
        <v>0</v>
      </c>
      <c r="V6" s="385">
        <v>3000</v>
      </c>
      <c r="W6" s="385"/>
      <c r="X6" s="236">
        <f t="shared" ref="X6:X20" si="2">L6-M6-N6-O6-P6-Q6-R6-S6-T6-U6-V6-W6</f>
        <v>2714.68</v>
      </c>
      <c r="Y6" s="250">
        <v>0</v>
      </c>
      <c r="Z6" s="265"/>
      <c r="AA6" s="218"/>
      <c r="AB6" s="218">
        <f t="shared" ref="AB6:AB20" si="3">SUM(R6:W6)</f>
        <v>3000</v>
      </c>
      <c r="AC6" s="265"/>
      <c r="AD6" s="265"/>
      <c r="AE6" s="413"/>
      <c r="AF6" s="266">
        <f t="shared" si="0"/>
        <v>0</v>
      </c>
      <c r="AG6" s="236">
        <f t="shared" ref="AG6:AG20" si="4">X6-Y6-AA6-AC6-AD6-AE6-AF6+AB6-Z6</f>
        <v>5714.68</v>
      </c>
      <c r="AH6" s="236"/>
      <c r="AI6" s="236"/>
      <c r="AJ6" s="238">
        <f>VLOOKUP(C6,[8]科室人员!$C$3:$CW$600,44,0)</f>
        <v>5714.68</v>
      </c>
      <c r="AK6" s="238">
        <f t="shared" ref="AK6:AK21" si="5">AG6-AJ6</f>
        <v>0</v>
      </c>
      <c r="AL6" s="418" t="str">
        <f>_xlfn.XLOOKUP(C6,[8]科室人员!$C$1:$C$65536,[8]科室人员!$AW$1:$AW$65536,0,0)</f>
        <v>430702198510205223</v>
      </c>
      <c r="AM6" s="419" t="s">
        <v>337</v>
      </c>
      <c r="AN6" s="420">
        <f t="shared" ref="AN6:AN20" si="6">M6+N6+O6+Q6</f>
        <v>841.48</v>
      </c>
      <c r="AO6" s="279"/>
      <c r="AP6" s="209" t="str">
        <f>_xlfn.XLOOKUP($C6,汇总!$C:$C,汇总!$C:$C)</f>
        <v>刘心</v>
      </c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9"/>
      <c r="BI6" s="279"/>
      <c r="BJ6" s="279"/>
      <c r="BK6" s="279"/>
      <c r="BL6" s="279"/>
      <c r="BM6" s="279"/>
      <c r="BN6" s="279"/>
      <c r="BO6" s="279"/>
      <c r="BP6" s="279"/>
      <c r="BQ6" s="279"/>
      <c r="BR6" s="279"/>
      <c r="BS6" s="279"/>
      <c r="BT6" s="279"/>
      <c r="BU6" s="279"/>
      <c r="BV6" s="279"/>
      <c r="BW6" s="279"/>
      <c r="BX6" s="279"/>
      <c r="BY6" s="279"/>
      <c r="BZ6" s="279"/>
      <c r="CA6" s="279"/>
      <c r="CB6" s="279"/>
      <c r="CC6" s="279"/>
      <c r="CD6" s="279"/>
      <c r="CE6" s="279"/>
      <c r="CF6" s="279"/>
      <c r="CG6" s="279"/>
      <c r="CH6" s="279"/>
      <c r="CI6" s="279"/>
      <c r="CJ6" s="279"/>
      <c r="CK6" s="279"/>
      <c r="CL6" s="279"/>
      <c r="CM6" s="279"/>
      <c r="CN6" s="279"/>
      <c r="CO6" s="279"/>
      <c r="CP6" s="279"/>
      <c r="CQ6" s="279"/>
      <c r="CR6" s="279"/>
      <c r="CS6" s="279"/>
      <c r="CT6" s="279"/>
      <c r="CU6" s="279"/>
      <c r="CV6" s="279"/>
      <c r="CW6" s="279"/>
      <c r="CX6" s="279"/>
      <c r="CY6" s="279"/>
      <c r="CZ6" s="279"/>
      <c r="DA6" s="279"/>
      <c r="DB6" s="279"/>
      <c r="DC6" s="279"/>
      <c r="DD6" s="279"/>
      <c r="DE6" s="279"/>
      <c r="DF6" s="279"/>
      <c r="DG6" s="279"/>
      <c r="DH6" s="279"/>
      <c r="DI6" s="279"/>
      <c r="DJ6" s="279"/>
      <c r="DK6" s="279"/>
      <c r="DL6" s="279"/>
      <c r="DM6" s="279"/>
      <c r="DN6" s="279"/>
      <c r="DO6" s="279"/>
      <c r="DP6" s="279"/>
      <c r="DQ6" s="279"/>
      <c r="DR6" s="279"/>
      <c r="DS6" s="279"/>
      <c r="DT6" s="279"/>
      <c r="DU6" s="279"/>
      <c r="DV6" s="279"/>
      <c r="DW6" s="279"/>
      <c r="DX6" s="279"/>
      <c r="DY6" s="279"/>
      <c r="DZ6" s="279"/>
      <c r="EA6" s="279"/>
      <c r="EB6" s="279"/>
      <c r="EC6" s="279"/>
      <c r="ED6" s="279"/>
      <c r="EE6" s="279"/>
      <c r="EF6" s="279"/>
      <c r="EG6" s="279"/>
      <c r="EH6" s="279"/>
      <c r="EI6" s="279"/>
      <c r="EJ6" s="279"/>
      <c r="EK6" s="279"/>
      <c r="EL6" s="279"/>
      <c r="EM6" s="279"/>
      <c r="EN6" s="279"/>
      <c r="EO6" s="279"/>
      <c r="EP6" s="279"/>
      <c r="EQ6" s="279"/>
      <c r="ER6" s="279"/>
      <c r="ES6" s="279"/>
      <c r="ET6" s="279"/>
      <c r="EU6" s="279"/>
      <c r="EV6" s="279"/>
      <c r="EW6" s="279"/>
      <c r="EX6" s="279"/>
      <c r="EY6" s="279"/>
      <c r="EZ6" s="279"/>
      <c r="FA6" s="279"/>
      <c r="FB6" s="279"/>
      <c r="FC6" s="279"/>
      <c r="FD6" s="279"/>
      <c r="FE6" s="279"/>
      <c r="FF6" s="279"/>
      <c r="FG6" s="279"/>
      <c r="FH6" s="279"/>
      <c r="FI6" s="279"/>
      <c r="FJ6" s="279"/>
      <c r="FK6" s="279"/>
      <c r="FL6" s="279"/>
      <c r="FM6" s="279"/>
      <c r="FN6" s="279"/>
      <c r="FO6" s="279"/>
      <c r="FP6" s="279"/>
      <c r="FQ6" s="279"/>
      <c r="FR6" s="279"/>
      <c r="FS6" s="279"/>
      <c r="FT6" s="279"/>
      <c r="FU6" s="279"/>
      <c r="FV6" s="279"/>
      <c r="FW6" s="279"/>
      <c r="FX6" s="279"/>
      <c r="FY6" s="279"/>
      <c r="FZ6" s="279"/>
      <c r="GA6" s="279"/>
      <c r="GB6" s="279"/>
      <c r="GC6" s="279"/>
      <c r="GD6" s="279"/>
      <c r="GE6" s="279"/>
      <c r="GF6" s="279"/>
      <c r="GG6" s="279"/>
      <c r="GH6" s="279"/>
      <c r="GI6" s="279"/>
      <c r="GJ6" s="279"/>
      <c r="GK6" s="279"/>
      <c r="GL6" s="279"/>
      <c r="GM6" s="279"/>
      <c r="GN6" s="279"/>
      <c r="GO6" s="279"/>
      <c r="GP6" s="279"/>
      <c r="GQ6" s="279"/>
      <c r="GR6" s="279"/>
      <c r="GS6" s="279"/>
      <c r="GT6" s="279"/>
      <c r="GU6" s="279"/>
      <c r="GV6" s="279"/>
      <c r="GW6" s="279"/>
      <c r="GX6" s="279"/>
      <c r="GY6" s="279"/>
      <c r="GZ6" s="279"/>
      <c r="HA6" s="279"/>
      <c r="HB6" s="279"/>
      <c r="HC6" s="279"/>
      <c r="HD6" s="279"/>
      <c r="HE6" s="279"/>
      <c r="HF6" s="279"/>
      <c r="HG6" s="279"/>
      <c r="HH6" s="279"/>
      <c r="HI6" s="279"/>
      <c r="HJ6" s="279"/>
      <c r="HK6" s="279"/>
      <c r="HL6" s="279"/>
      <c r="HM6" s="279"/>
      <c r="HN6" s="279"/>
      <c r="HO6" s="279"/>
      <c r="HP6" s="279"/>
      <c r="HQ6" s="279"/>
      <c r="HR6" s="279"/>
      <c r="HS6" s="279"/>
      <c r="HT6" s="279"/>
      <c r="HU6" s="279"/>
      <c r="HV6" s="279"/>
      <c r="HW6" s="279"/>
      <c r="HX6" s="279"/>
    </row>
    <row r="7" s="1" customFormat="1" ht="30" customHeight="1" spans="1:232">
      <c r="A7" s="218">
        <f t="shared" si="1"/>
        <v>3</v>
      </c>
      <c r="B7" s="362">
        <v>548</v>
      </c>
      <c r="C7" s="218" t="s">
        <v>31</v>
      </c>
      <c r="D7" s="385" t="s">
        <v>335</v>
      </c>
      <c r="E7" s="397">
        <v>42900</v>
      </c>
      <c r="F7" s="385" t="s">
        <v>339</v>
      </c>
      <c r="G7" s="398">
        <v>45809</v>
      </c>
      <c r="H7" s="218">
        <v>252</v>
      </c>
      <c r="I7" s="228">
        <v>999.9</v>
      </c>
      <c r="J7" s="228"/>
      <c r="K7" s="249"/>
      <c r="L7" s="250">
        <v>5791.9</v>
      </c>
      <c r="M7" s="236">
        <v>440</v>
      </c>
      <c r="N7" s="236">
        <v>110</v>
      </c>
      <c r="O7" s="236">
        <v>16.5</v>
      </c>
      <c r="P7" s="236">
        <v>15</v>
      </c>
      <c r="Q7" s="385">
        <v>275</v>
      </c>
      <c r="R7" s="385">
        <v>2000</v>
      </c>
      <c r="S7" s="385">
        <v>0</v>
      </c>
      <c r="T7" s="385">
        <v>0</v>
      </c>
      <c r="U7" s="385">
        <v>0</v>
      </c>
      <c r="V7" s="385">
        <v>0</v>
      </c>
      <c r="W7" s="385"/>
      <c r="X7" s="236">
        <f t="shared" si="2"/>
        <v>2935.4</v>
      </c>
      <c r="Y7" s="250">
        <v>0</v>
      </c>
      <c r="Z7" s="265"/>
      <c r="AA7" s="218"/>
      <c r="AB7" s="218">
        <f t="shared" si="3"/>
        <v>2000</v>
      </c>
      <c r="AC7" s="265"/>
      <c r="AD7" s="265"/>
      <c r="AE7" s="413"/>
      <c r="AF7" s="266">
        <f t="shared" si="0"/>
        <v>0</v>
      </c>
      <c r="AG7" s="236">
        <f t="shared" si="4"/>
        <v>4935.4</v>
      </c>
      <c r="AH7" s="236"/>
      <c r="AI7" s="236"/>
      <c r="AJ7" s="238">
        <f>VLOOKUP(C7,[8]科室人员!$C$3:$CW$600,44,0)</f>
        <v>4935.4</v>
      </c>
      <c r="AK7" s="238">
        <f t="shared" si="5"/>
        <v>0</v>
      </c>
      <c r="AL7" s="418" t="str">
        <f>_xlfn.XLOOKUP(C7,[8]科室人员!$C$1:$C$65536,[8]科室人员!$AW$1:$AW$65536,0,0)</f>
        <v>430203198304104025</v>
      </c>
      <c r="AM7" s="419" t="s">
        <v>337</v>
      </c>
      <c r="AN7" s="420">
        <f t="shared" si="6"/>
        <v>841.5</v>
      </c>
      <c r="AO7" s="279"/>
      <c r="AP7" s="209" t="str">
        <f>_xlfn.XLOOKUP($C7,汇总!$C:$C,汇总!$C:$C)</f>
        <v>易兰</v>
      </c>
      <c r="AQ7" s="279"/>
      <c r="AR7" s="279"/>
      <c r="AS7" s="279"/>
      <c r="AT7" s="279"/>
      <c r="AU7" s="279"/>
      <c r="AV7" s="279"/>
      <c r="AW7" s="279"/>
      <c r="AX7" s="279"/>
      <c r="AY7" s="279"/>
      <c r="AZ7" s="279"/>
      <c r="BA7" s="279"/>
      <c r="BB7" s="279"/>
      <c r="BC7" s="279"/>
      <c r="BD7" s="279"/>
      <c r="BE7" s="279"/>
      <c r="BF7" s="279"/>
      <c r="BG7" s="279"/>
      <c r="BH7" s="279"/>
      <c r="BI7" s="279"/>
      <c r="BJ7" s="279"/>
      <c r="BK7" s="279"/>
      <c r="BL7" s="279"/>
      <c r="BM7" s="279"/>
      <c r="BN7" s="279"/>
      <c r="BO7" s="279"/>
      <c r="BP7" s="279"/>
      <c r="BQ7" s="279"/>
      <c r="BR7" s="279"/>
      <c r="BS7" s="279"/>
      <c r="BT7" s="279"/>
      <c r="BU7" s="279"/>
      <c r="BV7" s="279"/>
      <c r="BW7" s="279"/>
      <c r="BX7" s="279"/>
      <c r="BY7" s="279"/>
      <c r="BZ7" s="279"/>
      <c r="CA7" s="279"/>
      <c r="CB7" s="279"/>
      <c r="CC7" s="279"/>
      <c r="CD7" s="279"/>
      <c r="CE7" s="279"/>
      <c r="CF7" s="279"/>
      <c r="CG7" s="279"/>
      <c r="CH7" s="279"/>
      <c r="CI7" s="279"/>
      <c r="CJ7" s="279"/>
      <c r="CK7" s="279"/>
      <c r="CL7" s="279"/>
      <c r="CM7" s="279"/>
      <c r="CN7" s="279"/>
      <c r="CO7" s="279"/>
      <c r="CP7" s="279"/>
      <c r="CQ7" s="279"/>
      <c r="CR7" s="279"/>
      <c r="CS7" s="279"/>
      <c r="CT7" s="279"/>
      <c r="CU7" s="279"/>
      <c r="CV7" s="279"/>
      <c r="CW7" s="279"/>
      <c r="CX7" s="279"/>
      <c r="CY7" s="279"/>
      <c r="CZ7" s="279"/>
      <c r="DA7" s="279"/>
      <c r="DB7" s="279"/>
      <c r="DC7" s="279"/>
      <c r="DD7" s="279"/>
      <c r="DE7" s="279"/>
      <c r="DF7" s="279"/>
      <c r="DG7" s="279"/>
      <c r="DH7" s="279"/>
      <c r="DI7" s="279"/>
      <c r="DJ7" s="279"/>
      <c r="DK7" s="279"/>
      <c r="DL7" s="279"/>
      <c r="DM7" s="279"/>
      <c r="DN7" s="279"/>
      <c r="DO7" s="279"/>
      <c r="DP7" s="279"/>
      <c r="DQ7" s="279"/>
      <c r="DR7" s="279"/>
      <c r="DS7" s="279"/>
      <c r="DT7" s="279"/>
      <c r="DU7" s="279"/>
      <c r="DV7" s="279"/>
      <c r="DW7" s="279"/>
      <c r="DX7" s="279"/>
      <c r="DY7" s="279"/>
      <c r="DZ7" s="279"/>
      <c r="EA7" s="279"/>
      <c r="EB7" s="279"/>
      <c r="EC7" s="279"/>
      <c r="ED7" s="279"/>
      <c r="EE7" s="279"/>
      <c r="EF7" s="279"/>
      <c r="EG7" s="279"/>
      <c r="EH7" s="279"/>
      <c r="EI7" s="279"/>
      <c r="EJ7" s="279"/>
      <c r="EK7" s="279"/>
      <c r="EL7" s="279"/>
      <c r="EM7" s="279"/>
      <c r="EN7" s="279"/>
      <c r="EO7" s="279"/>
      <c r="EP7" s="279"/>
      <c r="EQ7" s="279"/>
      <c r="ER7" s="279"/>
      <c r="ES7" s="279"/>
      <c r="ET7" s="279"/>
      <c r="EU7" s="279"/>
      <c r="EV7" s="279"/>
      <c r="EW7" s="279"/>
      <c r="EX7" s="279"/>
      <c r="EY7" s="279"/>
      <c r="EZ7" s="279"/>
      <c r="FA7" s="279"/>
      <c r="FB7" s="279"/>
      <c r="FC7" s="279"/>
      <c r="FD7" s="279"/>
      <c r="FE7" s="279"/>
      <c r="FF7" s="279"/>
      <c r="FG7" s="279"/>
      <c r="FH7" s="279"/>
      <c r="FI7" s="279"/>
      <c r="FJ7" s="279"/>
      <c r="FK7" s="279"/>
      <c r="FL7" s="279"/>
      <c r="FM7" s="279"/>
      <c r="FN7" s="279"/>
      <c r="FO7" s="279"/>
      <c r="FP7" s="279"/>
      <c r="FQ7" s="279"/>
      <c r="FR7" s="279"/>
      <c r="FS7" s="279"/>
      <c r="FT7" s="279"/>
      <c r="FU7" s="279"/>
      <c r="FV7" s="279"/>
      <c r="FW7" s="279"/>
      <c r="FX7" s="279"/>
      <c r="FY7" s="279"/>
      <c r="FZ7" s="279"/>
      <c r="GA7" s="279"/>
      <c r="GB7" s="279"/>
      <c r="GC7" s="279"/>
      <c r="GD7" s="279"/>
      <c r="GE7" s="279"/>
      <c r="GF7" s="279"/>
      <c r="GG7" s="279"/>
      <c r="GH7" s="279"/>
      <c r="GI7" s="279"/>
      <c r="GJ7" s="279"/>
      <c r="GK7" s="279"/>
      <c r="GL7" s="279"/>
      <c r="GM7" s="279"/>
      <c r="GN7" s="279"/>
      <c r="GO7" s="279"/>
      <c r="GP7" s="279"/>
      <c r="GQ7" s="279"/>
      <c r="GR7" s="279"/>
      <c r="GS7" s="279"/>
      <c r="GT7" s="279"/>
      <c r="GU7" s="279"/>
      <c r="GV7" s="279"/>
      <c r="GW7" s="279"/>
      <c r="GX7" s="279"/>
      <c r="GY7" s="279"/>
      <c r="GZ7" s="279"/>
      <c r="HA7" s="279"/>
      <c r="HB7" s="279"/>
      <c r="HC7" s="279"/>
      <c r="HD7" s="279"/>
      <c r="HE7" s="279"/>
      <c r="HF7" s="279"/>
      <c r="HG7" s="279"/>
      <c r="HH7" s="279"/>
      <c r="HI7" s="279"/>
      <c r="HJ7" s="279"/>
      <c r="HK7" s="279"/>
      <c r="HL7" s="279"/>
      <c r="HM7" s="279"/>
      <c r="HN7" s="279"/>
      <c r="HO7" s="279"/>
      <c r="HP7" s="279"/>
      <c r="HQ7" s="279"/>
      <c r="HR7" s="279"/>
      <c r="HS7" s="279"/>
      <c r="HT7" s="279"/>
      <c r="HU7" s="279"/>
      <c r="HV7" s="279"/>
      <c r="HW7" s="279"/>
      <c r="HX7" s="279"/>
    </row>
    <row r="8" s="1" customFormat="1" ht="30" customHeight="1" spans="1:232">
      <c r="A8" s="218">
        <f t="shared" si="1"/>
        <v>4</v>
      </c>
      <c r="B8" s="399">
        <v>18</v>
      </c>
      <c r="C8" s="15" t="s">
        <v>33</v>
      </c>
      <c r="D8" s="267" t="s">
        <v>340</v>
      </c>
      <c r="E8" s="397">
        <v>41927</v>
      </c>
      <c r="F8" s="267" t="s">
        <v>341</v>
      </c>
      <c r="G8" s="398">
        <v>45809</v>
      </c>
      <c r="H8" s="218">
        <v>96</v>
      </c>
      <c r="I8" s="228">
        <v>1307.748</v>
      </c>
      <c r="J8" s="228"/>
      <c r="K8" s="249"/>
      <c r="L8" s="250">
        <v>8343.75</v>
      </c>
      <c r="M8" s="236">
        <v>502.4</v>
      </c>
      <c r="N8" s="236">
        <v>125.6</v>
      </c>
      <c r="O8" s="236">
        <v>18.84</v>
      </c>
      <c r="P8" s="236">
        <v>15</v>
      </c>
      <c r="Q8" s="385">
        <v>350</v>
      </c>
      <c r="R8" s="385">
        <v>2000</v>
      </c>
      <c r="S8" s="385"/>
      <c r="T8" s="385">
        <v>1000</v>
      </c>
      <c r="U8" s="385"/>
      <c r="V8" s="385"/>
      <c r="W8" s="385"/>
      <c r="X8" s="236">
        <f t="shared" si="2"/>
        <v>4331.91</v>
      </c>
      <c r="Y8" s="250">
        <v>0</v>
      </c>
      <c r="Z8" s="265"/>
      <c r="AA8" s="218"/>
      <c r="AB8" s="218">
        <f t="shared" si="3"/>
        <v>3000</v>
      </c>
      <c r="AC8" s="265"/>
      <c r="AD8" s="265"/>
      <c r="AE8" s="413"/>
      <c r="AF8" s="266">
        <f t="shared" si="0"/>
        <v>0</v>
      </c>
      <c r="AG8" s="236">
        <f t="shared" si="4"/>
        <v>7331.91</v>
      </c>
      <c r="AH8" s="236"/>
      <c r="AI8" s="421"/>
      <c r="AJ8" s="238">
        <f>VLOOKUP(C8,[8]科室人员!$C$3:$CW$600,44,0)</f>
        <v>7331.91</v>
      </c>
      <c r="AK8" s="238">
        <f t="shared" si="5"/>
        <v>0</v>
      </c>
      <c r="AL8" s="418" t="str">
        <f>_xlfn.XLOOKUP(C8,[8]科室人员!$C$1:$C$65536,[8]科室人员!$AW$1:$AW$65536,0,0)</f>
        <v>432524199110091427</v>
      </c>
      <c r="AM8" s="419" t="s">
        <v>337</v>
      </c>
      <c r="AN8" s="420">
        <f t="shared" si="6"/>
        <v>996.84</v>
      </c>
      <c r="AO8" s="279"/>
      <c r="AP8" s="209" t="str">
        <f>_xlfn.XLOOKUP($C8,汇总!$C:$C,汇总!$C:$C)</f>
        <v>曾琼</v>
      </c>
      <c r="AQ8" s="279"/>
      <c r="AR8" s="279"/>
      <c r="AS8" s="279"/>
      <c r="AT8" s="279"/>
      <c r="AU8" s="279"/>
      <c r="AV8" s="279"/>
      <c r="AW8" s="279"/>
      <c r="AX8" s="279"/>
      <c r="AY8" s="279"/>
      <c r="AZ8" s="279"/>
      <c r="BA8" s="279"/>
      <c r="BB8" s="279"/>
      <c r="BC8" s="279"/>
      <c r="BD8" s="279"/>
      <c r="BE8" s="279"/>
      <c r="BF8" s="279"/>
      <c r="BG8" s="279"/>
      <c r="BH8" s="279"/>
      <c r="BI8" s="279"/>
      <c r="BJ8" s="279"/>
      <c r="BK8" s="279"/>
      <c r="BL8" s="279"/>
      <c r="BM8" s="279"/>
      <c r="BN8" s="279"/>
      <c r="BO8" s="279"/>
      <c r="BP8" s="279"/>
      <c r="BQ8" s="279"/>
      <c r="BR8" s="279"/>
      <c r="BS8" s="279"/>
      <c r="BT8" s="279"/>
      <c r="BU8" s="279"/>
      <c r="BV8" s="279"/>
      <c r="BW8" s="279"/>
      <c r="BX8" s="279"/>
      <c r="BY8" s="279"/>
      <c r="BZ8" s="279"/>
      <c r="CA8" s="279"/>
      <c r="CB8" s="279"/>
      <c r="CC8" s="279"/>
      <c r="CD8" s="279"/>
      <c r="CE8" s="279"/>
      <c r="CF8" s="279"/>
      <c r="CG8" s="279"/>
      <c r="CH8" s="279"/>
      <c r="CI8" s="279"/>
      <c r="CJ8" s="279"/>
      <c r="CK8" s="279"/>
      <c r="CL8" s="279"/>
      <c r="CM8" s="279"/>
      <c r="CN8" s="279"/>
      <c r="CO8" s="279"/>
      <c r="CP8" s="279"/>
      <c r="CQ8" s="279"/>
      <c r="CR8" s="279"/>
      <c r="CS8" s="279"/>
      <c r="CT8" s="279"/>
      <c r="CU8" s="279"/>
      <c r="CV8" s="279"/>
      <c r="CW8" s="279"/>
      <c r="CX8" s="279"/>
      <c r="CY8" s="279"/>
      <c r="CZ8" s="279"/>
      <c r="DA8" s="279"/>
      <c r="DB8" s="279"/>
      <c r="DC8" s="279"/>
      <c r="DD8" s="279"/>
      <c r="DE8" s="279"/>
      <c r="DF8" s="279"/>
      <c r="DG8" s="279"/>
      <c r="DH8" s="279"/>
      <c r="DI8" s="279"/>
      <c r="DJ8" s="279"/>
      <c r="DK8" s="279"/>
      <c r="DL8" s="279"/>
      <c r="DM8" s="279"/>
      <c r="DN8" s="279"/>
      <c r="DO8" s="279"/>
      <c r="DP8" s="279"/>
      <c r="DQ8" s="279"/>
      <c r="DR8" s="279"/>
      <c r="DS8" s="279"/>
      <c r="DT8" s="279"/>
      <c r="DU8" s="279"/>
      <c r="DV8" s="279"/>
      <c r="DW8" s="279"/>
      <c r="DX8" s="279"/>
      <c r="DY8" s="279"/>
      <c r="DZ8" s="279"/>
      <c r="EA8" s="279"/>
      <c r="EB8" s="279"/>
      <c r="EC8" s="279"/>
      <c r="ED8" s="279"/>
      <c r="EE8" s="279"/>
      <c r="EF8" s="279"/>
      <c r="EG8" s="279"/>
      <c r="EH8" s="279"/>
      <c r="EI8" s="279"/>
      <c r="EJ8" s="279"/>
      <c r="EK8" s="279"/>
      <c r="EL8" s="279"/>
      <c r="EM8" s="279"/>
      <c r="EN8" s="279"/>
      <c r="EO8" s="279"/>
      <c r="EP8" s="279"/>
      <c r="EQ8" s="279"/>
      <c r="ER8" s="279"/>
      <c r="ES8" s="279"/>
      <c r="ET8" s="279"/>
      <c r="EU8" s="279"/>
      <c r="EV8" s="279"/>
      <c r="EW8" s="279"/>
      <c r="EX8" s="279"/>
      <c r="EY8" s="279"/>
      <c r="EZ8" s="279"/>
      <c r="FA8" s="279"/>
      <c r="FB8" s="279"/>
      <c r="FC8" s="279"/>
      <c r="FD8" s="279"/>
      <c r="FE8" s="279"/>
      <c r="FF8" s="279"/>
      <c r="FG8" s="279"/>
      <c r="FH8" s="279"/>
      <c r="FI8" s="279"/>
      <c r="FJ8" s="279"/>
      <c r="FK8" s="279"/>
      <c r="FL8" s="279"/>
      <c r="FM8" s="279"/>
      <c r="FN8" s="279"/>
      <c r="FO8" s="279"/>
      <c r="FP8" s="279"/>
      <c r="FQ8" s="279"/>
      <c r="FR8" s="279"/>
      <c r="FS8" s="279"/>
      <c r="FT8" s="279"/>
      <c r="FU8" s="279"/>
      <c r="FV8" s="279"/>
      <c r="FW8" s="279"/>
      <c r="FX8" s="279"/>
      <c r="FY8" s="279"/>
      <c r="FZ8" s="279"/>
      <c r="GA8" s="279"/>
      <c r="GB8" s="279"/>
      <c r="GC8" s="279"/>
      <c r="GD8" s="279"/>
      <c r="GE8" s="279"/>
      <c r="GF8" s="279"/>
      <c r="GG8" s="279"/>
      <c r="GH8" s="279"/>
      <c r="GI8" s="279"/>
      <c r="GJ8" s="279"/>
      <c r="GK8" s="279"/>
      <c r="GL8" s="279"/>
      <c r="GM8" s="279"/>
      <c r="GN8" s="279"/>
      <c r="GO8" s="279"/>
      <c r="GP8" s="279"/>
      <c r="GQ8" s="279"/>
      <c r="GR8" s="279"/>
      <c r="GS8" s="279"/>
      <c r="GT8" s="279"/>
      <c r="GU8" s="279"/>
      <c r="GV8" s="279"/>
      <c r="GW8" s="279"/>
      <c r="GX8" s="279"/>
      <c r="GY8" s="279"/>
      <c r="GZ8" s="279"/>
      <c r="HA8" s="279"/>
      <c r="HB8" s="279"/>
      <c r="HC8" s="279"/>
      <c r="HD8" s="279"/>
      <c r="HE8" s="279"/>
      <c r="HF8" s="279"/>
      <c r="HG8" s="279"/>
      <c r="HH8" s="279"/>
      <c r="HI8" s="279"/>
      <c r="HJ8" s="279"/>
      <c r="HK8" s="279"/>
      <c r="HL8" s="279"/>
      <c r="HM8" s="279"/>
      <c r="HN8" s="279"/>
      <c r="HO8" s="279"/>
      <c r="HP8" s="279"/>
      <c r="HQ8" s="279"/>
      <c r="HR8" s="279"/>
      <c r="HS8" s="279"/>
      <c r="HT8" s="279"/>
      <c r="HU8" s="279"/>
      <c r="HV8" s="279"/>
      <c r="HW8" s="279"/>
      <c r="HX8" s="279"/>
    </row>
    <row r="9" s="1" customFormat="1" ht="30" customHeight="1" spans="1:232">
      <c r="A9" s="218">
        <f t="shared" si="1"/>
        <v>5</v>
      </c>
      <c r="B9" s="362">
        <v>1212</v>
      </c>
      <c r="C9" s="218" t="s">
        <v>34</v>
      </c>
      <c r="D9" s="267" t="s">
        <v>340</v>
      </c>
      <c r="E9" s="16">
        <v>44970</v>
      </c>
      <c r="F9" s="385" t="s">
        <v>342</v>
      </c>
      <c r="G9" s="398">
        <v>45809</v>
      </c>
      <c r="H9" s="218">
        <v>240</v>
      </c>
      <c r="I9" s="228">
        <v>754</v>
      </c>
      <c r="J9" s="228"/>
      <c r="K9" s="249"/>
      <c r="L9" s="250">
        <v>5664</v>
      </c>
      <c r="M9" s="236">
        <v>464</v>
      </c>
      <c r="N9" s="236">
        <v>116</v>
      </c>
      <c r="O9" s="236">
        <v>17.4</v>
      </c>
      <c r="P9" s="236">
        <v>15</v>
      </c>
      <c r="Q9" s="385">
        <v>290</v>
      </c>
      <c r="R9" s="385"/>
      <c r="S9" s="385"/>
      <c r="T9" s="385"/>
      <c r="U9" s="385"/>
      <c r="V9" s="385"/>
      <c r="W9" s="385"/>
      <c r="X9" s="236">
        <f t="shared" si="2"/>
        <v>4761.6</v>
      </c>
      <c r="Y9" s="250">
        <v>0</v>
      </c>
      <c r="Z9" s="265"/>
      <c r="AA9" s="218"/>
      <c r="AB9" s="218">
        <f t="shared" si="3"/>
        <v>0</v>
      </c>
      <c r="AC9" s="265"/>
      <c r="AD9" s="265"/>
      <c r="AE9" s="413"/>
      <c r="AF9" s="266">
        <f t="shared" si="0"/>
        <v>0</v>
      </c>
      <c r="AG9" s="236">
        <f t="shared" si="4"/>
        <v>4761.6</v>
      </c>
      <c r="AH9" s="236"/>
      <c r="AI9" s="236"/>
      <c r="AJ9" s="238">
        <f>VLOOKUP(C9,[8]科室人员!$C$3:$CW$600,44,0)</f>
        <v>4761.6</v>
      </c>
      <c r="AK9" s="238">
        <f t="shared" si="5"/>
        <v>0</v>
      </c>
      <c r="AL9" s="418" t="str">
        <f>_xlfn.XLOOKUP(C9,[8]科室人员!$C$1:$C$65536,[8]科室人员!$AW$1:$AW$65536,0,0)</f>
        <v>430224199501210034</v>
      </c>
      <c r="AM9" s="419" t="s">
        <v>337</v>
      </c>
      <c r="AN9" s="420">
        <f t="shared" si="6"/>
        <v>887.4</v>
      </c>
      <c r="AO9" s="279"/>
      <c r="AP9" s="209" t="str">
        <f>_xlfn.XLOOKUP($C9,汇总!$C:$C,汇总!$C:$C)</f>
        <v>陈子豪</v>
      </c>
      <c r="AQ9" s="279"/>
      <c r="AR9" s="279"/>
      <c r="AS9" s="279"/>
      <c r="AT9" s="279"/>
      <c r="AU9" s="279"/>
      <c r="AV9" s="279"/>
      <c r="AW9" s="279"/>
      <c r="AX9" s="279"/>
      <c r="AY9" s="279"/>
      <c r="AZ9" s="279"/>
      <c r="BA9" s="279"/>
      <c r="BB9" s="279"/>
      <c r="BC9" s="279"/>
      <c r="BD9" s="279"/>
      <c r="BE9" s="279"/>
      <c r="BF9" s="279"/>
      <c r="BG9" s="279"/>
      <c r="BH9" s="279"/>
      <c r="BI9" s="279"/>
      <c r="BJ9" s="279"/>
      <c r="BK9" s="279"/>
      <c r="BL9" s="279"/>
      <c r="BM9" s="279"/>
      <c r="BN9" s="279"/>
      <c r="BO9" s="279"/>
      <c r="BP9" s="279"/>
      <c r="BQ9" s="279"/>
      <c r="BR9" s="279"/>
      <c r="BS9" s="279"/>
      <c r="BT9" s="279"/>
      <c r="BU9" s="279"/>
      <c r="BV9" s="279"/>
      <c r="BW9" s="279"/>
      <c r="BX9" s="279"/>
      <c r="BY9" s="279"/>
      <c r="BZ9" s="279"/>
      <c r="CA9" s="279"/>
      <c r="CB9" s="279"/>
      <c r="CC9" s="279"/>
      <c r="CD9" s="279"/>
      <c r="CE9" s="279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  <c r="CR9" s="279"/>
      <c r="CS9" s="279"/>
      <c r="CT9" s="279"/>
      <c r="CU9" s="279"/>
      <c r="CV9" s="279"/>
      <c r="CW9" s="279"/>
      <c r="CX9" s="279"/>
      <c r="CY9" s="279"/>
      <c r="CZ9" s="279"/>
      <c r="DA9" s="279"/>
      <c r="DB9" s="279"/>
      <c r="DC9" s="279"/>
      <c r="DD9" s="279"/>
      <c r="DE9" s="279"/>
      <c r="DF9" s="279"/>
      <c r="DG9" s="279"/>
      <c r="DH9" s="279"/>
      <c r="DI9" s="279"/>
      <c r="DJ9" s="279"/>
      <c r="DK9" s="279"/>
      <c r="DL9" s="279"/>
      <c r="DM9" s="279"/>
      <c r="DN9" s="279"/>
      <c r="DO9" s="279"/>
      <c r="DP9" s="279"/>
      <c r="DQ9" s="279"/>
      <c r="DR9" s="279"/>
      <c r="DS9" s="279"/>
      <c r="DT9" s="279"/>
      <c r="DU9" s="279"/>
      <c r="DV9" s="279"/>
      <c r="DW9" s="279"/>
      <c r="DX9" s="279"/>
      <c r="DY9" s="279"/>
      <c r="DZ9" s="279"/>
      <c r="EA9" s="279"/>
      <c r="EB9" s="279"/>
      <c r="EC9" s="279"/>
      <c r="ED9" s="279"/>
      <c r="EE9" s="279"/>
      <c r="EF9" s="279"/>
      <c r="EG9" s="279"/>
      <c r="EH9" s="279"/>
      <c r="EI9" s="279"/>
      <c r="EJ9" s="279"/>
      <c r="EK9" s="279"/>
      <c r="EL9" s="279"/>
      <c r="EM9" s="279"/>
      <c r="EN9" s="279"/>
      <c r="EO9" s="279"/>
      <c r="EP9" s="279"/>
      <c r="EQ9" s="279"/>
      <c r="ER9" s="279"/>
      <c r="ES9" s="279"/>
      <c r="ET9" s="279"/>
      <c r="EU9" s="279"/>
      <c r="EV9" s="279"/>
      <c r="EW9" s="279"/>
      <c r="EX9" s="279"/>
      <c r="EY9" s="279"/>
      <c r="EZ9" s="279"/>
      <c r="FA9" s="279"/>
      <c r="FB9" s="279"/>
      <c r="FC9" s="279"/>
      <c r="FD9" s="279"/>
      <c r="FE9" s="279"/>
      <c r="FF9" s="279"/>
      <c r="FG9" s="279"/>
      <c r="FH9" s="279"/>
      <c r="FI9" s="279"/>
      <c r="FJ9" s="279"/>
      <c r="FK9" s="279"/>
      <c r="FL9" s="279"/>
      <c r="FM9" s="279"/>
      <c r="FN9" s="279"/>
      <c r="FO9" s="279"/>
      <c r="FP9" s="279"/>
      <c r="FQ9" s="279"/>
      <c r="FR9" s="279"/>
      <c r="FS9" s="279"/>
      <c r="FT9" s="279"/>
      <c r="FU9" s="279"/>
      <c r="FV9" s="279"/>
      <c r="FW9" s="279"/>
      <c r="FX9" s="279"/>
      <c r="FY9" s="279"/>
      <c r="FZ9" s="279"/>
      <c r="GA9" s="279"/>
      <c r="GB9" s="279"/>
      <c r="GC9" s="279"/>
      <c r="GD9" s="279"/>
      <c r="GE9" s="279"/>
      <c r="GF9" s="279"/>
      <c r="GG9" s="279"/>
      <c r="GH9" s="279"/>
      <c r="GI9" s="279"/>
      <c r="GJ9" s="279"/>
      <c r="GK9" s="279"/>
      <c r="GL9" s="279"/>
      <c r="GM9" s="279"/>
      <c r="GN9" s="279"/>
      <c r="GO9" s="279"/>
      <c r="GP9" s="279"/>
      <c r="GQ9" s="279"/>
      <c r="GR9" s="279"/>
      <c r="GS9" s="279"/>
      <c r="GT9" s="279"/>
      <c r="GU9" s="279"/>
      <c r="GV9" s="279"/>
      <c r="GW9" s="279"/>
      <c r="GX9" s="279"/>
      <c r="GY9" s="279"/>
      <c r="GZ9" s="279"/>
      <c r="HA9" s="279"/>
      <c r="HB9" s="279"/>
      <c r="HC9" s="279"/>
      <c r="HD9" s="279"/>
      <c r="HE9" s="279"/>
      <c r="HF9" s="279"/>
      <c r="HG9" s="279"/>
      <c r="HH9" s="279"/>
      <c r="HI9" s="279"/>
      <c r="HJ9" s="279"/>
      <c r="HK9" s="279"/>
      <c r="HL9" s="279"/>
      <c r="HM9" s="279"/>
      <c r="HN9" s="279"/>
      <c r="HO9" s="279"/>
      <c r="HP9" s="279"/>
      <c r="HQ9" s="279"/>
      <c r="HR9" s="279"/>
      <c r="HS9" s="279"/>
      <c r="HT9" s="279"/>
      <c r="HU9" s="279"/>
      <c r="HV9" s="279"/>
      <c r="HW9" s="279"/>
      <c r="HX9" s="279"/>
    </row>
    <row r="10" s="1" customFormat="1" ht="30" customHeight="1" spans="1:232">
      <c r="A10" s="218">
        <f t="shared" si="1"/>
        <v>6</v>
      </c>
      <c r="B10" s="362">
        <v>139</v>
      </c>
      <c r="C10" s="218" t="s">
        <v>46</v>
      </c>
      <c r="D10" s="218"/>
      <c r="E10" s="16">
        <v>43281</v>
      </c>
      <c r="F10" s="267" t="s">
        <v>343</v>
      </c>
      <c r="G10" s="398">
        <v>45809</v>
      </c>
      <c r="H10" s="218">
        <v>252</v>
      </c>
      <c r="I10" s="228">
        <v>1870.4</v>
      </c>
      <c r="J10" s="228"/>
      <c r="K10" s="249"/>
      <c r="L10" s="250">
        <v>14262.4</v>
      </c>
      <c r="M10" s="236">
        <v>1040</v>
      </c>
      <c r="N10" s="236">
        <v>260</v>
      </c>
      <c r="O10" s="236">
        <v>39</v>
      </c>
      <c r="P10" s="236">
        <v>15</v>
      </c>
      <c r="Q10" s="259">
        <v>650</v>
      </c>
      <c r="R10" s="385">
        <v>4000</v>
      </c>
      <c r="S10" s="385">
        <v>0</v>
      </c>
      <c r="T10" s="385">
        <v>1000</v>
      </c>
      <c r="U10" s="385">
        <v>0</v>
      </c>
      <c r="V10" s="385">
        <v>1500</v>
      </c>
      <c r="W10" s="385">
        <v>0</v>
      </c>
      <c r="X10" s="236">
        <f t="shared" si="2"/>
        <v>5758.4</v>
      </c>
      <c r="Y10" s="250">
        <v>2.92</v>
      </c>
      <c r="Z10" s="265"/>
      <c r="AA10" s="218"/>
      <c r="AB10" s="218">
        <f t="shared" si="3"/>
        <v>6500</v>
      </c>
      <c r="AC10" s="265"/>
      <c r="AD10" s="265"/>
      <c r="AE10" s="413"/>
      <c r="AF10" s="266">
        <f t="shared" si="0"/>
        <v>0</v>
      </c>
      <c r="AG10" s="236">
        <f t="shared" si="4"/>
        <v>12255.48</v>
      </c>
      <c r="AH10" s="236"/>
      <c r="AI10" s="236"/>
      <c r="AJ10" s="238">
        <f>VLOOKUP(C10,[8]科室人员!$C$3:$CW$600,44,0)</f>
        <v>12255.48</v>
      </c>
      <c r="AK10" s="238">
        <f t="shared" si="5"/>
        <v>0</v>
      </c>
      <c r="AL10" s="468" t="str">
        <f>_xlfn.XLOOKUP(C10,[8]科室人员!$C$1:$C$65536,[8]科室人员!$AW$1:$AW$65536,0,0)</f>
        <v>430321198306291571</v>
      </c>
      <c r="AM10" s="419" t="s">
        <v>337</v>
      </c>
      <c r="AN10" s="420">
        <f t="shared" si="6"/>
        <v>1989</v>
      </c>
      <c r="AO10" s="279"/>
      <c r="AP10" s="209" t="str">
        <f>_xlfn.XLOOKUP($C10,汇总!$C:$C,汇总!$C:$C)</f>
        <v>卢中华</v>
      </c>
      <c r="AQ10" s="279"/>
      <c r="AR10" s="279"/>
      <c r="AS10" s="279"/>
      <c r="AT10" s="279"/>
      <c r="AU10" s="279"/>
      <c r="AV10" s="279"/>
      <c r="AW10" s="279"/>
      <c r="AX10" s="279"/>
      <c r="AY10" s="279"/>
      <c r="AZ10" s="279"/>
      <c r="BA10" s="279"/>
      <c r="BB10" s="279"/>
      <c r="BC10" s="279"/>
      <c r="BD10" s="279"/>
      <c r="BE10" s="279"/>
      <c r="BF10" s="279"/>
      <c r="BG10" s="279"/>
      <c r="BH10" s="279"/>
      <c r="BI10" s="279"/>
      <c r="BJ10" s="279"/>
      <c r="BK10" s="279"/>
      <c r="BL10" s="279"/>
      <c r="BM10" s="279"/>
      <c r="BN10" s="279"/>
      <c r="BO10" s="279"/>
      <c r="BP10" s="279"/>
      <c r="BQ10" s="279"/>
      <c r="BR10" s="279"/>
      <c r="BS10" s="279"/>
      <c r="BT10" s="279"/>
      <c r="BU10" s="279"/>
      <c r="BV10" s="279"/>
      <c r="BW10" s="279"/>
      <c r="BX10" s="279"/>
      <c r="BY10" s="279"/>
      <c r="BZ10" s="279"/>
      <c r="CA10" s="279"/>
      <c r="CB10" s="279"/>
      <c r="CC10" s="279"/>
      <c r="CD10" s="279"/>
      <c r="CE10" s="279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  <c r="CR10" s="279"/>
      <c r="CS10" s="279"/>
      <c r="CT10" s="279"/>
      <c r="CU10" s="279"/>
      <c r="CV10" s="279"/>
      <c r="CW10" s="279"/>
      <c r="CX10" s="279"/>
      <c r="CY10" s="279"/>
      <c r="CZ10" s="279"/>
      <c r="DA10" s="279"/>
      <c r="DB10" s="279"/>
      <c r="DC10" s="279"/>
      <c r="DD10" s="279"/>
      <c r="DE10" s="279"/>
      <c r="DF10" s="279"/>
      <c r="DG10" s="279"/>
      <c r="DH10" s="279"/>
      <c r="DI10" s="279"/>
      <c r="DJ10" s="279"/>
      <c r="DK10" s="279"/>
      <c r="DL10" s="279"/>
      <c r="DM10" s="279"/>
      <c r="DN10" s="279"/>
      <c r="DO10" s="279"/>
      <c r="DP10" s="279"/>
      <c r="DQ10" s="279"/>
      <c r="DR10" s="279"/>
      <c r="DS10" s="279"/>
      <c r="DT10" s="279"/>
      <c r="DU10" s="279"/>
      <c r="DV10" s="279"/>
      <c r="DW10" s="279"/>
      <c r="DX10" s="279"/>
      <c r="DY10" s="279"/>
      <c r="DZ10" s="279"/>
      <c r="EA10" s="279"/>
      <c r="EB10" s="279"/>
      <c r="EC10" s="279"/>
      <c r="ED10" s="279"/>
      <c r="EE10" s="279"/>
      <c r="EF10" s="279"/>
      <c r="EG10" s="279"/>
      <c r="EH10" s="279"/>
      <c r="EI10" s="279"/>
      <c r="EJ10" s="279"/>
      <c r="EK10" s="279"/>
      <c r="EL10" s="279"/>
      <c r="EM10" s="279"/>
      <c r="EN10" s="279"/>
      <c r="EO10" s="279"/>
      <c r="EP10" s="279"/>
      <c r="EQ10" s="279"/>
      <c r="ER10" s="279"/>
      <c r="ES10" s="279"/>
      <c r="ET10" s="279"/>
      <c r="EU10" s="279"/>
      <c r="EV10" s="279"/>
      <c r="EW10" s="279"/>
      <c r="EX10" s="279"/>
      <c r="EY10" s="279"/>
      <c r="EZ10" s="279"/>
      <c r="FA10" s="279"/>
      <c r="FB10" s="279"/>
      <c r="FC10" s="279"/>
      <c r="FD10" s="279"/>
      <c r="FE10" s="279"/>
      <c r="FF10" s="279"/>
      <c r="FG10" s="279"/>
      <c r="FH10" s="279"/>
      <c r="FI10" s="279"/>
      <c r="FJ10" s="279"/>
      <c r="FK10" s="279"/>
      <c r="FL10" s="279"/>
      <c r="FM10" s="279"/>
      <c r="FN10" s="279"/>
      <c r="FO10" s="279"/>
      <c r="FP10" s="279"/>
      <c r="FQ10" s="279"/>
      <c r="FR10" s="279"/>
      <c r="FS10" s="279"/>
      <c r="FT10" s="279"/>
      <c r="FU10" s="279"/>
      <c r="FV10" s="279"/>
      <c r="FW10" s="279"/>
      <c r="FX10" s="279"/>
      <c r="FY10" s="279"/>
      <c r="FZ10" s="279"/>
      <c r="GA10" s="279"/>
      <c r="GB10" s="279"/>
      <c r="GC10" s="279"/>
      <c r="GD10" s="279"/>
      <c r="GE10" s="279"/>
      <c r="GF10" s="279"/>
      <c r="GG10" s="279"/>
      <c r="GH10" s="279"/>
      <c r="GI10" s="279"/>
      <c r="GJ10" s="279"/>
      <c r="GK10" s="279"/>
      <c r="GL10" s="279"/>
      <c r="GM10" s="279"/>
      <c r="GN10" s="279"/>
      <c r="GO10" s="279"/>
      <c r="GP10" s="279"/>
      <c r="GQ10" s="279"/>
      <c r="GR10" s="279"/>
      <c r="GS10" s="279"/>
      <c r="GT10" s="279"/>
      <c r="GU10" s="279"/>
      <c r="GV10" s="279"/>
      <c r="GW10" s="279"/>
      <c r="GX10" s="279"/>
      <c r="GY10" s="279"/>
      <c r="GZ10" s="279"/>
      <c r="HA10" s="279"/>
      <c r="HB10" s="279"/>
      <c r="HC10" s="279"/>
      <c r="HD10" s="279"/>
      <c r="HE10" s="279"/>
      <c r="HF10" s="279"/>
      <c r="HG10" s="279"/>
      <c r="HH10" s="279"/>
      <c r="HI10" s="279"/>
      <c r="HJ10" s="279"/>
      <c r="HK10" s="279"/>
      <c r="HL10" s="279"/>
      <c r="HM10" s="279"/>
      <c r="HN10" s="279"/>
      <c r="HO10" s="279"/>
      <c r="HP10" s="279"/>
      <c r="HQ10" s="279"/>
      <c r="HR10" s="279"/>
      <c r="HS10" s="279"/>
      <c r="HT10" s="279"/>
      <c r="HU10" s="279"/>
      <c r="HV10" s="279"/>
      <c r="HW10" s="279"/>
      <c r="HX10" s="279"/>
    </row>
    <row r="11" s="1" customFormat="1" ht="30" customHeight="1" spans="1:232">
      <c r="A11" s="218">
        <f t="shared" si="1"/>
        <v>7</v>
      </c>
      <c r="B11" s="362">
        <v>927</v>
      </c>
      <c r="C11" s="218" t="s">
        <v>48</v>
      </c>
      <c r="D11" s="385" t="s">
        <v>344</v>
      </c>
      <c r="E11" s="16">
        <v>43789</v>
      </c>
      <c r="F11" s="400" t="s">
        <v>345</v>
      </c>
      <c r="G11" s="398">
        <v>45809</v>
      </c>
      <c r="H11" s="218">
        <v>240</v>
      </c>
      <c r="I11" s="228">
        <v>1006.88</v>
      </c>
      <c r="J11" s="228"/>
      <c r="K11" s="249"/>
      <c r="L11" s="250">
        <v>6476.88</v>
      </c>
      <c r="M11" s="236">
        <v>350.4</v>
      </c>
      <c r="N11" s="236">
        <v>87.6</v>
      </c>
      <c r="O11" s="236">
        <v>13.14</v>
      </c>
      <c r="P11" s="236">
        <v>15</v>
      </c>
      <c r="Q11" s="259">
        <v>219</v>
      </c>
      <c r="R11" s="385"/>
      <c r="S11" s="385"/>
      <c r="T11" s="385"/>
      <c r="U11" s="385"/>
      <c r="V11" s="385"/>
      <c r="W11" s="385"/>
      <c r="X11" s="236">
        <f t="shared" si="2"/>
        <v>5791.74</v>
      </c>
      <c r="Y11" s="250">
        <v>24.2</v>
      </c>
      <c r="Z11" s="265"/>
      <c r="AA11" s="218"/>
      <c r="AB11" s="218">
        <f t="shared" si="3"/>
        <v>0</v>
      </c>
      <c r="AC11" s="265"/>
      <c r="AD11" s="265"/>
      <c r="AE11" s="413"/>
      <c r="AF11" s="266">
        <f t="shared" si="0"/>
        <v>0</v>
      </c>
      <c r="AG11" s="236">
        <f t="shared" si="4"/>
        <v>5767.54</v>
      </c>
      <c r="AH11" s="236"/>
      <c r="AI11" s="236"/>
      <c r="AJ11" s="238">
        <f>VLOOKUP(C11,[8]科室人员!$C$3:$CW$600,44,0)</f>
        <v>5767.54</v>
      </c>
      <c r="AK11" s="238">
        <f t="shared" si="5"/>
        <v>0</v>
      </c>
      <c r="AL11" s="418" t="str">
        <f>_xlfn.XLOOKUP(C11,[8]科室人员!$C$1:$C$65536,[8]科室人员!$AW$1:$AW$65536,0,0)</f>
        <v>430321199804192212</v>
      </c>
      <c r="AM11" s="419" t="s">
        <v>337</v>
      </c>
      <c r="AN11" s="420">
        <f t="shared" si="6"/>
        <v>670.14</v>
      </c>
      <c r="AO11" s="279"/>
      <c r="AP11" s="209" t="str">
        <f>_xlfn.XLOOKUP($C11,汇总!$C:$C,汇总!$C:$C)</f>
        <v>伍赤诚</v>
      </c>
      <c r="AQ11" s="279"/>
      <c r="AR11" s="279"/>
      <c r="AS11" s="279"/>
      <c r="AT11" s="279"/>
      <c r="AU11" s="279"/>
      <c r="AV11" s="279"/>
      <c r="AW11" s="279"/>
      <c r="AX11" s="279"/>
      <c r="AY11" s="279"/>
      <c r="AZ11" s="279"/>
      <c r="BA11" s="279"/>
      <c r="BB11" s="279"/>
      <c r="BC11" s="279"/>
      <c r="BD11" s="279"/>
      <c r="BE11" s="279"/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  <c r="CF11" s="279"/>
      <c r="CG11" s="279"/>
      <c r="CH11" s="279"/>
      <c r="CI11" s="279"/>
      <c r="CJ11" s="279"/>
      <c r="CK11" s="279"/>
      <c r="CL11" s="279"/>
      <c r="CM11" s="279"/>
      <c r="CN11" s="279"/>
      <c r="CO11" s="279"/>
      <c r="CP11" s="279"/>
      <c r="CQ11" s="279"/>
      <c r="CR11" s="279"/>
      <c r="CS11" s="279"/>
      <c r="CT11" s="279"/>
      <c r="CU11" s="279"/>
      <c r="CV11" s="279"/>
      <c r="CW11" s="279"/>
      <c r="CX11" s="279"/>
      <c r="CY11" s="279"/>
      <c r="CZ11" s="279"/>
      <c r="DA11" s="279"/>
      <c r="DB11" s="279"/>
      <c r="DC11" s="279"/>
      <c r="DD11" s="279"/>
      <c r="DE11" s="279"/>
      <c r="DF11" s="279"/>
      <c r="DG11" s="279"/>
      <c r="DH11" s="279"/>
      <c r="DI11" s="279"/>
      <c r="DJ11" s="279"/>
      <c r="DK11" s="279"/>
      <c r="DL11" s="279"/>
      <c r="DM11" s="279"/>
      <c r="DN11" s="279"/>
      <c r="DO11" s="279"/>
      <c r="DP11" s="279"/>
      <c r="DQ11" s="279"/>
      <c r="DR11" s="279"/>
      <c r="DS11" s="279"/>
      <c r="DT11" s="279"/>
      <c r="DU11" s="279"/>
      <c r="DV11" s="279"/>
      <c r="DW11" s="279"/>
      <c r="DX11" s="279"/>
      <c r="DY11" s="279"/>
      <c r="DZ11" s="279"/>
      <c r="EA11" s="279"/>
      <c r="EB11" s="279"/>
      <c r="EC11" s="279"/>
      <c r="ED11" s="279"/>
      <c r="EE11" s="279"/>
      <c r="EF11" s="279"/>
      <c r="EG11" s="279"/>
      <c r="EH11" s="279"/>
      <c r="EI11" s="279"/>
      <c r="EJ11" s="279"/>
      <c r="EK11" s="279"/>
      <c r="EL11" s="279"/>
      <c r="EM11" s="279"/>
      <c r="EN11" s="279"/>
      <c r="EO11" s="279"/>
      <c r="EP11" s="279"/>
      <c r="EQ11" s="279"/>
      <c r="ER11" s="279"/>
      <c r="ES11" s="279"/>
      <c r="ET11" s="279"/>
      <c r="EU11" s="279"/>
      <c r="EV11" s="279"/>
      <c r="EW11" s="279"/>
      <c r="EX11" s="279"/>
      <c r="EY11" s="279"/>
      <c r="EZ11" s="279"/>
      <c r="FA11" s="279"/>
      <c r="FB11" s="279"/>
      <c r="FC11" s="279"/>
      <c r="FD11" s="279"/>
      <c r="FE11" s="279"/>
      <c r="FF11" s="279"/>
      <c r="FG11" s="279"/>
      <c r="FH11" s="279"/>
      <c r="FI11" s="279"/>
      <c r="FJ11" s="279"/>
      <c r="FK11" s="279"/>
      <c r="FL11" s="279"/>
      <c r="FM11" s="279"/>
      <c r="FN11" s="279"/>
      <c r="FO11" s="279"/>
      <c r="FP11" s="279"/>
      <c r="FQ11" s="279"/>
      <c r="FR11" s="279"/>
      <c r="FS11" s="279"/>
      <c r="FT11" s="279"/>
      <c r="FU11" s="279"/>
      <c r="FV11" s="279"/>
      <c r="FW11" s="279"/>
      <c r="FX11" s="279"/>
      <c r="FY11" s="279"/>
      <c r="FZ11" s="279"/>
      <c r="GA11" s="279"/>
      <c r="GB11" s="279"/>
      <c r="GC11" s="279"/>
      <c r="GD11" s="279"/>
      <c r="GE11" s="279"/>
      <c r="GF11" s="279"/>
      <c r="GG11" s="279"/>
      <c r="GH11" s="279"/>
      <c r="GI11" s="279"/>
      <c r="GJ11" s="279"/>
      <c r="GK11" s="279"/>
      <c r="GL11" s="279"/>
      <c r="GM11" s="279"/>
      <c r="GN11" s="279"/>
      <c r="GO11" s="279"/>
      <c r="GP11" s="279"/>
      <c r="GQ11" s="279"/>
      <c r="GR11" s="279"/>
      <c r="GS11" s="279"/>
      <c r="GT11" s="279"/>
      <c r="GU11" s="279"/>
      <c r="GV11" s="279"/>
      <c r="GW11" s="279"/>
      <c r="GX11" s="279"/>
      <c r="GY11" s="279"/>
      <c r="GZ11" s="279"/>
      <c r="HA11" s="279"/>
      <c r="HB11" s="279"/>
      <c r="HC11" s="279"/>
      <c r="HD11" s="279"/>
      <c r="HE11" s="279"/>
      <c r="HF11" s="279"/>
      <c r="HG11" s="279"/>
      <c r="HH11" s="279"/>
      <c r="HI11" s="279"/>
      <c r="HJ11" s="279"/>
      <c r="HK11" s="279"/>
      <c r="HL11" s="279"/>
      <c r="HM11" s="279"/>
      <c r="HN11" s="279"/>
      <c r="HO11" s="279"/>
      <c r="HP11" s="279"/>
      <c r="HQ11" s="279"/>
      <c r="HR11" s="279"/>
      <c r="HS11" s="279"/>
      <c r="HT11" s="279"/>
      <c r="HU11" s="279"/>
      <c r="HV11" s="279"/>
      <c r="HW11" s="279"/>
      <c r="HX11" s="279"/>
    </row>
    <row r="12" s="1" customFormat="1" ht="30" customHeight="1" spans="1:232">
      <c r="A12" s="218">
        <f t="shared" si="1"/>
        <v>8</v>
      </c>
      <c r="B12" s="218">
        <v>47</v>
      </c>
      <c r="C12" s="218" t="s">
        <v>52</v>
      </c>
      <c r="D12" s="385" t="s">
        <v>346</v>
      </c>
      <c r="E12" s="397">
        <v>42066</v>
      </c>
      <c r="F12" s="397" t="s">
        <v>347</v>
      </c>
      <c r="G12" s="398">
        <v>45809</v>
      </c>
      <c r="H12" s="218">
        <v>234</v>
      </c>
      <c r="I12" s="228">
        <v>1464</v>
      </c>
      <c r="J12" s="228"/>
      <c r="K12" s="249"/>
      <c r="L12" s="250">
        <v>10798</v>
      </c>
      <c r="M12" s="236">
        <v>680</v>
      </c>
      <c r="N12" s="236">
        <v>170</v>
      </c>
      <c r="O12" s="236">
        <v>25.5</v>
      </c>
      <c r="P12" s="236">
        <v>15</v>
      </c>
      <c r="Q12" s="385">
        <v>425</v>
      </c>
      <c r="R12" s="385">
        <v>2000</v>
      </c>
      <c r="S12" s="385">
        <v>0</v>
      </c>
      <c r="T12" s="385">
        <v>1000</v>
      </c>
      <c r="U12" s="385">
        <v>0</v>
      </c>
      <c r="V12" s="385">
        <v>1500</v>
      </c>
      <c r="W12" s="385"/>
      <c r="X12" s="236">
        <f t="shared" si="2"/>
        <v>4982.5</v>
      </c>
      <c r="Y12" s="250">
        <v>0</v>
      </c>
      <c r="Z12" s="265"/>
      <c r="AA12" s="218"/>
      <c r="AB12" s="218">
        <f t="shared" si="3"/>
        <v>4500</v>
      </c>
      <c r="AC12" s="265"/>
      <c r="AD12" s="265"/>
      <c r="AE12" s="413"/>
      <c r="AF12" s="266">
        <f t="shared" si="0"/>
        <v>0</v>
      </c>
      <c r="AG12" s="236">
        <f t="shared" si="4"/>
        <v>9482.5</v>
      </c>
      <c r="AH12" s="236"/>
      <c r="AI12" s="236"/>
      <c r="AJ12" s="238">
        <f>VLOOKUP(C12,[8]科室人员!$C$3:$CW$600,44,0)</f>
        <v>9482.5</v>
      </c>
      <c r="AK12" s="238">
        <f t="shared" si="5"/>
        <v>0</v>
      </c>
      <c r="AL12" s="468" t="str">
        <f>_xlfn.XLOOKUP(C12,[8]科室人员!$C$1:$C$65536,[8]科室人员!$AW$1:$AW$65536,0,0)</f>
        <v>430124198209127970</v>
      </c>
      <c r="AM12" s="419" t="s">
        <v>337</v>
      </c>
      <c r="AN12" s="420">
        <f t="shared" si="6"/>
        <v>1300.5</v>
      </c>
      <c r="AO12" s="279"/>
      <c r="AP12" s="209" t="str">
        <f>_xlfn.XLOOKUP($C12,汇总!$C:$C,汇总!$C:$C)</f>
        <v>张海波</v>
      </c>
      <c r="AQ12" s="279"/>
      <c r="AR12" s="279"/>
      <c r="AS12" s="279"/>
      <c r="AT12" s="279"/>
      <c r="AU12" s="279"/>
      <c r="AV12" s="279"/>
      <c r="AW12" s="279"/>
      <c r="AX12" s="279"/>
      <c r="AY12" s="279"/>
      <c r="AZ12" s="279"/>
      <c r="BA12" s="279"/>
      <c r="BB12" s="279"/>
      <c r="BC12" s="279"/>
      <c r="BD12" s="279"/>
      <c r="BE12" s="279"/>
      <c r="BF12" s="279"/>
      <c r="BG12" s="279"/>
      <c r="BH12" s="279"/>
      <c r="BI12" s="279"/>
      <c r="BJ12" s="279"/>
      <c r="BK12" s="279"/>
      <c r="BL12" s="279"/>
      <c r="BM12" s="279"/>
      <c r="BN12" s="279"/>
      <c r="BO12" s="279"/>
      <c r="BP12" s="279"/>
      <c r="BQ12" s="279"/>
      <c r="BR12" s="279"/>
      <c r="BS12" s="279"/>
      <c r="BT12" s="279"/>
      <c r="BU12" s="279"/>
      <c r="BV12" s="279"/>
      <c r="BW12" s="279"/>
      <c r="BX12" s="279"/>
      <c r="BY12" s="279"/>
      <c r="BZ12" s="279"/>
      <c r="CA12" s="279"/>
      <c r="CB12" s="279"/>
      <c r="CC12" s="279"/>
      <c r="CD12" s="279"/>
      <c r="CE12" s="279"/>
      <c r="CF12" s="279"/>
      <c r="CG12" s="279"/>
      <c r="CH12" s="279"/>
      <c r="CI12" s="279"/>
      <c r="CJ12" s="279"/>
      <c r="CK12" s="279"/>
      <c r="CL12" s="279"/>
      <c r="CM12" s="279"/>
      <c r="CN12" s="279"/>
      <c r="CO12" s="279"/>
      <c r="CP12" s="279"/>
      <c r="CQ12" s="279"/>
      <c r="CR12" s="279"/>
      <c r="CS12" s="279"/>
      <c r="CT12" s="279"/>
      <c r="CU12" s="279"/>
      <c r="CV12" s="279"/>
      <c r="CW12" s="279"/>
      <c r="CX12" s="279"/>
      <c r="CY12" s="279"/>
      <c r="CZ12" s="279"/>
      <c r="DA12" s="279"/>
      <c r="DB12" s="279"/>
      <c r="DC12" s="279"/>
      <c r="DD12" s="279"/>
      <c r="DE12" s="279"/>
      <c r="DF12" s="279"/>
      <c r="DG12" s="279"/>
      <c r="DH12" s="279"/>
      <c r="DI12" s="279"/>
      <c r="DJ12" s="279"/>
      <c r="DK12" s="279"/>
      <c r="DL12" s="279"/>
      <c r="DM12" s="279"/>
      <c r="DN12" s="279"/>
      <c r="DO12" s="279"/>
      <c r="DP12" s="279"/>
      <c r="DQ12" s="279"/>
      <c r="DR12" s="279"/>
      <c r="DS12" s="279"/>
      <c r="DT12" s="279"/>
      <c r="DU12" s="279"/>
      <c r="DV12" s="279"/>
      <c r="DW12" s="279"/>
      <c r="DX12" s="279"/>
      <c r="DY12" s="279"/>
      <c r="DZ12" s="279"/>
      <c r="EA12" s="279"/>
      <c r="EB12" s="279"/>
      <c r="EC12" s="279"/>
      <c r="ED12" s="279"/>
      <c r="EE12" s="279"/>
      <c r="EF12" s="279"/>
      <c r="EG12" s="279"/>
      <c r="EH12" s="279"/>
      <c r="EI12" s="279"/>
      <c r="EJ12" s="279"/>
      <c r="EK12" s="279"/>
      <c r="EL12" s="279"/>
      <c r="EM12" s="279"/>
      <c r="EN12" s="279"/>
      <c r="EO12" s="279"/>
      <c r="EP12" s="279"/>
      <c r="EQ12" s="279"/>
      <c r="ER12" s="279"/>
      <c r="ES12" s="279"/>
      <c r="ET12" s="279"/>
      <c r="EU12" s="279"/>
      <c r="EV12" s="279"/>
      <c r="EW12" s="279"/>
      <c r="EX12" s="279"/>
      <c r="EY12" s="279"/>
      <c r="EZ12" s="279"/>
      <c r="FA12" s="279"/>
      <c r="FB12" s="279"/>
      <c r="FC12" s="279"/>
      <c r="FD12" s="279"/>
      <c r="FE12" s="279"/>
      <c r="FF12" s="279"/>
      <c r="FG12" s="279"/>
      <c r="FH12" s="279"/>
      <c r="FI12" s="279"/>
      <c r="FJ12" s="279"/>
      <c r="FK12" s="279"/>
      <c r="FL12" s="279"/>
      <c r="FM12" s="279"/>
      <c r="FN12" s="279"/>
      <c r="FO12" s="279"/>
      <c r="FP12" s="279"/>
      <c r="FQ12" s="279"/>
      <c r="FR12" s="279"/>
      <c r="FS12" s="279"/>
      <c r="FT12" s="279"/>
      <c r="FU12" s="279"/>
      <c r="FV12" s="279"/>
      <c r="FW12" s="279"/>
      <c r="FX12" s="279"/>
      <c r="FY12" s="279"/>
      <c r="FZ12" s="279"/>
      <c r="GA12" s="279"/>
      <c r="GB12" s="279"/>
      <c r="GC12" s="279"/>
      <c r="GD12" s="279"/>
      <c r="GE12" s="279"/>
      <c r="GF12" s="279"/>
      <c r="GG12" s="279"/>
      <c r="GH12" s="279"/>
      <c r="GI12" s="279"/>
      <c r="GJ12" s="279"/>
      <c r="GK12" s="279"/>
      <c r="GL12" s="279"/>
      <c r="GM12" s="279"/>
      <c r="GN12" s="279"/>
      <c r="GO12" s="279"/>
      <c r="GP12" s="279"/>
      <c r="GQ12" s="279"/>
      <c r="GR12" s="279"/>
      <c r="GS12" s="279"/>
      <c r="GT12" s="279"/>
      <c r="GU12" s="279"/>
      <c r="GV12" s="279"/>
      <c r="GW12" s="279"/>
      <c r="GX12" s="279"/>
      <c r="GY12" s="279"/>
      <c r="GZ12" s="279"/>
      <c r="HA12" s="279"/>
      <c r="HB12" s="279"/>
      <c r="HC12" s="279"/>
      <c r="HD12" s="279"/>
      <c r="HE12" s="279"/>
      <c r="HF12" s="279"/>
      <c r="HG12" s="279"/>
      <c r="HH12" s="279"/>
      <c r="HI12" s="279"/>
      <c r="HJ12" s="279"/>
      <c r="HK12" s="279"/>
      <c r="HL12" s="279"/>
      <c r="HM12" s="279"/>
      <c r="HN12" s="279"/>
      <c r="HO12" s="279"/>
      <c r="HP12" s="279"/>
      <c r="HQ12" s="279"/>
      <c r="HR12" s="279"/>
      <c r="HS12" s="279"/>
      <c r="HT12" s="279"/>
      <c r="HU12" s="279"/>
      <c r="HV12" s="279"/>
      <c r="HW12" s="279"/>
      <c r="HX12" s="279"/>
    </row>
    <row r="13" s="1" customFormat="1" ht="30" customHeight="1" spans="1:232">
      <c r="A13" s="218">
        <f t="shared" si="1"/>
        <v>9</v>
      </c>
      <c r="B13" s="362">
        <v>46</v>
      </c>
      <c r="C13" s="218" t="s">
        <v>53</v>
      </c>
      <c r="D13" s="385" t="s">
        <v>346</v>
      </c>
      <c r="E13" s="397">
        <v>41477</v>
      </c>
      <c r="F13" s="16" t="s">
        <v>348</v>
      </c>
      <c r="G13" s="398">
        <v>45809</v>
      </c>
      <c r="H13" s="218">
        <v>340</v>
      </c>
      <c r="I13" s="228">
        <v>1722</v>
      </c>
      <c r="J13" s="228"/>
      <c r="K13" s="249"/>
      <c r="L13" s="250">
        <v>11682</v>
      </c>
      <c r="M13" s="236">
        <v>716.8</v>
      </c>
      <c r="N13" s="236">
        <v>179.2</v>
      </c>
      <c r="O13" s="236">
        <v>26.88</v>
      </c>
      <c r="P13" s="236">
        <v>15</v>
      </c>
      <c r="Q13" s="385">
        <v>525</v>
      </c>
      <c r="R13" s="385">
        <v>4000</v>
      </c>
      <c r="S13" s="385"/>
      <c r="T13" s="385">
        <v>0</v>
      </c>
      <c r="U13" s="385">
        <v>0</v>
      </c>
      <c r="V13" s="385">
        <v>1500</v>
      </c>
      <c r="W13" s="385"/>
      <c r="X13" s="236">
        <f t="shared" si="2"/>
        <v>4719.12</v>
      </c>
      <c r="Y13" s="250">
        <v>0</v>
      </c>
      <c r="Z13" s="265"/>
      <c r="AA13" s="218"/>
      <c r="AB13" s="218">
        <f t="shared" si="3"/>
        <v>5500</v>
      </c>
      <c r="AC13" s="265"/>
      <c r="AD13" s="265"/>
      <c r="AE13" s="413"/>
      <c r="AF13" s="266">
        <f t="shared" si="0"/>
        <v>0</v>
      </c>
      <c r="AG13" s="236">
        <f t="shared" si="4"/>
        <v>10219.12</v>
      </c>
      <c r="AH13" s="236"/>
      <c r="AI13" s="236"/>
      <c r="AJ13" s="238">
        <f>VLOOKUP(C13,[8]科室人员!$C$3:$CW$600,44,0)</f>
        <v>10219.12</v>
      </c>
      <c r="AK13" s="238">
        <f t="shared" si="5"/>
        <v>0</v>
      </c>
      <c r="AL13" s="468" t="str">
        <f>_xlfn.XLOOKUP(C13,[8]科室人员!$C$1:$C$65536,[8]科室人员!$AW$1:$AW$65536,0,0)</f>
        <v>432524198406256417</v>
      </c>
      <c r="AM13" s="419" t="s">
        <v>337</v>
      </c>
      <c r="AN13" s="420">
        <f t="shared" si="6"/>
        <v>1447.88</v>
      </c>
      <c r="AO13" s="279"/>
      <c r="AP13" s="209" t="str">
        <f>_xlfn.XLOOKUP($C13,汇总!$C:$C,汇总!$C:$C)</f>
        <v>曹蜜</v>
      </c>
      <c r="AQ13" s="279"/>
      <c r="AR13" s="279"/>
      <c r="AS13" s="279"/>
      <c r="AT13" s="279"/>
      <c r="AU13" s="279"/>
      <c r="AV13" s="279"/>
      <c r="AW13" s="279"/>
      <c r="AX13" s="279"/>
      <c r="AY13" s="279"/>
      <c r="AZ13" s="279"/>
      <c r="BA13" s="279"/>
      <c r="BB13" s="279"/>
      <c r="BC13" s="279"/>
      <c r="BD13" s="279"/>
      <c r="BE13" s="279"/>
      <c r="BF13" s="279"/>
      <c r="BG13" s="279"/>
      <c r="BH13" s="279"/>
      <c r="BI13" s="279"/>
      <c r="BJ13" s="279"/>
      <c r="BK13" s="279"/>
      <c r="BL13" s="279"/>
      <c r="BM13" s="279"/>
      <c r="BN13" s="279"/>
      <c r="BO13" s="279"/>
      <c r="BP13" s="279"/>
      <c r="BQ13" s="279"/>
      <c r="BR13" s="279"/>
      <c r="BS13" s="279"/>
      <c r="BT13" s="279"/>
      <c r="BU13" s="279"/>
      <c r="BV13" s="279"/>
      <c r="BW13" s="279"/>
      <c r="BX13" s="279"/>
      <c r="BY13" s="279"/>
      <c r="BZ13" s="279"/>
      <c r="CA13" s="279"/>
      <c r="CB13" s="279"/>
      <c r="CC13" s="279"/>
      <c r="CD13" s="279"/>
      <c r="CE13" s="279"/>
      <c r="CF13" s="279"/>
      <c r="CG13" s="279"/>
      <c r="CH13" s="279"/>
      <c r="CI13" s="279"/>
      <c r="CJ13" s="279"/>
      <c r="CK13" s="279"/>
      <c r="CL13" s="279"/>
      <c r="CM13" s="279"/>
      <c r="CN13" s="279"/>
      <c r="CO13" s="279"/>
      <c r="CP13" s="279"/>
      <c r="CQ13" s="279"/>
      <c r="CR13" s="279"/>
      <c r="CS13" s="279"/>
      <c r="CT13" s="279"/>
      <c r="CU13" s="279"/>
      <c r="CV13" s="279"/>
      <c r="CW13" s="279"/>
      <c r="CX13" s="279"/>
      <c r="CY13" s="279"/>
      <c r="CZ13" s="279"/>
      <c r="DA13" s="279"/>
      <c r="DB13" s="279"/>
      <c r="DC13" s="279"/>
      <c r="DD13" s="279"/>
      <c r="DE13" s="279"/>
      <c r="DF13" s="279"/>
      <c r="DG13" s="279"/>
      <c r="DH13" s="279"/>
      <c r="DI13" s="279"/>
      <c r="DJ13" s="279"/>
      <c r="DK13" s="279"/>
      <c r="DL13" s="279"/>
      <c r="DM13" s="279"/>
      <c r="DN13" s="279"/>
      <c r="DO13" s="279"/>
      <c r="DP13" s="279"/>
      <c r="DQ13" s="279"/>
      <c r="DR13" s="279"/>
      <c r="DS13" s="279"/>
      <c r="DT13" s="279"/>
      <c r="DU13" s="279"/>
      <c r="DV13" s="279"/>
      <c r="DW13" s="279"/>
      <c r="DX13" s="279"/>
      <c r="DY13" s="279"/>
      <c r="DZ13" s="279"/>
      <c r="EA13" s="279"/>
      <c r="EB13" s="279"/>
      <c r="EC13" s="279"/>
      <c r="ED13" s="279"/>
      <c r="EE13" s="279"/>
      <c r="EF13" s="279"/>
      <c r="EG13" s="279"/>
      <c r="EH13" s="279"/>
      <c r="EI13" s="279"/>
      <c r="EJ13" s="279"/>
      <c r="EK13" s="279"/>
      <c r="EL13" s="279"/>
      <c r="EM13" s="279"/>
      <c r="EN13" s="279"/>
      <c r="EO13" s="279"/>
      <c r="EP13" s="279"/>
      <c r="EQ13" s="279"/>
      <c r="ER13" s="279"/>
      <c r="ES13" s="279"/>
      <c r="ET13" s="279"/>
      <c r="EU13" s="279"/>
      <c r="EV13" s="279"/>
      <c r="EW13" s="279"/>
      <c r="EX13" s="279"/>
      <c r="EY13" s="279"/>
      <c r="EZ13" s="279"/>
      <c r="FA13" s="279"/>
      <c r="FB13" s="279"/>
      <c r="FC13" s="279"/>
      <c r="FD13" s="279"/>
      <c r="FE13" s="279"/>
      <c r="FF13" s="279"/>
      <c r="FG13" s="279"/>
      <c r="FH13" s="279"/>
      <c r="FI13" s="279"/>
      <c r="FJ13" s="279"/>
      <c r="FK13" s="279"/>
      <c r="FL13" s="279"/>
      <c r="FM13" s="279"/>
      <c r="FN13" s="279"/>
      <c r="FO13" s="279"/>
      <c r="FP13" s="279"/>
      <c r="FQ13" s="279"/>
      <c r="FR13" s="279"/>
      <c r="FS13" s="279"/>
      <c r="FT13" s="279"/>
      <c r="FU13" s="279"/>
      <c r="FV13" s="279"/>
      <c r="FW13" s="279"/>
      <c r="FX13" s="279"/>
      <c r="FY13" s="279"/>
      <c r="FZ13" s="279"/>
      <c r="GA13" s="279"/>
      <c r="GB13" s="279"/>
      <c r="GC13" s="279"/>
      <c r="GD13" s="279"/>
      <c r="GE13" s="279"/>
      <c r="GF13" s="279"/>
      <c r="GG13" s="279"/>
      <c r="GH13" s="279"/>
      <c r="GI13" s="279"/>
      <c r="GJ13" s="279"/>
      <c r="GK13" s="279"/>
      <c r="GL13" s="279"/>
      <c r="GM13" s="279"/>
      <c r="GN13" s="279"/>
      <c r="GO13" s="279"/>
      <c r="GP13" s="279"/>
      <c r="GQ13" s="279"/>
      <c r="GR13" s="279"/>
      <c r="GS13" s="279"/>
      <c r="GT13" s="279"/>
      <c r="GU13" s="279"/>
      <c r="GV13" s="279"/>
      <c r="GW13" s="279"/>
      <c r="GX13" s="279"/>
      <c r="GY13" s="279"/>
      <c r="GZ13" s="279"/>
      <c r="HA13" s="279"/>
      <c r="HB13" s="279"/>
      <c r="HC13" s="279"/>
      <c r="HD13" s="279"/>
      <c r="HE13" s="279"/>
      <c r="HF13" s="279"/>
      <c r="HG13" s="279"/>
      <c r="HH13" s="279"/>
      <c r="HI13" s="279"/>
      <c r="HJ13" s="279"/>
      <c r="HK13" s="279"/>
      <c r="HL13" s="279"/>
      <c r="HM13" s="279"/>
      <c r="HN13" s="279"/>
      <c r="HO13" s="279"/>
      <c r="HP13" s="279"/>
      <c r="HQ13" s="279"/>
      <c r="HR13" s="279"/>
      <c r="HS13" s="279"/>
      <c r="HT13" s="279"/>
      <c r="HU13" s="279"/>
      <c r="HV13" s="279"/>
      <c r="HW13" s="279"/>
      <c r="HX13" s="279"/>
    </row>
    <row r="14" s="1" customFormat="1" ht="30" customHeight="1" spans="1:232">
      <c r="A14" s="218">
        <f t="shared" si="1"/>
        <v>10</v>
      </c>
      <c r="B14" s="399"/>
      <c r="C14" s="15" t="s">
        <v>40</v>
      </c>
      <c r="D14" s="267" t="s">
        <v>346</v>
      </c>
      <c r="E14" s="397">
        <v>45714</v>
      </c>
      <c r="F14" s="15" t="s">
        <v>349</v>
      </c>
      <c r="G14" s="398">
        <v>45809</v>
      </c>
      <c r="H14" s="218">
        <v>240</v>
      </c>
      <c r="I14" s="228">
        <v>904.28</v>
      </c>
      <c r="J14" s="228"/>
      <c r="K14" s="249"/>
      <c r="L14" s="250">
        <v>4904.28</v>
      </c>
      <c r="M14" s="236">
        <v>344.64</v>
      </c>
      <c r="N14" s="236">
        <v>86.16</v>
      </c>
      <c r="O14" s="236">
        <v>12.92</v>
      </c>
      <c r="P14" s="236">
        <v>15</v>
      </c>
      <c r="Q14" s="385">
        <v>0</v>
      </c>
      <c r="R14" s="385"/>
      <c r="S14" s="385"/>
      <c r="T14" s="385"/>
      <c r="U14" s="385"/>
      <c r="V14" s="385"/>
      <c r="W14" s="385"/>
      <c r="X14" s="236">
        <f t="shared" si="2"/>
        <v>4445.56</v>
      </c>
      <c r="Y14" s="250">
        <v>0</v>
      </c>
      <c r="Z14" s="265"/>
      <c r="AA14" s="218"/>
      <c r="AB14" s="218">
        <f t="shared" si="3"/>
        <v>0</v>
      </c>
      <c r="AC14" s="265"/>
      <c r="AD14" s="265"/>
      <c r="AE14" s="413"/>
      <c r="AF14" s="266">
        <f t="shared" si="0"/>
        <v>0</v>
      </c>
      <c r="AG14" s="236">
        <f t="shared" si="4"/>
        <v>4445.56</v>
      </c>
      <c r="AH14" s="236"/>
      <c r="AI14" s="236"/>
      <c r="AJ14" s="238">
        <f>VLOOKUP(C14,[8]科室人员!$C$3:$CW$600,44,0)</f>
        <v>4445.56</v>
      </c>
      <c r="AK14" s="238">
        <f t="shared" si="5"/>
        <v>0</v>
      </c>
      <c r="AL14" s="468" t="str">
        <f>_xlfn.XLOOKUP(C14,[8]科室人员!$C$1:$C$65536,[8]科室人员!$AW$1:$AW$65536,0,0)</f>
        <v>430221199003101207</v>
      </c>
      <c r="AM14" s="419" t="s">
        <v>337</v>
      </c>
      <c r="AN14" s="420">
        <f t="shared" si="6"/>
        <v>443.72</v>
      </c>
      <c r="AO14" s="279"/>
      <c r="AP14" s="209" t="str">
        <f>_xlfn.XLOOKUP($C14,汇总!$C:$C,汇总!$C:$C)</f>
        <v>谭丽平</v>
      </c>
      <c r="AQ14" s="279"/>
      <c r="AR14" s="279"/>
      <c r="AS14" s="279"/>
      <c r="AT14" s="279"/>
      <c r="AU14" s="279"/>
      <c r="AV14" s="279"/>
      <c r="AW14" s="279"/>
      <c r="AX14" s="279"/>
      <c r="AY14" s="279"/>
      <c r="AZ14" s="279"/>
      <c r="BA14" s="279"/>
      <c r="BB14" s="279"/>
      <c r="BC14" s="279"/>
      <c r="BD14" s="279"/>
      <c r="BE14" s="279"/>
      <c r="BF14" s="279"/>
      <c r="BG14" s="279"/>
      <c r="BH14" s="279"/>
      <c r="BI14" s="279"/>
      <c r="BJ14" s="279"/>
      <c r="BK14" s="279"/>
      <c r="BL14" s="279"/>
      <c r="BM14" s="279"/>
      <c r="BN14" s="279"/>
      <c r="BO14" s="279"/>
      <c r="BP14" s="279"/>
      <c r="BQ14" s="279"/>
      <c r="BR14" s="279"/>
      <c r="BS14" s="279"/>
      <c r="BT14" s="279"/>
      <c r="BU14" s="279"/>
      <c r="BV14" s="279"/>
      <c r="BW14" s="279"/>
      <c r="BX14" s="279"/>
      <c r="BY14" s="279"/>
      <c r="BZ14" s="279"/>
      <c r="CA14" s="279"/>
      <c r="CB14" s="279"/>
      <c r="CC14" s="279"/>
      <c r="CD14" s="279"/>
      <c r="CE14" s="279"/>
      <c r="CF14" s="279"/>
      <c r="CG14" s="279"/>
      <c r="CH14" s="279"/>
      <c r="CI14" s="279"/>
      <c r="CJ14" s="279"/>
      <c r="CK14" s="279"/>
      <c r="CL14" s="279"/>
      <c r="CM14" s="279"/>
      <c r="CN14" s="279"/>
      <c r="CO14" s="279"/>
      <c r="CP14" s="279"/>
      <c r="CQ14" s="279"/>
      <c r="CR14" s="279"/>
      <c r="CS14" s="279"/>
      <c r="CT14" s="279"/>
      <c r="CU14" s="279"/>
      <c r="CV14" s="279"/>
      <c r="CW14" s="279"/>
      <c r="CX14" s="279"/>
      <c r="CY14" s="279"/>
      <c r="CZ14" s="279"/>
      <c r="DA14" s="279"/>
      <c r="DB14" s="279"/>
      <c r="DC14" s="279"/>
      <c r="DD14" s="279"/>
      <c r="DE14" s="279"/>
      <c r="DF14" s="279"/>
      <c r="DG14" s="279"/>
      <c r="DH14" s="279"/>
      <c r="DI14" s="279"/>
      <c r="DJ14" s="279"/>
      <c r="DK14" s="279"/>
      <c r="DL14" s="279"/>
      <c r="DM14" s="279"/>
      <c r="DN14" s="279"/>
      <c r="DO14" s="279"/>
      <c r="DP14" s="279"/>
      <c r="DQ14" s="279"/>
      <c r="DR14" s="279"/>
      <c r="DS14" s="279"/>
      <c r="DT14" s="279"/>
      <c r="DU14" s="279"/>
      <c r="DV14" s="279"/>
      <c r="DW14" s="279"/>
      <c r="DX14" s="279"/>
      <c r="DY14" s="279"/>
      <c r="DZ14" s="279"/>
      <c r="EA14" s="279"/>
      <c r="EB14" s="279"/>
      <c r="EC14" s="279"/>
      <c r="ED14" s="279"/>
      <c r="EE14" s="279"/>
      <c r="EF14" s="279"/>
      <c r="EG14" s="279"/>
      <c r="EH14" s="279"/>
      <c r="EI14" s="279"/>
      <c r="EJ14" s="279"/>
      <c r="EK14" s="279"/>
      <c r="EL14" s="279"/>
      <c r="EM14" s="279"/>
      <c r="EN14" s="279"/>
      <c r="EO14" s="279"/>
      <c r="EP14" s="279"/>
      <c r="EQ14" s="279"/>
      <c r="ER14" s="279"/>
      <c r="ES14" s="279"/>
      <c r="ET14" s="279"/>
      <c r="EU14" s="279"/>
      <c r="EV14" s="279"/>
      <c r="EW14" s="279"/>
      <c r="EX14" s="279"/>
      <c r="EY14" s="279"/>
      <c r="EZ14" s="279"/>
      <c r="FA14" s="279"/>
      <c r="FB14" s="279"/>
      <c r="FC14" s="279"/>
      <c r="FD14" s="279"/>
      <c r="FE14" s="279"/>
      <c r="FF14" s="279"/>
      <c r="FG14" s="279"/>
      <c r="FH14" s="279"/>
      <c r="FI14" s="279"/>
      <c r="FJ14" s="279"/>
      <c r="FK14" s="279"/>
      <c r="FL14" s="279"/>
      <c r="FM14" s="279"/>
      <c r="FN14" s="279"/>
      <c r="FO14" s="279"/>
      <c r="FP14" s="279"/>
      <c r="FQ14" s="279"/>
      <c r="FR14" s="279"/>
      <c r="FS14" s="279"/>
      <c r="FT14" s="279"/>
      <c r="FU14" s="279"/>
      <c r="FV14" s="279"/>
      <c r="FW14" s="279"/>
      <c r="FX14" s="279"/>
      <c r="FY14" s="279"/>
      <c r="FZ14" s="279"/>
      <c r="GA14" s="279"/>
      <c r="GB14" s="279"/>
      <c r="GC14" s="279"/>
      <c r="GD14" s="279"/>
      <c r="GE14" s="279"/>
      <c r="GF14" s="279"/>
      <c r="GG14" s="279"/>
      <c r="GH14" s="279"/>
      <c r="GI14" s="279"/>
      <c r="GJ14" s="279"/>
      <c r="GK14" s="279"/>
      <c r="GL14" s="279"/>
      <c r="GM14" s="279"/>
      <c r="GN14" s="279"/>
      <c r="GO14" s="279"/>
      <c r="GP14" s="279"/>
      <c r="GQ14" s="279"/>
      <c r="GR14" s="279"/>
      <c r="GS14" s="279"/>
      <c r="GT14" s="279"/>
      <c r="GU14" s="279"/>
      <c r="GV14" s="279"/>
      <c r="GW14" s="279"/>
      <c r="GX14" s="279"/>
      <c r="GY14" s="279"/>
      <c r="GZ14" s="279"/>
      <c r="HA14" s="279"/>
      <c r="HB14" s="279"/>
      <c r="HC14" s="279"/>
      <c r="HD14" s="279"/>
      <c r="HE14" s="279"/>
      <c r="HF14" s="279"/>
      <c r="HG14" s="279"/>
      <c r="HH14" s="279"/>
      <c r="HI14" s="279"/>
      <c r="HJ14" s="279"/>
      <c r="HK14" s="279"/>
      <c r="HL14" s="279"/>
      <c r="HM14" s="279"/>
      <c r="HN14" s="279"/>
      <c r="HO14" s="279"/>
      <c r="HP14" s="279"/>
      <c r="HQ14" s="279"/>
      <c r="HR14" s="279"/>
      <c r="HS14" s="279"/>
      <c r="HT14" s="279"/>
      <c r="HU14" s="279"/>
      <c r="HV14" s="279"/>
      <c r="HW14" s="279"/>
      <c r="HX14" s="279"/>
    </row>
    <row r="15" s="1" customFormat="1" ht="30" customHeight="1" spans="1:232">
      <c r="A15" s="218">
        <f t="shared" si="1"/>
        <v>11</v>
      </c>
      <c r="B15" s="399">
        <v>1070</v>
      </c>
      <c r="C15" s="15" t="s">
        <v>36</v>
      </c>
      <c r="D15" s="267" t="s">
        <v>346</v>
      </c>
      <c r="E15" s="397">
        <v>44765</v>
      </c>
      <c r="F15" s="401" t="s">
        <v>350</v>
      </c>
      <c r="G15" s="398">
        <v>45809</v>
      </c>
      <c r="H15" s="218">
        <v>240</v>
      </c>
      <c r="I15" s="228">
        <v>1302.88</v>
      </c>
      <c r="J15" s="228"/>
      <c r="K15" s="249"/>
      <c r="L15" s="250">
        <v>7022.88</v>
      </c>
      <c r="M15" s="236">
        <v>456</v>
      </c>
      <c r="N15" s="236">
        <v>114</v>
      </c>
      <c r="O15" s="236">
        <v>17.1</v>
      </c>
      <c r="P15" s="236">
        <v>15</v>
      </c>
      <c r="Q15" s="385">
        <v>290</v>
      </c>
      <c r="R15" s="385"/>
      <c r="S15" s="385"/>
      <c r="T15" s="385"/>
      <c r="U15" s="385"/>
      <c r="V15" s="385"/>
      <c r="W15" s="385"/>
      <c r="X15" s="236">
        <f t="shared" si="2"/>
        <v>6130.78</v>
      </c>
      <c r="Y15" s="250">
        <v>34.38</v>
      </c>
      <c r="Z15" s="265"/>
      <c r="AA15" s="218"/>
      <c r="AB15" s="218">
        <f t="shared" si="3"/>
        <v>0</v>
      </c>
      <c r="AC15" s="265"/>
      <c r="AD15" s="265"/>
      <c r="AE15" s="413"/>
      <c r="AF15" s="266">
        <f t="shared" si="0"/>
        <v>0</v>
      </c>
      <c r="AG15" s="236">
        <f t="shared" si="4"/>
        <v>6096.4</v>
      </c>
      <c r="AH15" s="236"/>
      <c r="AI15" s="236"/>
      <c r="AJ15" s="238">
        <f>VLOOKUP(C15,[8]科室人员!$C$3:$CW$600,44,0)</f>
        <v>6096.4</v>
      </c>
      <c r="AK15" s="238">
        <f t="shared" si="5"/>
        <v>0</v>
      </c>
      <c r="AL15" s="418" t="str">
        <f>_xlfn.XLOOKUP(C15,[8]科室人员!$C$1:$C$65536,[8]科室人员!$AW$1:$AW$65536,0,0)</f>
        <v>430527197408118731</v>
      </c>
      <c r="AM15" s="419" t="s">
        <v>337</v>
      </c>
      <c r="AN15" s="420">
        <f t="shared" si="6"/>
        <v>877.1</v>
      </c>
      <c r="AO15" s="279"/>
      <c r="AP15" s="209" t="str">
        <f>_xlfn.XLOOKUP($C15,汇总!$C:$C,汇总!$C:$C)</f>
        <v>刘文向</v>
      </c>
      <c r="AQ15" s="279"/>
      <c r="AR15" s="279"/>
      <c r="AS15" s="279"/>
      <c r="AT15" s="279"/>
      <c r="AU15" s="279"/>
      <c r="AV15" s="279"/>
      <c r="AW15" s="279"/>
      <c r="AX15" s="279"/>
      <c r="AY15" s="279"/>
      <c r="AZ15" s="279"/>
      <c r="BA15" s="279"/>
      <c r="BB15" s="279"/>
      <c r="BC15" s="279"/>
      <c r="BD15" s="279"/>
      <c r="BE15" s="279"/>
      <c r="BF15" s="279"/>
      <c r="BG15" s="279"/>
      <c r="BH15" s="279"/>
      <c r="BI15" s="279"/>
      <c r="BJ15" s="279"/>
      <c r="BK15" s="279"/>
      <c r="BL15" s="279"/>
      <c r="BM15" s="279"/>
      <c r="BN15" s="279"/>
      <c r="BO15" s="279"/>
      <c r="BP15" s="279"/>
      <c r="BQ15" s="279"/>
      <c r="BR15" s="279"/>
      <c r="BS15" s="279"/>
      <c r="BT15" s="279"/>
      <c r="BU15" s="279"/>
      <c r="BV15" s="279"/>
      <c r="BW15" s="279"/>
      <c r="BX15" s="279"/>
      <c r="BY15" s="279"/>
      <c r="BZ15" s="279"/>
      <c r="CA15" s="279"/>
      <c r="CB15" s="279"/>
      <c r="CC15" s="279"/>
      <c r="CD15" s="279"/>
      <c r="CE15" s="279"/>
      <c r="CF15" s="279"/>
      <c r="CG15" s="279"/>
      <c r="CH15" s="279"/>
      <c r="CI15" s="279"/>
      <c r="CJ15" s="279"/>
      <c r="CK15" s="279"/>
      <c r="CL15" s="279"/>
      <c r="CM15" s="279"/>
      <c r="CN15" s="279"/>
      <c r="CO15" s="279"/>
      <c r="CP15" s="279"/>
      <c r="CQ15" s="279"/>
      <c r="CR15" s="279"/>
      <c r="CS15" s="279"/>
      <c r="CT15" s="279"/>
      <c r="CU15" s="279"/>
      <c r="CV15" s="279"/>
      <c r="CW15" s="279"/>
      <c r="CX15" s="279"/>
      <c r="CY15" s="279"/>
      <c r="CZ15" s="279"/>
      <c r="DA15" s="279"/>
      <c r="DB15" s="279"/>
      <c r="DC15" s="279"/>
      <c r="DD15" s="279"/>
      <c r="DE15" s="279"/>
      <c r="DF15" s="279"/>
      <c r="DG15" s="279"/>
      <c r="DH15" s="279"/>
      <c r="DI15" s="279"/>
      <c r="DJ15" s="279"/>
      <c r="DK15" s="279"/>
      <c r="DL15" s="279"/>
      <c r="DM15" s="279"/>
      <c r="DN15" s="279"/>
      <c r="DO15" s="279"/>
      <c r="DP15" s="279"/>
      <c r="DQ15" s="279"/>
      <c r="DR15" s="279"/>
      <c r="DS15" s="279"/>
      <c r="DT15" s="279"/>
      <c r="DU15" s="279"/>
      <c r="DV15" s="279"/>
      <c r="DW15" s="279"/>
      <c r="DX15" s="279"/>
      <c r="DY15" s="279"/>
      <c r="DZ15" s="279"/>
      <c r="EA15" s="279"/>
      <c r="EB15" s="279"/>
      <c r="EC15" s="279"/>
      <c r="ED15" s="279"/>
      <c r="EE15" s="279"/>
      <c r="EF15" s="279"/>
      <c r="EG15" s="279"/>
      <c r="EH15" s="279"/>
      <c r="EI15" s="279"/>
      <c r="EJ15" s="279"/>
      <c r="EK15" s="279"/>
      <c r="EL15" s="279"/>
      <c r="EM15" s="279"/>
      <c r="EN15" s="279"/>
      <c r="EO15" s="279"/>
      <c r="EP15" s="279"/>
      <c r="EQ15" s="279"/>
      <c r="ER15" s="279"/>
      <c r="ES15" s="279"/>
      <c r="ET15" s="279"/>
      <c r="EU15" s="279"/>
      <c r="EV15" s="279"/>
      <c r="EW15" s="279"/>
      <c r="EX15" s="279"/>
      <c r="EY15" s="279"/>
      <c r="EZ15" s="279"/>
      <c r="FA15" s="279"/>
      <c r="FB15" s="279"/>
      <c r="FC15" s="279"/>
      <c r="FD15" s="279"/>
      <c r="FE15" s="279"/>
      <c r="FF15" s="279"/>
      <c r="FG15" s="279"/>
      <c r="FH15" s="279"/>
      <c r="FI15" s="279"/>
      <c r="FJ15" s="279"/>
      <c r="FK15" s="279"/>
      <c r="FL15" s="279"/>
      <c r="FM15" s="279"/>
      <c r="FN15" s="279"/>
      <c r="FO15" s="279"/>
      <c r="FP15" s="279"/>
      <c r="FQ15" s="279"/>
      <c r="FR15" s="279"/>
      <c r="FS15" s="279"/>
      <c r="FT15" s="279"/>
      <c r="FU15" s="279"/>
      <c r="FV15" s="279"/>
      <c r="FW15" s="279"/>
      <c r="FX15" s="279"/>
      <c r="FY15" s="279"/>
      <c r="FZ15" s="279"/>
      <c r="GA15" s="279"/>
      <c r="GB15" s="279"/>
      <c r="GC15" s="279"/>
      <c r="GD15" s="279"/>
      <c r="GE15" s="279"/>
      <c r="GF15" s="279"/>
      <c r="GG15" s="279"/>
      <c r="GH15" s="279"/>
      <c r="GI15" s="279"/>
      <c r="GJ15" s="279"/>
      <c r="GK15" s="279"/>
      <c r="GL15" s="279"/>
      <c r="GM15" s="279"/>
      <c r="GN15" s="279"/>
      <c r="GO15" s="279"/>
      <c r="GP15" s="279"/>
      <c r="GQ15" s="279"/>
      <c r="GR15" s="279"/>
      <c r="GS15" s="279"/>
      <c r="GT15" s="279"/>
      <c r="GU15" s="279"/>
      <c r="GV15" s="279"/>
      <c r="GW15" s="279"/>
      <c r="GX15" s="279"/>
      <c r="GY15" s="279"/>
      <c r="GZ15" s="279"/>
      <c r="HA15" s="279"/>
      <c r="HB15" s="279"/>
      <c r="HC15" s="279"/>
      <c r="HD15" s="279"/>
      <c r="HE15" s="279"/>
      <c r="HF15" s="279"/>
      <c r="HG15" s="279"/>
      <c r="HH15" s="279"/>
      <c r="HI15" s="279"/>
      <c r="HJ15" s="279"/>
      <c r="HK15" s="279"/>
      <c r="HL15" s="279"/>
      <c r="HM15" s="279"/>
      <c r="HN15" s="279"/>
      <c r="HO15" s="279"/>
      <c r="HP15" s="279"/>
      <c r="HQ15" s="279"/>
      <c r="HR15" s="279"/>
      <c r="HS15" s="279"/>
      <c r="HT15" s="279"/>
      <c r="HU15" s="279"/>
      <c r="HV15" s="279"/>
      <c r="HW15" s="279"/>
      <c r="HX15" s="279"/>
    </row>
    <row r="16" s="1" customFormat="1" ht="30" customHeight="1" spans="1:232">
      <c r="A16" s="218">
        <f t="shared" si="1"/>
        <v>12</v>
      </c>
      <c r="B16" s="399">
        <v>24110501</v>
      </c>
      <c r="C16" s="15" t="s">
        <v>70</v>
      </c>
      <c r="D16" s="267" t="s">
        <v>346</v>
      </c>
      <c r="E16" s="397">
        <v>45602</v>
      </c>
      <c r="F16" s="401" t="s">
        <v>351</v>
      </c>
      <c r="G16" s="398">
        <v>45809</v>
      </c>
      <c r="H16" s="218">
        <v>108</v>
      </c>
      <c r="I16" s="228">
        <v>440</v>
      </c>
      <c r="J16" s="228"/>
      <c r="K16" s="249"/>
      <c r="L16" s="250">
        <v>2894.67</v>
      </c>
      <c r="M16" s="236">
        <v>344.64</v>
      </c>
      <c r="N16" s="236">
        <v>80.54</v>
      </c>
      <c r="O16" s="236">
        <v>12.92</v>
      </c>
      <c r="P16" s="236">
        <v>15</v>
      </c>
      <c r="Q16" s="385"/>
      <c r="R16" s="385"/>
      <c r="S16" s="385"/>
      <c r="T16" s="385"/>
      <c r="U16" s="385"/>
      <c r="V16" s="385"/>
      <c r="W16" s="385"/>
      <c r="X16" s="236">
        <f t="shared" si="2"/>
        <v>2441.57</v>
      </c>
      <c r="Y16" s="250">
        <v>0</v>
      </c>
      <c r="Z16" s="265"/>
      <c r="AA16" s="218"/>
      <c r="AB16" s="218">
        <f t="shared" si="3"/>
        <v>0</v>
      </c>
      <c r="AC16" s="265"/>
      <c r="AD16" s="265"/>
      <c r="AE16" s="413"/>
      <c r="AF16" s="266"/>
      <c r="AG16" s="236">
        <f t="shared" si="4"/>
        <v>2441.57</v>
      </c>
      <c r="AH16" s="422"/>
      <c r="AI16" s="236" t="s">
        <v>352</v>
      </c>
      <c r="AJ16" s="238">
        <f>VLOOKUP(C16,[8]科室人员!$C$3:$CW$600,44,0)</f>
        <v>2441.57</v>
      </c>
      <c r="AK16" s="238">
        <f t="shared" si="5"/>
        <v>0</v>
      </c>
      <c r="AL16" s="468" t="str">
        <f>_xlfn.XLOOKUP(C16,[8]科室人员!$C$1:$C$65536,[8]科室人员!$AW$1:$AW$65536,0,0)</f>
        <v>430221198307296539</v>
      </c>
      <c r="AM16" s="419" t="s">
        <v>337</v>
      </c>
      <c r="AN16" s="420">
        <f t="shared" si="6"/>
        <v>438.1</v>
      </c>
      <c r="AO16" s="279"/>
      <c r="AP16" s="209" t="str">
        <f>_xlfn.XLOOKUP($C16,汇总!$C:$C,汇总!$C:$C)</f>
        <v>谭海波</v>
      </c>
      <c r="AQ16" s="279"/>
      <c r="AR16" s="279"/>
      <c r="AS16" s="279"/>
      <c r="AT16" s="279"/>
      <c r="AU16" s="279"/>
      <c r="AV16" s="279"/>
      <c r="AW16" s="279"/>
      <c r="AX16" s="279"/>
      <c r="AY16" s="279"/>
      <c r="AZ16" s="279"/>
      <c r="BA16" s="279"/>
      <c r="BB16" s="279"/>
      <c r="BC16" s="279"/>
      <c r="BD16" s="279"/>
      <c r="BE16" s="279"/>
      <c r="BF16" s="279"/>
      <c r="BG16" s="279"/>
      <c r="BH16" s="279"/>
      <c r="BI16" s="279"/>
      <c r="BJ16" s="279"/>
      <c r="BK16" s="279"/>
      <c r="BL16" s="279"/>
      <c r="BM16" s="279"/>
      <c r="BN16" s="279"/>
      <c r="BO16" s="279"/>
      <c r="BP16" s="279"/>
      <c r="BQ16" s="279"/>
      <c r="BR16" s="279"/>
      <c r="BS16" s="279"/>
      <c r="BT16" s="279"/>
      <c r="BU16" s="279"/>
      <c r="BV16" s="279"/>
      <c r="BW16" s="279"/>
      <c r="BX16" s="279"/>
      <c r="BY16" s="279"/>
      <c r="BZ16" s="279"/>
      <c r="CA16" s="279"/>
      <c r="CB16" s="279"/>
      <c r="CC16" s="279"/>
      <c r="CD16" s="279"/>
      <c r="CE16" s="279"/>
      <c r="CF16" s="279"/>
      <c r="CG16" s="279"/>
      <c r="CH16" s="279"/>
      <c r="CI16" s="279"/>
      <c r="CJ16" s="279"/>
      <c r="CK16" s="279"/>
      <c r="CL16" s="279"/>
      <c r="CM16" s="279"/>
      <c r="CN16" s="279"/>
      <c r="CO16" s="279"/>
      <c r="CP16" s="279"/>
      <c r="CQ16" s="279"/>
      <c r="CR16" s="279"/>
      <c r="CS16" s="279"/>
      <c r="CT16" s="279"/>
      <c r="CU16" s="279"/>
      <c r="CV16" s="279"/>
      <c r="CW16" s="279"/>
      <c r="CX16" s="279"/>
      <c r="CY16" s="279"/>
      <c r="CZ16" s="279"/>
      <c r="DA16" s="279"/>
      <c r="DB16" s="279"/>
      <c r="DC16" s="279"/>
      <c r="DD16" s="279"/>
      <c r="DE16" s="279"/>
      <c r="DF16" s="279"/>
      <c r="DG16" s="279"/>
      <c r="DH16" s="279"/>
      <c r="DI16" s="279"/>
      <c r="DJ16" s="279"/>
      <c r="DK16" s="279"/>
      <c r="DL16" s="279"/>
      <c r="DM16" s="279"/>
      <c r="DN16" s="279"/>
      <c r="DO16" s="279"/>
      <c r="DP16" s="279"/>
      <c r="DQ16" s="279"/>
      <c r="DR16" s="279"/>
      <c r="DS16" s="279"/>
      <c r="DT16" s="279"/>
      <c r="DU16" s="279"/>
      <c r="DV16" s="279"/>
      <c r="DW16" s="279"/>
      <c r="DX16" s="279"/>
      <c r="DY16" s="279"/>
      <c r="DZ16" s="279"/>
      <c r="EA16" s="279"/>
      <c r="EB16" s="279"/>
      <c r="EC16" s="279"/>
      <c r="ED16" s="279"/>
      <c r="EE16" s="279"/>
      <c r="EF16" s="279"/>
      <c r="EG16" s="279"/>
      <c r="EH16" s="279"/>
      <c r="EI16" s="279"/>
      <c r="EJ16" s="279"/>
      <c r="EK16" s="279"/>
      <c r="EL16" s="279"/>
      <c r="EM16" s="279"/>
      <c r="EN16" s="279"/>
      <c r="EO16" s="279"/>
      <c r="EP16" s="279"/>
      <c r="EQ16" s="279"/>
      <c r="ER16" s="279"/>
      <c r="ES16" s="279"/>
      <c r="ET16" s="279"/>
      <c r="EU16" s="279"/>
      <c r="EV16" s="279"/>
      <c r="EW16" s="279"/>
      <c r="EX16" s="279"/>
      <c r="EY16" s="279"/>
      <c r="EZ16" s="279"/>
      <c r="FA16" s="279"/>
      <c r="FB16" s="279"/>
      <c r="FC16" s="279"/>
      <c r="FD16" s="279"/>
      <c r="FE16" s="279"/>
      <c r="FF16" s="279"/>
      <c r="FG16" s="279"/>
      <c r="FH16" s="279"/>
      <c r="FI16" s="279"/>
      <c r="FJ16" s="279"/>
      <c r="FK16" s="279"/>
      <c r="FL16" s="279"/>
      <c r="FM16" s="279"/>
      <c r="FN16" s="279"/>
      <c r="FO16" s="279"/>
      <c r="FP16" s="279"/>
      <c r="FQ16" s="279"/>
      <c r="FR16" s="279"/>
      <c r="FS16" s="279"/>
      <c r="FT16" s="279"/>
      <c r="FU16" s="279"/>
      <c r="FV16" s="279"/>
      <c r="FW16" s="279"/>
      <c r="FX16" s="279"/>
      <c r="FY16" s="279"/>
      <c r="FZ16" s="279"/>
      <c r="GA16" s="279"/>
      <c r="GB16" s="279"/>
      <c r="GC16" s="279"/>
      <c r="GD16" s="279"/>
      <c r="GE16" s="279"/>
      <c r="GF16" s="279"/>
      <c r="GG16" s="279"/>
      <c r="GH16" s="279"/>
      <c r="GI16" s="279"/>
      <c r="GJ16" s="279"/>
      <c r="GK16" s="279"/>
      <c r="GL16" s="279"/>
      <c r="GM16" s="279"/>
      <c r="GN16" s="279"/>
      <c r="GO16" s="279"/>
      <c r="GP16" s="279"/>
      <c r="GQ16" s="279"/>
      <c r="GR16" s="279"/>
      <c r="GS16" s="279"/>
      <c r="GT16" s="279"/>
      <c r="GU16" s="279"/>
      <c r="GV16" s="279"/>
      <c r="GW16" s="279"/>
      <c r="GX16" s="279"/>
      <c r="GY16" s="279"/>
      <c r="GZ16" s="279"/>
      <c r="HA16" s="279"/>
      <c r="HB16" s="279"/>
      <c r="HC16" s="279"/>
      <c r="HD16" s="279"/>
      <c r="HE16" s="279"/>
      <c r="HF16" s="279"/>
      <c r="HG16" s="279"/>
      <c r="HH16" s="279"/>
      <c r="HI16" s="279"/>
      <c r="HJ16" s="279"/>
      <c r="HK16" s="279"/>
      <c r="HL16" s="279"/>
      <c r="HM16" s="279"/>
      <c r="HN16" s="279"/>
      <c r="HO16" s="279"/>
      <c r="HP16" s="279"/>
      <c r="HQ16" s="279"/>
      <c r="HR16" s="279"/>
      <c r="HS16" s="279"/>
      <c r="HT16" s="279"/>
      <c r="HU16" s="279"/>
      <c r="HV16" s="279"/>
      <c r="HW16" s="279"/>
      <c r="HX16" s="279"/>
    </row>
    <row r="17" s="1" customFormat="1" ht="30" customHeight="1" spans="1:232">
      <c r="A17" s="218">
        <f t="shared" si="1"/>
        <v>13</v>
      </c>
      <c r="B17" s="399">
        <v>1202</v>
      </c>
      <c r="C17" s="15" t="s">
        <v>38</v>
      </c>
      <c r="D17" s="267" t="s">
        <v>346</v>
      </c>
      <c r="E17" s="397">
        <v>44845</v>
      </c>
      <c r="F17" s="401" t="s">
        <v>353</v>
      </c>
      <c r="G17" s="398">
        <v>45809</v>
      </c>
      <c r="H17" s="218">
        <v>264</v>
      </c>
      <c r="I17" s="228">
        <v>1155.6</v>
      </c>
      <c r="J17" s="228"/>
      <c r="K17" s="249"/>
      <c r="L17" s="250">
        <v>6259.6</v>
      </c>
      <c r="M17" s="236">
        <v>408</v>
      </c>
      <c r="N17" s="236">
        <v>102</v>
      </c>
      <c r="O17" s="236">
        <v>15.3</v>
      </c>
      <c r="P17" s="236">
        <v>15</v>
      </c>
      <c r="Q17" s="385">
        <v>255</v>
      </c>
      <c r="R17" s="385"/>
      <c r="S17" s="385"/>
      <c r="T17" s="385"/>
      <c r="U17" s="385"/>
      <c r="V17" s="385"/>
      <c r="W17" s="385"/>
      <c r="X17" s="236">
        <f t="shared" si="2"/>
        <v>5464.3</v>
      </c>
      <c r="Y17" s="250">
        <v>14.37</v>
      </c>
      <c r="Z17" s="265"/>
      <c r="AA17" s="218"/>
      <c r="AB17" s="218">
        <f t="shared" si="3"/>
        <v>0</v>
      </c>
      <c r="AC17" s="265"/>
      <c r="AD17" s="265"/>
      <c r="AE17" s="413"/>
      <c r="AF17" s="266"/>
      <c r="AG17" s="236">
        <f t="shared" si="4"/>
        <v>5449.93</v>
      </c>
      <c r="AH17" s="422"/>
      <c r="AI17" s="236"/>
      <c r="AJ17" s="238">
        <f>VLOOKUP(C17,[8]科室人员!$C$3:$CW$600,44,0)</f>
        <v>5449.93</v>
      </c>
      <c r="AK17" s="238">
        <f t="shared" si="5"/>
        <v>0</v>
      </c>
      <c r="AL17" s="418" t="str">
        <f>_xlfn.XLOOKUP(C17,[8]科室人员!$C$1:$C$65536,[8]科室人员!$AW$1:$AW$65536,0,0)</f>
        <v>43022519870326004X</v>
      </c>
      <c r="AM17" s="419" t="s">
        <v>337</v>
      </c>
      <c r="AN17" s="420">
        <f t="shared" si="6"/>
        <v>780.3</v>
      </c>
      <c r="AO17" s="279"/>
      <c r="AP17" s="209" t="str">
        <f>_xlfn.XLOOKUP($C17,汇总!$C:$C,汇总!$C:$C)</f>
        <v>李晶</v>
      </c>
      <c r="AQ17" s="279"/>
      <c r="AR17" s="279"/>
      <c r="AS17" s="279"/>
      <c r="AT17" s="279"/>
      <c r="AU17" s="279"/>
      <c r="AV17" s="279"/>
      <c r="AW17" s="279"/>
      <c r="AX17" s="279"/>
      <c r="AY17" s="279"/>
      <c r="AZ17" s="279"/>
      <c r="BA17" s="279"/>
      <c r="BB17" s="279"/>
      <c r="BC17" s="279"/>
      <c r="BD17" s="279"/>
      <c r="BE17" s="279"/>
      <c r="BF17" s="279"/>
      <c r="BG17" s="279"/>
      <c r="BH17" s="279"/>
      <c r="BI17" s="279"/>
      <c r="BJ17" s="279"/>
      <c r="BK17" s="279"/>
      <c r="BL17" s="279"/>
      <c r="BM17" s="279"/>
      <c r="BN17" s="279"/>
      <c r="BO17" s="279"/>
      <c r="BP17" s="279"/>
      <c r="BQ17" s="279"/>
      <c r="BR17" s="279"/>
      <c r="BS17" s="279"/>
      <c r="BT17" s="279"/>
      <c r="BU17" s="279"/>
      <c r="BV17" s="279"/>
      <c r="BW17" s="279"/>
      <c r="BX17" s="279"/>
      <c r="BY17" s="279"/>
      <c r="BZ17" s="279"/>
      <c r="CA17" s="279"/>
      <c r="CB17" s="279"/>
      <c r="CC17" s="279"/>
      <c r="CD17" s="279"/>
      <c r="CE17" s="279"/>
      <c r="CF17" s="279"/>
      <c r="CG17" s="279"/>
      <c r="CH17" s="279"/>
      <c r="CI17" s="279"/>
      <c r="CJ17" s="279"/>
      <c r="CK17" s="279"/>
      <c r="CL17" s="279"/>
      <c r="CM17" s="279"/>
      <c r="CN17" s="279"/>
      <c r="CO17" s="279"/>
      <c r="CP17" s="279"/>
      <c r="CQ17" s="279"/>
      <c r="CR17" s="279"/>
      <c r="CS17" s="279"/>
      <c r="CT17" s="279"/>
      <c r="CU17" s="279"/>
      <c r="CV17" s="279"/>
      <c r="CW17" s="279"/>
      <c r="CX17" s="279"/>
      <c r="CY17" s="279"/>
      <c r="CZ17" s="279"/>
      <c r="DA17" s="279"/>
      <c r="DB17" s="279"/>
      <c r="DC17" s="279"/>
      <c r="DD17" s="279"/>
      <c r="DE17" s="279"/>
      <c r="DF17" s="279"/>
      <c r="DG17" s="279"/>
      <c r="DH17" s="279"/>
      <c r="DI17" s="279"/>
      <c r="DJ17" s="279"/>
      <c r="DK17" s="279"/>
      <c r="DL17" s="279"/>
      <c r="DM17" s="279"/>
      <c r="DN17" s="279"/>
      <c r="DO17" s="279"/>
      <c r="DP17" s="279"/>
      <c r="DQ17" s="279"/>
      <c r="DR17" s="279"/>
      <c r="DS17" s="279"/>
      <c r="DT17" s="279"/>
      <c r="DU17" s="279"/>
      <c r="DV17" s="279"/>
      <c r="DW17" s="279"/>
      <c r="DX17" s="279"/>
      <c r="DY17" s="279"/>
      <c r="DZ17" s="279"/>
      <c r="EA17" s="279"/>
      <c r="EB17" s="279"/>
      <c r="EC17" s="279"/>
      <c r="ED17" s="279"/>
      <c r="EE17" s="279"/>
      <c r="EF17" s="279"/>
      <c r="EG17" s="279"/>
      <c r="EH17" s="279"/>
      <c r="EI17" s="279"/>
      <c r="EJ17" s="279"/>
      <c r="EK17" s="279"/>
      <c r="EL17" s="279"/>
      <c r="EM17" s="279"/>
      <c r="EN17" s="279"/>
      <c r="EO17" s="279"/>
      <c r="EP17" s="279"/>
      <c r="EQ17" s="279"/>
      <c r="ER17" s="279"/>
      <c r="ES17" s="279"/>
      <c r="ET17" s="279"/>
      <c r="EU17" s="279"/>
      <c r="EV17" s="279"/>
      <c r="EW17" s="279"/>
      <c r="EX17" s="279"/>
      <c r="EY17" s="279"/>
      <c r="EZ17" s="279"/>
      <c r="FA17" s="279"/>
      <c r="FB17" s="279"/>
      <c r="FC17" s="279"/>
      <c r="FD17" s="279"/>
      <c r="FE17" s="279"/>
      <c r="FF17" s="279"/>
      <c r="FG17" s="279"/>
      <c r="FH17" s="279"/>
      <c r="FI17" s="279"/>
      <c r="FJ17" s="279"/>
      <c r="FK17" s="279"/>
      <c r="FL17" s="279"/>
      <c r="FM17" s="279"/>
      <c r="FN17" s="279"/>
      <c r="FO17" s="279"/>
      <c r="FP17" s="279"/>
      <c r="FQ17" s="279"/>
      <c r="FR17" s="279"/>
      <c r="FS17" s="279"/>
      <c r="FT17" s="279"/>
      <c r="FU17" s="279"/>
      <c r="FV17" s="279"/>
      <c r="FW17" s="279"/>
      <c r="FX17" s="279"/>
      <c r="FY17" s="279"/>
      <c r="FZ17" s="279"/>
      <c r="GA17" s="279"/>
      <c r="GB17" s="279"/>
      <c r="GC17" s="279"/>
      <c r="GD17" s="279"/>
      <c r="GE17" s="279"/>
      <c r="GF17" s="279"/>
      <c r="GG17" s="279"/>
      <c r="GH17" s="279"/>
      <c r="GI17" s="279"/>
      <c r="GJ17" s="279"/>
      <c r="GK17" s="279"/>
      <c r="GL17" s="279"/>
      <c r="GM17" s="279"/>
      <c r="GN17" s="279"/>
      <c r="GO17" s="279"/>
      <c r="GP17" s="279"/>
      <c r="GQ17" s="279"/>
      <c r="GR17" s="279"/>
      <c r="GS17" s="279"/>
      <c r="GT17" s="279"/>
      <c r="GU17" s="279"/>
      <c r="GV17" s="279"/>
      <c r="GW17" s="279"/>
      <c r="GX17" s="279"/>
      <c r="GY17" s="279"/>
      <c r="GZ17" s="279"/>
      <c r="HA17" s="279"/>
      <c r="HB17" s="279"/>
      <c r="HC17" s="279"/>
      <c r="HD17" s="279"/>
      <c r="HE17" s="279"/>
      <c r="HF17" s="279"/>
      <c r="HG17" s="279"/>
      <c r="HH17" s="279"/>
      <c r="HI17" s="279"/>
      <c r="HJ17" s="279"/>
      <c r="HK17" s="279"/>
      <c r="HL17" s="279"/>
      <c r="HM17" s="279"/>
      <c r="HN17" s="279"/>
      <c r="HO17" s="279"/>
      <c r="HP17" s="279"/>
      <c r="HQ17" s="279"/>
      <c r="HR17" s="279"/>
      <c r="HS17" s="279"/>
      <c r="HT17" s="279"/>
      <c r="HU17" s="279"/>
      <c r="HV17" s="279"/>
      <c r="HW17" s="279"/>
      <c r="HX17" s="279"/>
    </row>
    <row r="18" s="1" customFormat="1" ht="30" customHeight="1" spans="1:232">
      <c r="A18" s="218">
        <f t="shared" si="1"/>
        <v>14</v>
      </c>
      <c r="B18" s="399">
        <v>140</v>
      </c>
      <c r="C18" s="15" t="s">
        <v>79</v>
      </c>
      <c r="D18" s="267" t="s">
        <v>346</v>
      </c>
      <c r="E18" s="397">
        <v>42017</v>
      </c>
      <c r="F18" s="401" t="s">
        <v>354</v>
      </c>
      <c r="G18" s="398">
        <v>45809</v>
      </c>
      <c r="H18" s="218">
        <v>252</v>
      </c>
      <c r="I18" s="228">
        <v>1054.9</v>
      </c>
      <c r="J18" s="228"/>
      <c r="K18" s="249"/>
      <c r="L18" s="250">
        <v>5906.9</v>
      </c>
      <c r="M18" s="236">
        <v>344.64</v>
      </c>
      <c r="N18" s="236">
        <v>86.16</v>
      </c>
      <c r="O18" s="236">
        <v>12.92</v>
      </c>
      <c r="P18" s="236">
        <v>15</v>
      </c>
      <c r="Q18" s="385">
        <v>240</v>
      </c>
      <c r="R18" s="385"/>
      <c r="S18" s="385"/>
      <c r="T18" s="385"/>
      <c r="U18" s="385"/>
      <c r="V18" s="385"/>
      <c r="W18" s="385"/>
      <c r="X18" s="236">
        <f t="shared" si="2"/>
        <v>5208.18</v>
      </c>
      <c r="Y18" s="250">
        <v>6.69</v>
      </c>
      <c r="Z18" s="265"/>
      <c r="AA18" s="218"/>
      <c r="AB18" s="218">
        <f t="shared" si="3"/>
        <v>0</v>
      </c>
      <c r="AC18" s="265"/>
      <c r="AD18" s="265"/>
      <c r="AE18" s="413"/>
      <c r="AF18" s="266"/>
      <c r="AG18" s="236">
        <f t="shared" si="4"/>
        <v>5201.49</v>
      </c>
      <c r="AH18" s="422"/>
      <c r="AI18" s="236"/>
      <c r="AJ18" s="238">
        <f>VLOOKUP(C18,[8]科室人员!$C$3:$CW$600,44,0)</f>
        <v>5201.49</v>
      </c>
      <c r="AK18" s="238">
        <f t="shared" si="5"/>
        <v>0</v>
      </c>
      <c r="AL18" s="418" t="str">
        <f>_xlfn.XLOOKUP(C18,[8]科室人员!$C$1:$C$65536,[8]科室人员!$AW$1:$AW$65536,0,0)</f>
        <v>430221199005141712</v>
      </c>
      <c r="AM18" s="419" t="s">
        <v>337</v>
      </c>
      <c r="AN18" s="420">
        <f t="shared" si="6"/>
        <v>683.72</v>
      </c>
      <c r="AO18" s="279"/>
      <c r="AP18" s="209" t="str">
        <f>_xlfn.XLOOKUP($C18,汇总!$C:$C,汇总!$C:$C)</f>
        <v>齐承平</v>
      </c>
      <c r="AQ18" s="279"/>
      <c r="AR18" s="279"/>
      <c r="AS18" s="279"/>
      <c r="AT18" s="279"/>
      <c r="AU18" s="279"/>
      <c r="AV18" s="279"/>
      <c r="AW18" s="279"/>
      <c r="AX18" s="279"/>
      <c r="AY18" s="279"/>
      <c r="AZ18" s="279"/>
      <c r="BA18" s="279"/>
      <c r="BB18" s="279"/>
      <c r="BC18" s="279"/>
      <c r="BD18" s="279"/>
      <c r="BE18" s="279"/>
      <c r="BF18" s="279"/>
      <c r="BG18" s="279"/>
      <c r="BH18" s="279"/>
      <c r="BI18" s="279"/>
      <c r="BJ18" s="279"/>
      <c r="BK18" s="279"/>
      <c r="BL18" s="279"/>
      <c r="BM18" s="279"/>
      <c r="BN18" s="279"/>
      <c r="BO18" s="279"/>
      <c r="BP18" s="279"/>
      <c r="BQ18" s="279"/>
      <c r="BR18" s="279"/>
      <c r="BS18" s="279"/>
      <c r="BT18" s="279"/>
      <c r="BU18" s="279"/>
      <c r="BV18" s="279"/>
      <c r="BW18" s="279"/>
      <c r="BX18" s="279"/>
      <c r="BY18" s="279"/>
      <c r="BZ18" s="279"/>
      <c r="CA18" s="279"/>
      <c r="CB18" s="279"/>
      <c r="CC18" s="279"/>
      <c r="CD18" s="279"/>
      <c r="CE18" s="279"/>
      <c r="CF18" s="279"/>
      <c r="CG18" s="279"/>
      <c r="CH18" s="279"/>
      <c r="CI18" s="279"/>
      <c r="CJ18" s="279"/>
      <c r="CK18" s="279"/>
      <c r="CL18" s="279"/>
      <c r="CM18" s="279"/>
      <c r="CN18" s="279"/>
      <c r="CO18" s="279"/>
      <c r="CP18" s="279"/>
      <c r="CQ18" s="279"/>
      <c r="CR18" s="279"/>
      <c r="CS18" s="279"/>
      <c r="CT18" s="279"/>
      <c r="CU18" s="279"/>
      <c r="CV18" s="279"/>
      <c r="CW18" s="279"/>
      <c r="CX18" s="279"/>
      <c r="CY18" s="279"/>
      <c r="CZ18" s="279"/>
      <c r="DA18" s="279"/>
      <c r="DB18" s="279"/>
      <c r="DC18" s="279"/>
      <c r="DD18" s="279"/>
      <c r="DE18" s="279"/>
      <c r="DF18" s="279"/>
      <c r="DG18" s="279"/>
      <c r="DH18" s="279"/>
      <c r="DI18" s="279"/>
      <c r="DJ18" s="279"/>
      <c r="DK18" s="279"/>
      <c r="DL18" s="279"/>
      <c r="DM18" s="279"/>
      <c r="DN18" s="279"/>
      <c r="DO18" s="279"/>
      <c r="DP18" s="279"/>
      <c r="DQ18" s="279"/>
      <c r="DR18" s="279"/>
      <c r="DS18" s="279"/>
      <c r="DT18" s="279"/>
      <c r="DU18" s="279"/>
      <c r="DV18" s="279"/>
      <c r="DW18" s="279"/>
      <c r="DX18" s="279"/>
      <c r="DY18" s="279"/>
      <c r="DZ18" s="279"/>
      <c r="EA18" s="279"/>
      <c r="EB18" s="279"/>
      <c r="EC18" s="279"/>
      <c r="ED18" s="279"/>
      <c r="EE18" s="279"/>
      <c r="EF18" s="279"/>
      <c r="EG18" s="279"/>
      <c r="EH18" s="279"/>
      <c r="EI18" s="279"/>
      <c r="EJ18" s="279"/>
      <c r="EK18" s="279"/>
      <c r="EL18" s="279"/>
      <c r="EM18" s="279"/>
      <c r="EN18" s="279"/>
      <c r="EO18" s="279"/>
      <c r="EP18" s="279"/>
      <c r="EQ18" s="279"/>
      <c r="ER18" s="279"/>
      <c r="ES18" s="279"/>
      <c r="ET18" s="279"/>
      <c r="EU18" s="279"/>
      <c r="EV18" s="279"/>
      <c r="EW18" s="279"/>
      <c r="EX18" s="279"/>
      <c r="EY18" s="279"/>
      <c r="EZ18" s="279"/>
      <c r="FA18" s="279"/>
      <c r="FB18" s="279"/>
      <c r="FC18" s="279"/>
      <c r="FD18" s="279"/>
      <c r="FE18" s="279"/>
      <c r="FF18" s="279"/>
      <c r="FG18" s="279"/>
      <c r="FH18" s="279"/>
      <c r="FI18" s="279"/>
      <c r="FJ18" s="279"/>
      <c r="FK18" s="279"/>
      <c r="FL18" s="279"/>
      <c r="FM18" s="279"/>
      <c r="FN18" s="279"/>
      <c r="FO18" s="279"/>
      <c r="FP18" s="279"/>
      <c r="FQ18" s="279"/>
      <c r="FR18" s="279"/>
      <c r="FS18" s="279"/>
      <c r="FT18" s="279"/>
      <c r="FU18" s="279"/>
      <c r="FV18" s="279"/>
      <c r="FW18" s="279"/>
      <c r="FX18" s="279"/>
      <c r="FY18" s="279"/>
      <c r="FZ18" s="279"/>
      <c r="GA18" s="279"/>
      <c r="GB18" s="279"/>
      <c r="GC18" s="279"/>
      <c r="GD18" s="279"/>
      <c r="GE18" s="279"/>
      <c r="GF18" s="279"/>
      <c r="GG18" s="279"/>
      <c r="GH18" s="279"/>
      <c r="GI18" s="279"/>
      <c r="GJ18" s="279"/>
      <c r="GK18" s="279"/>
      <c r="GL18" s="279"/>
      <c r="GM18" s="279"/>
      <c r="GN18" s="279"/>
      <c r="GO18" s="279"/>
      <c r="GP18" s="279"/>
      <c r="GQ18" s="279"/>
      <c r="GR18" s="279"/>
      <c r="GS18" s="279"/>
      <c r="GT18" s="279"/>
      <c r="GU18" s="279"/>
      <c r="GV18" s="279"/>
      <c r="GW18" s="279"/>
      <c r="GX18" s="279"/>
      <c r="GY18" s="279"/>
      <c r="GZ18" s="279"/>
      <c r="HA18" s="279"/>
      <c r="HB18" s="279"/>
      <c r="HC18" s="279"/>
      <c r="HD18" s="279"/>
      <c r="HE18" s="279"/>
      <c r="HF18" s="279"/>
      <c r="HG18" s="279"/>
      <c r="HH18" s="279"/>
      <c r="HI18" s="279"/>
      <c r="HJ18" s="279"/>
      <c r="HK18" s="279"/>
      <c r="HL18" s="279"/>
      <c r="HM18" s="279"/>
      <c r="HN18" s="279"/>
      <c r="HO18" s="279"/>
      <c r="HP18" s="279"/>
      <c r="HQ18" s="279"/>
      <c r="HR18" s="279"/>
      <c r="HS18" s="279"/>
      <c r="HT18" s="279"/>
      <c r="HU18" s="279"/>
      <c r="HV18" s="279"/>
      <c r="HW18" s="279"/>
      <c r="HX18" s="279"/>
    </row>
    <row r="19" s="1" customFormat="1" ht="30" customHeight="1" spans="1:232">
      <c r="A19" s="218">
        <f t="shared" si="1"/>
        <v>15</v>
      </c>
      <c r="B19" s="399">
        <v>327</v>
      </c>
      <c r="C19" s="15" t="s">
        <v>42</v>
      </c>
      <c r="D19" s="267" t="s">
        <v>346</v>
      </c>
      <c r="E19" s="397">
        <v>42343</v>
      </c>
      <c r="F19" s="401" t="s">
        <v>355</v>
      </c>
      <c r="G19" s="398">
        <v>45809</v>
      </c>
      <c r="H19" s="218">
        <v>264</v>
      </c>
      <c r="I19" s="228">
        <v>1326.08</v>
      </c>
      <c r="J19" s="228"/>
      <c r="K19" s="249"/>
      <c r="L19" s="250">
        <v>7890.08</v>
      </c>
      <c r="M19" s="236">
        <v>507.2</v>
      </c>
      <c r="N19" s="236">
        <v>126.8</v>
      </c>
      <c r="O19" s="236">
        <v>19.02</v>
      </c>
      <c r="P19" s="236">
        <v>15</v>
      </c>
      <c r="Q19" s="385">
        <v>317</v>
      </c>
      <c r="R19" s="385">
        <v>2000</v>
      </c>
      <c r="S19" s="385">
        <v>0</v>
      </c>
      <c r="T19" s="385">
        <v>1000</v>
      </c>
      <c r="U19" s="385">
        <v>0</v>
      </c>
      <c r="V19" s="385">
        <v>0</v>
      </c>
      <c r="W19" s="385"/>
      <c r="X19" s="236">
        <f t="shared" si="2"/>
        <v>3905.06</v>
      </c>
      <c r="Y19" s="250">
        <v>0</v>
      </c>
      <c r="Z19" s="265"/>
      <c r="AA19" s="218"/>
      <c r="AB19" s="218">
        <f t="shared" si="3"/>
        <v>3000</v>
      </c>
      <c r="AC19" s="265"/>
      <c r="AD19" s="265"/>
      <c r="AE19" s="413"/>
      <c r="AF19" s="266"/>
      <c r="AG19" s="236">
        <f t="shared" si="4"/>
        <v>6905.06</v>
      </c>
      <c r="AH19" s="422"/>
      <c r="AI19" s="236"/>
      <c r="AJ19" s="238">
        <f>VLOOKUP(C19,[8]科室人员!$C$3:$CW$600,44,0)</f>
        <v>6905.06</v>
      </c>
      <c r="AK19" s="238">
        <f t="shared" si="5"/>
        <v>0</v>
      </c>
      <c r="AL19" s="418" t="str">
        <f>_xlfn.XLOOKUP(C19,[8]科室人员!$C$1:$C$65536,[8]科室人员!$AW$1:$AW$65536,0,0)</f>
        <v>430221198602281137</v>
      </c>
      <c r="AM19" s="419" t="s">
        <v>337</v>
      </c>
      <c r="AN19" s="420">
        <f t="shared" si="6"/>
        <v>970.02</v>
      </c>
      <c r="AO19" s="279"/>
      <c r="AP19" s="209" t="str">
        <f>_xlfn.XLOOKUP($C19,汇总!$C:$C,汇总!$C:$C)</f>
        <v>何胜春</v>
      </c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79"/>
      <c r="BK19" s="279"/>
      <c r="BL19" s="279"/>
      <c r="BM19" s="279"/>
      <c r="BN19" s="279"/>
      <c r="BO19" s="279"/>
      <c r="BP19" s="279"/>
      <c r="BQ19" s="279"/>
      <c r="BR19" s="279"/>
      <c r="BS19" s="279"/>
      <c r="BT19" s="279"/>
      <c r="BU19" s="279"/>
      <c r="BV19" s="279"/>
      <c r="BW19" s="279"/>
      <c r="BX19" s="279"/>
      <c r="BY19" s="279"/>
      <c r="BZ19" s="279"/>
      <c r="CA19" s="279"/>
      <c r="CB19" s="279"/>
      <c r="CC19" s="279"/>
      <c r="CD19" s="279"/>
      <c r="CE19" s="279"/>
      <c r="CF19" s="279"/>
      <c r="CG19" s="279"/>
      <c r="CH19" s="279"/>
      <c r="CI19" s="279"/>
      <c r="CJ19" s="279"/>
      <c r="CK19" s="279"/>
      <c r="CL19" s="279"/>
      <c r="CM19" s="279"/>
      <c r="CN19" s="279"/>
      <c r="CO19" s="279"/>
      <c r="CP19" s="279"/>
      <c r="CQ19" s="279"/>
      <c r="CR19" s="279"/>
      <c r="CS19" s="279"/>
      <c r="CT19" s="279"/>
      <c r="CU19" s="279"/>
      <c r="CV19" s="279"/>
      <c r="CW19" s="279"/>
      <c r="CX19" s="279"/>
      <c r="CY19" s="279"/>
      <c r="CZ19" s="279"/>
      <c r="DA19" s="279"/>
      <c r="DB19" s="279"/>
      <c r="DC19" s="279"/>
      <c r="DD19" s="279"/>
      <c r="DE19" s="279"/>
      <c r="DF19" s="279"/>
      <c r="DG19" s="279"/>
      <c r="DH19" s="279"/>
      <c r="DI19" s="279"/>
      <c r="DJ19" s="279"/>
      <c r="DK19" s="279"/>
      <c r="DL19" s="279"/>
      <c r="DM19" s="279"/>
      <c r="DN19" s="279"/>
      <c r="DO19" s="279"/>
      <c r="DP19" s="279"/>
      <c r="DQ19" s="279"/>
      <c r="DR19" s="279"/>
      <c r="DS19" s="279"/>
      <c r="DT19" s="279"/>
      <c r="DU19" s="279"/>
      <c r="DV19" s="279"/>
      <c r="DW19" s="279"/>
      <c r="DX19" s="279"/>
      <c r="DY19" s="279"/>
      <c r="DZ19" s="279"/>
      <c r="EA19" s="279"/>
      <c r="EB19" s="279"/>
      <c r="EC19" s="279"/>
      <c r="ED19" s="279"/>
      <c r="EE19" s="279"/>
      <c r="EF19" s="279"/>
      <c r="EG19" s="279"/>
      <c r="EH19" s="279"/>
      <c r="EI19" s="279"/>
      <c r="EJ19" s="279"/>
      <c r="EK19" s="279"/>
      <c r="EL19" s="279"/>
      <c r="EM19" s="279"/>
      <c r="EN19" s="279"/>
      <c r="EO19" s="279"/>
      <c r="EP19" s="279"/>
      <c r="EQ19" s="279"/>
      <c r="ER19" s="279"/>
      <c r="ES19" s="279"/>
      <c r="ET19" s="279"/>
      <c r="EU19" s="279"/>
      <c r="EV19" s="279"/>
      <c r="EW19" s="279"/>
      <c r="EX19" s="279"/>
      <c r="EY19" s="279"/>
      <c r="EZ19" s="279"/>
      <c r="FA19" s="279"/>
      <c r="FB19" s="279"/>
      <c r="FC19" s="279"/>
      <c r="FD19" s="279"/>
      <c r="FE19" s="279"/>
      <c r="FF19" s="279"/>
      <c r="FG19" s="279"/>
      <c r="FH19" s="279"/>
      <c r="FI19" s="279"/>
      <c r="FJ19" s="279"/>
      <c r="FK19" s="279"/>
      <c r="FL19" s="279"/>
      <c r="FM19" s="279"/>
      <c r="FN19" s="279"/>
      <c r="FO19" s="279"/>
      <c r="FP19" s="279"/>
      <c r="FQ19" s="279"/>
      <c r="FR19" s="279"/>
      <c r="FS19" s="279"/>
      <c r="FT19" s="279"/>
      <c r="FU19" s="279"/>
      <c r="FV19" s="279"/>
      <c r="FW19" s="279"/>
      <c r="FX19" s="279"/>
      <c r="FY19" s="279"/>
      <c r="FZ19" s="279"/>
      <c r="GA19" s="279"/>
      <c r="GB19" s="279"/>
      <c r="GC19" s="279"/>
      <c r="GD19" s="279"/>
      <c r="GE19" s="279"/>
      <c r="GF19" s="279"/>
      <c r="GG19" s="279"/>
      <c r="GH19" s="279"/>
      <c r="GI19" s="279"/>
      <c r="GJ19" s="279"/>
      <c r="GK19" s="279"/>
      <c r="GL19" s="279"/>
      <c r="GM19" s="279"/>
      <c r="GN19" s="279"/>
      <c r="GO19" s="279"/>
      <c r="GP19" s="279"/>
      <c r="GQ19" s="279"/>
      <c r="GR19" s="279"/>
      <c r="GS19" s="279"/>
      <c r="GT19" s="279"/>
      <c r="GU19" s="279"/>
      <c r="GV19" s="279"/>
      <c r="GW19" s="279"/>
      <c r="GX19" s="279"/>
      <c r="GY19" s="279"/>
      <c r="GZ19" s="279"/>
      <c r="HA19" s="279"/>
      <c r="HB19" s="279"/>
      <c r="HC19" s="279"/>
      <c r="HD19" s="279"/>
      <c r="HE19" s="279"/>
      <c r="HF19" s="279"/>
      <c r="HG19" s="279"/>
      <c r="HH19" s="279"/>
      <c r="HI19" s="279"/>
      <c r="HJ19" s="279"/>
      <c r="HK19" s="279"/>
      <c r="HL19" s="279"/>
      <c r="HM19" s="279"/>
      <c r="HN19" s="279"/>
      <c r="HO19" s="279"/>
      <c r="HP19" s="279"/>
      <c r="HQ19" s="279"/>
      <c r="HR19" s="279"/>
      <c r="HS19" s="279"/>
      <c r="HT19" s="279"/>
      <c r="HU19" s="279"/>
      <c r="HV19" s="279"/>
      <c r="HW19" s="279"/>
      <c r="HX19" s="279"/>
    </row>
    <row r="20" s="1" customFormat="1" ht="30" customHeight="1" spans="1:232">
      <c r="A20" s="218">
        <f t="shared" si="1"/>
        <v>16</v>
      </c>
      <c r="B20" s="399">
        <v>19</v>
      </c>
      <c r="C20" s="15" t="s">
        <v>44</v>
      </c>
      <c r="D20" s="267" t="s">
        <v>346</v>
      </c>
      <c r="E20" s="397">
        <v>41977</v>
      </c>
      <c r="F20" s="402" t="s">
        <v>356</v>
      </c>
      <c r="G20" s="398">
        <v>45809</v>
      </c>
      <c r="H20" s="218">
        <v>240</v>
      </c>
      <c r="I20" s="228">
        <v>1526.4</v>
      </c>
      <c r="J20" s="228"/>
      <c r="K20" s="249"/>
      <c r="L20" s="250">
        <v>8366.4</v>
      </c>
      <c r="M20" s="236">
        <v>593.6</v>
      </c>
      <c r="N20" s="236">
        <v>148.4</v>
      </c>
      <c r="O20" s="236">
        <v>22.26</v>
      </c>
      <c r="P20" s="236">
        <v>15</v>
      </c>
      <c r="Q20" s="385">
        <v>371</v>
      </c>
      <c r="R20" s="385">
        <v>2000</v>
      </c>
      <c r="S20" s="385">
        <v>0</v>
      </c>
      <c r="T20" s="385">
        <v>1000</v>
      </c>
      <c r="U20" s="385">
        <v>0</v>
      </c>
      <c r="V20" s="385">
        <v>1500</v>
      </c>
      <c r="W20" s="385">
        <v>0</v>
      </c>
      <c r="X20" s="236">
        <f t="shared" si="2"/>
        <v>2716.14</v>
      </c>
      <c r="Y20" s="250">
        <v>0</v>
      </c>
      <c r="Z20" s="265"/>
      <c r="AA20" s="218"/>
      <c r="AB20" s="218">
        <f t="shared" si="3"/>
        <v>4500</v>
      </c>
      <c r="AC20" s="265"/>
      <c r="AD20" s="265"/>
      <c r="AE20" s="413"/>
      <c r="AF20" s="266"/>
      <c r="AG20" s="236">
        <f t="shared" si="4"/>
        <v>7216.14</v>
      </c>
      <c r="AH20" s="422"/>
      <c r="AI20" s="236"/>
      <c r="AJ20" s="238">
        <f>VLOOKUP(C20,[8]科室人员!$C$3:$CW$600,44,0)</f>
        <v>7216.14</v>
      </c>
      <c r="AK20" s="238">
        <f t="shared" si="5"/>
        <v>0</v>
      </c>
      <c r="AL20" s="418" t="str">
        <f>_xlfn.XLOOKUP(C20,[8]科室人员!$C$1:$C$65536,[8]科室人员!$AW$1:$AW$65536,0,0)</f>
        <v>430203198510146015</v>
      </c>
      <c r="AM20" s="419" t="s">
        <v>337</v>
      </c>
      <c r="AN20" s="420">
        <f t="shared" si="6"/>
        <v>1135.26</v>
      </c>
      <c r="AO20" s="279"/>
      <c r="AP20" s="209" t="str">
        <f>_xlfn.XLOOKUP($C20,汇总!$C:$C,汇总!$C:$C)</f>
        <v>马英</v>
      </c>
      <c r="AQ20" s="279"/>
      <c r="AR20" s="279"/>
      <c r="AS20" s="279"/>
      <c r="AT20" s="279"/>
      <c r="AU20" s="279"/>
      <c r="AV20" s="279"/>
      <c r="AW20" s="279"/>
      <c r="AX20" s="279"/>
      <c r="AY20" s="279"/>
      <c r="AZ20" s="279"/>
      <c r="BA20" s="279"/>
      <c r="BB20" s="279"/>
      <c r="BC20" s="279"/>
      <c r="BD20" s="279"/>
      <c r="BE20" s="279"/>
      <c r="BF20" s="279"/>
      <c r="BG20" s="279"/>
      <c r="BH20" s="279"/>
      <c r="BI20" s="279"/>
      <c r="BJ20" s="279"/>
      <c r="BK20" s="279"/>
      <c r="BL20" s="279"/>
      <c r="BM20" s="279"/>
      <c r="BN20" s="279"/>
      <c r="BO20" s="279"/>
      <c r="BP20" s="279"/>
      <c r="BQ20" s="279"/>
      <c r="BR20" s="279"/>
      <c r="BS20" s="279"/>
      <c r="BT20" s="279"/>
      <c r="BU20" s="279"/>
      <c r="BV20" s="279"/>
      <c r="BW20" s="279"/>
      <c r="BX20" s="279"/>
      <c r="BY20" s="279"/>
      <c r="BZ20" s="279"/>
      <c r="CA20" s="279"/>
      <c r="CB20" s="279"/>
      <c r="CC20" s="279"/>
      <c r="CD20" s="279"/>
      <c r="CE20" s="279"/>
      <c r="CF20" s="279"/>
      <c r="CG20" s="279"/>
      <c r="CH20" s="279"/>
      <c r="CI20" s="279"/>
      <c r="CJ20" s="279"/>
      <c r="CK20" s="279"/>
      <c r="CL20" s="279"/>
      <c r="CM20" s="279"/>
      <c r="CN20" s="279"/>
      <c r="CO20" s="279"/>
      <c r="CP20" s="279"/>
      <c r="CQ20" s="279"/>
      <c r="CR20" s="279"/>
      <c r="CS20" s="279"/>
      <c r="CT20" s="279"/>
      <c r="CU20" s="279"/>
      <c r="CV20" s="279"/>
      <c r="CW20" s="279"/>
      <c r="CX20" s="279"/>
      <c r="CY20" s="279"/>
      <c r="CZ20" s="279"/>
      <c r="DA20" s="279"/>
      <c r="DB20" s="279"/>
      <c r="DC20" s="279"/>
      <c r="DD20" s="279"/>
      <c r="DE20" s="279"/>
      <c r="DF20" s="279"/>
      <c r="DG20" s="279"/>
      <c r="DH20" s="279"/>
      <c r="DI20" s="279"/>
      <c r="DJ20" s="279"/>
      <c r="DK20" s="279"/>
      <c r="DL20" s="279"/>
      <c r="DM20" s="279"/>
      <c r="DN20" s="279"/>
      <c r="DO20" s="279"/>
      <c r="DP20" s="279"/>
      <c r="DQ20" s="279"/>
      <c r="DR20" s="279"/>
      <c r="DS20" s="279"/>
      <c r="DT20" s="279"/>
      <c r="DU20" s="279"/>
      <c r="DV20" s="279"/>
      <c r="DW20" s="279"/>
      <c r="DX20" s="279"/>
      <c r="DY20" s="279"/>
      <c r="DZ20" s="279"/>
      <c r="EA20" s="279"/>
      <c r="EB20" s="279"/>
      <c r="EC20" s="279"/>
      <c r="ED20" s="279"/>
      <c r="EE20" s="279"/>
      <c r="EF20" s="279"/>
      <c r="EG20" s="279"/>
      <c r="EH20" s="279"/>
      <c r="EI20" s="279"/>
      <c r="EJ20" s="279"/>
      <c r="EK20" s="279"/>
      <c r="EL20" s="279"/>
      <c r="EM20" s="279"/>
      <c r="EN20" s="279"/>
      <c r="EO20" s="279"/>
      <c r="EP20" s="279"/>
      <c r="EQ20" s="279"/>
      <c r="ER20" s="279"/>
      <c r="ES20" s="279"/>
      <c r="ET20" s="279"/>
      <c r="EU20" s="279"/>
      <c r="EV20" s="279"/>
      <c r="EW20" s="279"/>
      <c r="EX20" s="279"/>
      <c r="EY20" s="279"/>
      <c r="EZ20" s="279"/>
      <c r="FA20" s="279"/>
      <c r="FB20" s="279"/>
      <c r="FC20" s="279"/>
      <c r="FD20" s="279"/>
      <c r="FE20" s="279"/>
      <c r="FF20" s="279"/>
      <c r="FG20" s="279"/>
      <c r="FH20" s="279"/>
      <c r="FI20" s="279"/>
      <c r="FJ20" s="279"/>
      <c r="FK20" s="279"/>
      <c r="FL20" s="279"/>
      <c r="FM20" s="279"/>
      <c r="FN20" s="279"/>
      <c r="FO20" s="279"/>
      <c r="FP20" s="279"/>
      <c r="FQ20" s="279"/>
      <c r="FR20" s="279"/>
      <c r="FS20" s="279"/>
      <c r="FT20" s="279"/>
      <c r="FU20" s="279"/>
      <c r="FV20" s="279"/>
      <c r="FW20" s="279"/>
      <c r="FX20" s="279"/>
      <c r="FY20" s="279"/>
      <c r="FZ20" s="279"/>
      <c r="GA20" s="279"/>
      <c r="GB20" s="279"/>
      <c r="GC20" s="279"/>
      <c r="GD20" s="279"/>
      <c r="GE20" s="279"/>
      <c r="GF20" s="279"/>
      <c r="GG20" s="279"/>
      <c r="GH20" s="279"/>
      <c r="GI20" s="279"/>
      <c r="GJ20" s="279"/>
      <c r="GK20" s="279"/>
      <c r="GL20" s="279"/>
      <c r="GM20" s="279"/>
      <c r="GN20" s="279"/>
      <c r="GO20" s="279"/>
      <c r="GP20" s="279"/>
      <c r="GQ20" s="279"/>
      <c r="GR20" s="279"/>
      <c r="GS20" s="279"/>
      <c r="GT20" s="279"/>
      <c r="GU20" s="279"/>
      <c r="GV20" s="279"/>
      <c r="GW20" s="279"/>
      <c r="GX20" s="279"/>
      <c r="GY20" s="279"/>
      <c r="GZ20" s="279"/>
      <c r="HA20" s="279"/>
      <c r="HB20" s="279"/>
      <c r="HC20" s="279"/>
      <c r="HD20" s="279"/>
      <c r="HE20" s="279"/>
      <c r="HF20" s="279"/>
      <c r="HG20" s="279"/>
      <c r="HH20" s="279"/>
      <c r="HI20" s="279"/>
      <c r="HJ20" s="279"/>
      <c r="HK20" s="279"/>
      <c r="HL20" s="279"/>
      <c r="HM20" s="279"/>
      <c r="HN20" s="279"/>
      <c r="HO20" s="279"/>
      <c r="HP20" s="279"/>
      <c r="HQ20" s="279"/>
      <c r="HR20" s="279"/>
      <c r="HS20" s="279"/>
      <c r="HT20" s="279"/>
      <c r="HU20" s="279"/>
      <c r="HV20" s="279"/>
      <c r="HW20" s="279"/>
      <c r="HX20" s="279"/>
    </row>
    <row r="21" s="1" customFormat="1" ht="27" customHeight="1" spans="1:232">
      <c r="A21" s="273" t="s">
        <v>14</v>
      </c>
      <c r="B21" s="273" t="s">
        <v>14</v>
      </c>
      <c r="C21" s="273" t="s">
        <v>14</v>
      </c>
      <c r="D21" s="273"/>
      <c r="E21" s="403"/>
      <c r="F21" s="273"/>
      <c r="G21" s="273"/>
      <c r="H21" s="236">
        <f>SUM(H5:H20)</f>
        <v>3814</v>
      </c>
      <c r="I21" s="236">
        <f t="shared" ref="I21:AG21" si="7">SUM(I5:I20)</f>
        <v>20734.228</v>
      </c>
      <c r="J21" s="236">
        <f t="shared" si="7"/>
        <v>0</v>
      </c>
      <c r="K21" s="236">
        <f t="shared" si="7"/>
        <v>0</v>
      </c>
      <c r="L21" s="236">
        <f t="shared" si="7"/>
        <v>128094.9</v>
      </c>
      <c r="M21" s="236">
        <f t="shared" si="7"/>
        <v>7605.12</v>
      </c>
      <c r="N21" s="236">
        <f t="shared" si="7"/>
        <v>2155.66</v>
      </c>
      <c r="O21" s="236">
        <f t="shared" si="7"/>
        <v>285.18</v>
      </c>
      <c r="P21" s="236">
        <f t="shared" si="7"/>
        <v>240</v>
      </c>
      <c r="Q21" s="236">
        <f t="shared" si="7"/>
        <v>4517</v>
      </c>
      <c r="R21" s="236">
        <f t="shared" si="7"/>
        <v>18000</v>
      </c>
      <c r="S21" s="236">
        <f t="shared" si="7"/>
        <v>0</v>
      </c>
      <c r="T21" s="236">
        <f t="shared" si="7"/>
        <v>5000</v>
      </c>
      <c r="U21" s="236">
        <f t="shared" si="7"/>
        <v>0</v>
      </c>
      <c r="V21" s="236">
        <f t="shared" si="7"/>
        <v>9000</v>
      </c>
      <c r="W21" s="236">
        <f t="shared" si="7"/>
        <v>0</v>
      </c>
      <c r="X21" s="236">
        <f t="shared" si="7"/>
        <v>81291.94</v>
      </c>
      <c r="Y21" s="236">
        <f t="shared" si="7"/>
        <v>1082.56</v>
      </c>
      <c r="Z21" s="236">
        <f t="shared" si="7"/>
        <v>0</v>
      </c>
      <c r="AA21" s="236">
        <f t="shared" si="7"/>
        <v>0</v>
      </c>
      <c r="AB21" s="236">
        <f t="shared" si="7"/>
        <v>32000</v>
      </c>
      <c r="AC21" s="236">
        <f t="shared" si="7"/>
        <v>0</v>
      </c>
      <c r="AD21" s="236">
        <f t="shared" si="7"/>
        <v>0</v>
      </c>
      <c r="AE21" s="236">
        <f t="shared" si="7"/>
        <v>0</v>
      </c>
      <c r="AF21" s="236">
        <f t="shared" si="7"/>
        <v>0</v>
      </c>
      <c r="AG21" s="236">
        <f t="shared" si="7"/>
        <v>112209.38</v>
      </c>
      <c r="AH21" s="423"/>
      <c r="AI21" s="402"/>
      <c r="AJ21" s="238">
        <f>VLOOKUP(C21,[8]科室人员!$C$3:$CW$600,44,0)</f>
        <v>112209.38</v>
      </c>
      <c r="AK21" s="238">
        <f t="shared" si="5"/>
        <v>0</v>
      </c>
      <c r="AL21" s="418"/>
      <c r="AM21" s="419"/>
      <c r="AN21" s="424">
        <f>SUM(AN5:AN20)</f>
        <v>14562.96</v>
      </c>
      <c r="AO21" s="279"/>
      <c r="AP21" s="387"/>
      <c r="AQ21" s="279"/>
      <c r="AR21" s="279"/>
      <c r="AS21" s="279"/>
      <c r="AT21" s="279"/>
      <c r="AU21" s="279"/>
      <c r="AV21" s="279"/>
      <c r="AW21" s="279"/>
      <c r="AX21" s="279"/>
      <c r="AY21" s="279"/>
      <c r="AZ21" s="279"/>
      <c r="BA21" s="279"/>
      <c r="BB21" s="279"/>
      <c r="BC21" s="279"/>
      <c r="BD21" s="279"/>
      <c r="BE21" s="279"/>
      <c r="BF21" s="279"/>
      <c r="BG21" s="279"/>
      <c r="BH21" s="279"/>
      <c r="BI21" s="279"/>
      <c r="BJ21" s="279"/>
      <c r="BK21" s="279"/>
      <c r="BL21" s="279"/>
      <c r="BM21" s="279"/>
      <c r="BN21" s="279"/>
      <c r="BO21" s="279"/>
      <c r="BP21" s="279"/>
      <c r="BQ21" s="279"/>
      <c r="BR21" s="279"/>
      <c r="BS21" s="279"/>
      <c r="BT21" s="279"/>
      <c r="BU21" s="279"/>
      <c r="BV21" s="279"/>
      <c r="BW21" s="279"/>
      <c r="BX21" s="279"/>
      <c r="BY21" s="279"/>
      <c r="BZ21" s="279"/>
      <c r="CA21" s="279"/>
      <c r="CB21" s="279"/>
      <c r="CC21" s="279"/>
      <c r="CD21" s="279"/>
      <c r="CE21" s="279"/>
      <c r="CF21" s="279"/>
      <c r="CG21" s="279"/>
      <c r="CH21" s="279"/>
      <c r="CI21" s="279"/>
      <c r="CJ21" s="279"/>
      <c r="CK21" s="279"/>
      <c r="CL21" s="279"/>
      <c r="CM21" s="279"/>
      <c r="CN21" s="279"/>
      <c r="CO21" s="279"/>
      <c r="CP21" s="279"/>
      <c r="CQ21" s="279"/>
      <c r="CR21" s="279"/>
      <c r="CS21" s="279"/>
      <c r="CT21" s="279"/>
      <c r="CU21" s="279"/>
      <c r="CV21" s="279"/>
      <c r="CW21" s="279"/>
      <c r="CX21" s="279"/>
      <c r="CY21" s="279"/>
      <c r="CZ21" s="279"/>
      <c r="DA21" s="279"/>
      <c r="DB21" s="279"/>
      <c r="DC21" s="279"/>
      <c r="DD21" s="279"/>
      <c r="DE21" s="279"/>
      <c r="DF21" s="279"/>
      <c r="DG21" s="279"/>
      <c r="DH21" s="279"/>
      <c r="DI21" s="279"/>
      <c r="DJ21" s="279"/>
      <c r="DK21" s="279"/>
      <c r="DL21" s="279"/>
      <c r="DM21" s="279"/>
      <c r="DN21" s="279"/>
      <c r="DO21" s="279"/>
      <c r="DP21" s="279"/>
      <c r="DQ21" s="279"/>
      <c r="DR21" s="279"/>
      <c r="DS21" s="279"/>
      <c r="DT21" s="279"/>
      <c r="DU21" s="279"/>
      <c r="DV21" s="279"/>
      <c r="DW21" s="279"/>
      <c r="DX21" s="279"/>
      <c r="DY21" s="279"/>
      <c r="DZ21" s="279"/>
      <c r="EA21" s="279"/>
      <c r="EB21" s="279"/>
      <c r="EC21" s="279"/>
      <c r="ED21" s="279"/>
      <c r="EE21" s="279"/>
      <c r="EF21" s="279"/>
      <c r="EG21" s="279"/>
      <c r="EH21" s="279"/>
      <c r="EI21" s="279"/>
      <c r="EJ21" s="279"/>
      <c r="EK21" s="279"/>
      <c r="EL21" s="279"/>
      <c r="EM21" s="279"/>
      <c r="EN21" s="279"/>
      <c r="EO21" s="279"/>
      <c r="EP21" s="279"/>
      <c r="EQ21" s="279"/>
      <c r="ER21" s="279"/>
      <c r="ES21" s="279"/>
      <c r="ET21" s="279"/>
      <c r="EU21" s="279"/>
      <c r="EV21" s="279"/>
      <c r="EW21" s="279"/>
      <c r="EX21" s="279"/>
      <c r="EY21" s="279"/>
      <c r="EZ21" s="279"/>
      <c r="FA21" s="279"/>
      <c r="FB21" s="279"/>
      <c r="FC21" s="279"/>
      <c r="FD21" s="279"/>
      <c r="FE21" s="279"/>
      <c r="FF21" s="279"/>
      <c r="FG21" s="279"/>
      <c r="FH21" s="279"/>
      <c r="FI21" s="279"/>
      <c r="FJ21" s="279"/>
      <c r="FK21" s="279"/>
      <c r="FL21" s="279"/>
      <c r="FM21" s="279"/>
      <c r="FN21" s="279"/>
      <c r="FO21" s="279"/>
      <c r="FP21" s="279"/>
      <c r="FQ21" s="279"/>
      <c r="FR21" s="279"/>
      <c r="FS21" s="279"/>
      <c r="FT21" s="279"/>
      <c r="FU21" s="279"/>
      <c r="FV21" s="279"/>
      <c r="FW21" s="279"/>
      <c r="FX21" s="279"/>
      <c r="FY21" s="279"/>
      <c r="FZ21" s="279"/>
      <c r="GA21" s="279"/>
      <c r="GB21" s="279"/>
      <c r="GC21" s="279"/>
      <c r="GD21" s="279"/>
      <c r="GE21" s="279"/>
      <c r="GF21" s="279"/>
      <c r="GG21" s="279"/>
      <c r="GH21" s="279"/>
      <c r="GI21" s="279"/>
      <c r="GJ21" s="279"/>
      <c r="GK21" s="279"/>
      <c r="GL21" s="279"/>
      <c r="GM21" s="279"/>
      <c r="GN21" s="279"/>
      <c r="GO21" s="279"/>
      <c r="GP21" s="279"/>
      <c r="GQ21" s="279"/>
      <c r="GR21" s="279"/>
      <c r="GS21" s="279"/>
      <c r="GT21" s="279"/>
      <c r="GU21" s="279"/>
      <c r="GV21" s="279"/>
      <c r="GW21" s="279"/>
      <c r="GX21" s="279"/>
      <c r="GY21" s="279"/>
      <c r="GZ21" s="279"/>
      <c r="HA21" s="279"/>
      <c r="HB21" s="279"/>
      <c r="HC21" s="279"/>
      <c r="HD21" s="279"/>
      <c r="HE21" s="279"/>
      <c r="HF21" s="279"/>
      <c r="HG21" s="279"/>
      <c r="HH21" s="279"/>
      <c r="HI21" s="279"/>
      <c r="HJ21" s="279"/>
      <c r="HK21" s="279"/>
      <c r="HL21" s="279"/>
      <c r="HM21" s="279"/>
      <c r="HN21" s="279"/>
      <c r="HO21" s="279"/>
      <c r="HP21" s="279"/>
      <c r="HQ21" s="279"/>
      <c r="HR21" s="279"/>
      <c r="HS21" s="279"/>
      <c r="HT21" s="279"/>
      <c r="HU21" s="279"/>
      <c r="HV21" s="279"/>
      <c r="HW21" s="279"/>
      <c r="HX21" s="279"/>
    </row>
    <row r="22" s="1" customFormat="1" ht="24" customHeight="1" spans="1:42">
      <c r="A22" s="1" t="s">
        <v>357</v>
      </c>
      <c r="E22" s="404"/>
      <c r="H22" s="219"/>
      <c r="I22" s="219"/>
      <c r="J22" s="219"/>
      <c r="K22" s="388"/>
      <c r="L22" s="388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AB22" s="254"/>
      <c r="AC22" s="254"/>
      <c r="AE22" s="388"/>
      <c r="AH22" s="261"/>
      <c r="AI22" s="279"/>
      <c r="AJ22" s="279"/>
      <c r="AK22" s="279"/>
      <c r="AM22" s="1">
        <f>AN21+荣昌工资表一线员工!AO67+荣昌工资表销售人员!AM12</f>
        <v>52619.04</v>
      </c>
      <c r="AP22" s="219"/>
    </row>
    <row r="23" s="1" customFormat="1" spans="1:42">
      <c r="A23" s="219"/>
      <c r="B23" s="219"/>
      <c r="C23" s="219"/>
      <c r="D23" s="219"/>
      <c r="E23" s="239"/>
      <c r="F23" s="219"/>
      <c r="G23" s="238" t="s">
        <v>358</v>
      </c>
      <c r="H23" s="238">
        <v>2328</v>
      </c>
      <c r="I23" s="238"/>
      <c r="J23" s="238"/>
      <c r="K23" s="238"/>
      <c r="L23" s="238">
        <v>83488</v>
      </c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  <c r="AB23" s="238"/>
      <c r="AC23" s="238"/>
      <c r="AD23" s="238"/>
      <c r="AE23" s="238"/>
      <c r="AF23" s="238"/>
      <c r="AG23" s="219"/>
      <c r="AH23" s="277"/>
      <c r="AI23" s="279"/>
      <c r="AJ23" s="279"/>
      <c r="AK23" s="279"/>
      <c r="AP23" s="219"/>
    </row>
    <row r="24" s="1" customFormat="1" spans="1:42">
      <c r="A24" s="219"/>
      <c r="B24" s="219"/>
      <c r="C24" s="219"/>
      <c r="D24" s="219"/>
      <c r="E24" s="239"/>
      <c r="F24" s="219"/>
      <c r="G24" s="219"/>
      <c r="H24" s="238"/>
      <c r="I24" s="409">
        <f>SUM(I5:I15)</f>
        <v>15231.248</v>
      </c>
      <c r="J24" s="238"/>
      <c r="K24" s="238"/>
      <c r="L24" s="238" t="s">
        <v>359</v>
      </c>
      <c r="M24" s="238" t="s">
        <v>307</v>
      </c>
      <c r="N24" s="238" t="s">
        <v>360</v>
      </c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406">
        <f>Y21+荣昌工资表一线员工!Y67+荣昌工资表销售人员!Y12</f>
        <v>1625.98</v>
      </c>
      <c r="Z24" s="238">
        <f>Z21+[2]研发人员!Z15+[2]一线员工!Z69</f>
        <v>0</v>
      </c>
      <c r="AA24" s="406"/>
      <c r="AB24" s="406">
        <f>AB21+荣昌工资表一线员工!AB67+荣昌工资表销售人员!AB12</f>
        <v>49250</v>
      </c>
      <c r="AC24" s="406">
        <f>AC21+荣昌工资表一线员工!AC67+荣昌工资表销售人员!AC12</f>
        <v>802.8</v>
      </c>
      <c r="AD24" s="406">
        <f>AD21+[2]研发人员!AD15+[2]一线员工!AD69+[2]销售人员!AD12</f>
        <v>0</v>
      </c>
      <c r="AE24" s="406">
        <f>AE21+[2]研发人员!AE15+[2]一线员工!AE69+[2]销售人员!AE12</f>
        <v>0</v>
      </c>
      <c r="AF24" s="406">
        <f>AF21+[2]研发人员!AE15+[2]一线员工!AF69+[2]销售人员!AE12</f>
        <v>0</v>
      </c>
      <c r="AG24" s="387"/>
      <c r="AH24" s="277"/>
      <c r="AI24" s="279" t="s">
        <v>361</v>
      </c>
      <c r="AJ24" s="279"/>
      <c r="AK24" s="279"/>
      <c r="AP24" s="219"/>
    </row>
    <row r="25" s="1" customFormat="1" spans="1:42">
      <c r="A25" s="387"/>
      <c r="B25" s="387"/>
      <c r="C25" s="387"/>
      <c r="D25" s="387"/>
      <c r="E25" s="405"/>
      <c r="F25" s="387"/>
      <c r="G25" s="387"/>
      <c r="H25" s="406">
        <f>H21+[2]研发人员!H15+[2]一线员工!H69+[2]销售人员!H12</f>
        <v>36766</v>
      </c>
      <c r="I25" s="406"/>
      <c r="J25" s="406">
        <f>J21+[2]研发人员!J15+[2]一线员工!J69+[2]销售人员!J12</f>
        <v>0</v>
      </c>
      <c r="K25" s="406"/>
      <c r="L25" s="406">
        <f>L21+[2]研发人员!L15+[2]一线员工!L69+[2]销售人员!L12</f>
        <v>633524.03</v>
      </c>
      <c r="M25" s="406">
        <f>H21+[2]研发人员!H15+[2]一线员工!H69+[2]销售人员!H12</f>
        <v>36766</v>
      </c>
      <c r="N25" s="406">
        <f t="shared" ref="N25:N27" si="8">L25-M25</f>
        <v>596758.03</v>
      </c>
      <c r="O25" s="410">
        <f>A20+荣昌工资表一线员工!A66+荣昌工资表销售人员!A11</f>
        <v>85</v>
      </c>
      <c r="P25" s="406"/>
      <c r="Q25" s="406"/>
      <c r="R25" s="406"/>
      <c r="S25" s="406"/>
      <c r="T25" s="406"/>
      <c r="U25" s="406"/>
      <c r="V25" s="406"/>
      <c r="W25" s="406"/>
      <c r="X25" s="406"/>
      <c r="Y25" s="406"/>
      <c r="Z25" s="406"/>
      <c r="AA25" s="406"/>
      <c r="AB25" s="406"/>
      <c r="AC25" s="254">
        <v>2511.6</v>
      </c>
      <c r="AD25" s="1" t="s">
        <v>362</v>
      </c>
      <c r="AE25" s="406"/>
      <c r="AF25" s="406"/>
      <c r="AG25" s="387">
        <f>AG21+荣昌工资表一线员工!AH67+荣昌工资表销售人员!AG12</f>
        <v>404886.16</v>
      </c>
      <c r="AH25" s="425"/>
      <c r="AI25" s="279" t="s">
        <v>363</v>
      </c>
      <c r="AJ25" s="279"/>
      <c r="AK25" s="279"/>
      <c r="AM25" s="406">
        <f>AN21+[2]研发人员!AP15+[2]一线员工!AO69+[2]销售人员!AO12</f>
        <v>60734.19</v>
      </c>
      <c r="AP25" s="219"/>
    </row>
    <row r="26" s="1" customFormat="1" spans="5:42">
      <c r="E26" s="239"/>
      <c r="G26" s="219"/>
      <c r="H26" s="406">
        <f>L25-H25</f>
        <v>596758.03</v>
      </c>
      <c r="I26" s="406"/>
      <c r="J26" s="406"/>
      <c r="K26" s="388" t="s">
        <v>364</v>
      </c>
      <c r="L26" s="406">
        <f>L5+[2]研发人员!L5+[2]研发人员!L8</f>
        <v>37264</v>
      </c>
      <c r="M26" s="406">
        <f>H5+[2]研发人员!H5+[2]研发人员!H9</f>
        <v>1172</v>
      </c>
      <c r="N26" s="406">
        <f t="shared" si="8"/>
        <v>36092</v>
      </c>
      <c r="O26" s="410">
        <v>3</v>
      </c>
      <c r="P26" s="219"/>
      <c r="Q26" s="219"/>
      <c r="R26" s="219"/>
      <c r="S26" s="219"/>
      <c r="T26" s="219"/>
      <c r="U26" s="219"/>
      <c r="V26" s="219"/>
      <c r="AB26" s="254"/>
      <c r="AC26" s="254">
        <v>0</v>
      </c>
      <c r="AD26" s="1" t="s">
        <v>365</v>
      </c>
      <c r="AE26" s="388"/>
      <c r="AG26" s="1">
        <v>0</v>
      </c>
      <c r="AH26" s="261"/>
      <c r="AI26" s="1" t="s">
        <v>366</v>
      </c>
      <c r="AP26" s="219"/>
    </row>
    <row r="27" s="1" customFormat="1" spans="11:42">
      <c r="K27" s="388" t="s">
        <v>367</v>
      </c>
      <c r="L27" s="406">
        <f t="shared" ref="L27:O27" si="9">L25-L26</f>
        <v>596260.03</v>
      </c>
      <c r="M27" s="406">
        <f t="shared" si="9"/>
        <v>35594</v>
      </c>
      <c r="N27" s="406">
        <f t="shared" si="8"/>
        <v>560666.03</v>
      </c>
      <c r="O27" s="410">
        <f t="shared" si="9"/>
        <v>82</v>
      </c>
      <c r="AC27" s="414">
        <v>3314.4</v>
      </c>
      <c r="AD27" s="1" t="s">
        <v>368</v>
      </c>
      <c r="AF27" s="388"/>
      <c r="AG27" s="1">
        <f>SUM(AG25:AG26)</f>
        <v>404886.16</v>
      </c>
      <c r="AI27" s="1" t="s">
        <v>369</v>
      </c>
      <c r="AL27" s="1">
        <v>547446.88</v>
      </c>
      <c r="AP27" s="219"/>
    </row>
    <row r="28" s="1" customFormat="1" spans="12:42">
      <c r="L28" s="388">
        <f>L21-L5-L8</f>
        <v>104491.15</v>
      </c>
      <c r="AC28" s="406">
        <v>688</v>
      </c>
      <c r="AD28" s="406" t="s">
        <v>370</v>
      </c>
      <c r="AG28" s="1">
        <f>劳务公司工资表小时工!L5</f>
        <v>0</v>
      </c>
      <c r="AI28" s="1" t="s">
        <v>143</v>
      </c>
      <c r="AP28" s="219"/>
    </row>
    <row r="29" s="1" customFormat="1" spans="11:42">
      <c r="K29" s="1">
        <f>L29-L30</f>
        <v>461118.98</v>
      </c>
      <c r="L29" s="388">
        <f>L21+荣昌工资表一线员工!L67+荣昌工资表销售人员!L12</f>
        <v>461118.98</v>
      </c>
      <c r="M29" s="1" t="s">
        <v>371</v>
      </c>
      <c r="O29" s="1" t="s">
        <v>372</v>
      </c>
      <c r="X29" s="388"/>
      <c r="AA29" s="388"/>
      <c r="AG29" s="426">
        <f>劳务公司工资表同工同酬!R127</f>
        <v>504542.5</v>
      </c>
      <c r="AI29" s="1" t="s">
        <v>373</v>
      </c>
      <c r="AP29" s="219"/>
    </row>
    <row r="30" s="1" customFormat="1" spans="12:42">
      <c r="L30" s="388"/>
      <c r="M30" s="1" t="s">
        <v>374</v>
      </c>
      <c r="O30" s="1">
        <v>0</v>
      </c>
      <c r="X30" s="388"/>
      <c r="AA30" s="388"/>
      <c r="AG30" s="254"/>
      <c r="AP30" s="219"/>
    </row>
    <row r="31" s="1" customFormat="1" spans="12:42">
      <c r="L31" s="1">
        <f>劳务公司工资表小时工!L5</f>
        <v>0</v>
      </c>
      <c r="M31" s="1" t="s">
        <v>375</v>
      </c>
      <c r="O31" s="1">
        <v>0</v>
      </c>
      <c r="AG31" s="1">
        <f>AG27+AG29+AG28</f>
        <v>909428.66</v>
      </c>
      <c r="AP31" s="219"/>
    </row>
    <row r="32" s="1" customFormat="1" spans="12:42">
      <c r="L32" s="388">
        <f>L29+L33+L31</f>
        <v>968173.08</v>
      </c>
      <c r="M32" s="1" t="s">
        <v>376</v>
      </c>
      <c r="AP32" s="219"/>
    </row>
    <row r="33" s="1" customFormat="1" spans="12:42">
      <c r="L33" s="219">
        <f>劳务公司工资表同工同酬!P127</f>
        <v>507054.1</v>
      </c>
      <c r="M33" s="1" t="s">
        <v>377</v>
      </c>
      <c r="O33" s="1">
        <v>123</v>
      </c>
      <c r="AP33" s="219"/>
    </row>
    <row r="34" s="1" customFormat="1" spans="12:42">
      <c r="L34" s="1">
        <f>L32</f>
        <v>968173.08</v>
      </c>
      <c r="M34" s="1" t="s">
        <v>378</v>
      </c>
      <c r="AP34" s="219"/>
    </row>
    <row r="35" spans="15:15">
      <c r="O35" s="1">
        <f>O25+O31+O33</f>
        <v>208</v>
      </c>
    </row>
    <row r="36" s="1" customFormat="1" spans="12:42">
      <c r="L36" s="1">
        <v>965661.48</v>
      </c>
      <c r="AP36" s="219"/>
    </row>
    <row r="37" s="1" customFormat="1" spans="12:42">
      <c r="L37" s="1">
        <f>L36-L34</f>
        <v>-2511.60000000033</v>
      </c>
      <c r="AP37" s="219"/>
    </row>
  </sheetData>
  <autoFilter ref="A4:HX37">
    <extLst/>
  </autoFilter>
  <mergeCells count="29">
    <mergeCell ref="A2:AH2"/>
    <mergeCell ref="M3:Q3"/>
    <mergeCell ref="R3:W3"/>
    <mergeCell ref="A22:AH2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P3:AP4"/>
  </mergeCells>
  <pageMargins left="0.196527777777778" right="0.156944444444444" top="0.314583333333333" bottom="0.236111111111111" header="0.156944444444444" footer="0.118055555555556"/>
  <pageSetup paperSize="9" scale="85" orientation="landscape"/>
  <headerFooter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AR73"/>
  <sheetViews>
    <sheetView view="pageBreakPreview" zoomScaleNormal="110" workbookViewId="0">
      <pane xSplit="7" ySplit="4" topLeftCell="H53" activePane="bottomRight" state="frozen"/>
      <selection/>
      <selection pane="topRight"/>
      <selection pane="bottomLeft"/>
      <selection pane="bottomRight" activeCell="AJ22" sqref="AJ22"/>
    </sheetView>
  </sheetViews>
  <sheetFormatPr defaultColWidth="9" defaultRowHeight="14.25"/>
  <cols>
    <col min="1" max="1" width="4.125" style="279" customWidth="1"/>
    <col min="2" max="2" width="3.96666666666667" style="279" customWidth="1"/>
    <col min="3" max="3" width="5.75" style="279" customWidth="1"/>
    <col min="4" max="5" width="6.75" style="279" customWidth="1"/>
    <col min="6" max="6" width="5.38333333333333" style="279" customWidth="1"/>
    <col min="7" max="7" width="6.2" style="279" customWidth="1"/>
    <col min="8" max="8" width="5.875" style="279" customWidth="1"/>
    <col min="9" max="9" width="4.625" style="279" customWidth="1"/>
    <col min="10" max="10" width="3.96666666666667" style="279" hidden="1" customWidth="1"/>
    <col min="11" max="11" width="4.70833333333333" style="279" customWidth="1"/>
    <col min="12" max="12" width="9" style="279" customWidth="1"/>
    <col min="13" max="13" width="5.06666666666667" style="279" customWidth="1"/>
    <col min="14" max="14" width="4.85" style="279" customWidth="1"/>
    <col min="15" max="15" width="4.775" style="279" customWidth="1"/>
    <col min="16" max="16" width="4.7" style="279" customWidth="1"/>
    <col min="17" max="17" width="5.06666666666667" style="279" customWidth="1"/>
    <col min="18" max="18" width="3.6" style="279" customWidth="1"/>
    <col min="19" max="19" width="3.75" style="279" customWidth="1"/>
    <col min="20" max="20" width="4.33333333333333" style="279" customWidth="1"/>
    <col min="21" max="21" width="3.525" style="279" customWidth="1"/>
    <col min="22" max="22" width="3.51666666666667" style="279" customWidth="1"/>
    <col min="23" max="23" width="4.33333333333333" style="279" customWidth="1"/>
    <col min="24" max="24" width="9" style="279" customWidth="1"/>
    <col min="25" max="25" width="4.34166666666667" style="279" customWidth="1"/>
    <col min="26" max="26" width="3.675" style="279" hidden="1" customWidth="1"/>
    <col min="27" max="27" width="3.6" style="279" hidden="1" customWidth="1"/>
    <col min="28" max="28" width="4.08333333333333" style="279" customWidth="1"/>
    <col min="29" max="29" width="3.675" style="279" customWidth="1"/>
    <col min="30" max="30" width="3.38333333333333" style="279" hidden="1" customWidth="1"/>
    <col min="31" max="31" width="3.675" style="279" hidden="1" customWidth="1"/>
    <col min="32" max="32" width="4.25833333333333" style="279" hidden="1" customWidth="1"/>
    <col min="33" max="33" width="6.025" style="279" hidden="1" customWidth="1"/>
    <col min="34" max="34" width="5.98333333333333" style="279" customWidth="1"/>
    <col min="35" max="35" width="0.408333333333333" style="279" hidden="1" customWidth="1"/>
    <col min="36" max="36" width="6.1" style="279" customWidth="1"/>
    <col min="37" max="38" width="7.64166666666667" style="279" customWidth="1"/>
    <col min="39" max="39" width="15.1416666666667" style="279" customWidth="1"/>
    <col min="40" max="40" width="9" style="279"/>
    <col min="41" max="41" width="6.68333333333333" style="279" customWidth="1"/>
    <col min="42" max="42" width="13.125" style="279" customWidth="1"/>
    <col min="43" max="16384" width="9" style="279"/>
  </cols>
  <sheetData>
    <row r="1" s="279" customFormat="1" ht="6" customHeight="1" spans="1:41">
      <c r="A1" s="219"/>
      <c r="B1" s="219"/>
      <c r="C1" s="219"/>
      <c r="D1" s="219"/>
      <c r="E1" s="239"/>
      <c r="F1" s="219"/>
      <c r="G1" s="219"/>
      <c r="H1" s="361"/>
      <c r="I1" s="361"/>
      <c r="J1" s="361"/>
      <c r="K1" s="238"/>
      <c r="L1" s="238"/>
      <c r="M1" s="219"/>
      <c r="N1" s="219"/>
      <c r="O1" s="367"/>
      <c r="P1" s="219"/>
      <c r="Q1" s="219"/>
      <c r="R1" s="219"/>
      <c r="S1" s="219"/>
      <c r="T1" s="219"/>
      <c r="U1" s="219"/>
      <c r="V1" s="219"/>
      <c r="W1" s="219"/>
      <c r="X1" s="280"/>
      <c r="Y1" s="238"/>
      <c r="Z1" s="238"/>
      <c r="AA1" s="219"/>
      <c r="AB1" s="219"/>
      <c r="AC1" s="238"/>
      <c r="AD1" s="238"/>
      <c r="AE1" s="219"/>
      <c r="AF1" s="5"/>
      <c r="AG1" s="219"/>
      <c r="AH1" s="380"/>
      <c r="AI1" s="219"/>
      <c r="AJ1" s="219"/>
      <c r="AK1" s="219"/>
      <c r="AL1" s="219"/>
      <c r="AM1" s="1"/>
      <c r="AN1" s="1"/>
      <c r="AO1" s="1"/>
    </row>
    <row r="2" s="279" customFormat="1" ht="18" customHeight="1" spans="1:41">
      <c r="A2" s="219" t="s">
        <v>379</v>
      </c>
      <c r="B2" s="219"/>
      <c r="C2" s="219"/>
      <c r="D2" s="219"/>
      <c r="E2" s="219"/>
      <c r="F2" s="219"/>
      <c r="G2" s="219"/>
      <c r="H2" s="219"/>
      <c r="I2" s="219"/>
      <c r="J2" s="219"/>
      <c r="K2" s="238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80"/>
      <c r="Z2" s="280"/>
      <c r="AA2" s="219"/>
      <c r="AB2" s="219"/>
      <c r="AC2" s="280"/>
      <c r="AD2" s="280"/>
      <c r="AE2" s="219"/>
      <c r="AF2" s="5"/>
      <c r="AG2" s="219"/>
      <c r="AH2" s="219"/>
      <c r="AI2" s="219"/>
      <c r="AJ2" s="219"/>
      <c r="AK2" s="219"/>
      <c r="AL2" s="219"/>
      <c r="AM2" s="1"/>
      <c r="AN2" s="1"/>
      <c r="AO2" s="1"/>
    </row>
    <row r="3" s="279" customFormat="1" ht="12" customHeight="1" spans="1:44">
      <c r="A3" s="362" t="s">
        <v>0</v>
      </c>
      <c r="B3" s="362" t="s">
        <v>304</v>
      </c>
      <c r="C3" s="362" t="s">
        <v>2</v>
      </c>
      <c r="D3" s="362" t="s">
        <v>1</v>
      </c>
      <c r="E3" s="363" t="s">
        <v>305</v>
      </c>
      <c r="F3" s="362" t="s">
        <v>3</v>
      </c>
      <c r="G3" s="218" t="s">
        <v>306</v>
      </c>
      <c r="H3" s="17" t="s">
        <v>307</v>
      </c>
      <c r="I3" s="368" t="s">
        <v>380</v>
      </c>
      <c r="J3" s="369" t="s">
        <v>309</v>
      </c>
      <c r="K3" s="368" t="s">
        <v>310</v>
      </c>
      <c r="L3" s="370" t="s">
        <v>311</v>
      </c>
      <c r="M3" s="371" t="s">
        <v>381</v>
      </c>
      <c r="N3" s="371"/>
      <c r="O3" s="371"/>
      <c r="P3" s="371"/>
      <c r="Q3" s="371"/>
      <c r="R3" s="362" t="s">
        <v>313</v>
      </c>
      <c r="S3" s="362"/>
      <c r="T3" s="362"/>
      <c r="U3" s="362"/>
      <c r="V3" s="362"/>
      <c r="W3" s="362"/>
      <c r="X3" s="376" t="s">
        <v>314</v>
      </c>
      <c r="Y3" s="370" t="s">
        <v>315</v>
      </c>
      <c r="Z3" s="362" t="s">
        <v>382</v>
      </c>
      <c r="AA3" s="362" t="s">
        <v>383</v>
      </c>
      <c r="AB3" s="362" t="s">
        <v>318</v>
      </c>
      <c r="AC3" s="376" t="s">
        <v>319</v>
      </c>
      <c r="AD3" s="376" t="s">
        <v>320</v>
      </c>
      <c r="AE3" s="362" t="s">
        <v>321</v>
      </c>
      <c r="AF3" s="369" t="s">
        <v>309</v>
      </c>
      <c r="AG3" s="362" t="s">
        <v>384</v>
      </c>
      <c r="AH3" s="381" t="s">
        <v>322</v>
      </c>
      <c r="AI3" s="362" t="s">
        <v>323</v>
      </c>
      <c r="AJ3" s="267" t="s">
        <v>286</v>
      </c>
      <c r="AK3" s="382"/>
      <c r="AL3" s="382"/>
      <c r="AM3" s="382"/>
      <c r="AN3" s="1"/>
      <c r="AO3" s="1"/>
      <c r="AR3" s="278" t="s">
        <v>324</v>
      </c>
    </row>
    <row r="4" s="279" customFormat="1" ht="25.5" customHeight="1" spans="1:44">
      <c r="A4" s="362"/>
      <c r="B4" s="362"/>
      <c r="C4" s="362"/>
      <c r="D4" s="362"/>
      <c r="E4" s="363"/>
      <c r="F4" s="362"/>
      <c r="G4" s="218"/>
      <c r="H4" s="17"/>
      <c r="I4" s="368"/>
      <c r="J4" s="369"/>
      <c r="K4" s="368"/>
      <c r="L4" s="370"/>
      <c r="M4" s="368" t="s">
        <v>9</v>
      </c>
      <c r="N4" s="368" t="s">
        <v>11</v>
      </c>
      <c r="O4" s="372" t="s">
        <v>10</v>
      </c>
      <c r="P4" s="368" t="s">
        <v>325</v>
      </c>
      <c r="Q4" s="362" t="s">
        <v>385</v>
      </c>
      <c r="R4" s="362" t="s">
        <v>327</v>
      </c>
      <c r="S4" s="362" t="s">
        <v>328</v>
      </c>
      <c r="T4" s="362" t="s">
        <v>329</v>
      </c>
      <c r="U4" s="362" t="s">
        <v>330</v>
      </c>
      <c r="V4" s="362" t="s">
        <v>331</v>
      </c>
      <c r="W4" s="362" t="s">
        <v>332</v>
      </c>
      <c r="X4" s="376"/>
      <c r="Y4" s="370"/>
      <c r="Z4" s="362"/>
      <c r="AA4" s="362"/>
      <c r="AB4" s="362"/>
      <c r="AC4" s="376"/>
      <c r="AD4" s="376"/>
      <c r="AE4" s="362"/>
      <c r="AF4" s="369"/>
      <c r="AG4" s="362"/>
      <c r="AH4" s="381"/>
      <c r="AI4" s="362"/>
      <c r="AJ4" s="267"/>
      <c r="AK4" s="382">
        <v>7.12</v>
      </c>
      <c r="AL4" s="382"/>
      <c r="AM4" s="382" t="s">
        <v>333</v>
      </c>
      <c r="AN4" s="219" t="s">
        <v>334</v>
      </c>
      <c r="AO4" s="219"/>
      <c r="AP4" s="346" t="s">
        <v>386</v>
      </c>
      <c r="AR4" s="278"/>
    </row>
    <row r="5" s="360" customFormat="1" ht="20" customHeight="1" spans="1:44">
      <c r="A5" s="259">
        <f>ROW()-4</f>
        <v>1</v>
      </c>
      <c r="B5" s="259">
        <v>762</v>
      </c>
      <c r="C5" s="259" t="s">
        <v>72</v>
      </c>
      <c r="D5" s="259" t="s">
        <v>346</v>
      </c>
      <c r="E5" s="364">
        <v>43642</v>
      </c>
      <c r="F5" s="259" t="s">
        <v>139</v>
      </c>
      <c r="G5" s="364">
        <v>45809</v>
      </c>
      <c r="H5" s="365">
        <v>164</v>
      </c>
      <c r="I5" s="291">
        <v>470</v>
      </c>
      <c r="J5" s="373"/>
      <c r="K5" s="374"/>
      <c r="L5" s="250">
        <v>2240.25</v>
      </c>
      <c r="M5" s="250">
        <v>344.64</v>
      </c>
      <c r="N5" s="250">
        <v>86.16</v>
      </c>
      <c r="O5" s="250">
        <v>12.92</v>
      </c>
      <c r="P5" s="250">
        <v>15</v>
      </c>
      <c r="Q5" s="259"/>
      <c r="R5" s="259"/>
      <c r="S5" s="259"/>
      <c r="T5" s="259"/>
      <c r="U5" s="259"/>
      <c r="V5" s="259"/>
      <c r="W5" s="259"/>
      <c r="X5" s="250">
        <f t="shared" ref="X5:X24" si="0">L5-M5-N5-O5-P5-Q5-R5-S5-T5-U5-V5-W5</f>
        <v>1781.53</v>
      </c>
      <c r="Y5" s="250">
        <v>0</v>
      </c>
      <c r="Z5" s="250"/>
      <c r="AA5" s="259"/>
      <c r="AB5" s="259">
        <f>SUM(R5:W5)</f>
        <v>0</v>
      </c>
      <c r="AC5" s="250"/>
      <c r="AD5" s="250"/>
      <c r="AE5" s="250"/>
      <c r="AF5" s="249">
        <f t="shared" ref="AF5:AF24" si="1">J5</f>
        <v>0</v>
      </c>
      <c r="AG5" s="250"/>
      <c r="AH5" s="383">
        <f>X5-Y5-AA5-AC5-AD5-AE5-AF5-AG5+AB5-Z5</f>
        <v>1781.53</v>
      </c>
      <c r="AI5" s="259"/>
      <c r="AJ5" s="301"/>
      <c r="AK5" s="384">
        <f>_xlfn.XLOOKUP(C5,[8]一线员工!$C$1:$C$65536,[8]一线员工!$BJ$1:$BJ$65536,0,0)</f>
        <v>1781.53</v>
      </c>
      <c r="AL5" s="384">
        <f>AH5-AK5</f>
        <v>0</v>
      </c>
      <c r="AM5" s="384" t="str">
        <f>_xlfn.XLOOKUP(C5,[8]一线员工!$C$1:$C$65536,[8]一线员工!$BO$1:$BO$65536,0,0)</f>
        <v>430203198208203015</v>
      </c>
      <c r="AN5" s="219" t="str">
        <f>_xlfn.XLOOKUP(C5,[8]一线员工!$C$1:$C$65536,[8]一线员工!$BP$1:$BP$65536,0,0)</f>
        <v>劳务工</v>
      </c>
      <c r="AO5" s="225">
        <f>+M5+N5+O5+Q5</f>
        <v>443.72</v>
      </c>
      <c r="AP5" s="360" t="str">
        <f ca="1">VLOOKUP(C5,'[9]6月月报7.8'!$B$4:$CK$600,31,0)</f>
        <v>无</v>
      </c>
      <c r="AQ5" s="360" t="e">
        <f ca="1">AM5-AP5</f>
        <v>#VALUE!</v>
      </c>
      <c r="AR5" s="209" t="str">
        <f>_xlfn.XLOOKUP($C5,汇总!$C:$C,汇总!$C:$C)</f>
        <v>高贤勇</v>
      </c>
    </row>
    <row r="6" s="360" customFormat="1" ht="20" customHeight="1" spans="1:44">
      <c r="A6" s="259">
        <f t="shared" ref="A6:A15" si="2">ROW()-4</f>
        <v>2</v>
      </c>
      <c r="B6" s="259">
        <v>1054</v>
      </c>
      <c r="C6" s="259" t="s">
        <v>73</v>
      </c>
      <c r="D6" s="259" t="s">
        <v>346</v>
      </c>
      <c r="E6" s="364">
        <v>44760</v>
      </c>
      <c r="F6" s="259" t="s">
        <v>187</v>
      </c>
      <c r="G6" s="364">
        <v>45809</v>
      </c>
      <c r="H6" s="365">
        <v>600</v>
      </c>
      <c r="I6" s="291">
        <v>700</v>
      </c>
      <c r="J6" s="373"/>
      <c r="K6" s="374"/>
      <c r="L6" s="250">
        <v>5943.5</v>
      </c>
      <c r="M6" s="250">
        <v>344.64</v>
      </c>
      <c r="N6" s="250">
        <v>86.16</v>
      </c>
      <c r="O6" s="250">
        <v>12.92</v>
      </c>
      <c r="P6" s="250">
        <v>15</v>
      </c>
      <c r="Q6" s="259"/>
      <c r="R6" s="259"/>
      <c r="S6" s="259"/>
      <c r="T6" s="259"/>
      <c r="U6" s="259"/>
      <c r="V6" s="259"/>
      <c r="W6" s="259"/>
      <c r="X6" s="250">
        <f t="shared" si="0"/>
        <v>5484.78</v>
      </c>
      <c r="Y6" s="250">
        <v>6.84</v>
      </c>
      <c r="Z6" s="250"/>
      <c r="AA6" s="259"/>
      <c r="AB6" s="259">
        <f t="shared" ref="AB6:AB37" si="3">SUM(R6:W6)</f>
        <v>0</v>
      </c>
      <c r="AC6" s="250">
        <v>63.75</v>
      </c>
      <c r="AD6" s="250"/>
      <c r="AE6" s="250"/>
      <c r="AF6" s="249">
        <f t="shared" si="1"/>
        <v>0</v>
      </c>
      <c r="AG6" s="250"/>
      <c r="AH6" s="383">
        <f t="shared" ref="AH6:AH37" si="4">X6-Y6-AA6-AC6-AD6-AE6-AF6-AG6+AB6-Z6</f>
        <v>5414.19</v>
      </c>
      <c r="AI6" s="259"/>
      <c r="AJ6" s="301"/>
      <c r="AK6" s="384">
        <f>_xlfn.XLOOKUP(C6,[8]一线员工!$C$1:$C$65536,[8]一线员工!$BJ$1:$BJ$65536,0,0)</f>
        <v>5414.19</v>
      </c>
      <c r="AL6" s="384">
        <f t="shared" ref="AL6:AL37" si="5">AH6-AK6</f>
        <v>0</v>
      </c>
      <c r="AM6" s="384" t="str">
        <f>_xlfn.XLOOKUP(C6,[8]一线员工!$C$1:$C$65536,[8]一线员工!$BO$1:$BO$65536,0,0)</f>
        <v>430124196509180694</v>
      </c>
      <c r="AN6" s="219" t="str">
        <f>_xlfn.XLOOKUP(C6,[8]一线员工!$C$1:$C$65536,[8]一线员工!$BP$1:$BP$65536,0,0)</f>
        <v>劳务工</v>
      </c>
      <c r="AO6" s="225">
        <f t="shared" ref="AO6:AO37" si="6">+M6+N6+O6+Q6</f>
        <v>443.72</v>
      </c>
      <c r="AP6" s="360">
        <f ca="1">VLOOKUP(C6,'[9]6月月报7.8'!$B$4:$CK$600,31,0)</f>
        <v>0</v>
      </c>
      <c r="AQ6" s="360">
        <f ca="1" t="shared" ref="AQ6:AQ37" si="7">AM6-AP6</f>
        <v>4.3012419650918e+17</v>
      </c>
      <c r="AR6" s="209" t="str">
        <f>_xlfn.XLOOKUP($C6,汇总!$C:$C,汇总!$C:$C)</f>
        <v>贺楚平</v>
      </c>
    </row>
    <row r="7" s="360" customFormat="1" ht="20" customHeight="1" spans="1:44">
      <c r="A7" s="259">
        <f t="shared" si="2"/>
        <v>3</v>
      </c>
      <c r="B7" s="259">
        <v>317</v>
      </c>
      <c r="C7" s="259" t="s">
        <v>75</v>
      </c>
      <c r="D7" s="259" t="s">
        <v>346</v>
      </c>
      <c r="E7" s="364">
        <v>41492</v>
      </c>
      <c r="F7" s="259" t="s">
        <v>139</v>
      </c>
      <c r="G7" s="364">
        <v>45809</v>
      </c>
      <c r="H7" s="365">
        <v>300</v>
      </c>
      <c r="I7" s="291">
        <v>870</v>
      </c>
      <c r="J7" s="373"/>
      <c r="K7" s="374"/>
      <c r="L7" s="250">
        <v>5116</v>
      </c>
      <c r="M7" s="250">
        <v>344.64</v>
      </c>
      <c r="N7" s="250">
        <v>82</v>
      </c>
      <c r="O7" s="250">
        <v>12.92</v>
      </c>
      <c r="P7" s="250">
        <v>15</v>
      </c>
      <c r="Q7" s="259">
        <v>205</v>
      </c>
      <c r="R7" s="259"/>
      <c r="S7" s="259"/>
      <c r="T7" s="259"/>
      <c r="U7" s="259"/>
      <c r="V7" s="259"/>
      <c r="W7" s="259"/>
      <c r="X7" s="250">
        <f t="shared" si="0"/>
        <v>4456.44</v>
      </c>
      <c r="Y7" s="250">
        <v>0</v>
      </c>
      <c r="Z7" s="250"/>
      <c r="AA7" s="259"/>
      <c r="AB7" s="259">
        <f t="shared" si="3"/>
        <v>0</v>
      </c>
      <c r="AC7" s="250"/>
      <c r="AD7" s="250"/>
      <c r="AE7" s="250"/>
      <c r="AF7" s="249">
        <f t="shared" si="1"/>
        <v>0</v>
      </c>
      <c r="AG7" s="250"/>
      <c r="AH7" s="383">
        <f t="shared" si="4"/>
        <v>4456.44</v>
      </c>
      <c r="AI7" s="259"/>
      <c r="AJ7" s="301"/>
      <c r="AK7" s="384">
        <f>_xlfn.XLOOKUP(C7,[8]一线员工!$C$1:$C$65536,[8]一线员工!$BJ$1:$BJ$65536,0,0)</f>
        <v>4456.44</v>
      </c>
      <c r="AL7" s="384">
        <f t="shared" si="5"/>
        <v>0</v>
      </c>
      <c r="AM7" s="384" t="str">
        <f>_xlfn.XLOOKUP(C7,[8]一线员工!$C$1:$C$65536,[8]一线员工!$BO$1:$BO$65536,0,0)</f>
        <v>430211199107030412</v>
      </c>
      <c r="AN7" s="219" t="str">
        <f>_xlfn.XLOOKUP(C7,[8]一线员工!$C$1:$C$65536,[8]一线员工!$BP$1:$BP$65536,0,0)</f>
        <v>合同工</v>
      </c>
      <c r="AO7" s="225">
        <f t="shared" si="6"/>
        <v>644.56</v>
      </c>
      <c r="AP7" s="360" t="str">
        <f ca="1">VLOOKUP(C7,'[9]6月月报7.8'!$B$4:$CK$600,31,0)</f>
        <v>四级/中级技能</v>
      </c>
      <c r="AQ7" s="360" t="e">
        <f ca="1" t="shared" si="7"/>
        <v>#VALUE!</v>
      </c>
      <c r="AR7" s="209" t="str">
        <f>_xlfn.XLOOKUP($C7,汇总!$C:$C,汇总!$C:$C)</f>
        <v>殷胜</v>
      </c>
    </row>
    <row r="8" s="360" customFormat="1" ht="20" customHeight="1" spans="1:44">
      <c r="A8" s="259">
        <f t="shared" si="2"/>
        <v>4</v>
      </c>
      <c r="B8" s="259"/>
      <c r="C8" s="259" t="s">
        <v>138</v>
      </c>
      <c r="D8" s="259" t="s">
        <v>346</v>
      </c>
      <c r="E8" s="364">
        <v>45732</v>
      </c>
      <c r="F8" s="259" t="s">
        <v>139</v>
      </c>
      <c r="G8" s="364">
        <v>45809</v>
      </c>
      <c r="H8" s="365">
        <v>156</v>
      </c>
      <c r="I8" s="291">
        <v>465.833333333333</v>
      </c>
      <c r="J8" s="373"/>
      <c r="K8" s="374"/>
      <c r="L8" s="250">
        <v>2561.83</v>
      </c>
      <c r="M8" s="250">
        <v>0</v>
      </c>
      <c r="N8" s="250">
        <v>0</v>
      </c>
      <c r="O8" s="250">
        <v>0</v>
      </c>
      <c r="P8" s="250">
        <v>0</v>
      </c>
      <c r="Q8" s="259"/>
      <c r="R8" s="259"/>
      <c r="S8" s="259"/>
      <c r="T8" s="259"/>
      <c r="U8" s="259"/>
      <c r="V8" s="259"/>
      <c r="W8" s="259"/>
      <c r="X8" s="250">
        <f t="shared" si="0"/>
        <v>2561.83</v>
      </c>
      <c r="Y8" s="250">
        <v>0</v>
      </c>
      <c r="Z8" s="250"/>
      <c r="AA8" s="259"/>
      <c r="AB8" s="259">
        <f t="shared" si="3"/>
        <v>0</v>
      </c>
      <c r="AC8" s="250">
        <v>86.7</v>
      </c>
      <c r="AD8" s="250"/>
      <c r="AE8" s="250"/>
      <c r="AF8" s="249">
        <f t="shared" si="1"/>
        <v>0</v>
      </c>
      <c r="AG8" s="250"/>
      <c r="AH8" s="383">
        <f t="shared" si="4"/>
        <v>2475.13</v>
      </c>
      <c r="AI8" s="259"/>
      <c r="AJ8" s="301" t="s">
        <v>387</v>
      </c>
      <c r="AK8" s="384">
        <f>_xlfn.XLOOKUP(C8,[8]一线员工!$C$1:$C$65536,[8]一线员工!$BJ$1:$BJ$65536,0,0)</f>
        <v>2475.13</v>
      </c>
      <c r="AL8" s="384">
        <f t="shared" si="5"/>
        <v>0</v>
      </c>
      <c r="AM8" s="469" t="str">
        <f>_xlfn.XLOOKUP(C8,[8]一线员工!$C$1:$C$65536,[8]一线员工!$BO$1:$BO$65536,0,0)</f>
        <v>430482200105078094</v>
      </c>
      <c r="AN8" s="219" t="str">
        <f>_xlfn.XLOOKUP(C8,[8]一线员工!$C$1:$C$65536,[8]一线员工!$BP$1:$BP$65536,0,0)</f>
        <v>合同工</v>
      </c>
      <c r="AO8" s="225">
        <f t="shared" si="6"/>
        <v>0</v>
      </c>
      <c r="AP8" s="360">
        <f ca="1">VLOOKUP(C8,'[9]6月月报7.8'!$B$4:$CK$600,31,0)</f>
        <v>0</v>
      </c>
      <c r="AQ8" s="360">
        <f ca="1" t="shared" si="7"/>
        <v>4.30482200105078e+17</v>
      </c>
      <c r="AR8" s="209" t="str">
        <f>_xlfn.XLOOKUP($C8,汇总!$C:$C,汇总!$C:$C)</f>
        <v>郭佳</v>
      </c>
    </row>
    <row r="9" s="360" customFormat="1" ht="20" customHeight="1" spans="1:44">
      <c r="A9" s="259">
        <f t="shared" si="2"/>
        <v>5</v>
      </c>
      <c r="B9" s="259"/>
      <c r="C9" s="259" t="s">
        <v>136</v>
      </c>
      <c r="D9" s="259" t="s">
        <v>346</v>
      </c>
      <c r="E9" s="364">
        <v>45708</v>
      </c>
      <c r="F9" s="259" t="s">
        <v>139</v>
      </c>
      <c r="G9" s="364">
        <v>45809</v>
      </c>
      <c r="H9" s="365">
        <v>472</v>
      </c>
      <c r="I9" s="291">
        <v>835</v>
      </c>
      <c r="J9" s="373"/>
      <c r="K9" s="374"/>
      <c r="L9" s="250">
        <v>4907</v>
      </c>
      <c r="M9" s="250">
        <v>344.64</v>
      </c>
      <c r="N9" s="250">
        <v>86.16</v>
      </c>
      <c r="O9" s="250">
        <v>12.92</v>
      </c>
      <c r="P9" s="250">
        <v>15</v>
      </c>
      <c r="Q9" s="259"/>
      <c r="R9" s="259"/>
      <c r="S9" s="259"/>
      <c r="T9" s="259"/>
      <c r="U9" s="259"/>
      <c r="V9" s="259"/>
      <c r="W9" s="259"/>
      <c r="X9" s="250">
        <f t="shared" si="0"/>
        <v>4448.28</v>
      </c>
      <c r="Y9" s="250">
        <v>0</v>
      </c>
      <c r="Z9" s="250"/>
      <c r="AA9" s="259"/>
      <c r="AB9" s="259">
        <f t="shared" si="3"/>
        <v>0</v>
      </c>
      <c r="AC9" s="250"/>
      <c r="AD9" s="250"/>
      <c r="AE9" s="250"/>
      <c r="AF9" s="249">
        <f t="shared" si="1"/>
        <v>0</v>
      </c>
      <c r="AG9" s="250"/>
      <c r="AH9" s="383">
        <f t="shared" si="4"/>
        <v>4448.28</v>
      </c>
      <c r="AI9" s="259"/>
      <c r="AJ9" s="301"/>
      <c r="AK9" s="384">
        <f>_xlfn.XLOOKUP(C9,[8]一线员工!$C$1:$C$65536,[8]一线员工!$BJ$1:$BJ$65536,0,0)</f>
        <v>4448.28</v>
      </c>
      <c r="AL9" s="384">
        <f t="shared" si="5"/>
        <v>0</v>
      </c>
      <c r="AM9" s="469" t="str">
        <f>_xlfn.XLOOKUP(C9,[8]一线员工!$C$1:$C$65536,[8]一线员工!$BO$1:$BO$65536,0,0)</f>
        <v>432524199310095422</v>
      </c>
      <c r="AN9" s="219" t="str">
        <f>_xlfn.XLOOKUP(C9,[8]一线员工!$C$1:$C$65536,[8]一线员工!$BP$1:$BP$65536,0,0)</f>
        <v>合同工</v>
      </c>
      <c r="AO9" s="225">
        <f t="shared" si="6"/>
        <v>443.72</v>
      </c>
      <c r="AP9" s="360">
        <f ca="1">VLOOKUP(C9,'[9]6月月报7.8'!$B$4:$CK$600,31,0)</f>
        <v>0</v>
      </c>
      <c r="AQ9" s="360">
        <f ca="1" t="shared" si="7"/>
        <v>4.32524199310095e+17</v>
      </c>
      <c r="AR9" s="209" t="str">
        <f>_xlfn.XLOOKUP($C9,汇总!$C:$C,汇总!$C:$C)</f>
        <v>邹彬彬</v>
      </c>
    </row>
    <row r="10" s="360" customFormat="1" ht="20" customHeight="1" spans="1:44">
      <c r="A10" s="259">
        <f t="shared" si="2"/>
        <v>6</v>
      </c>
      <c r="B10" s="259"/>
      <c r="C10" s="259" t="s">
        <v>80</v>
      </c>
      <c r="D10" s="259" t="s">
        <v>346</v>
      </c>
      <c r="E10" s="364">
        <v>45658</v>
      </c>
      <c r="F10" s="259" t="s">
        <v>190</v>
      </c>
      <c r="G10" s="364">
        <v>45809</v>
      </c>
      <c r="H10" s="365">
        <v>348</v>
      </c>
      <c r="I10" s="286">
        <v>604.166666666667</v>
      </c>
      <c r="J10" s="365"/>
      <c r="K10" s="374"/>
      <c r="L10" s="250">
        <v>6631.33</v>
      </c>
      <c r="M10" s="250">
        <v>344.64</v>
      </c>
      <c r="N10" s="250">
        <v>80.54</v>
      </c>
      <c r="O10" s="250">
        <v>12.92</v>
      </c>
      <c r="P10" s="250">
        <v>15</v>
      </c>
      <c r="Q10" s="259"/>
      <c r="R10" s="259"/>
      <c r="S10" s="259"/>
      <c r="T10" s="259"/>
      <c r="U10" s="259"/>
      <c r="V10" s="259"/>
      <c r="W10" s="259"/>
      <c r="X10" s="250">
        <f t="shared" si="0"/>
        <v>6178.23</v>
      </c>
      <c r="Y10" s="250">
        <v>35.8</v>
      </c>
      <c r="Z10" s="250"/>
      <c r="AA10" s="259"/>
      <c r="AB10" s="259">
        <f t="shared" si="3"/>
        <v>0</v>
      </c>
      <c r="AC10" s="250"/>
      <c r="AD10" s="250"/>
      <c r="AE10" s="250"/>
      <c r="AF10" s="249">
        <f t="shared" si="1"/>
        <v>0</v>
      </c>
      <c r="AG10" s="250"/>
      <c r="AH10" s="383">
        <f t="shared" si="4"/>
        <v>6142.43</v>
      </c>
      <c r="AI10" s="259"/>
      <c r="AJ10" s="301"/>
      <c r="AK10" s="384">
        <f>_xlfn.XLOOKUP(C10,[8]一线员工!$C$1:$C$65536,[8]一线员工!$BJ$1:$BJ$65536,0,0)</f>
        <v>6142.43</v>
      </c>
      <c r="AL10" s="384">
        <f t="shared" si="5"/>
        <v>0</v>
      </c>
      <c r="AM10" s="469" t="str">
        <f>_xlfn.XLOOKUP(C10,[8]一线员工!$C$1:$C$65536,[8]一线员工!$BO$1:$BO$65536,0,0)</f>
        <v>430203197604116015</v>
      </c>
      <c r="AN10" s="219" t="str">
        <f>_xlfn.XLOOKUP(C10,[8]一线员工!$C$1:$C$65536,[8]一线员工!$BP$1:$BP$65536,0,0)</f>
        <v>合同工</v>
      </c>
      <c r="AO10" s="225">
        <f t="shared" si="6"/>
        <v>438.1</v>
      </c>
      <c r="AP10" s="360">
        <f ca="1">VLOOKUP(C10,'[9]6月月报7.8'!$B$4:$CK$600,31,0)</f>
        <v>0</v>
      </c>
      <c r="AQ10" s="360">
        <f ca="1" t="shared" si="7"/>
        <v>4.30203197604116e+17</v>
      </c>
      <c r="AR10" s="209" t="str">
        <f>_xlfn.XLOOKUP($C10,汇总!$C:$C,汇总!$C:$C)</f>
        <v>何柒林</v>
      </c>
    </row>
    <row r="11" s="360" customFormat="1" ht="20" customHeight="1" spans="1:44">
      <c r="A11" s="259">
        <f t="shared" si="2"/>
        <v>7</v>
      </c>
      <c r="B11" s="259">
        <v>1021</v>
      </c>
      <c r="C11" s="259" t="s">
        <v>82</v>
      </c>
      <c r="D11" s="259" t="s">
        <v>346</v>
      </c>
      <c r="E11" s="364">
        <v>44743</v>
      </c>
      <c r="F11" s="259" t="s">
        <v>192</v>
      </c>
      <c r="G11" s="364">
        <v>45809</v>
      </c>
      <c r="H11" s="365">
        <v>480</v>
      </c>
      <c r="I11" s="286">
        <v>465</v>
      </c>
      <c r="J11" s="375"/>
      <c r="K11" s="374"/>
      <c r="L11" s="250">
        <v>6775</v>
      </c>
      <c r="M11" s="250">
        <v>344.64</v>
      </c>
      <c r="N11" s="250">
        <v>86.16</v>
      </c>
      <c r="O11" s="250">
        <v>12.92</v>
      </c>
      <c r="P11" s="250">
        <v>15</v>
      </c>
      <c r="Q11" s="259"/>
      <c r="R11" s="259"/>
      <c r="S11" s="259"/>
      <c r="T11" s="259"/>
      <c r="U11" s="259"/>
      <c r="V11" s="259"/>
      <c r="W11" s="259"/>
      <c r="X11" s="250">
        <f t="shared" si="0"/>
        <v>6316.28</v>
      </c>
      <c r="Y11" s="250">
        <v>39.94</v>
      </c>
      <c r="Z11" s="250"/>
      <c r="AA11" s="259"/>
      <c r="AB11" s="259">
        <f t="shared" si="3"/>
        <v>0</v>
      </c>
      <c r="AC11" s="250">
        <v>32.75</v>
      </c>
      <c r="AD11" s="250"/>
      <c r="AE11" s="250"/>
      <c r="AF11" s="249">
        <f t="shared" si="1"/>
        <v>0</v>
      </c>
      <c r="AG11" s="250"/>
      <c r="AH11" s="383">
        <f t="shared" si="4"/>
        <v>6243.59</v>
      </c>
      <c r="AI11" s="259"/>
      <c r="AJ11" s="301"/>
      <c r="AK11" s="384">
        <f>_xlfn.XLOOKUP(C11,[8]一线员工!$C$1:$C$65536,[8]一线员工!$BJ$1:$BJ$65536,0,0)</f>
        <v>6243.59</v>
      </c>
      <c r="AL11" s="384">
        <f t="shared" si="5"/>
        <v>0</v>
      </c>
      <c r="AM11" s="384" t="str">
        <f>_xlfn.XLOOKUP(C11,[8]一线员工!$C$1:$C$65536,[8]一线员工!$BO$1:$BO$65536,0,0)</f>
        <v>430221197608157116</v>
      </c>
      <c r="AN11" s="219" t="str">
        <f>_xlfn.XLOOKUP(C11,[8]一线员工!$C$1:$C$65536,[8]一线员工!$BP$1:$BP$65536,0,0)</f>
        <v>劳务工</v>
      </c>
      <c r="AO11" s="225">
        <f t="shared" si="6"/>
        <v>443.72</v>
      </c>
      <c r="AP11" s="360">
        <f ca="1">VLOOKUP(C11,'[9]6月月报7.8'!$B$4:$CK$600,31,0)</f>
        <v>0</v>
      </c>
      <c r="AQ11" s="360">
        <f ca="1" t="shared" si="7"/>
        <v>4.30221197608157e+17</v>
      </c>
      <c r="AR11" s="209" t="str">
        <f>_xlfn.XLOOKUP($C11,汇总!$C:$C,汇总!$C:$C)</f>
        <v>王虎彪</v>
      </c>
    </row>
    <row r="12" s="360" customFormat="1" ht="20" customHeight="1" spans="1:44">
      <c r="A12" s="259">
        <f t="shared" si="2"/>
        <v>8</v>
      </c>
      <c r="B12" s="259">
        <v>1022</v>
      </c>
      <c r="C12" s="259" t="s">
        <v>83</v>
      </c>
      <c r="D12" s="259" t="s">
        <v>346</v>
      </c>
      <c r="E12" s="364">
        <v>44741</v>
      </c>
      <c r="F12" s="259" t="s">
        <v>388</v>
      </c>
      <c r="G12" s="364">
        <v>45809</v>
      </c>
      <c r="H12" s="365">
        <v>520</v>
      </c>
      <c r="I12" s="286">
        <v>514.583333333333</v>
      </c>
      <c r="J12" s="375"/>
      <c r="K12" s="374"/>
      <c r="L12" s="250">
        <v>6971.25</v>
      </c>
      <c r="M12" s="250">
        <v>440</v>
      </c>
      <c r="N12" s="250">
        <v>110</v>
      </c>
      <c r="O12" s="250">
        <v>16.5</v>
      </c>
      <c r="P12" s="250">
        <v>15</v>
      </c>
      <c r="Q12" s="259"/>
      <c r="R12" s="259"/>
      <c r="S12" s="259"/>
      <c r="T12" s="259"/>
      <c r="U12" s="259"/>
      <c r="V12" s="259"/>
      <c r="W12" s="259"/>
      <c r="X12" s="250">
        <f t="shared" si="0"/>
        <v>6389.75</v>
      </c>
      <c r="Y12" s="250">
        <v>42.15</v>
      </c>
      <c r="Z12" s="250"/>
      <c r="AA12" s="259"/>
      <c r="AB12" s="259">
        <f t="shared" si="3"/>
        <v>0</v>
      </c>
      <c r="AC12" s="250">
        <v>32.75</v>
      </c>
      <c r="AD12" s="250"/>
      <c r="AE12" s="250"/>
      <c r="AF12" s="249">
        <f t="shared" si="1"/>
        <v>0</v>
      </c>
      <c r="AG12" s="250"/>
      <c r="AH12" s="383">
        <f t="shared" si="4"/>
        <v>6314.85</v>
      </c>
      <c r="AI12" s="259"/>
      <c r="AJ12" s="301"/>
      <c r="AK12" s="384">
        <f>_xlfn.XLOOKUP(C12,[8]一线员工!$C$1:$C$65536,[8]一线员工!$BJ$1:$BJ$65536,0,0)</f>
        <v>6314.85</v>
      </c>
      <c r="AL12" s="384">
        <f t="shared" si="5"/>
        <v>0</v>
      </c>
      <c r="AM12" s="384" t="str">
        <f>_xlfn.XLOOKUP(C12,[8]一线员工!$C$1:$C$65536,[8]一线员工!$BO$1:$BO$65536,0,0)</f>
        <v>433124196808279056</v>
      </c>
      <c r="AN12" s="219" t="str">
        <f>_xlfn.XLOOKUP(C12,[8]一线员工!$C$1:$C$65536,[8]一线员工!$BP$1:$BP$65536,0,0)</f>
        <v>劳务工</v>
      </c>
      <c r="AO12" s="225">
        <f t="shared" si="6"/>
        <v>566.5</v>
      </c>
      <c r="AP12" s="360">
        <f ca="1">VLOOKUP(C12,'[9]6月月报7.8'!$B$4:$CK$600,31,0)</f>
        <v>0</v>
      </c>
      <c r="AQ12" s="360">
        <f ca="1" t="shared" si="7"/>
        <v>4.33124196808279e+17</v>
      </c>
      <c r="AR12" s="209" t="str">
        <f>_xlfn.XLOOKUP($C12,汇总!$C:$C,汇总!$C:$C)</f>
        <v>麻志超</v>
      </c>
    </row>
    <row r="13" s="360" customFormat="1" ht="20" customHeight="1" spans="1:44">
      <c r="A13" s="259">
        <f t="shared" si="2"/>
        <v>9</v>
      </c>
      <c r="B13" s="259">
        <v>201</v>
      </c>
      <c r="C13" s="259" t="s">
        <v>56</v>
      </c>
      <c r="D13" s="259" t="s">
        <v>346</v>
      </c>
      <c r="E13" s="364">
        <v>41689</v>
      </c>
      <c r="F13" s="259" t="s">
        <v>389</v>
      </c>
      <c r="G13" s="364">
        <v>45809</v>
      </c>
      <c r="H13" s="365">
        <v>560</v>
      </c>
      <c r="I13" s="296">
        <v>291</v>
      </c>
      <c r="J13" s="365"/>
      <c r="K13" s="374"/>
      <c r="L13" s="250">
        <v>7371.08</v>
      </c>
      <c r="M13" s="250">
        <v>344.64</v>
      </c>
      <c r="N13" s="250">
        <v>86.16</v>
      </c>
      <c r="O13" s="250">
        <v>12.92</v>
      </c>
      <c r="P13" s="250">
        <v>15</v>
      </c>
      <c r="Q13" s="259">
        <v>215</v>
      </c>
      <c r="R13" s="259"/>
      <c r="S13" s="259"/>
      <c r="T13" s="259"/>
      <c r="U13" s="259"/>
      <c r="V13" s="259"/>
      <c r="W13" s="259"/>
      <c r="X13" s="250">
        <f t="shared" si="0"/>
        <v>6697.36</v>
      </c>
      <c r="Y13" s="250">
        <v>51.37</v>
      </c>
      <c r="Z13" s="250"/>
      <c r="AA13" s="259"/>
      <c r="AB13" s="259">
        <f t="shared" si="3"/>
        <v>0</v>
      </c>
      <c r="AC13" s="250"/>
      <c r="AD13" s="250"/>
      <c r="AE13" s="250"/>
      <c r="AF13" s="249">
        <f t="shared" si="1"/>
        <v>0</v>
      </c>
      <c r="AG13" s="250"/>
      <c r="AH13" s="383">
        <f t="shared" si="4"/>
        <v>6645.99</v>
      </c>
      <c r="AI13" s="259"/>
      <c r="AJ13" s="301"/>
      <c r="AK13" s="384">
        <f>_xlfn.XLOOKUP(C13,[8]一线员工!$C$1:$C$65536,[8]一线员工!$BJ$1:$BJ$65536,0,0)</f>
        <v>6645.99</v>
      </c>
      <c r="AL13" s="384">
        <f t="shared" si="5"/>
        <v>0</v>
      </c>
      <c r="AM13" s="469" t="str">
        <f>_xlfn.XLOOKUP(C13,[8]一线员工!$C$1:$C$65536,[8]一线员工!$BO$1:$BO$65536,0,0)</f>
        <v>430423198210115811</v>
      </c>
      <c r="AN13" s="219" t="str">
        <f>_xlfn.XLOOKUP(C13,[8]一线员工!$C$1:$C$65536,[8]一线员工!$BP$1:$BP$65536,0,0)</f>
        <v>合同工</v>
      </c>
      <c r="AO13" s="225">
        <f t="shared" si="6"/>
        <v>658.72</v>
      </c>
      <c r="AP13" s="360" t="str">
        <f ca="1">VLOOKUP(C13,'[9]6月月报7.8'!$B$4:$CK$600,31,0)</f>
        <v>无</v>
      </c>
      <c r="AQ13" s="360" t="e">
        <f ca="1" t="shared" si="7"/>
        <v>#VALUE!</v>
      </c>
      <c r="AR13" s="209" t="str">
        <f>_xlfn.XLOOKUP($C13,汇总!$C:$C,汇总!$C:$C)</f>
        <v>赵新辉</v>
      </c>
    </row>
    <row r="14" s="360" customFormat="1" ht="20" customHeight="1" spans="1:44">
      <c r="A14" s="259">
        <f t="shared" si="2"/>
        <v>10</v>
      </c>
      <c r="B14" s="259">
        <v>1131</v>
      </c>
      <c r="C14" s="259" t="s">
        <v>57</v>
      </c>
      <c r="D14" s="259" t="s">
        <v>346</v>
      </c>
      <c r="E14" s="364">
        <v>44801</v>
      </c>
      <c r="F14" s="259" t="s">
        <v>390</v>
      </c>
      <c r="G14" s="364">
        <v>45809</v>
      </c>
      <c r="H14" s="365">
        <v>500</v>
      </c>
      <c r="I14" s="296">
        <v>294</v>
      </c>
      <c r="J14" s="365"/>
      <c r="K14" s="374"/>
      <c r="L14" s="250">
        <v>7008.37</v>
      </c>
      <c r="M14" s="250">
        <v>344.64</v>
      </c>
      <c r="N14" s="250">
        <v>81.06</v>
      </c>
      <c r="O14" s="250">
        <v>12.92</v>
      </c>
      <c r="P14" s="250">
        <v>15</v>
      </c>
      <c r="Q14" s="259">
        <v>205</v>
      </c>
      <c r="R14" s="259"/>
      <c r="S14" s="259"/>
      <c r="T14" s="259"/>
      <c r="U14" s="259"/>
      <c r="V14" s="259"/>
      <c r="W14" s="259"/>
      <c r="X14" s="250">
        <f t="shared" si="0"/>
        <v>6349.75</v>
      </c>
      <c r="Y14" s="250">
        <v>40.95</v>
      </c>
      <c r="Z14" s="250"/>
      <c r="AA14" s="259"/>
      <c r="AB14" s="259">
        <f t="shared" si="3"/>
        <v>0</v>
      </c>
      <c r="AC14" s="250"/>
      <c r="AD14" s="250"/>
      <c r="AE14" s="250"/>
      <c r="AF14" s="249">
        <f t="shared" si="1"/>
        <v>0</v>
      </c>
      <c r="AG14" s="250"/>
      <c r="AH14" s="383">
        <f t="shared" si="4"/>
        <v>6308.8</v>
      </c>
      <c r="AI14" s="259"/>
      <c r="AJ14" s="301"/>
      <c r="AK14" s="384">
        <f>_xlfn.XLOOKUP(C14,[8]一线员工!$C$1:$C$65536,[8]一线员工!$BJ$1:$BJ$65536,0,0)</f>
        <v>6308.8</v>
      </c>
      <c r="AL14" s="384">
        <f t="shared" si="5"/>
        <v>0</v>
      </c>
      <c r="AM14" s="384" t="str">
        <f>_xlfn.XLOOKUP(C14,[8]一线员工!$C$1:$C$65536,[8]一线员工!$BO$1:$BO$65536,0,0)</f>
        <v>43032119730510854X</v>
      </c>
      <c r="AN14" s="219" t="str">
        <f>_xlfn.XLOOKUP(C14,[8]一线员工!$C$1:$C$65536,[8]一线员工!$BP$1:$BP$65536,0,0)</f>
        <v>合同工</v>
      </c>
      <c r="AO14" s="225">
        <f t="shared" si="6"/>
        <v>643.62</v>
      </c>
      <c r="AP14" s="360">
        <f ca="1">VLOOKUP(C14,'[9]6月月报7.8'!$B$4:$CK$600,31,0)</f>
        <v>0</v>
      </c>
      <c r="AQ14" s="360" t="e">
        <f ca="1" t="shared" si="7"/>
        <v>#VALUE!</v>
      </c>
      <c r="AR14" s="209" t="str">
        <f>_xlfn.XLOOKUP($C14,汇总!$C:$C,汇总!$C:$C)</f>
        <v>肖燕丹</v>
      </c>
    </row>
    <row r="15" s="360" customFormat="1" ht="20" customHeight="1" spans="1:44">
      <c r="A15" s="259">
        <f t="shared" si="2"/>
        <v>11</v>
      </c>
      <c r="B15" s="259">
        <v>699</v>
      </c>
      <c r="C15" s="259" t="s">
        <v>90</v>
      </c>
      <c r="D15" s="259" t="s">
        <v>346</v>
      </c>
      <c r="E15" s="364">
        <v>43554</v>
      </c>
      <c r="F15" s="259" t="s">
        <v>192</v>
      </c>
      <c r="G15" s="364">
        <v>45809</v>
      </c>
      <c r="H15" s="365">
        <v>540</v>
      </c>
      <c r="I15" s="296">
        <v>285</v>
      </c>
      <c r="J15" s="365"/>
      <c r="K15" s="374"/>
      <c r="L15" s="250">
        <v>6864</v>
      </c>
      <c r="M15" s="250">
        <v>344.64</v>
      </c>
      <c r="N15" s="250">
        <v>86.16</v>
      </c>
      <c r="O15" s="250">
        <v>12.92</v>
      </c>
      <c r="P15" s="250">
        <v>15</v>
      </c>
      <c r="Q15" s="259">
        <v>211</v>
      </c>
      <c r="R15" s="259"/>
      <c r="S15" s="259"/>
      <c r="T15" s="259"/>
      <c r="U15" s="259"/>
      <c r="V15" s="259"/>
      <c r="W15" s="259"/>
      <c r="X15" s="250">
        <f t="shared" si="0"/>
        <v>6194.28</v>
      </c>
      <c r="Y15" s="250">
        <v>36.28</v>
      </c>
      <c r="Z15" s="250"/>
      <c r="AA15" s="259"/>
      <c r="AB15" s="259">
        <f t="shared" si="3"/>
        <v>0</v>
      </c>
      <c r="AC15" s="250">
        <v>29.2</v>
      </c>
      <c r="AD15" s="250"/>
      <c r="AE15" s="250"/>
      <c r="AF15" s="249">
        <f t="shared" si="1"/>
        <v>0</v>
      </c>
      <c r="AG15" s="250"/>
      <c r="AH15" s="383">
        <f t="shared" si="4"/>
        <v>6128.8</v>
      </c>
      <c r="AI15" s="259"/>
      <c r="AJ15" s="301"/>
      <c r="AK15" s="384">
        <f>_xlfn.XLOOKUP(C15,[8]一线员工!$C$1:$C$65536,[8]一线员工!$BJ$1:$BJ$65536,0,0)</f>
        <v>6128.8</v>
      </c>
      <c r="AL15" s="384">
        <f t="shared" si="5"/>
        <v>0</v>
      </c>
      <c r="AM15" s="384" t="str">
        <f>_xlfn.XLOOKUP(C15,[8]一线员工!$C$1:$C$65536,[8]一线员工!$BO$1:$BO$65536,0,0)</f>
        <v>430281199707024314</v>
      </c>
      <c r="AN15" s="219" t="str">
        <f>_xlfn.XLOOKUP(C15,[8]一线员工!$C$1:$C$65536,[8]一线员工!$BP$1:$BP$65536,0,0)</f>
        <v>合同工</v>
      </c>
      <c r="AO15" s="225">
        <f t="shared" si="6"/>
        <v>654.72</v>
      </c>
      <c r="AP15" s="360" t="str">
        <f ca="1">VLOOKUP(C15,'[9]6月月报7.8'!$B$4:$CK$600,31,0)</f>
        <v>五级/初级技能
汽车修理工四级/中级技能</v>
      </c>
      <c r="AQ15" s="360" t="e">
        <f ca="1" t="shared" si="7"/>
        <v>#VALUE!</v>
      </c>
      <c r="AR15" s="209" t="str">
        <f>_xlfn.XLOOKUP($C15,汇总!$C:$C,汇总!$C:$C)</f>
        <v>左昌福</v>
      </c>
    </row>
    <row r="16" s="360" customFormat="1" ht="20" customHeight="1" spans="1:44">
      <c r="A16" s="259">
        <f t="shared" ref="A16:A25" si="8">ROW()-4</f>
        <v>12</v>
      </c>
      <c r="B16" s="259">
        <v>156</v>
      </c>
      <c r="C16" s="259" t="s">
        <v>84</v>
      </c>
      <c r="D16" s="259" t="s">
        <v>346</v>
      </c>
      <c r="E16" s="364">
        <v>41956</v>
      </c>
      <c r="F16" s="259" t="s">
        <v>192</v>
      </c>
      <c r="G16" s="364">
        <v>45809</v>
      </c>
      <c r="H16" s="365">
        <v>480</v>
      </c>
      <c r="I16" s="296">
        <v>282</v>
      </c>
      <c r="J16" s="365"/>
      <c r="K16" s="374"/>
      <c r="L16" s="250">
        <v>6493.63</v>
      </c>
      <c r="M16" s="250">
        <v>344.64</v>
      </c>
      <c r="N16" s="250">
        <v>86.16</v>
      </c>
      <c r="O16" s="250">
        <v>12.92</v>
      </c>
      <c r="P16" s="250">
        <v>15</v>
      </c>
      <c r="Q16" s="259">
        <v>184</v>
      </c>
      <c r="R16" s="259"/>
      <c r="S16" s="259"/>
      <c r="T16" s="259"/>
      <c r="U16" s="259"/>
      <c r="V16" s="259"/>
      <c r="W16" s="259"/>
      <c r="X16" s="250">
        <f t="shared" si="0"/>
        <v>5850.91</v>
      </c>
      <c r="Y16" s="250">
        <v>25.97</v>
      </c>
      <c r="Z16" s="250"/>
      <c r="AA16" s="259"/>
      <c r="AB16" s="259">
        <f t="shared" si="3"/>
        <v>0</v>
      </c>
      <c r="AC16" s="250"/>
      <c r="AD16" s="250"/>
      <c r="AE16" s="250"/>
      <c r="AF16" s="249">
        <f t="shared" si="1"/>
        <v>0</v>
      </c>
      <c r="AG16" s="250"/>
      <c r="AH16" s="383">
        <f t="shared" si="4"/>
        <v>5824.94</v>
      </c>
      <c r="AI16" s="259"/>
      <c r="AJ16" s="301"/>
      <c r="AK16" s="384">
        <f>_xlfn.XLOOKUP(C16,[8]一线员工!$C$1:$C$65536,[8]一线员工!$BJ$1:$BJ$65536,0,0)</f>
        <v>5824.94</v>
      </c>
      <c r="AL16" s="384">
        <f t="shared" si="5"/>
        <v>0</v>
      </c>
      <c r="AM16" s="384" t="str">
        <f>_xlfn.XLOOKUP(C16,[8]一线员工!$C$1:$C$65536,[8]一线员工!$BO$1:$BO$65536,0,0)</f>
        <v>430221198608302314</v>
      </c>
      <c r="AN16" s="219" t="str">
        <f>_xlfn.XLOOKUP(C16,[8]一线员工!$C$1:$C$65536,[8]一线员工!$BP$1:$BP$65536,0,0)</f>
        <v>合同工</v>
      </c>
      <c r="AO16" s="225">
        <f t="shared" si="6"/>
        <v>627.72</v>
      </c>
      <c r="AP16" s="360" t="str">
        <f ca="1">VLOOKUP(C16,'[9]6月月报7.8'!$B$4:$CK$600,31,0)</f>
        <v>无</v>
      </c>
      <c r="AQ16" s="360" t="e">
        <f ca="1" t="shared" si="7"/>
        <v>#VALUE!</v>
      </c>
      <c r="AR16" s="209" t="str">
        <f>_xlfn.XLOOKUP($C16,汇总!$C:$C,汇总!$C:$C)</f>
        <v>吴国秋</v>
      </c>
    </row>
    <row r="17" s="360" customFormat="1" ht="20" customHeight="1" spans="1:44">
      <c r="A17" s="259">
        <f t="shared" si="8"/>
        <v>13</v>
      </c>
      <c r="B17" s="259">
        <v>809</v>
      </c>
      <c r="C17" s="259" t="s">
        <v>85</v>
      </c>
      <c r="D17" s="259" t="s">
        <v>346</v>
      </c>
      <c r="E17" s="364">
        <v>43669</v>
      </c>
      <c r="F17" s="259" t="s">
        <v>192</v>
      </c>
      <c r="G17" s="364">
        <v>45809</v>
      </c>
      <c r="H17" s="365">
        <v>540</v>
      </c>
      <c r="I17" s="296">
        <v>288</v>
      </c>
      <c r="J17" s="365"/>
      <c r="K17" s="374"/>
      <c r="L17" s="250">
        <v>6823.94</v>
      </c>
      <c r="M17" s="250">
        <v>344.64</v>
      </c>
      <c r="N17" s="250">
        <v>86.16</v>
      </c>
      <c r="O17" s="250">
        <v>12.92</v>
      </c>
      <c r="P17" s="250">
        <v>15</v>
      </c>
      <c r="Q17" s="259"/>
      <c r="R17" s="259"/>
      <c r="S17" s="259"/>
      <c r="T17" s="259"/>
      <c r="U17" s="259"/>
      <c r="V17" s="259"/>
      <c r="W17" s="377"/>
      <c r="X17" s="378">
        <f t="shared" si="0"/>
        <v>6365.22</v>
      </c>
      <c r="Y17" s="250">
        <v>41.41</v>
      </c>
      <c r="Z17" s="250"/>
      <c r="AA17" s="259"/>
      <c r="AB17" s="259">
        <f t="shared" si="3"/>
        <v>0</v>
      </c>
      <c r="AC17" s="250"/>
      <c r="AD17" s="250"/>
      <c r="AE17" s="378"/>
      <c r="AF17" s="379">
        <f t="shared" si="1"/>
        <v>0</v>
      </c>
      <c r="AG17" s="378"/>
      <c r="AH17" s="383">
        <f t="shared" si="4"/>
        <v>6323.81</v>
      </c>
      <c r="AI17" s="259"/>
      <c r="AJ17" s="301"/>
      <c r="AK17" s="384">
        <f>_xlfn.XLOOKUP(C17,[8]一线员工!$C$1:$C$65536,[8]一线员工!$BJ$1:$BJ$65536,0,0)</f>
        <v>6323.81</v>
      </c>
      <c r="AL17" s="384">
        <f t="shared" si="5"/>
        <v>0</v>
      </c>
      <c r="AM17" s="384" t="str">
        <f>_xlfn.XLOOKUP(C17,[8]一线员工!$C$1:$C$65536,[8]一线员工!$BO$1:$BO$65536,0,0)</f>
        <v>430202197307261033</v>
      </c>
      <c r="AN17" s="219" t="str">
        <f>_xlfn.XLOOKUP(C17,[8]一线员工!$C$1:$C$65536,[8]一线员工!$BP$1:$BP$65536,0,0)</f>
        <v>劳务工</v>
      </c>
      <c r="AO17" s="225">
        <f t="shared" si="6"/>
        <v>443.72</v>
      </c>
      <c r="AP17" s="360" t="str">
        <f ca="1">VLOOKUP(C17,'[9]6月月报7.8'!$B$4:$CK$600,31,0)</f>
        <v>无</v>
      </c>
      <c r="AQ17" s="360" t="e">
        <f ca="1" t="shared" si="7"/>
        <v>#VALUE!</v>
      </c>
      <c r="AR17" s="209" t="str">
        <f>_xlfn.XLOOKUP($C17,汇总!$C:$C,汇总!$C:$C)</f>
        <v>张迪辉</v>
      </c>
    </row>
    <row r="18" s="360" customFormat="1" ht="20" customHeight="1" spans="1:44">
      <c r="A18" s="259">
        <f t="shared" si="8"/>
        <v>14</v>
      </c>
      <c r="B18" s="259">
        <v>894</v>
      </c>
      <c r="C18" s="259" t="s">
        <v>87</v>
      </c>
      <c r="D18" s="259" t="s">
        <v>346</v>
      </c>
      <c r="E18" s="364">
        <v>43725</v>
      </c>
      <c r="F18" s="259" t="s">
        <v>192</v>
      </c>
      <c r="G18" s="364">
        <v>45809</v>
      </c>
      <c r="H18" s="365">
        <v>140</v>
      </c>
      <c r="I18" s="296">
        <v>228</v>
      </c>
      <c r="J18" s="365"/>
      <c r="K18" s="374"/>
      <c r="L18" s="250">
        <v>1569.95</v>
      </c>
      <c r="M18" s="250">
        <v>344.64</v>
      </c>
      <c r="N18" s="250">
        <v>86.16</v>
      </c>
      <c r="O18" s="250">
        <v>12.92</v>
      </c>
      <c r="P18" s="250">
        <v>15</v>
      </c>
      <c r="Q18" s="259"/>
      <c r="R18" s="259"/>
      <c r="S18" s="259"/>
      <c r="T18" s="259"/>
      <c r="U18" s="259"/>
      <c r="V18" s="259"/>
      <c r="W18" s="377"/>
      <c r="X18" s="378">
        <f t="shared" si="0"/>
        <v>1111.23</v>
      </c>
      <c r="Y18" s="250">
        <v>0</v>
      </c>
      <c r="Z18" s="250"/>
      <c r="AA18" s="259"/>
      <c r="AB18" s="259">
        <f t="shared" si="3"/>
        <v>0</v>
      </c>
      <c r="AC18" s="250"/>
      <c r="AD18" s="250"/>
      <c r="AE18" s="378"/>
      <c r="AF18" s="379">
        <f t="shared" si="1"/>
        <v>0</v>
      </c>
      <c r="AG18" s="378"/>
      <c r="AH18" s="383">
        <f t="shared" si="4"/>
        <v>1111.23</v>
      </c>
      <c r="AI18" s="259"/>
      <c r="AJ18" s="301" t="s">
        <v>391</v>
      </c>
      <c r="AK18" s="384">
        <f>_xlfn.XLOOKUP(C18,[8]一线员工!$C$1:$C$65536,[8]一线员工!$BJ$1:$BJ$65536,0,0)</f>
        <v>1111.23</v>
      </c>
      <c r="AL18" s="384">
        <f t="shared" si="5"/>
        <v>0</v>
      </c>
      <c r="AM18" s="384" t="str">
        <f>_xlfn.XLOOKUP(C18,[8]一线员工!$C$1:$C$65536,[8]一线员工!$BO$1:$BO$65536,0,0)</f>
        <v>412927197803102641</v>
      </c>
      <c r="AN18" s="219" t="str">
        <f>_xlfn.XLOOKUP(C18,[8]一线员工!$C$1:$C$65536,[8]一线员工!$BP$1:$BP$65536,0,0)</f>
        <v>劳务工</v>
      </c>
      <c r="AO18" s="225">
        <f t="shared" si="6"/>
        <v>443.72</v>
      </c>
      <c r="AP18" s="360">
        <f ca="1">VLOOKUP(C18,'[9]6月月报7.8'!$B$4:$CK$600,31,0)</f>
        <v>0</v>
      </c>
      <c r="AQ18" s="360">
        <f ca="1" t="shared" si="7"/>
        <v>4.12927197803102e+17</v>
      </c>
      <c r="AR18" s="209" t="str">
        <f>_xlfn.XLOOKUP($C18,汇总!$C:$C,汇总!$C:$C)</f>
        <v>李慧玲</v>
      </c>
    </row>
    <row r="19" s="360" customFormat="1" ht="20" customHeight="1" spans="1:44">
      <c r="A19" s="259">
        <f t="shared" si="8"/>
        <v>15</v>
      </c>
      <c r="B19" s="259">
        <v>222</v>
      </c>
      <c r="C19" s="259" t="s">
        <v>88</v>
      </c>
      <c r="D19" s="259" t="s">
        <v>346</v>
      </c>
      <c r="E19" s="364">
        <v>41234</v>
      </c>
      <c r="F19" s="259" t="s">
        <v>192</v>
      </c>
      <c r="G19" s="364">
        <v>45809</v>
      </c>
      <c r="H19" s="365">
        <v>560</v>
      </c>
      <c r="I19" s="296">
        <v>273</v>
      </c>
      <c r="J19" s="365"/>
      <c r="K19" s="374"/>
      <c r="L19" s="250">
        <v>6935.09</v>
      </c>
      <c r="M19" s="250">
        <v>344.64</v>
      </c>
      <c r="N19" s="250">
        <v>86.16</v>
      </c>
      <c r="O19" s="250">
        <v>12.92</v>
      </c>
      <c r="P19" s="250">
        <v>15</v>
      </c>
      <c r="Q19" s="259"/>
      <c r="R19" s="259">
        <v>0</v>
      </c>
      <c r="S19" s="259">
        <v>0</v>
      </c>
      <c r="T19" s="259">
        <v>0</v>
      </c>
      <c r="U19" s="259">
        <v>0</v>
      </c>
      <c r="V19" s="259">
        <v>1500</v>
      </c>
      <c r="W19" s="377"/>
      <c r="X19" s="378">
        <f t="shared" si="0"/>
        <v>4976.37</v>
      </c>
      <c r="Y19" s="250">
        <v>0</v>
      </c>
      <c r="Z19" s="250"/>
      <c r="AA19" s="259"/>
      <c r="AB19" s="259">
        <f t="shared" si="3"/>
        <v>1500</v>
      </c>
      <c r="AC19" s="250"/>
      <c r="AD19" s="250"/>
      <c r="AE19" s="378"/>
      <c r="AF19" s="379">
        <f t="shared" si="1"/>
        <v>0</v>
      </c>
      <c r="AG19" s="378"/>
      <c r="AH19" s="383">
        <f t="shared" si="4"/>
        <v>6476.37</v>
      </c>
      <c r="AI19" s="259"/>
      <c r="AJ19" s="301"/>
      <c r="AK19" s="384">
        <f>_xlfn.XLOOKUP(C19,[8]一线员工!$C$1:$C$65536,[8]一线员工!$BJ$1:$BJ$65536,0,0)</f>
        <v>6476.37</v>
      </c>
      <c r="AL19" s="384">
        <f t="shared" si="5"/>
        <v>0</v>
      </c>
      <c r="AM19" s="384" t="str">
        <f>_xlfn.XLOOKUP(C19,[8]一线员工!$C$1:$C$65536,[8]一线员工!$BO$1:$BO$65536,0,0)</f>
        <v>432930196510231818</v>
      </c>
      <c r="AN19" s="219" t="str">
        <f>_xlfn.XLOOKUP(C19,[8]一线员工!$C$1:$C$65536,[8]一线员工!$BP$1:$BP$65536,0,0)</f>
        <v>劳务工</v>
      </c>
      <c r="AO19" s="225">
        <f t="shared" si="6"/>
        <v>443.72</v>
      </c>
      <c r="AP19" s="360" t="str">
        <f ca="1">VLOOKUP(C19,'[9]6月月报7.8'!$B$4:$CK$600,31,0)</f>
        <v>无</v>
      </c>
      <c r="AQ19" s="360" t="e">
        <f ca="1" t="shared" si="7"/>
        <v>#VALUE!</v>
      </c>
      <c r="AR19" s="209" t="str">
        <f>_xlfn.XLOOKUP($C19,汇总!$C:$C,汇总!$C:$C)</f>
        <v>毛伟</v>
      </c>
    </row>
    <row r="20" s="360" customFormat="1" ht="20" customHeight="1" spans="1:44">
      <c r="A20" s="259">
        <f t="shared" si="8"/>
        <v>16</v>
      </c>
      <c r="B20" s="259">
        <v>1038</v>
      </c>
      <c r="C20" s="259" t="s">
        <v>93</v>
      </c>
      <c r="D20" s="259" t="s">
        <v>346</v>
      </c>
      <c r="E20" s="364">
        <v>44754</v>
      </c>
      <c r="F20" s="259" t="s">
        <v>192</v>
      </c>
      <c r="G20" s="364">
        <v>45809</v>
      </c>
      <c r="H20" s="365">
        <v>480</v>
      </c>
      <c r="I20" s="296">
        <v>282</v>
      </c>
      <c r="J20" s="365"/>
      <c r="K20" s="374"/>
      <c r="L20" s="250">
        <v>5943.63</v>
      </c>
      <c r="M20" s="250">
        <v>344.64</v>
      </c>
      <c r="N20" s="250">
        <v>86.16</v>
      </c>
      <c r="O20" s="250">
        <v>12.92</v>
      </c>
      <c r="P20" s="250">
        <v>15</v>
      </c>
      <c r="Q20" s="259"/>
      <c r="R20" s="259"/>
      <c r="S20" s="259"/>
      <c r="T20" s="259"/>
      <c r="U20" s="259"/>
      <c r="V20" s="259"/>
      <c r="W20" s="377"/>
      <c r="X20" s="378">
        <f t="shared" si="0"/>
        <v>5484.91</v>
      </c>
      <c r="Y20" s="250">
        <v>15</v>
      </c>
      <c r="Z20" s="250"/>
      <c r="AA20" s="259"/>
      <c r="AB20" s="259">
        <f t="shared" si="3"/>
        <v>0</v>
      </c>
      <c r="AC20" s="250"/>
      <c r="AD20" s="250"/>
      <c r="AE20" s="378"/>
      <c r="AF20" s="379">
        <f t="shared" si="1"/>
        <v>0</v>
      </c>
      <c r="AG20" s="378"/>
      <c r="AH20" s="383">
        <f t="shared" si="4"/>
        <v>5469.91</v>
      </c>
      <c r="AI20" s="259"/>
      <c r="AJ20" s="301"/>
      <c r="AK20" s="384">
        <f>_xlfn.XLOOKUP(C20,[8]一线员工!$C$1:$C$65536,[8]一线员工!$BJ$1:$BJ$65536,0,0)</f>
        <v>5469.91</v>
      </c>
      <c r="AL20" s="384">
        <f t="shared" si="5"/>
        <v>0</v>
      </c>
      <c r="AM20" s="384" t="str">
        <f>_xlfn.XLOOKUP(C20,[8]一线员工!$C$1:$C$65536,[8]一线员工!$BO$1:$BO$65536,0,0)</f>
        <v>430221197210013518</v>
      </c>
      <c r="AN20" s="219" t="str">
        <f>_xlfn.XLOOKUP(C20,[8]一线员工!$C$1:$C$65536,[8]一线员工!$BP$1:$BP$65536,0,0)</f>
        <v>劳务工</v>
      </c>
      <c r="AO20" s="225">
        <f t="shared" si="6"/>
        <v>443.72</v>
      </c>
      <c r="AP20" s="360">
        <f ca="1">VLOOKUP(C20,'[9]6月月报7.8'!$B$4:$CK$600,31,0)</f>
        <v>0</v>
      </c>
      <c r="AQ20" s="360">
        <f ca="1" t="shared" si="7"/>
        <v>4.30221197210013e+17</v>
      </c>
      <c r="AR20" s="209" t="str">
        <f>_xlfn.XLOOKUP($C20,汇总!$C:$C,汇总!$C:$C)</f>
        <v>王西明</v>
      </c>
    </row>
    <row r="21" s="360" customFormat="1" ht="20" customHeight="1" spans="1:44">
      <c r="A21" s="259">
        <f t="shared" si="8"/>
        <v>17</v>
      </c>
      <c r="B21" s="259">
        <v>1087</v>
      </c>
      <c r="C21" s="259" t="s">
        <v>94</v>
      </c>
      <c r="D21" s="259" t="s">
        <v>346</v>
      </c>
      <c r="E21" s="364">
        <v>44772</v>
      </c>
      <c r="F21" s="259" t="s">
        <v>192</v>
      </c>
      <c r="G21" s="364">
        <v>45809</v>
      </c>
      <c r="H21" s="365">
        <v>360</v>
      </c>
      <c r="I21" s="296">
        <v>282</v>
      </c>
      <c r="J21" s="365"/>
      <c r="K21" s="374"/>
      <c r="L21" s="250">
        <v>4275.08</v>
      </c>
      <c r="M21" s="250">
        <v>344.64</v>
      </c>
      <c r="N21" s="250">
        <v>86.16</v>
      </c>
      <c r="O21" s="250">
        <v>12.92</v>
      </c>
      <c r="P21" s="250">
        <v>15</v>
      </c>
      <c r="Q21" s="259"/>
      <c r="R21" s="259"/>
      <c r="S21" s="259"/>
      <c r="T21" s="259"/>
      <c r="U21" s="259"/>
      <c r="V21" s="259"/>
      <c r="W21" s="377"/>
      <c r="X21" s="378">
        <f t="shared" si="0"/>
        <v>3816.36</v>
      </c>
      <c r="Y21" s="250">
        <v>0</v>
      </c>
      <c r="Z21" s="250"/>
      <c r="AA21" s="259"/>
      <c r="AB21" s="259">
        <f t="shared" si="3"/>
        <v>0</v>
      </c>
      <c r="AC21" s="250"/>
      <c r="AD21" s="250"/>
      <c r="AE21" s="378"/>
      <c r="AF21" s="379">
        <f t="shared" si="1"/>
        <v>0</v>
      </c>
      <c r="AG21" s="378"/>
      <c r="AH21" s="383">
        <f t="shared" si="4"/>
        <v>3816.36</v>
      </c>
      <c r="AI21" s="259"/>
      <c r="AJ21" s="301" t="s">
        <v>392</v>
      </c>
      <c r="AK21" s="384">
        <f>_xlfn.XLOOKUP(C21,[8]一线员工!$C$1:$C$65536,[8]一线员工!$BJ$1:$BJ$65536,0,0)</f>
        <v>3816.36</v>
      </c>
      <c r="AL21" s="384">
        <f t="shared" si="5"/>
        <v>0</v>
      </c>
      <c r="AM21" s="384" t="str">
        <f>_xlfn.XLOOKUP(C21,[8]一线员工!$C$1:$C$65536,[8]一线员工!$BO$1:$BO$65536,0,0)</f>
        <v>52010219720421381X</v>
      </c>
      <c r="AN21" s="219" t="str">
        <f>_xlfn.XLOOKUP(C21,[8]一线员工!$C$1:$C$65536,[8]一线员工!$BP$1:$BP$65536,0,0)</f>
        <v>劳务工</v>
      </c>
      <c r="AO21" s="225">
        <f t="shared" si="6"/>
        <v>443.72</v>
      </c>
      <c r="AP21" s="360">
        <f ca="1">VLOOKUP(C21,'[9]6月月报7.8'!$B$4:$CK$600,31,0)</f>
        <v>0</v>
      </c>
      <c r="AQ21" s="360" t="e">
        <f ca="1" t="shared" si="7"/>
        <v>#VALUE!</v>
      </c>
      <c r="AR21" s="209" t="str">
        <f>_xlfn.XLOOKUP($C21,汇总!$C:$C,汇总!$C:$C)</f>
        <v>申喜华</v>
      </c>
    </row>
    <row r="22" s="360" customFormat="1" ht="20" customHeight="1" spans="1:44">
      <c r="A22" s="259">
        <f t="shared" si="8"/>
        <v>18</v>
      </c>
      <c r="B22" s="259">
        <v>1086</v>
      </c>
      <c r="C22" s="259" t="s">
        <v>95</v>
      </c>
      <c r="D22" s="259" t="s">
        <v>346</v>
      </c>
      <c r="E22" s="364">
        <v>44772</v>
      </c>
      <c r="F22" s="259" t="s">
        <v>192</v>
      </c>
      <c r="G22" s="364">
        <v>45809</v>
      </c>
      <c r="H22" s="365">
        <v>360</v>
      </c>
      <c r="I22" s="296">
        <v>282</v>
      </c>
      <c r="J22" s="365"/>
      <c r="K22" s="374"/>
      <c r="L22" s="250">
        <v>4136.62</v>
      </c>
      <c r="M22" s="250">
        <v>344.64</v>
      </c>
      <c r="N22" s="250">
        <v>86.16</v>
      </c>
      <c r="O22" s="250">
        <v>12.92</v>
      </c>
      <c r="P22" s="250">
        <v>15</v>
      </c>
      <c r="Q22" s="259"/>
      <c r="R22" s="259"/>
      <c r="S22" s="259"/>
      <c r="T22" s="259"/>
      <c r="U22" s="259"/>
      <c r="V22" s="259"/>
      <c r="W22" s="377"/>
      <c r="X22" s="378">
        <f t="shared" si="0"/>
        <v>3677.9</v>
      </c>
      <c r="Y22" s="250">
        <v>0</v>
      </c>
      <c r="Z22" s="250"/>
      <c r="AA22" s="259"/>
      <c r="AB22" s="259">
        <f t="shared" si="3"/>
        <v>0</v>
      </c>
      <c r="AC22" s="250"/>
      <c r="AD22" s="250"/>
      <c r="AE22" s="378"/>
      <c r="AF22" s="379">
        <f t="shared" si="1"/>
        <v>0</v>
      </c>
      <c r="AG22" s="378"/>
      <c r="AH22" s="383">
        <f t="shared" si="4"/>
        <v>3677.9</v>
      </c>
      <c r="AI22" s="259"/>
      <c r="AJ22" s="301" t="s">
        <v>392</v>
      </c>
      <c r="AK22" s="384">
        <f>_xlfn.XLOOKUP(C22,[8]一线员工!$C$1:$C$65536,[8]一线员工!$BJ$1:$BJ$65536,0,0)</f>
        <v>3677.9</v>
      </c>
      <c r="AL22" s="384">
        <f t="shared" si="5"/>
        <v>0</v>
      </c>
      <c r="AM22" s="384" t="str">
        <f>_xlfn.XLOOKUP(C22,[8]一线员工!$C$1:$C$65536,[8]一线员工!$BO$1:$BO$65536,0,0)</f>
        <v>520103197710200022</v>
      </c>
      <c r="AN22" s="219" t="str">
        <f>_xlfn.XLOOKUP(C22,[8]一线员工!$C$1:$C$65536,[8]一线员工!$BP$1:$BP$65536,0,0)</f>
        <v>劳务工</v>
      </c>
      <c r="AO22" s="225">
        <f t="shared" si="6"/>
        <v>443.72</v>
      </c>
      <c r="AP22" s="360">
        <f ca="1">VLOOKUP(C22,'[9]6月月报7.8'!$B$4:$CK$600,31,0)</f>
        <v>0</v>
      </c>
      <c r="AQ22" s="360">
        <f ca="1" t="shared" si="7"/>
        <v>5.201031977102e+17</v>
      </c>
      <c r="AR22" s="209" t="str">
        <f>_xlfn.XLOOKUP($C22,汇总!$C:$C,汇总!$C:$C)</f>
        <v>戴立娟</v>
      </c>
    </row>
    <row r="23" s="360" customFormat="1" ht="20" customHeight="1" spans="1:44">
      <c r="A23" s="259">
        <f t="shared" si="8"/>
        <v>19</v>
      </c>
      <c r="B23" s="259">
        <v>1136</v>
      </c>
      <c r="C23" s="259" t="s">
        <v>96</v>
      </c>
      <c r="D23" s="259" t="s">
        <v>346</v>
      </c>
      <c r="E23" s="364">
        <v>44803</v>
      </c>
      <c r="F23" s="259" t="s">
        <v>192</v>
      </c>
      <c r="G23" s="364">
        <v>45809</v>
      </c>
      <c r="H23" s="365">
        <v>480</v>
      </c>
      <c r="I23" s="296">
        <v>273</v>
      </c>
      <c r="J23" s="365"/>
      <c r="K23" s="374"/>
      <c r="L23" s="250">
        <v>5684.63</v>
      </c>
      <c r="M23" s="250">
        <v>344.64</v>
      </c>
      <c r="N23" s="250">
        <v>86.16</v>
      </c>
      <c r="O23" s="250">
        <v>12.92</v>
      </c>
      <c r="P23" s="250">
        <v>15</v>
      </c>
      <c r="Q23" s="259"/>
      <c r="R23" s="259"/>
      <c r="S23" s="259"/>
      <c r="T23" s="259"/>
      <c r="U23" s="259"/>
      <c r="V23" s="259"/>
      <c r="W23" s="377"/>
      <c r="X23" s="378">
        <f t="shared" si="0"/>
        <v>5225.91</v>
      </c>
      <c r="Y23" s="250">
        <v>7.22</v>
      </c>
      <c r="Z23" s="250"/>
      <c r="AA23" s="259"/>
      <c r="AB23" s="259">
        <f t="shared" si="3"/>
        <v>0</v>
      </c>
      <c r="AC23" s="250"/>
      <c r="AD23" s="250"/>
      <c r="AE23" s="378"/>
      <c r="AF23" s="379">
        <f t="shared" si="1"/>
        <v>0</v>
      </c>
      <c r="AG23" s="378"/>
      <c r="AH23" s="383">
        <f t="shared" si="4"/>
        <v>5218.69</v>
      </c>
      <c r="AI23" s="259"/>
      <c r="AJ23" s="301"/>
      <c r="AK23" s="384">
        <f>_xlfn.XLOOKUP(C23,[8]一线员工!$C$1:$C$65536,[8]一线员工!$BJ$1:$BJ$65536,0,0)</f>
        <v>5218.69</v>
      </c>
      <c r="AL23" s="384">
        <f t="shared" si="5"/>
        <v>0</v>
      </c>
      <c r="AM23" s="384" t="str">
        <f>_xlfn.XLOOKUP(C23,[8]一线员工!$C$1:$C$65536,[8]一线员工!$BO$1:$BO$65536,0,0)</f>
        <v>432621197509014113</v>
      </c>
      <c r="AN23" s="219" t="str">
        <f>_xlfn.XLOOKUP(C23,[8]一线员工!$C$1:$C$65536,[8]一线员工!$BP$1:$BP$65536,0,0)</f>
        <v>劳务工</v>
      </c>
      <c r="AO23" s="225">
        <f t="shared" si="6"/>
        <v>443.72</v>
      </c>
      <c r="AP23" s="360">
        <f ca="1">VLOOKUP(C23,'[9]6月月报7.8'!$B$4:$CK$600,31,0)</f>
        <v>0</v>
      </c>
      <c r="AQ23" s="360">
        <f ca="1" t="shared" si="7"/>
        <v>4.32621197509014e+17</v>
      </c>
      <c r="AR23" s="209" t="str">
        <f>_xlfn.XLOOKUP($C23,汇总!$C:$C,汇总!$C:$C)</f>
        <v>陈爱军</v>
      </c>
    </row>
    <row r="24" s="360" customFormat="1" ht="20" customHeight="1" spans="1:44">
      <c r="A24" s="259">
        <f t="shared" si="8"/>
        <v>20</v>
      </c>
      <c r="B24" s="259">
        <v>1148</v>
      </c>
      <c r="C24" s="259" t="s">
        <v>97</v>
      </c>
      <c r="D24" s="259" t="s">
        <v>346</v>
      </c>
      <c r="E24" s="364">
        <v>44805</v>
      </c>
      <c r="F24" s="259" t="s">
        <v>192</v>
      </c>
      <c r="G24" s="364">
        <v>45809</v>
      </c>
      <c r="H24" s="365">
        <v>560</v>
      </c>
      <c r="I24" s="296">
        <v>285</v>
      </c>
      <c r="J24" s="365"/>
      <c r="K24" s="374"/>
      <c r="L24" s="250">
        <v>6739.11</v>
      </c>
      <c r="M24" s="250">
        <v>344.64</v>
      </c>
      <c r="N24" s="250">
        <v>86.16</v>
      </c>
      <c r="O24" s="250">
        <v>12.92</v>
      </c>
      <c r="P24" s="250">
        <v>15</v>
      </c>
      <c r="Q24" s="259"/>
      <c r="R24" s="259"/>
      <c r="S24" s="259"/>
      <c r="T24" s="259"/>
      <c r="U24" s="259"/>
      <c r="V24" s="259"/>
      <c r="W24" s="377"/>
      <c r="X24" s="378">
        <f t="shared" si="0"/>
        <v>6280.39</v>
      </c>
      <c r="Y24" s="250">
        <v>21.84</v>
      </c>
      <c r="Z24" s="250"/>
      <c r="AA24" s="259"/>
      <c r="AB24" s="259">
        <f t="shared" si="3"/>
        <v>0</v>
      </c>
      <c r="AC24" s="250"/>
      <c r="AD24" s="250"/>
      <c r="AE24" s="378"/>
      <c r="AF24" s="379">
        <f t="shared" si="1"/>
        <v>0</v>
      </c>
      <c r="AG24" s="378"/>
      <c r="AH24" s="383">
        <f t="shared" si="4"/>
        <v>6258.55</v>
      </c>
      <c r="AI24" s="259"/>
      <c r="AJ24" s="301"/>
      <c r="AK24" s="384">
        <f>_xlfn.XLOOKUP(C24,[8]一线员工!$C$1:$C$65536,[8]一线员工!$BJ$1:$BJ$65536,0,0)</f>
        <v>6258.55</v>
      </c>
      <c r="AL24" s="384">
        <f t="shared" si="5"/>
        <v>0</v>
      </c>
      <c r="AM24" s="384" t="str">
        <f>_xlfn.XLOOKUP(C24,[8]一线员工!$C$1:$C$65536,[8]一线员工!$BO$1:$BO$65536,0,0)</f>
        <v>430523198203022321</v>
      </c>
      <c r="AN24" s="219" t="str">
        <f>_xlfn.XLOOKUP(C24,[8]一线员工!$C$1:$C$65536,[8]一线员工!$BP$1:$BP$65536,0,0)</f>
        <v>劳务工</v>
      </c>
      <c r="AO24" s="225">
        <f t="shared" si="6"/>
        <v>443.72</v>
      </c>
      <c r="AP24" s="360">
        <f ca="1">VLOOKUP(C24,'[9]6月月报7.8'!$B$4:$CK$600,31,0)</f>
        <v>0</v>
      </c>
      <c r="AQ24" s="360">
        <f ca="1" t="shared" si="7"/>
        <v>4.30523198203022e+17</v>
      </c>
      <c r="AR24" s="209" t="str">
        <f>_xlfn.XLOOKUP($C24,汇总!$C:$C,汇总!$C:$C)</f>
        <v>肖春菊</v>
      </c>
    </row>
    <row r="25" s="360" customFormat="1" ht="20" customHeight="1" spans="1:44">
      <c r="A25" s="259">
        <f t="shared" ref="A25:A34" si="9">ROW()-4</f>
        <v>21</v>
      </c>
      <c r="B25" s="259"/>
      <c r="C25" s="259" t="s">
        <v>98</v>
      </c>
      <c r="D25" s="259" t="s">
        <v>346</v>
      </c>
      <c r="E25" s="364">
        <v>45744</v>
      </c>
      <c r="F25" s="259" t="s">
        <v>192</v>
      </c>
      <c r="G25" s="364">
        <v>45809</v>
      </c>
      <c r="H25" s="365">
        <v>480</v>
      </c>
      <c r="I25" s="296">
        <v>282</v>
      </c>
      <c r="J25" s="365"/>
      <c r="K25" s="374"/>
      <c r="L25" s="250">
        <v>5484.96</v>
      </c>
      <c r="M25" s="250">
        <v>0</v>
      </c>
      <c r="N25" s="250">
        <v>0</v>
      </c>
      <c r="O25" s="250">
        <v>0</v>
      </c>
      <c r="P25" s="250">
        <v>0</v>
      </c>
      <c r="Q25" s="259"/>
      <c r="R25" s="259"/>
      <c r="S25" s="259"/>
      <c r="T25" s="259"/>
      <c r="U25" s="259"/>
      <c r="V25" s="259"/>
      <c r="W25" s="377"/>
      <c r="X25" s="378">
        <f t="shared" ref="X25:X67" si="10">L25-M25-N25-O25-P25-Q25-R25-S25-T25-U25-V25-W25</f>
        <v>5484.96</v>
      </c>
      <c r="Y25" s="250">
        <v>14.55</v>
      </c>
      <c r="Z25" s="250"/>
      <c r="AA25" s="259"/>
      <c r="AB25" s="259">
        <f t="shared" si="3"/>
        <v>0</v>
      </c>
      <c r="AC25" s="250">
        <v>73</v>
      </c>
      <c r="AD25" s="250"/>
      <c r="AE25" s="378"/>
      <c r="AF25" s="379">
        <f t="shared" ref="AF25:AF67" si="11">J25</f>
        <v>0</v>
      </c>
      <c r="AG25" s="378"/>
      <c r="AH25" s="383">
        <f t="shared" si="4"/>
        <v>5397.41</v>
      </c>
      <c r="AI25" s="259"/>
      <c r="AJ25" s="301" t="s">
        <v>393</v>
      </c>
      <c r="AK25" s="384">
        <f>_xlfn.XLOOKUP(C25,[8]一线员工!$C$1:$C$65536,[8]一线员工!$BJ$1:$BJ$65536,0,0)</f>
        <v>5397.41</v>
      </c>
      <c r="AL25" s="384">
        <f t="shared" si="5"/>
        <v>0</v>
      </c>
      <c r="AM25" s="469" t="str">
        <f>_xlfn.XLOOKUP(C25,[8]一线员工!$C$1:$C$65536,[8]一线员工!$BO$1:$BO$65536,0,0)</f>
        <v>431322200711070470</v>
      </c>
      <c r="AN25" s="219" t="str">
        <f>_xlfn.XLOOKUP(C25,[8]一线员工!$C$1:$C$65536,[8]一线员工!$BP$1:$BP$65536,0,0)</f>
        <v>合同工</v>
      </c>
      <c r="AO25" s="225">
        <f t="shared" si="6"/>
        <v>0</v>
      </c>
      <c r="AP25" s="360">
        <f ca="1">VLOOKUP(C25,'[9]6月月报7.8'!$B$4:$CK$600,31,0)</f>
        <v>0</v>
      </c>
      <c r="AQ25" s="360">
        <f ca="1" t="shared" si="7"/>
        <v>4.3132220071107e+17</v>
      </c>
      <c r="AR25" s="209" t="str">
        <f>_xlfn.XLOOKUP($C25,汇总!$C:$C,汇总!$C:$C)</f>
        <v>卢舟晖</v>
      </c>
    </row>
    <row r="26" s="360" customFormat="1" ht="20" customHeight="1" spans="1:44">
      <c r="A26" s="259">
        <f t="shared" si="9"/>
        <v>22</v>
      </c>
      <c r="B26" s="259"/>
      <c r="C26" s="259" t="s">
        <v>141</v>
      </c>
      <c r="D26" s="259" t="s">
        <v>346</v>
      </c>
      <c r="E26" s="364">
        <v>45694</v>
      </c>
      <c r="F26" s="259" t="s">
        <v>192</v>
      </c>
      <c r="G26" s="364">
        <v>45809</v>
      </c>
      <c r="H26" s="365">
        <v>480</v>
      </c>
      <c r="I26" s="296">
        <v>255</v>
      </c>
      <c r="J26" s="365"/>
      <c r="K26" s="374"/>
      <c r="L26" s="250">
        <v>4917.77</v>
      </c>
      <c r="M26" s="250">
        <v>344.64</v>
      </c>
      <c r="N26" s="250">
        <v>86.16</v>
      </c>
      <c r="O26" s="250">
        <v>12.92</v>
      </c>
      <c r="P26" s="250">
        <v>15</v>
      </c>
      <c r="Q26" s="259"/>
      <c r="R26" s="259"/>
      <c r="S26" s="259"/>
      <c r="T26" s="259"/>
      <c r="U26" s="259"/>
      <c r="V26" s="259"/>
      <c r="W26" s="377"/>
      <c r="X26" s="378">
        <f t="shared" si="10"/>
        <v>4459.05</v>
      </c>
      <c r="Y26" s="250">
        <v>0</v>
      </c>
      <c r="Z26" s="250"/>
      <c r="AA26" s="259"/>
      <c r="AB26" s="259">
        <f t="shared" si="3"/>
        <v>0</v>
      </c>
      <c r="AC26" s="250">
        <v>30.6</v>
      </c>
      <c r="AD26" s="250"/>
      <c r="AE26" s="378"/>
      <c r="AF26" s="379">
        <f t="shared" si="11"/>
        <v>0</v>
      </c>
      <c r="AG26" s="378"/>
      <c r="AH26" s="383">
        <f t="shared" si="4"/>
        <v>4428.45</v>
      </c>
      <c r="AI26" s="259"/>
      <c r="AJ26" s="301" t="s">
        <v>394</v>
      </c>
      <c r="AK26" s="384">
        <f>_xlfn.XLOOKUP(C26,[8]一线员工!$C$1:$C$65536,[8]一线员工!$BJ$1:$BJ$65536,0,0)</f>
        <v>4428.45</v>
      </c>
      <c r="AL26" s="384">
        <f t="shared" si="5"/>
        <v>0</v>
      </c>
      <c r="AM26" s="469" t="str">
        <f>_xlfn.XLOOKUP(C26,[8]一线员工!$C$1:$C$65536,[8]一线员工!$BO$1:$BO$65536,0,0)</f>
        <v>431322200601180281</v>
      </c>
      <c r="AN26" s="219" t="str">
        <f>_xlfn.XLOOKUP(C26,[8]一线员工!$C$1:$C$65536,[8]一线员工!$BP$1:$BP$65536,0,0)</f>
        <v>合同工</v>
      </c>
      <c r="AO26" s="225">
        <f t="shared" si="6"/>
        <v>443.72</v>
      </c>
      <c r="AP26" s="360">
        <f ca="1">VLOOKUP(C26,'[9]6月月报7.8'!$B$4:$CK$600,31,0)</f>
        <v>0</v>
      </c>
      <c r="AQ26" s="360">
        <f ca="1" t="shared" si="7"/>
        <v>4.3132220060118e+17</v>
      </c>
      <c r="AR26" s="209" t="str">
        <f>_xlfn.XLOOKUP($C26,汇总!$C:$C,汇总!$C:$C)</f>
        <v>罗冰</v>
      </c>
    </row>
    <row r="27" s="360" customFormat="1" ht="20" customHeight="1" spans="1:44">
      <c r="A27" s="259">
        <f t="shared" si="9"/>
        <v>23</v>
      </c>
      <c r="B27" s="259">
        <v>334</v>
      </c>
      <c r="C27" s="259" t="s">
        <v>116</v>
      </c>
      <c r="D27" s="259" t="s">
        <v>346</v>
      </c>
      <c r="E27" s="364">
        <v>41904</v>
      </c>
      <c r="F27" s="259" t="s">
        <v>395</v>
      </c>
      <c r="G27" s="364">
        <v>45809</v>
      </c>
      <c r="H27" s="365">
        <v>460</v>
      </c>
      <c r="I27" s="296">
        <v>288</v>
      </c>
      <c r="J27" s="365"/>
      <c r="K27" s="374"/>
      <c r="L27" s="250">
        <v>5888.55</v>
      </c>
      <c r="M27" s="250">
        <v>348.8</v>
      </c>
      <c r="N27" s="250">
        <v>87.2</v>
      </c>
      <c r="O27" s="250">
        <v>13.08</v>
      </c>
      <c r="P27" s="250">
        <v>15</v>
      </c>
      <c r="Q27" s="259">
        <v>218</v>
      </c>
      <c r="R27" s="377">
        <v>0</v>
      </c>
      <c r="S27" s="259"/>
      <c r="T27" s="259"/>
      <c r="U27" s="259"/>
      <c r="V27" s="259"/>
      <c r="W27" s="377"/>
      <c r="X27" s="378">
        <f t="shared" si="10"/>
        <v>5206.47</v>
      </c>
      <c r="Y27" s="250">
        <v>6.64</v>
      </c>
      <c r="Z27" s="250"/>
      <c r="AA27" s="259"/>
      <c r="AB27" s="259">
        <f t="shared" si="3"/>
        <v>0</v>
      </c>
      <c r="AC27" s="250">
        <v>29.2</v>
      </c>
      <c r="AD27" s="250"/>
      <c r="AE27" s="378"/>
      <c r="AF27" s="379">
        <f t="shared" si="11"/>
        <v>0</v>
      </c>
      <c r="AG27" s="378"/>
      <c r="AH27" s="383">
        <f t="shared" si="4"/>
        <v>5170.63</v>
      </c>
      <c r="AI27" s="259"/>
      <c r="AJ27" s="301"/>
      <c r="AK27" s="384">
        <f>_xlfn.XLOOKUP(C27,[8]一线员工!$C$1:$C$65536,[8]一线员工!$BJ$1:$BJ$65536,0,0)</f>
        <v>5170.63</v>
      </c>
      <c r="AL27" s="384">
        <f t="shared" si="5"/>
        <v>0</v>
      </c>
      <c r="AM27" s="384" t="str">
        <f>_xlfn.XLOOKUP(C27,[8]一线员工!$C$1:$C$65536,[8]一线员工!$BO$1:$BO$65536,0,0)</f>
        <v>430321197201117871</v>
      </c>
      <c r="AN27" s="219" t="str">
        <f>_xlfn.XLOOKUP(C27,[8]一线员工!$C$1:$C$65536,[8]一线员工!$BP$1:$BP$65536,0,0)</f>
        <v>合同工</v>
      </c>
      <c r="AO27" s="225">
        <f t="shared" si="6"/>
        <v>667.08</v>
      </c>
      <c r="AP27" s="360" t="str">
        <f ca="1">VLOOKUP(C27,'[9]6月月报7.8'!$B$4:$CK$600,31,0)</f>
        <v>无</v>
      </c>
      <c r="AQ27" s="360" t="e">
        <f ca="1" t="shared" si="7"/>
        <v>#VALUE!</v>
      </c>
      <c r="AR27" s="209" t="str">
        <f>_xlfn.XLOOKUP($C27,汇总!$C:$C,汇总!$C:$C)</f>
        <v>林虎</v>
      </c>
    </row>
    <row r="28" s="360" customFormat="1" ht="20" customHeight="1" spans="1:44">
      <c r="A28" s="259">
        <f t="shared" si="9"/>
        <v>24</v>
      </c>
      <c r="B28" s="259">
        <v>970</v>
      </c>
      <c r="C28" s="259" t="s">
        <v>92</v>
      </c>
      <c r="D28" s="259" t="s">
        <v>346</v>
      </c>
      <c r="E28" s="364">
        <v>44712</v>
      </c>
      <c r="F28" s="259" t="s">
        <v>395</v>
      </c>
      <c r="G28" s="364">
        <v>45809</v>
      </c>
      <c r="H28" s="365">
        <v>480</v>
      </c>
      <c r="I28" s="296">
        <v>276</v>
      </c>
      <c r="J28" s="365"/>
      <c r="K28" s="374"/>
      <c r="L28" s="250">
        <v>5857.63</v>
      </c>
      <c r="M28" s="250">
        <v>344.64</v>
      </c>
      <c r="N28" s="250">
        <v>86.16</v>
      </c>
      <c r="O28" s="250">
        <v>12.92</v>
      </c>
      <c r="P28" s="250">
        <v>15</v>
      </c>
      <c r="Q28" s="259"/>
      <c r="R28" s="259"/>
      <c r="S28" s="259"/>
      <c r="T28" s="259"/>
      <c r="U28" s="259"/>
      <c r="V28" s="259"/>
      <c r="W28" s="377"/>
      <c r="X28" s="378">
        <f t="shared" si="10"/>
        <v>5398.91</v>
      </c>
      <c r="Y28" s="250">
        <v>0</v>
      </c>
      <c r="Z28" s="250"/>
      <c r="AA28" s="259"/>
      <c r="AB28" s="259">
        <f t="shared" si="3"/>
        <v>0</v>
      </c>
      <c r="AC28" s="250"/>
      <c r="AD28" s="250"/>
      <c r="AE28" s="378"/>
      <c r="AF28" s="379">
        <f t="shared" si="11"/>
        <v>0</v>
      </c>
      <c r="AG28" s="378"/>
      <c r="AH28" s="383">
        <f t="shared" si="4"/>
        <v>5398.91</v>
      </c>
      <c r="AI28" s="259"/>
      <c r="AJ28" s="301"/>
      <c r="AK28" s="384">
        <f>_xlfn.XLOOKUP(C28,[8]一线员工!$C$1:$C$65536,[8]一线员工!$BJ$1:$BJ$65536,0,0)</f>
        <v>5398.91</v>
      </c>
      <c r="AL28" s="384">
        <f t="shared" si="5"/>
        <v>0</v>
      </c>
      <c r="AM28" s="384" t="str">
        <f>_xlfn.XLOOKUP(C28,[8]一线员工!$C$1:$C$65536,[8]一线员工!$BO$1:$BO$65536,0,0)</f>
        <v>43022119740226651X</v>
      </c>
      <c r="AN28" s="219" t="str">
        <f>_xlfn.XLOOKUP(C28,[8]一线员工!$C$1:$C$65536,[8]一线员工!$BP$1:$BP$65536,0,0)</f>
        <v>劳务工</v>
      </c>
      <c r="AO28" s="225">
        <f t="shared" si="6"/>
        <v>443.72</v>
      </c>
      <c r="AP28" s="360">
        <f ca="1">VLOOKUP(C28,'[9]6月月报7.8'!$B$4:$CK$600,31,0)</f>
        <v>0</v>
      </c>
      <c r="AQ28" s="360" t="e">
        <f ca="1" t="shared" si="7"/>
        <v>#VALUE!</v>
      </c>
      <c r="AR28" s="209" t="str">
        <f>_xlfn.XLOOKUP($C28,汇总!$C:$C,汇总!$C:$C)</f>
        <v>郭正军</v>
      </c>
    </row>
    <row r="29" s="360" customFormat="1" ht="20" customHeight="1" spans="1:44">
      <c r="A29" s="259">
        <f t="shared" si="9"/>
        <v>25</v>
      </c>
      <c r="B29" s="259">
        <v>221</v>
      </c>
      <c r="C29" s="259" t="s">
        <v>126</v>
      </c>
      <c r="D29" s="259" t="s">
        <v>346</v>
      </c>
      <c r="E29" s="364">
        <v>41253</v>
      </c>
      <c r="F29" s="259" t="s">
        <v>395</v>
      </c>
      <c r="G29" s="364">
        <v>45809</v>
      </c>
      <c r="H29" s="365">
        <v>560</v>
      </c>
      <c r="I29" s="296">
        <v>273</v>
      </c>
      <c r="J29" s="365"/>
      <c r="K29" s="374"/>
      <c r="L29" s="250">
        <v>5770.89</v>
      </c>
      <c r="M29" s="250">
        <v>401.6</v>
      </c>
      <c r="N29" s="250">
        <v>100.4</v>
      </c>
      <c r="O29" s="250">
        <v>15.06</v>
      </c>
      <c r="P29" s="250">
        <v>15</v>
      </c>
      <c r="Q29" s="259">
        <v>251</v>
      </c>
      <c r="R29" s="259"/>
      <c r="S29" s="259"/>
      <c r="T29" s="259"/>
      <c r="U29" s="259"/>
      <c r="V29" s="259"/>
      <c r="W29" s="377"/>
      <c r="X29" s="378">
        <f t="shared" si="10"/>
        <v>4987.83</v>
      </c>
      <c r="Y29" s="250">
        <v>0</v>
      </c>
      <c r="Z29" s="250"/>
      <c r="AA29" s="259"/>
      <c r="AB29" s="259">
        <f t="shared" si="3"/>
        <v>0</v>
      </c>
      <c r="AC29" s="250">
        <v>29.2</v>
      </c>
      <c r="AD29" s="250"/>
      <c r="AE29" s="378"/>
      <c r="AF29" s="379">
        <f t="shared" si="11"/>
        <v>0</v>
      </c>
      <c r="AG29" s="378"/>
      <c r="AH29" s="383">
        <f t="shared" si="4"/>
        <v>4958.63</v>
      </c>
      <c r="AI29" s="259"/>
      <c r="AJ29" s="301"/>
      <c r="AK29" s="384">
        <f>_xlfn.XLOOKUP(C29,[8]一线员工!$C$1:$C$65536,[8]一线员工!$BJ$1:$BJ$65536,0,0)</f>
        <v>4958.63</v>
      </c>
      <c r="AL29" s="384">
        <f t="shared" si="5"/>
        <v>0</v>
      </c>
      <c r="AM29" s="384" t="str">
        <f>_xlfn.XLOOKUP(C29,[8]一线员工!$C$1:$C$65536,[8]一线员工!$BO$1:$BO$65536,0,0)</f>
        <v>430481199112246971</v>
      </c>
      <c r="AN29" s="219" t="str">
        <f>_xlfn.XLOOKUP(C29,[8]一线员工!$C$1:$C$65536,[8]一线员工!$BP$1:$BP$65536,0,0)</f>
        <v>合同工</v>
      </c>
      <c r="AO29" s="225">
        <f t="shared" si="6"/>
        <v>768.06</v>
      </c>
      <c r="AP29" s="360" t="str">
        <f ca="1">VLOOKUP(C29,'[9]6月月报7.8'!$B$4:$CK$600,31,0)</f>
        <v>无</v>
      </c>
      <c r="AQ29" s="360" t="e">
        <f ca="1" t="shared" si="7"/>
        <v>#VALUE!</v>
      </c>
      <c r="AR29" s="209" t="str">
        <f>_xlfn.XLOOKUP($C29,汇总!$C:$C,汇总!$C:$C)</f>
        <v>刘志平</v>
      </c>
    </row>
    <row r="30" s="360" customFormat="1" ht="20" customHeight="1" spans="1:44">
      <c r="A30" s="259">
        <f t="shared" si="9"/>
        <v>26</v>
      </c>
      <c r="B30" s="259">
        <v>319</v>
      </c>
      <c r="C30" s="259" t="s">
        <v>89</v>
      </c>
      <c r="D30" s="259" t="s">
        <v>346</v>
      </c>
      <c r="E30" s="364">
        <v>41520</v>
      </c>
      <c r="F30" s="259" t="s">
        <v>395</v>
      </c>
      <c r="G30" s="364">
        <v>45809</v>
      </c>
      <c r="H30" s="365">
        <v>320</v>
      </c>
      <c r="I30" s="296">
        <v>246</v>
      </c>
      <c r="J30" s="365"/>
      <c r="K30" s="374"/>
      <c r="L30" s="250">
        <v>3764.23</v>
      </c>
      <c r="M30" s="250">
        <v>344.64</v>
      </c>
      <c r="N30" s="250">
        <v>86.16</v>
      </c>
      <c r="O30" s="250">
        <v>12.92</v>
      </c>
      <c r="P30" s="250">
        <v>15</v>
      </c>
      <c r="Q30" s="259"/>
      <c r="R30" s="259"/>
      <c r="S30" s="259"/>
      <c r="T30" s="259"/>
      <c r="U30" s="259"/>
      <c r="V30" s="259"/>
      <c r="W30" s="377"/>
      <c r="X30" s="378">
        <f t="shared" si="10"/>
        <v>3305.51</v>
      </c>
      <c r="Y30" s="250">
        <v>0</v>
      </c>
      <c r="Z30" s="250"/>
      <c r="AA30" s="259"/>
      <c r="AB30" s="259">
        <f t="shared" si="3"/>
        <v>0</v>
      </c>
      <c r="AC30" s="250"/>
      <c r="AD30" s="250"/>
      <c r="AE30" s="378"/>
      <c r="AF30" s="379">
        <f t="shared" si="11"/>
        <v>0</v>
      </c>
      <c r="AG30" s="378"/>
      <c r="AH30" s="383">
        <f t="shared" si="4"/>
        <v>3305.51</v>
      </c>
      <c r="AI30" s="259"/>
      <c r="AJ30" s="301"/>
      <c r="AK30" s="384">
        <f>_xlfn.XLOOKUP(C30,[8]一线员工!$C$1:$C$65536,[8]一线员工!$BJ$1:$BJ$65536,0,0)</f>
        <v>3305.51</v>
      </c>
      <c r="AL30" s="384">
        <f t="shared" si="5"/>
        <v>0</v>
      </c>
      <c r="AM30" s="384" t="str">
        <f>_xlfn.XLOOKUP(C30,[8]一线员工!$C$1:$C$65536,[8]一线员工!$BO$1:$BO$65536,0,0)</f>
        <v>430211196509183530</v>
      </c>
      <c r="AN30" s="219" t="str">
        <f>_xlfn.XLOOKUP(C30,[8]一线员工!$C$1:$C$65536,[8]一线员工!$BP$1:$BP$65536,0,0)</f>
        <v>劳务工</v>
      </c>
      <c r="AO30" s="225">
        <f t="shared" si="6"/>
        <v>443.72</v>
      </c>
      <c r="AP30" s="360" t="str">
        <f ca="1">VLOOKUP(C30,'[9]6月月报7.8'!$B$4:$CK$600,31,0)</f>
        <v>无</v>
      </c>
      <c r="AQ30" s="360" t="e">
        <f ca="1" t="shared" si="7"/>
        <v>#VALUE!</v>
      </c>
      <c r="AR30" s="209" t="str">
        <f>_xlfn.XLOOKUP($C30,汇总!$C:$C,汇总!$C:$C)</f>
        <v>蒋正林</v>
      </c>
    </row>
    <row r="31" s="360" customFormat="1" ht="20" customHeight="1" spans="1:44">
      <c r="A31" s="259">
        <f t="shared" si="9"/>
        <v>27</v>
      </c>
      <c r="B31" s="259">
        <v>185</v>
      </c>
      <c r="C31" s="259" t="s">
        <v>91</v>
      </c>
      <c r="D31" s="259" t="s">
        <v>346</v>
      </c>
      <c r="E31" s="364">
        <v>41396</v>
      </c>
      <c r="F31" s="259" t="s">
        <v>395</v>
      </c>
      <c r="G31" s="364">
        <v>45809</v>
      </c>
      <c r="H31" s="365">
        <v>448</v>
      </c>
      <c r="I31" s="296">
        <v>246</v>
      </c>
      <c r="J31" s="365"/>
      <c r="K31" s="374"/>
      <c r="L31" s="250">
        <v>5213.21</v>
      </c>
      <c r="M31" s="250">
        <v>350.4</v>
      </c>
      <c r="N31" s="250">
        <v>87.6</v>
      </c>
      <c r="O31" s="250">
        <v>13.14</v>
      </c>
      <c r="P31" s="250">
        <v>15</v>
      </c>
      <c r="Q31" s="259">
        <v>219</v>
      </c>
      <c r="R31" s="259">
        <v>0</v>
      </c>
      <c r="S31" s="259">
        <v>0</v>
      </c>
      <c r="T31" s="259">
        <v>0</v>
      </c>
      <c r="U31" s="259">
        <v>0</v>
      </c>
      <c r="V31" s="259">
        <v>0</v>
      </c>
      <c r="W31" s="377"/>
      <c r="X31" s="378">
        <f t="shared" si="10"/>
        <v>4528.07</v>
      </c>
      <c r="Y31" s="250">
        <v>0</v>
      </c>
      <c r="Z31" s="250"/>
      <c r="AA31" s="259"/>
      <c r="AB31" s="259">
        <f t="shared" si="3"/>
        <v>0</v>
      </c>
      <c r="AC31" s="250"/>
      <c r="AD31" s="250"/>
      <c r="AE31" s="378"/>
      <c r="AF31" s="379">
        <f t="shared" si="11"/>
        <v>0</v>
      </c>
      <c r="AG31" s="378"/>
      <c r="AH31" s="383">
        <f t="shared" si="4"/>
        <v>4528.07</v>
      </c>
      <c r="AI31" s="259"/>
      <c r="AJ31" s="301"/>
      <c r="AK31" s="384">
        <f>_xlfn.XLOOKUP(C31,[8]一线员工!$C$1:$C$65536,[8]一线员工!$BJ$1:$BJ$65536,0,0)</f>
        <v>4528.07</v>
      </c>
      <c r="AL31" s="384">
        <f t="shared" si="5"/>
        <v>0</v>
      </c>
      <c r="AM31" s="384" t="str">
        <f>_xlfn.XLOOKUP(C31,[8]一线员工!$C$1:$C$65536,[8]一线员工!$BO$1:$BO$65536,0,0)</f>
        <v>522128196705130837</v>
      </c>
      <c r="AN31" s="219" t="str">
        <f>_xlfn.XLOOKUP(C31,[8]一线员工!$C$1:$C$65536,[8]一线员工!$BP$1:$BP$65536,0,0)</f>
        <v>合同工</v>
      </c>
      <c r="AO31" s="225">
        <f t="shared" si="6"/>
        <v>670.14</v>
      </c>
      <c r="AP31" s="360" t="str">
        <f ca="1">VLOOKUP(C31,'[9]6月月报7.8'!$B$4:$CK$600,31,0)</f>
        <v>无</v>
      </c>
      <c r="AQ31" s="360" t="e">
        <f ca="1" t="shared" si="7"/>
        <v>#VALUE!</v>
      </c>
      <c r="AR31" s="209" t="str">
        <f>_xlfn.XLOOKUP($C31,汇总!$C:$C,汇总!$C:$C)</f>
        <v>冉景斌</v>
      </c>
    </row>
    <row r="32" s="360" customFormat="1" ht="20" customHeight="1" spans="1:44">
      <c r="A32" s="259">
        <f t="shared" si="9"/>
        <v>28</v>
      </c>
      <c r="B32" s="259">
        <v>164</v>
      </c>
      <c r="C32" s="259" t="s">
        <v>112</v>
      </c>
      <c r="D32" s="259" t="s">
        <v>346</v>
      </c>
      <c r="E32" s="364">
        <v>41325</v>
      </c>
      <c r="F32" s="259" t="s">
        <v>395</v>
      </c>
      <c r="G32" s="364">
        <v>45809</v>
      </c>
      <c r="H32" s="365">
        <v>244</v>
      </c>
      <c r="I32" s="296">
        <v>264</v>
      </c>
      <c r="J32" s="365"/>
      <c r="K32" s="374"/>
      <c r="L32" s="250">
        <v>3664.07</v>
      </c>
      <c r="M32" s="250">
        <v>385.6</v>
      </c>
      <c r="N32" s="250">
        <v>96.4</v>
      </c>
      <c r="O32" s="250">
        <v>14.46</v>
      </c>
      <c r="P32" s="250">
        <v>15</v>
      </c>
      <c r="Q32" s="259">
        <v>241</v>
      </c>
      <c r="R32" s="259">
        <v>0</v>
      </c>
      <c r="S32" s="259">
        <v>0</v>
      </c>
      <c r="T32" s="259">
        <v>0</v>
      </c>
      <c r="U32" s="259">
        <v>0</v>
      </c>
      <c r="V32" s="259">
        <v>1500</v>
      </c>
      <c r="W32" s="377"/>
      <c r="X32" s="378">
        <f t="shared" si="10"/>
        <v>1411.61</v>
      </c>
      <c r="Y32" s="250">
        <v>0</v>
      </c>
      <c r="Z32" s="250"/>
      <c r="AA32" s="259"/>
      <c r="AB32" s="259">
        <f t="shared" si="3"/>
        <v>1500</v>
      </c>
      <c r="AC32" s="250"/>
      <c r="AD32" s="250"/>
      <c r="AE32" s="378"/>
      <c r="AF32" s="379">
        <f t="shared" si="11"/>
        <v>0</v>
      </c>
      <c r="AG32" s="378"/>
      <c r="AH32" s="383">
        <f t="shared" si="4"/>
        <v>2911.61</v>
      </c>
      <c r="AI32" s="259"/>
      <c r="AJ32" s="301"/>
      <c r="AK32" s="384">
        <f>_xlfn.XLOOKUP(C32,[8]一线员工!$C$1:$C$65536,[8]一线员工!$BJ$1:$BJ$65536,0,0)</f>
        <v>2911.61</v>
      </c>
      <c r="AL32" s="384">
        <f t="shared" si="5"/>
        <v>0</v>
      </c>
      <c r="AM32" s="384" t="str">
        <f>_xlfn.XLOOKUP(C32,[8]一线员工!$C$1:$C$65536,[8]一线员工!$BO$1:$BO$65536,0,0)</f>
        <v>430221196508206879</v>
      </c>
      <c r="AN32" s="219" t="str">
        <f>_xlfn.XLOOKUP(C32,[8]一线员工!$C$1:$C$65536,[8]一线员工!$BP$1:$BP$65536,0,0)</f>
        <v>合同工</v>
      </c>
      <c r="AO32" s="225">
        <f t="shared" si="6"/>
        <v>737.46</v>
      </c>
      <c r="AP32" s="360" t="str">
        <f ca="1">VLOOKUP(C32,'[9]6月月报7.8'!$B$4:$CK$600,31,0)</f>
        <v>无</v>
      </c>
      <c r="AQ32" s="360" t="e">
        <f ca="1" t="shared" si="7"/>
        <v>#VALUE!</v>
      </c>
      <c r="AR32" s="209" t="str">
        <f>_xlfn.XLOOKUP($C32,汇总!$C:$C,汇总!$C:$C)</f>
        <v>刘孝其</v>
      </c>
    </row>
    <row r="33" s="360" customFormat="1" ht="20" customHeight="1" spans="1:44">
      <c r="A33" s="259">
        <f t="shared" si="9"/>
        <v>29</v>
      </c>
      <c r="B33" s="259">
        <v>301</v>
      </c>
      <c r="C33" s="259" t="s">
        <v>81</v>
      </c>
      <c r="D33" s="259" t="s">
        <v>344</v>
      </c>
      <c r="E33" s="364">
        <v>41701</v>
      </c>
      <c r="F33" s="259" t="s">
        <v>257</v>
      </c>
      <c r="G33" s="364">
        <v>45809</v>
      </c>
      <c r="H33" s="365">
        <v>560</v>
      </c>
      <c r="I33" s="296">
        <v>225</v>
      </c>
      <c r="J33" s="365"/>
      <c r="K33" s="374"/>
      <c r="L33" s="250">
        <v>6960.82</v>
      </c>
      <c r="M33" s="250">
        <v>344.64</v>
      </c>
      <c r="N33" s="250">
        <v>86.16</v>
      </c>
      <c r="O33" s="250">
        <v>12.92</v>
      </c>
      <c r="P33" s="250">
        <v>15</v>
      </c>
      <c r="Q33" s="259">
        <v>205</v>
      </c>
      <c r="R33" s="259"/>
      <c r="S33" s="259"/>
      <c r="T33" s="259"/>
      <c r="U33" s="259"/>
      <c r="V33" s="259"/>
      <c r="W33" s="377"/>
      <c r="X33" s="378">
        <f t="shared" si="10"/>
        <v>6297.1</v>
      </c>
      <c r="Y33" s="250">
        <v>39.36</v>
      </c>
      <c r="Z33" s="250"/>
      <c r="AA33" s="259"/>
      <c r="AB33" s="259">
        <f t="shared" si="3"/>
        <v>0</v>
      </c>
      <c r="AC33" s="250"/>
      <c r="AD33" s="250"/>
      <c r="AE33" s="378"/>
      <c r="AF33" s="379">
        <f t="shared" si="11"/>
        <v>0</v>
      </c>
      <c r="AG33" s="378"/>
      <c r="AH33" s="383">
        <f t="shared" si="4"/>
        <v>6257.74</v>
      </c>
      <c r="AI33" s="259"/>
      <c r="AJ33" s="301"/>
      <c r="AK33" s="384">
        <f>_xlfn.XLOOKUP(C33,[8]一线员工!$C$1:$C$65536,[8]一线员工!$BJ$1:$BJ$65536,0,0)</f>
        <v>6257.74</v>
      </c>
      <c r="AL33" s="384">
        <f t="shared" si="5"/>
        <v>0</v>
      </c>
      <c r="AM33" s="384" t="str">
        <f>_xlfn.XLOOKUP(C33,[8]一线员工!$C$1:$C$65536,[8]一线员工!$BO$1:$BO$65536,0,0)</f>
        <v>430281198712019195</v>
      </c>
      <c r="AN33" s="219" t="str">
        <f>_xlfn.XLOOKUP(C33,[8]一线员工!$C$1:$C$65536,[8]一线员工!$BP$1:$BP$65536,0,0)</f>
        <v>合同工</v>
      </c>
      <c r="AO33" s="225">
        <f t="shared" si="6"/>
        <v>648.72</v>
      </c>
      <c r="AP33" s="360" t="str">
        <f ca="1">VLOOKUP(C33,'[9]6月月报7.8'!$B$4:$CK$600,31,0)</f>
        <v>无</v>
      </c>
      <c r="AQ33" s="360" t="e">
        <f ca="1" t="shared" si="7"/>
        <v>#VALUE!</v>
      </c>
      <c r="AR33" s="209" t="str">
        <f>_xlfn.XLOOKUP($C33,汇总!$C:$C,汇总!$C:$C)</f>
        <v>彭健</v>
      </c>
    </row>
    <row r="34" s="360" customFormat="1" ht="20" customHeight="1" spans="1:44">
      <c r="A34" s="259">
        <f t="shared" si="9"/>
        <v>30</v>
      </c>
      <c r="B34" s="259">
        <v>64</v>
      </c>
      <c r="C34" s="259" t="s">
        <v>55</v>
      </c>
      <c r="D34" s="259" t="s">
        <v>344</v>
      </c>
      <c r="E34" s="364">
        <v>41573</v>
      </c>
      <c r="F34" s="259" t="s">
        <v>396</v>
      </c>
      <c r="G34" s="364">
        <v>45809</v>
      </c>
      <c r="H34" s="365">
        <v>288</v>
      </c>
      <c r="I34" s="296">
        <v>264</v>
      </c>
      <c r="J34" s="365"/>
      <c r="K34" s="374"/>
      <c r="L34" s="250">
        <v>4787.95</v>
      </c>
      <c r="M34" s="250">
        <v>361.6</v>
      </c>
      <c r="N34" s="250">
        <v>90.4</v>
      </c>
      <c r="O34" s="250">
        <v>13.56</v>
      </c>
      <c r="P34" s="250">
        <v>15</v>
      </c>
      <c r="Q34" s="259">
        <v>226</v>
      </c>
      <c r="R34" s="259"/>
      <c r="S34" s="259"/>
      <c r="T34" s="259"/>
      <c r="U34" s="259"/>
      <c r="V34" s="259"/>
      <c r="W34" s="377"/>
      <c r="X34" s="378">
        <f t="shared" si="10"/>
        <v>4081.39</v>
      </c>
      <c r="Y34" s="250">
        <v>0</v>
      </c>
      <c r="Z34" s="250"/>
      <c r="AA34" s="259"/>
      <c r="AB34" s="259">
        <f t="shared" si="3"/>
        <v>0</v>
      </c>
      <c r="AC34" s="250"/>
      <c r="AD34" s="250"/>
      <c r="AE34" s="378"/>
      <c r="AF34" s="379">
        <f t="shared" si="11"/>
        <v>0</v>
      </c>
      <c r="AG34" s="378"/>
      <c r="AH34" s="383">
        <f t="shared" si="4"/>
        <v>4081.39</v>
      </c>
      <c r="AI34" s="259"/>
      <c r="AJ34" s="301"/>
      <c r="AK34" s="384">
        <f>_xlfn.XLOOKUP(C34,[8]一线员工!$C$1:$C$65536,[8]一线员工!$BJ$1:$BJ$65536,0,0)</f>
        <v>4081.39</v>
      </c>
      <c r="AL34" s="384">
        <f t="shared" si="5"/>
        <v>0</v>
      </c>
      <c r="AM34" s="469" t="str">
        <f>_xlfn.XLOOKUP(C34,[8]一线员工!$C$1:$C$65536,[8]一线员工!$BO$1:$BO$65536,0,0)</f>
        <v>430203197207186036</v>
      </c>
      <c r="AN34" s="219" t="str">
        <f>_xlfn.XLOOKUP(C34,[8]一线员工!$C$1:$C$65536,[8]一线员工!$BP$1:$BP$65536,0,0)</f>
        <v>合同工</v>
      </c>
      <c r="AO34" s="225">
        <f t="shared" si="6"/>
        <v>691.56</v>
      </c>
      <c r="AP34" s="360" t="str">
        <f ca="1">VLOOKUP(C34,'[9]6月月报7.8'!$B$4:$CK$600,31,0)</f>
        <v>无</v>
      </c>
      <c r="AQ34" s="360" t="e">
        <f ca="1" t="shared" si="7"/>
        <v>#VALUE!</v>
      </c>
      <c r="AR34" s="209" t="str">
        <f>_xlfn.XLOOKUP($C34,汇总!$C:$C,汇总!$C:$C)</f>
        <v>贺王瑜</v>
      </c>
    </row>
    <row r="35" s="360" customFormat="1" ht="20" customHeight="1" spans="1:44">
      <c r="A35" s="259">
        <f t="shared" ref="A35:A44" si="12">ROW()-4</f>
        <v>31</v>
      </c>
      <c r="B35" s="259">
        <v>219</v>
      </c>
      <c r="C35" s="259" t="s">
        <v>100</v>
      </c>
      <c r="D35" s="259" t="s">
        <v>346</v>
      </c>
      <c r="E35" s="364">
        <v>41612</v>
      </c>
      <c r="F35" s="259" t="s">
        <v>397</v>
      </c>
      <c r="G35" s="364">
        <v>45809</v>
      </c>
      <c r="H35" s="365">
        <v>160</v>
      </c>
      <c r="I35" s="296">
        <v>288</v>
      </c>
      <c r="J35" s="365"/>
      <c r="K35" s="374"/>
      <c r="L35" s="250">
        <v>5416.64</v>
      </c>
      <c r="M35" s="250">
        <v>446.4</v>
      </c>
      <c r="N35" s="250">
        <v>111.6</v>
      </c>
      <c r="O35" s="250">
        <v>16.74</v>
      </c>
      <c r="P35" s="250">
        <v>15</v>
      </c>
      <c r="Q35" s="259">
        <v>279</v>
      </c>
      <c r="R35" s="259"/>
      <c r="S35" s="259"/>
      <c r="T35" s="259"/>
      <c r="U35" s="259"/>
      <c r="V35" s="259"/>
      <c r="W35" s="377"/>
      <c r="X35" s="378">
        <f t="shared" si="10"/>
        <v>4547.9</v>
      </c>
      <c r="Y35" s="250">
        <v>0</v>
      </c>
      <c r="Z35" s="250"/>
      <c r="AA35" s="259"/>
      <c r="AB35" s="259">
        <f t="shared" si="3"/>
        <v>0</v>
      </c>
      <c r="AC35" s="250">
        <v>80.25</v>
      </c>
      <c r="AD35" s="250"/>
      <c r="AE35" s="378"/>
      <c r="AF35" s="379">
        <f t="shared" si="11"/>
        <v>0</v>
      </c>
      <c r="AG35" s="378"/>
      <c r="AH35" s="383">
        <f t="shared" si="4"/>
        <v>4467.65</v>
      </c>
      <c r="AI35" s="259"/>
      <c r="AJ35" s="301"/>
      <c r="AK35" s="384">
        <f>_xlfn.XLOOKUP(C35,[8]一线员工!$C$1:$C$65536,[8]一线员工!$BJ$1:$BJ$65536,0,0)</f>
        <v>4467.65</v>
      </c>
      <c r="AL35" s="384">
        <f t="shared" si="5"/>
        <v>0</v>
      </c>
      <c r="AM35" s="384" t="str">
        <f>_xlfn.XLOOKUP(C35,[8]一线员工!$C$1:$C$65536,[8]一线员工!$BO$1:$BO$65536,0,0)</f>
        <v>430202197709246071</v>
      </c>
      <c r="AN35" s="219" t="str">
        <f>_xlfn.XLOOKUP(C35,[8]一线员工!$C$1:$C$65536,[8]一线员工!$BP$1:$BP$65536,0,0)</f>
        <v>合同工</v>
      </c>
      <c r="AO35" s="225">
        <f t="shared" si="6"/>
        <v>853.74</v>
      </c>
      <c r="AP35" s="360" t="str">
        <f ca="1">VLOOKUP(C35,'[9]6月月报7.8'!$B$4:$CK$600,31,0)</f>
        <v>无</v>
      </c>
      <c r="AQ35" s="360" t="e">
        <f ca="1" t="shared" si="7"/>
        <v>#VALUE!</v>
      </c>
      <c r="AR35" s="209" t="str">
        <f>_xlfn.XLOOKUP($C35,汇总!$C:$C,汇总!$C:$C)</f>
        <v>罗亚南</v>
      </c>
    </row>
    <row r="36" s="360" customFormat="1" ht="20" customHeight="1" spans="1:44">
      <c r="A36" s="259">
        <f t="shared" si="12"/>
        <v>32</v>
      </c>
      <c r="B36" s="259">
        <v>709</v>
      </c>
      <c r="C36" s="259" t="s">
        <v>105</v>
      </c>
      <c r="D36" s="259" t="s">
        <v>346</v>
      </c>
      <c r="E36" s="364">
        <v>43595</v>
      </c>
      <c r="F36" s="259" t="s">
        <v>398</v>
      </c>
      <c r="G36" s="364">
        <v>45809</v>
      </c>
      <c r="H36" s="365">
        <v>180</v>
      </c>
      <c r="I36" s="296">
        <v>285</v>
      </c>
      <c r="J36" s="365"/>
      <c r="K36" s="374"/>
      <c r="L36" s="250">
        <v>4826.28</v>
      </c>
      <c r="M36" s="250">
        <v>348.8</v>
      </c>
      <c r="N36" s="250">
        <v>87.2</v>
      </c>
      <c r="O36" s="250">
        <v>13.08</v>
      </c>
      <c r="P36" s="250">
        <v>15</v>
      </c>
      <c r="Q36" s="259">
        <v>218</v>
      </c>
      <c r="R36" s="259"/>
      <c r="S36" s="259"/>
      <c r="T36" s="259"/>
      <c r="U36" s="259"/>
      <c r="V36" s="259"/>
      <c r="W36" s="377"/>
      <c r="X36" s="378">
        <f t="shared" si="10"/>
        <v>4144.2</v>
      </c>
      <c r="Y36" s="250">
        <v>0</v>
      </c>
      <c r="Z36" s="250"/>
      <c r="AA36" s="259"/>
      <c r="AB36" s="259">
        <f t="shared" si="3"/>
        <v>0</v>
      </c>
      <c r="AC36" s="250"/>
      <c r="AD36" s="250"/>
      <c r="AE36" s="378"/>
      <c r="AF36" s="379">
        <f t="shared" si="11"/>
        <v>0</v>
      </c>
      <c r="AG36" s="378"/>
      <c r="AH36" s="383">
        <f t="shared" si="4"/>
        <v>4144.2</v>
      </c>
      <c r="AI36" s="259"/>
      <c r="AJ36" s="301"/>
      <c r="AK36" s="384">
        <f>_xlfn.XLOOKUP(C36,[8]一线员工!$C$1:$C$65536,[8]一线员工!$BJ$1:$BJ$65536,0,0)</f>
        <v>4144.2</v>
      </c>
      <c r="AL36" s="384">
        <f t="shared" si="5"/>
        <v>0</v>
      </c>
      <c r="AM36" s="384" t="str">
        <f>_xlfn.XLOOKUP(C36,[8]一线员工!$C$1:$C$65536,[8]一线员工!$BO$1:$BO$65536,0,0)</f>
        <v>430221199006283835</v>
      </c>
      <c r="AN36" s="219" t="str">
        <f>_xlfn.XLOOKUP(C36,[8]一线员工!$C$1:$C$65536,[8]一线员工!$BP$1:$BP$65536,0,0)</f>
        <v>合同工</v>
      </c>
      <c r="AO36" s="225">
        <f t="shared" si="6"/>
        <v>667.08</v>
      </c>
      <c r="AP36" s="360" t="str">
        <f ca="1">VLOOKUP(C36,'[9]6月月报7.8'!$B$4:$CK$600,31,0)</f>
        <v>无</v>
      </c>
      <c r="AQ36" s="360" t="e">
        <f ca="1" t="shared" si="7"/>
        <v>#VALUE!</v>
      </c>
      <c r="AR36" s="209" t="str">
        <f>_xlfn.XLOOKUP($C36,汇总!$C:$C,汇总!$C:$C)</f>
        <v>欧响亮</v>
      </c>
    </row>
    <row r="37" s="360" customFormat="1" ht="20" customHeight="1" spans="1:44">
      <c r="A37" s="259">
        <f t="shared" si="12"/>
        <v>33</v>
      </c>
      <c r="B37" s="259">
        <v>937</v>
      </c>
      <c r="C37" s="259" t="s">
        <v>106</v>
      </c>
      <c r="D37" s="259" t="s">
        <v>346</v>
      </c>
      <c r="E37" s="364">
        <v>44306</v>
      </c>
      <c r="F37" s="259" t="s">
        <v>398</v>
      </c>
      <c r="G37" s="364">
        <v>45809</v>
      </c>
      <c r="H37" s="365">
        <v>100</v>
      </c>
      <c r="I37" s="296">
        <v>282</v>
      </c>
      <c r="J37" s="365"/>
      <c r="K37" s="374"/>
      <c r="L37" s="250">
        <v>3563.78</v>
      </c>
      <c r="M37" s="250">
        <v>344.88</v>
      </c>
      <c r="N37" s="250">
        <v>86.22</v>
      </c>
      <c r="O37" s="250">
        <v>12.93</v>
      </c>
      <c r="P37" s="250">
        <v>15</v>
      </c>
      <c r="Q37" s="259"/>
      <c r="R37" s="259"/>
      <c r="S37" s="259"/>
      <c r="T37" s="259"/>
      <c r="U37" s="259"/>
      <c r="V37" s="259"/>
      <c r="W37" s="377"/>
      <c r="X37" s="378">
        <f t="shared" si="10"/>
        <v>3104.75</v>
      </c>
      <c r="Y37" s="250">
        <v>0</v>
      </c>
      <c r="Z37" s="250"/>
      <c r="AA37" s="259"/>
      <c r="AB37" s="259">
        <f t="shared" ref="AB37:AB67" si="13">SUM(R37:W37)</f>
        <v>0</v>
      </c>
      <c r="AC37" s="250">
        <v>80.25</v>
      </c>
      <c r="AD37" s="250"/>
      <c r="AE37" s="378"/>
      <c r="AF37" s="379">
        <f t="shared" si="11"/>
        <v>0</v>
      </c>
      <c r="AG37" s="378"/>
      <c r="AH37" s="383">
        <f t="shared" ref="AH37:AH67" si="14">X37-Y37-AA37-AC37-AD37-AE37-AF37-AG37+AB37-Z37</f>
        <v>3024.5</v>
      </c>
      <c r="AI37" s="259"/>
      <c r="AJ37" s="301"/>
      <c r="AK37" s="384">
        <f>_xlfn.XLOOKUP(C37,[8]一线员工!$C$1:$C$65536,[8]一线员工!$BJ$1:$BJ$65536,0,0)</f>
        <v>3024.5</v>
      </c>
      <c r="AL37" s="384">
        <f t="shared" si="5"/>
        <v>0</v>
      </c>
      <c r="AM37" s="384" t="str">
        <f>_xlfn.XLOOKUP(C37,[8]一线员工!$C$1:$C$65536,[8]一线员工!$BO$1:$BO$65536,0,0)</f>
        <v>430221198411125318</v>
      </c>
      <c r="AN37" s="219" t="str">
        <f>_xlfn.XLOOKUP(C37,[8]一线员工!$C$1:$C$65536,[8]一线员工!$BP$1:$BP$65536,0,0)</f>
        <v>劳务工</v>
      </c>
      <c r="AO37" s="225">
        <f t="shared" ref="AO37:AO67" si="15">+M37+N37+O37+Q37</f>
        <v>444.03</v>
      </c>
      <c r="AP37" s="360" t="str">
        <f ca="1">VLOOKUP(C37,'[9]6月月报7.8'!$B$4:$CK$600,31,0)</f>
        <v>无</v>
      </c>
      <c r="AQ37" s="360" t="e">
        <f ca="1" t="shared" ref="AQ37:AQ67" si="16">AM37-AP37</f>
        <v>#VALUE!</v>
      </c>
      <c r="AR37" s="209" t="str">
        <f>_xlfn.XLOOKUP($C37,汇总!$C:$C,汇总!$C:$C)</f>
        <v>刘明</v>
      </c>
    </row>
    <row r="38" s="360" customFormat="1" ht="20" customHeight="1" spans="1:44">
      <c r="A38" s="259">
        <f t="shared" si="12"/>
        <v>34</v>
      </c>
      <c r="B38" s="259">
        <v>1267</v>
      </c>
      <c r="C38" s="259" t="s">
        <v>134</v>
      </c>
      <c r="D38" s="259" t="s">
        <v>346</v>
      </c>
      <c r="E38" s="364">
        <v>45102</v>
      </c>
      <c r="F38" s="259" t="s">
        <v>398</v>
      </c>
      <c r="G38" s="364">
        <v>45809</v>
      </c>
      <c r="H38" s="365">
        <v>132</v>
      </c>
      <c r="I38" s="296">
        <v>279</v>
      </c>
      <c r="J38" s="365"/>
      <c r="K38" s="374"/>
      <c r="L38" s="250">
        <v>3544.44</v>
      </c>
      <c r="M38" s="250">
        <v>344.64</v>
      </c>
      <c r="N38" s="250">
        <v>81.06</v>
      </c>
      <c r="O38" s="250">
        <v>12.92</v>
      </c>
      <c r="P38" s="250">
        <v>15</v>
      </c>
      <c r="Q38" s="259"/>
      <c r="R38" s="259"/>
      <c r="S38" s="259"/>
      <c r="T38" s="259"/>
      <c r="U38" s="259"/>
      <c r="V38" s="259"/>
      <c r="W38" s="377"/>
      <c r="X38" s="378">
        <f t="shared" si="10"/>
        <v>3090.82</v>
      </c>
      <c r="Y38" s="250">
        <v>0</v>
      </c>
      <c r="Z38" s="250"/>
      <c r="AA38" s="259"/>
      <c r="AB38" s="259">
        <f t="shared" si="13"/>
        <v>0</v>
      </c>
      <c r="AC38" s="250"/>
      <c r="AD38" s="250"/>
      <c r="AE38" s="378"/>
      <c r="AF38" s="379">
        <f t="shared" si="11"/>
        <v>0</v>
      </c>
      <c r="AG38" s="378"/>
      <c r="AH38" s="383">
        <f t="shared" si="14"/>
        <v>3090.82</v>
      </c>
      <c r="AI38" s="259"/>
      <c r="AJ38" s="301"/>
      <c r="AK38" s="384">
        <f>_xlfn.XLOOKUP(C38,[8]一线员工!$C$1:$C$65536,[8]一线员工!$BJ$1:$BJ$65536,0,0)</f>
        <v>3090.82</v>
      </c>
      <c r="AL38" s="384">
        <f t="shared" ref="AL38:AL66" si="17">AH38-AK38</f>
        <v>0</v>
      </c>
      <c r="AM38" s="384" t="str">
        <f>_xlfn.XLOOKUP(C38,[8]一线员工!$C$1:$C$65536,[8]一线员工!$BO$1:$BO$65536,0,0)</f>
        <v>430221198910145954</v>
      </c>
      <c r="AN38" s="219" t="str">
        <f>_xlfn.XLOOKUP(C38,[8]一线员工!$C$1:$C$65536,[8]一线员工!$BP$1:$BP$65536,0,0)</f>
        <v>劳务工</v>
      </c>
      <c r="AO38" s="225">
        <f t="shared" si="15"/>
        <v>438.62</v>
      </c>
      <c r="AP38" s="360">
        <f ca="1">VLOOKUP(C38,'[9]6月月报7.8'!$B$4:$CK$600,31,0)</f>
        <v>0</v>
      </c>
      <c r="AQ38" s="360">
        <f ca="1" t="shared" si="16"/>
        <v>4.30221198910145e+17</v>
      </c>
      <c r="AR38" s="209" t="str">
        <f>_xlfn.XLOOKUP($C38,汇总!$C:$C,汇总!$C:$C)</f>
        <v>王锋卡</v>
      </c>
    </row>
    <row r="39" s="360" customFormat="1" ht="20" customHeight="1" spans="1:44">
      <c r="A39" s="259">
        <f t="shared" si="12"/>
        <v>35</v>
      </c>
      <c r="B39" s="259">
        <v>173</v>
      </c>
      <c r="C39" s="259" t="s">
        <v>103</v>
      </c>
      <c r="D39" s="259" t="s">
        <v>346</v>
      </c>
      <c r="E39" s="364">
        <v>41884</v>
      </c>
      <c r="F39" s="259" t="s">
        <v>398</v>
      </c>
      <c r="G39" s="364">
        <v>45809</v>
      </c>
      <c r="H39" s="365">
        <v>168</v>
      </c>
      <c r="I39" s="296">
        <v>276</v>
      </c>
      <c r="J39" s="365"/>
      <c r="K39" s="374"/>
      <c r="L39" s="250">
        <v>3960.62</v>
      </c>
      <c r="M39" s="250">
        <v>400</v>
      </c>
      <c r="N39" s="250">
        <v>100</v>
      </c>
      <c r="O39" s="250">
        <v>15</v>
      </c>
      <c r="P39" s="250">
        <v>15</v>
      </c>
      <c r="Q39" s="259">
        <v>250</v>
      </c>
      <c r="R39" s="259"/>
      <c r="S39" s="259"/>
      <c r="T39" s="259"/>
      <c r="U39" s="259"/>
      <c r="V39" s="259"/>
      <c r="W39" s="377"/>
      <c r="X39" s="378">
        <f t="shared" si="10"/>
        <v>3180.62</v>
      </c>
      <c r="Y39" s="250">
        <v>0</v>
      </c>
      <c r="Z39" s="250"/>
      <c r="AA39" s="259"/>
      <c r="AB39" s="259">
        <f t="shared" si="13"/>
        <v>0</v>
      </c>
      <c r="AC39" s="250">
        <v>29.2</v>
      </c>
      <c r="AD39" s="250"/>
      <c r="AE39" s="378"/>
      <c r="AF39" s="379">
        <f t="shared" si="11"/>
        <v>0</v>
      </c>
      <c r="AG39" s="378"/>
      <c r="AH39" s="383">
        <f t="shared" si="14"/>
        <v>3151.42</v>
      </c>
      <c r="AI39" s="259"/>
      <c r="AJ39" s="301"/>
      <c r="AK39" s="384">
        <f>_xlfn.XLOOKUP(C39,[8]一线员工!$C$1:$C$65536,[8]一线员工!$BJ$1:$BJ$65536,0,0)</f>
        <v>3151.42</v>
      </c>
      <c r="AL39" s="384">
        <f t="shared" si="17"/>
        <v>0</v>
      </c>
      <c r="AM39" s="384" t="str">
        <f>_xlfn.XLOOKUP(C39,[8]一线员工!$C$1:$C$65536,[8]一线员工!$BO$1:$BO$65536,0,0)</f>
        <v>432502198409158371</v>
      </c>
      <c r="AN39" s="219" t="str">
        <f>_xlfn.XLOOKUP(C39,[8]一线员工!$C$1:$C$65536,[8]一线员工!$BP$1:$BP$65536,0,0)</f>
        <v>合同工</v>
      </c>
      <c r="AO39" s="225">
        <f t="shared" si="15"/>
        <v>765</v>
      </c>
      <c r="AP39" s="360" t="str">
        <f ca="1">VLOOKUP(C39,'[9]6月月报7.8'!$B$4:$CK$600,31,0)</f>
        <v>中级</v>
      </c>
      <c r="AQ39" s="360" t="e">
        <f ca="1" t="shared" si="16"/>
        <v>#VALUE!</v>
      </c>
      <c r="AR39" s="209" t="str">
        <f>_xlfn.XLOOKUP($C39,汇总!$C:$C,汇总!$C:$C)</f>
        <v>苏超</v>
      </c>
    </row>
    <row r="40" s="360" customFormat="1" ht="20" customHeight="1" spans="1:44">
      <c r="A40" s="259">
        <f t="shared" si="12"/>
        <v>36</v>
      </c>
      <c r="B40" s="259">
        <v>851</v>
      </c>
      <c r="C40" s="259" t="s">
        <v>101</v>
      </c>
      <c r="D40" s="259" t="s">
        <v>346</v>
      </c>
      <c r="E40" s="364">
        <v>43685</v>
      </c>
      <c r="F40" s="259" t="s">
        <v>398</v>
      </c>
      <c r="G40" s="364">
        <v>45809</v>
      </c>
      <c r="H40" s="365">
        <v>168</v>
      </c>
      <c r="I40" s="296">
        <v>264</v>
      </c>
      <c r="J40" s="365"/>
      <c r="K40" s="374"/>
      <c r="L40" s="250">
        <v>3730.24</v>
      </c>
      <c r="M40" s="250">
        <v>358.32</v>
      </c>
      <c r="N40" s="250">
        <v>89.58</v>
      </c>
      <c r="O40" s="250">
        <v>13.44</v>
      </c>
      <c r="P40" s="250">
        <v>15</v>
      </c>
      <c r="Q40" s="259"/>
      <c r="R40" s="259"/>
      <c r="S40" s="259"/>
      <c r="T40" s="259"/>
      <c r="U40" s="259"/>
      <c r="V40" s="259"/>
      <c r="W40" s="377"/>
      <c r="X40" s="378">
        <f t="shared" si="10"/>
        <v>3253.9</v>
      </c>
      <c r="Y40" s="250">
        <v>0</v>
      </c>
      <c r="Z40" s="250"/>
      <c r="AA40" s="259"/>
      <c r="AB40" s="259">
        <f t="shared" si="13"/>
        <v>0</v>
      </c>
      <c r="AC40" s="250"/>
      <c r="AD40" s="250"/>
      <c r="AE40" s="378"/>
      <c r="AF40" s="379">
        <f t="shared" si="11"/>
        <v>0</v>
      </c>
      <c r="AG40" s="378"/>
      <c r="AH40" s="383">
        <f t="shared" si="14"/>
        <v>3253.9</v>
      </c>
      <c r="AI40" s="259"/>
      <c r="AJ40" s="301"/>
      <c r="AK40" s="384">
        <f>_xlfn.XLOOKUP(C40,[8]一线员工!$C$1:$C$65536,[8]一线员工!$BJ$1:$BJ$65536,0,0)</f>
        <v>3253.9</v>
      </c>
      <c r="AL40" s="384">
        <f t="shared" si="17"/>
        <v>0</v>
      </c>
      <c r="AM40" s="384" t="str">
        <f>_xlfn.XLOOKUP(C40,[8]一线员工!$C$1:$C$65536,[8]一线员工!$BO$1:$BO$65536,0,0)</f>
        <v>430224198601162717</v>
      </c>
      <c r="AN40" s="219" t="str">
        <f>_xlfn.XLOOKUP(C40,[8]一线员工!$C$1:$C$65536,[8]一线员工!$BP$1:$BP$65536,0,0)</f>
        <v>劳务工</v>
      </c>
      <c r="AO40" s="225">
        <f t="shared" si="15"/>
        <v>461.34</v>
      </c>
      <c r="AP40" s="360" t="str">
        <f ca="1">VLOOKUP(C40,'[9]6月月报7.8'!$B$4:$CK$600,31,0)</f>
        <v>无</v>
      </c>
      <c r="AQ40" s="360" t="e">
        <f ca="1" t="shared" si="16"/>
        <v>#VALUE!</v>
      </c>
      <c r="AR40" s="209" t="str">
        <f>_xlfn.XLOOKUP($C40,汇总!$C:$C,汇总!$C:$C)</f>
        <v>杨亮亮</v>
      </c>
    </row>
    <row r="41" s="360" customFormat="1" ht="20" customHeight="1" spans="1:44">
      <c r="A41" s="259">
        <f t="shared" si="12"/>
        <v>37</v>
      </c>
      <c r="B41" s="259">
        <v>230</v>
      </c>
      <c r="C41" s="259" t="s">
        <v>102</v>
      </c>
      <c r="D41" s="259" t="s">
        <v>346</v>
      </c>
      <c r="E41" s="364">
        <v>42107</v>
      </c>
      <c r="F41" s="259" t="s">
        <v>398</v>
      </c>
      <c r="G41" s="364">
        <v>45809</v>
      </c>
      <c r="H41" s="365">
        <v>124</v>
      </c>
      <c r="I41" s="296">
        <v>270</v>
      </c>
      <c r="J41" s="365"/>
      <c r="K41" s="374"/>
      <c r="L41" s="250">
        <v>3658.05</v>
      </c>
      <c r="M41" s="250">
        <v>364.8</v>
      </c>
      <c r="N41" s="250">
        <v>91.2</v>
      </c>
      <c r="O41" s="250">
        <v>13.68</v>
      </c>
      <c r="P41" s="250">
        <v>15</v>
      </c>
      <c r="Q41" s="259">
        <v>228</v>
      </c>
      <c r="R41" s="259"/>
      <c r="S41" s="259"/>
      <c r="T41" s="259"/>
      <c r="U41" s="259"/>
      <c r="V41" s="259"/>
      <c r="W41" s="377"/>
      <c r="X41" s="378">
        <f t="shared" si="10"/>
        <v>2945.37</v>
      </c>
      <c r="Y41" s="250">
        <v>0</v>
      </c>
      <c r="Z41" s="250"/>
      <c r="AA41" s="259"/>
      <c r="AB41" s="259">
        <f t="shared" si="13"/>
        <v>0</v>
      </c>
      <c r="AC41" s="250"/>
      <c r="AD41" s="250"/>
      <c r="AE41" s="378"/>
      <c r="AF41" s="379">
        <f t="shared" si="11"/>
        <v>0</v>
      </c>
      <c r="AG41" s="378"/>
      <c r="AH41" s="383">
        <f t="shared" si="14"/>
        <v>2945.37</v>
      </c>
      <c r="AI41" s="259"/>
      <c r="AJ41" s="301"/>
      <c r="AK41" s="384">
        <f>_xlfn.XLOOKUP(C41,[8]一线员工!$C$1:$C$65536,[8]一线员工!$BJ$1:$BJ$65536,0,0)</f>
        <v>2945.37</v>
      </c>
      <c r="AL41" s="384">
        <f t="shared" si="17"/>
        <v>0</v>
      </c>
      <c r="AM41" s="384" t="str">
        <f>_xlfn.XLOOKUP(C41,[8]一线员工!$C$1:$C$65536,[8]一线员工!$BO$1:$BO$65536,0,0)</f>
        <v>430203199001137035</v>
      </c>
      <c r="AN41" s="219" t="str">
        <f>_xlfn.XLOOKUP(C41,[8]一线员工!$C$1:$C$65536,[8]一线员工!$BP$1:$BP$65536,0,0)</f>
        <v>合同工</v>
      </c>
      <c r="AO41" s="225">
        <f t="shared" si="15"/>
        <v>697.68</v>
      </c>
      <c r="AP41" s="360" t="str">
        <f ca="1">VLOOKUP(C41,'[9]6月月报7.8'!$B$4:$CK$600,31,0)</f>
        <v>无</v>
      </c>
      <c r="AQ41" s="360" t="e">
        <f ca="1" t="shared" si="16"/>
        <v>#VALUE!</v>
      </c>
      <c r="AR41" s="209" t="str">
        <f>_xlfn.XLOOKUP($C41,汇总!$C:$C,汇总!$C:$C)</f>
        <v>吴陈</v>
      </c>
    </row>
    <row r="42" s="360" customFormat="1" ht="20" customHeight="1" spans="1:44">
      <c r="A42" s="259">
        <f t="shared" si="12"/>
        <v>38</v>
      </c>
      <c r="B42" s="259">
        <v>223</v>
      </c>
      <c r="C42" s="259" t="s">
        <v>104</v>
      </c>
      <c r="D42" s="259" t="s">
        <v>346</v>
      </c>
      <c r="E42" s="364">
        <v>41332</v>
      </c>
      <c r="F42" s="259" t="s">
        <v>398</v>
      </c>
      <c r="G42" s="364">
        <v>45809</v>
      </c>
      <c r="H42" s="365">
        <v>132</v>
      </c>
      <c r="I42" s="296">
        <v>279</v>
      </c>
      <c r="J42" s="365"/>
      <c r="K42" s="374"/>
      <c r="L42" s="250">
        <v>3767.85</v>
      </c>
      <c r="M42" s="250"/>
      <c r="N42" s="250"/>
      <c r="O42" s="250"/>
      <c r="P42" s="250"/>
      <c r="Q42" s="259"/>
      <c r="R42" s="259"/>
      <c r="S42" s="259"/>
      <c r="T42" s="259"/>
      <c r="U42" s="259"/>
      <c r="V42" s="259"/>
      <c r="W42" s="377"/>
      <c r="X42" s="378">
        <f t="shared" si="10"/>
        <v>3767.85</v>
      </c>
      <c r="Y42" s="250">
        <v>0</v>
      </c>
      <c r="Z42" s="250"/>
      <c r="AA42" s="259"/>
      <c r="AB42" s="259">
        <f t="shared" si="13"/>
        <v>0</v>
      </c>
      <c r="AC42" s="250"/>
      <c r="AD42" s="250"/>
      <c r="AE42" s="378"/>
      <c r="AF42" s="379">
        <f t="shared" si="11"/>
        <v>0</v>
      </c>
      <c r="AG42" s="378"/>
      <c r="AH42" s="383">
        <f t="shared" si="14"/>
        <v>3767.85</v>
      </c>
      <c r="AI42" s="259"/>
      <c r="AJ42" s="301"/>
      <c r="AK42" s="384">
        <f>_xlfn.XLOOKUP(C42,[8]一线员工!$C$1:$C$65536,[8]一线员工!$BJ$1:$BJ$65536,0,0)</f>
        <v>3767.85</v>
      </c>
      <c r="AL42" s="384">
        <f t="shared" si="17"/>
        <v>0</v>
      </c>
      <c r="AM42" s="384" t="str">
        <f>_xlfn.XLOOKUP(C42,[8]一线员工!$C$1:$C$65536,[8]一线员工!$BO$1:$BO$65536,0,0)</f>
        <v>430211196612110014</v>
      </c>
      <c r="AN42" s="219" t="str">
        <f>_xlfn.XLOOKUP(C42,[8]一线员工!$C$1:$C$65536,[8]一线员工!$BP$1:$BP$65536,0,0)</f>
        <v>劳务工</v>
      </c>
      <c r="AO42" s="225">
        <f t="shared" si="15"/>
        <v>0</v>
      </c>
      <c r="AP42" s="360" t="str">
        <f ca="1">VLOOKUP(C42,'[9]6月月报7.8'!$B$4:$CK$600,31,0)</f>
        <v>无</v>
      </c>
      <c r="AQ42" s="360" t="e">
        <f ca="1" t="shared" si="16"/>
        <v>#VALUE!</v>
      </c>
      <c r="AR42" s="209" t="str">
        <f>_xlfn.XLOOKUP($C42,汇总!$C:$C,汇总!$C:$C)</f>
        <v>易任红</v>
      </c>
    </row>
    <row r="43" s="360" customFormat="1" ht="20" customHeight="1" spans="1:44">
      <c r="A43" s="259">
        <f t="shared" si="12"/>
        <v>39</v>
      </c>
      <c r="B43" s="259">
        <v>311</v>
      </c>
      <c r="C43" s="259" t="s">
        <v>108</v>
      </c>
      <c r="D43" s="259" t="s">
        <v>346</v>
      </c>
      <c r="E43" s="364">
        <v>42554</v>
      </c>
      <c r="F43" s="259" t="s">
        <v>398</v>
      </c>
      <c r="G43" s="364">
        <v>45809</v>
      </c>
      <c r="H43" s="365">
        <v>120</v>
      </c>
      <c r="I43" s="296">
        <v>258</v>
      </c>
      <c r="J43" s="365"/>
      <c r="K43" s="374"/>
      <c r="L43" s="250">
        <v>3424.45</v>
      </c>
      <c r="M43" s="250">
        <v>355.2</v>
      </c>
      <c r="N43" s="250">
        <v>88.8</v>
      </c>
      <c r="O43" s="250">
        <v>13.32</v>
      </c>
      <c r="P43" s="250">
        <v>15</v>
      </c>
      <c r="Q43" s="259">
        <v>222</v>
      </c>
      <c r="R43" s="259"/>
      <c r="S43" s="259"/>
      <c r="T43" s="259"/>
      <c r="U43" s="259"/>
      <c r="V43" s="259"/>
      <c r="W43" s="377"/>
      <c r="X43" s="378">
        <f t="shared" si="10"/>
        <v>2730.13</v>
      </c>
      <c r="Y43" s="250">
        <v>0</v>
      </c>
      <c r="Z43" s="250"/>
      <c r="AA43" s="259"/>
      <c r="AB43" s="259">
        <f t="shared" si="13"/>
        <v>0</v>
      </c>
      <c r="AC43" s="250"/>
      <c r="AD43" s="250"/>
      <c r="AE43" s="378"/>
      <c r="AF43" s="379">
        <f t="shared" si="11"/>
        <v>0</v>
      </c>
      <c r="AG43" s="378"/>
      <c r="AH43" s="383">
        <f t="shared" si="14"/>
        <v>2730.13</v>
      </c>
      <c r="AI43" s="259"/>
      <c r="AJ43" s="301"/>
      <c r="AK43" s="384">
        <f>_xlfn.XLOOKUP(C43,[8]一线员工!$C$1:$C$65536,[8]一线员工!$BJ$1:$BJ$65536,0,0)</f>
        <v>2730.13</v>
      </c>
      <c r="AL43" s="384">
        <f t="shared" si="17"/>
        <v>0</v>
      </c>
      <c r="AM43" s="384" t="str">
        <f>_xlfn.XLOOKUP(C43,[8]一线员工!$C$1:$C$65536,[8]一线员工!$BO$1:$BO$65536,0,0)</f>
        <v>430921198101045118</v>
      </c>
      <c r="AN43" s="219" t="str">
        <f>_xlfn.XLOOKUP(C43,[8]一线员工!$C$1:$C$65536,[8]一线员工!$BP$1:$BP$65536,0,0)</f>
        <v>合同工</v>
      </c>
      <c r="AO43" s="225">
        <f t="shared" si="15"/>
        <v>679.32</v>
      </c>
      <c r="AP43" s="360" t="str">
        <f ca="1">VLOOKUP(C43,'[9]6月月报7.8'!$B$4:$CK$600,31,0)</f>
        <v>无</v>
      </c>
      <c r="AQ43" s="360" t="e">
        <f ca="1" t="shared" si="16"/>
        <v>#VALUE!</v>
      </c>
      <c r="AR43" s="209" t="str">
        <f>_xlfn.XLOOKUP($C43,汇总!$C:$C,汇总!$C:$C)</f>
        <v>刘文强</v>
      </c>
    </row>
    <row r="44" s="360" customFormat="1" ht="20" customHeight="1" spans="1:44">
      <c r="A44" s="259">
        <f t="shared" si="12"/>
        <v>40</v>
      </c>
      <c r="B44" s="259">
        <v>563</v>
      </c>
      <c r="C44" s="259" t="s">
        <v>109</v>
      </c>
      <c r="D44" s="259" t="s">
        <v>346</v>
      </c>
      <c r="E44" s="364">
        <v>42783</v>
      </c>
      <c r="F44" s="259" t="s">
        <v>398</v>
      </c>
      <c r="G44" s="364">
        <v>45809</v>
      </c>
      <c r="H44" s="365">
        <v>144</v>
      </c>
      <c r="I44" s="296">
        <v>270</v>
      </c>
      <c r="J44" s="365"/>
      <c r="K44" s="374"/>
      <c r="L44" s="250">
        <v>3387.89</v>
      </c>
      <c r="M44" s="250">
        <v>355.2</v>
      </c>
      <c r="N44" s="250">
        <v>88.8</v>
      </c>
      <c r="O44" s="250">
        <v>13.32</v>
      </c>
      <c r="P44" s="250">
        <v>15</v>
      </c>
      <c r="Q44" s="259">
        <v>222</v>
      </c>
      <c r="R44" s="259"/>
      <c r="S44" s="259"/>
      <c r="T44" s="259"/>
      <c r="U44" s="259"/>
      <c r="V44" s="259"/>
      <c r="W44" s="377"/>
      <c r="X44" s="378">
        <f t="shared" si="10"/>
        <v>2693.57</v>
      </c>
      <c r="Y44" s="250">
        <v>0</v>
      </c>
      <c r="Z44" s="250"/>
      <c r="AA44" s="259"/>
      <c r="AB44" s="259">
        <f t="shared" si="13"/>
        <v>0</v>
      </c>
      <c r="AC44" s="250"/>
      <c r="AD44" s="250"/>
      <c r="AE44" s="378"/>
      <c r="AF44" s="379">
        <f t="shared" si="11"/>
        <v>0</v>
      </c>
      <c r="AG44" s="378"/>
      <c r="AH44" s="383">
        <f t="shared" si="14"/>
        <v>2693.57</v>
      </c>
      <c r="AI44" s="259"/>
      <c r="AJ44" s="301"/>
      <c r="AK44" s="384">
        <f>_xlfn.XLOOKUP(C44,[8]一线员工!$C$1:$C$65536,[8]一线员工!$BJ$1:$BJ$65536,0,0)</f>
        <v>2693.57</v>
      </c>
      <c r="AL44" s="384">
        <f t="shared" si="17"/>
        <v>0</v>
      </c>
      <c r="AM44" s="384" t="str">
        <f>_xlfn.XLOOKUP(C44,[8]一线员工!$C$1:$C$65536,[8]一线员工!$BO$1:$BO$65536,0,0)</f>
        <v>43028119810403683X</v>
      </c>
      <c r="AN44" s="219" t="str">
        <f>_xlfn.XLOOKUP(C44,[8]一线员工!$C$1:$C$65536,[8]一线员工!$BP$1:$BP$65536,0,0)</f>
        <v>合同工</v>
      </c>
      <c r="AO44" s="225">
        <f t="shared" si="15"/>
        <v>679.32</v>
      </c>
      <c r="AP44" s="360" t="str">
        <f ca="1">VLOOKUP(C44,'[9]6月月报7.8'!$B$4:$CK$600,31,0)</f>
        <v>无</v>
      </c>
      <c r="AQ44" s="360" t="e">
        <f ca="1" t="shared" si="16"/>
        <v>#VALUE!</v>
      </c>
      <c r="AR44" s="209" t="str">
        <f>_xlfn.XLOOKUP($C44,汇总!$C:$C,汇总!$C:$C)</f>
        <v>刘谦</v>
      </c>
    </row>
    <row r="45" s="360" customFormat="1" ht="20" customHeight="1" spans="1:44">
      <c r="A45" s="259">
        <f t="shared" ref="A45:A54" si="18">ROW()-4</f>
        <v>41</v>
      </c>
      <c r="B45" s="259">
        <v>125</v>
      </c>
      <c r="C45" s="259" t="s">
        <v>110</v>
      </c>
      <c r="D45" s="259" t="s">
        <v>346</v>
      </c>
      <c r="E45" s="364">
        <v>41881</v>
      </c>
      <c r="F45" s="259" t="s">
        <v>398</v>
      </c>
      <c r="G45" s="364">
        <v>45809</v>
      </c>
      <c r="H45" s="365">
        <v>144</v>
      </c>
      <c r="I45" s="296">
        <v>270</v>
      </c>
      <c r="J45" s="365"/>
      <c r="K45" s="374"/>
      <c r="L45" s="250">
        <v>3768.24</v>
      </c>
      <c r="M45" s="250">
        <v>356.8</v>
      </c>
      <c r="N45" s="250">
        <v>89.2</v>
      </c>
      <c r="O45" s="250">
        <v>13.38</v>
      </c>
      <c r="P45" s="250">
        <v>15</v>
      </c>
      <c r="Q45" s="259">
        <v>223</v>
      </c>
      <c r="R45" s="259"/>
      <c r="S45" s="259"/>
      <c r="T45" s="259"/>
      <c r="U45" s="259"/>
      <c r="V45" s="259"/>
      <c r="W45" s="377"/>
      <c r="X45" s="378">
        <f t="shared" si="10"/>
        <v>3070.86</v>
      </c>
      <c r="Y45" s="250">
        <v>0</v>
      </c>
      <c r="Z45" s="250"/>
      <c r="AA45" s="259"/>
      <c r="AB45" s="259">
        <f t="shared" si="13"/>
        <v>0</v>
      </c>
      <c r="AC45" s="250"/>
      <c r="AD45" s="250"/>
      <c r="AE45" s="378"/>
      <c r="AF45" s="379">
        <f t="shared" si="11"/>
        <v>0</v>
      </c>
      <c r="AG45" s="378"/>
      <c r="AH45" s="383">
        <f t="shared" si="14"/>
        <v>3070.86</v>
      </c>
      <c r="AI45" s="259"/>
      <c r="AJ45" s="301"/>
      <c r="AK45" s="384">
        <f>_xlfn.XLOOKUP(C45,[8]一线员工!$C$1:$C$65536,[8]一线员工!$BJ$1:$BJ$65536,0,0)</f>
        <v>3070.86</v>
      </c>
      <c r="AL45" s="384">
        <f t="shared" si="17"/>
        <v>0</v>
      </c>
      <c r="AM45" s="384" t="str">
        <f>_xlfn.XLOOKUP(C45,[8]一线员工!$C$1:$C$65536,[8]一线员工!$BO$1:$BO$65536,0,0)</f>
        <v>430204199302173239</v>
      </c>
      <c r="AN45" s="219" t="str">
        <f>_xlfn.XLOOKUP(C45,[8]一线员工!$C$1:$C$65536,[8]一线员工!$BP$1:$BP$65536,0,0)</f>
        <v>合同工</v>
      </c>
      <c r="AO45" s="225">
        <f t="shared" si="15"/>
        <v>682.38</v>
      </c>
      <c r="AP45" s="360" t="str">
        <f ca="1">VLOOKUP(C45,'[9]6月月报7.8'!$B$4:$CK$600,31,0)</f>
        <v>五级/初级技能</v>
      </c>
      <c r="AQ45" s="360" t="e">
        <f ca="1" t="shared" si="16"/>
        <v>#VALUE!</v>
      </c>
      <c r="AR45" s="209" t="str">
        <f>_xlfn.XLOOKUP($C45,汇总!$C:$C,汇总!$C:$C)</f>
        <v>邓日顺</v>
      </c>
    </row>
    <row r="46" s="360" customFormat="1" ht="20" customHeight="1" spans="1:44">
      <c r="A46" s="259">
        <f t="shared" si="18"/>
        <v>42</v>
      </c>
      <c r="B46" s="259">
        <v>241</v>
      </c>
      <c r="C46" s="259" t="s">
        <v>111</v>
      </c>
      <c r="D46" s="259" t="s">
        <v>346</v>
      </c>
      <c r="E46" s="364">
        <v>41718</v>
      </c>
      <c r="F46" s="259" t="s">
        <v>398</v>
      </c>
      <c r="G46" s="364">
        <v>45809</v>
      </c>
      <c r="H46" s="365">
        <v>132</v>
      </c>
      <c r="I46" s="296">
        <v>261</v>
      </c>
      <c r="J46" s="365"/>
      <c r="K46" s="374"/>
      <c r="L46" s="250">
        <v>3691.05</v>
      </c>
      <c r="M46" s="250">
        <v>363.2</v>
      </c>
      <c r="N46" s="250">
        <v>90.8</v>
      </c>
      <c r="O46" s="250">
        <v>13.62</v>
      </c>
      <c r="P46" s="250">
        <v>15</v>
      </c>
      <c r="Q46" s="259">
        <v>227</v>
      </c>
      <c r="R46" s="259"/>
      <c r="S46" s="259"/>
      <c r="T46" s="259"/>
      <c r="U46" s="259"/>
      <c r="V46" s="259"/>
      <c r="W46" s="377"/>
      <c r="X46" s="378">
        <f t="shared" si="10"/>
        <v>2981.43</v>
      </c>
      <c r="Y46" s="250">
        <v>0</v>
      </c>
      <c r="Z46" s="250"/>
      <c r="AA46" s="259"/>
      <c r="AB46" s="259">
        <f t="shared" si="13"/>
        <v>0</v>
      </c>
      <c r="AC46" s="250"/>
      <c r="AD46" s="250"/>
      <c r="AE46" s="378"/>
      <c r="AF46" s="379">
        <f t="shared" si="11"/>
        <v>0</v>
      </c>
      <c r="AG46" s="378"/>
      <c r="AH46" s="383">
        <f t="shared" si="14"/>
        <v>2981.43</v>
      </c>
      <c r="AI46" s="259"/>
      <c r="AJ46" s="301"/>
      <c r="AK46" s="384">
        <f>_xlfn.XLOOKUP(C46,[8]一线员工!$C$1:$C$65536,[8]一线员工!$BJ$1:$BJ$65536,0,0)</f>
        <v>2981.43</v>
      </c>
      <c r="AL46" s="384">
        <f t="shared" si="17"/>
        <v>0</v>
      </c>
      <c r="AM46" s="384" t="str">
        <f>_xlfn.XLOOKUP(C46,[8]一线员工!$C$1:$C$65536,[8]一线员工!$BO$1:$BO$65536,0,0)</f>
        <v>430223197710281810</v>
      </c>
      <c r="AN46" s="219" t="str">
        <f>_xlfn.XLOOKUP(C46,[8]一线员工!$C$1:$C$65536,[8]一线员工!$BP$1:$BP$65536,0,0)</f>
        <v>合同工</v>
      </c>
      <c r="AO46" s="225">
        <f t="shared" si="15"/>
        <v>694.62</v>
      </c>
      <c r="AP46" s="360" t="str">
        <f ca="1">VLOOKUP(C46,'[9]6月月报7.8'!$B$4:$CK$600,31,0)</f>
        <v>无</v>
      </c>
      <c r="AQ46" s="360" t="e">
        <f ca="1" t="shared" si="16"/>
        <v>#VALUE!</v>
      </c>
      <c r="AR46" s="209" t="str">
        <f>_xlfn.XLOOKUP($C46,汇总!$C:$C,汇总!$C:$C)</f>
        <v>李亦斌</v>
      </c>
    </row>
    <row r="47" s="360" customFormat="1" ht="20" customHeight="1" spans="1:44">
      <c r="A47" s="259">
        <f t="shared" si="18"/>
        <v>43</v>
      </c>
      <c r="B47" s="259">
        <v>1039</v>
      </c>
      <c r="C47" s="259" t="s">
        <v>114</v>
      </c>
      <c r="D47" s="259" t="s">
        <v>346</v>
      </c>
      <c r="E47" s="364">
        <v>44753</v>
      </c>
      <c r="F47" s="259" t="s">
        <v>398</v>
      </c>
      <c r="G47" s="364">
        <v>45809</v>
      </c>
      <c r="H47" s="365">
        <v>196</v>
      </c>
      <c r="I47" s="296">
        <v>249</v>
      </c>
      <c r="J47" s="365"/>
      <c r="K47" s="374"/>
      <c r="L47" s="250">
        <v>3480.2</v>
      </c>
      <c r="M47" s="250">
        <v>344.64</v>
      </c>
      <c r="N47" s="250">
        <v>86.16</v>
      </c>
      <c r="O47" s="250">
        <v>12.92</v>
      </c>
      <c r="P47" s="250">
        <v>15</v>
      </c>
      <c r="Q47" s="259"/>
      <c r="R47" s="259"/>
      <c r="S47" s="259"/>
      <c r="T47" s="259"/>
      <c r="U47" s="259"/>
      <c r="V47" s="259"/>
      <c r="W47" s="377"/>
      <c r="X47" s="378">
        <f t="shared" si="10"/>
        <v>3021.48</v>
      </c>
      <c r="Y47" s="250">
        <v>0</v>
      </c>
      <c r="Z47" s="250"/>
      <c r="AA47" s="259"/>
      <c r="AB47" s="259">
        <f t="shared" si="13"/>
        <v>0</v>
      </c>
      <c r="AC47" s="250">
        <v>80.25</v>
      </c>
      <c r="AD47" s="250"/>
      <c r="AE47" s="378"/>
      <c r="AF47" s="379">
        <f t="shared" si="11"/>
        <v>0</v>
      </c>
      <c r="AG47" s="378"/>
      <c r="AH47" s="383">
        <f t="shared" si="14"/>
        <v>2941.23</v>
      </c>
      <c r="AI47" s="259"/>
      <c r="AJ47" s="301" t="s">
        <v>399</v>
      </c>
      <c r="AK47" s="384">
        <f>_xlfn.XLOOKUP(C47,[8]一线员工!$C$1:$C$65536,[8]一线员工!$BJ$1:$BJ$65536,0,0)</f>
        <v>2941.23</v>
      </c>
      <c r="AL47" s="384">
        <f t="shared" si="17"/>
        <v>0</v>
      </c>
      <c r="AM47" s="384" t="str">
        <f>_xlfn.XLOOKUP(C47,[8]一线员工!$C$1:$C$65536,[8]一线员工!$BO$1:$BO$65536,0,0)</f>
        <v>432321196507103234</v>
      </c>
      <c r="AN47" s="219" t="str">
        <f>_xlfn.XLOOKUP(C47,[8]一线员工!$C$1:$C$65536,[8]一线员工!$BP$1:$BP$65536,0,0)</f>
        <v>劳务工</v>
      </c>
      <c r="AO47" s="225">
        <f t="shared" si="15"/>
        <v>443.72</v>
      </c>
      <c r="AP47" s="360">
        <f ca="1">VLOOKUP(C47,'[9]6月月报7.8'!$B$4:$CK$600,31,0)</f>
        <v>0</v>
      </c>
      <c r="AQ47" s="360">
        <f ca="1" t="shared" si="16"/>
        <v>4.32321196507103e+17</v>
      </c>
      <c r="AR47" s="209" t="str">
        <f>_xlfn.XLOOKUP($C47,汇总!$C:$C,汇总!$C:$C)</f>
        <v>曹卫清</v>
      </c>
    </row>
    <row r="48" s="360" customFormat="1" ht="20" customHeight="1" spans="1:44">
      <c r="A48" s="259">
        <f t="shared" si="18"/>
        <v>44</v>
      </c>
      <c r="B48" s="259">
        <v>1105</v>
      </c>
      <c r="C48" s="259" t="s">
        <v>115</v>
      </c>
      <c r="D48" s="259" t="s">
        <v>346</v>
      </c>
      <c r="E48" s="364">
        <v>44788</v>
      </c>
      <c r="F48" s="259" t="s">
        <v>398</v>
      </c>
      <c r="G48" s="364">
        <v>45809</v>
      </c>
      <c r="H48" s="365">
        <v>144</v>
      </c>
      <c r="I48" s="296">
        <v>270</v>
      </c>
      <c r="J48" s="365"/>
      <c r="K48" s="374"/>
      <c r="L48" s="250">
        <v>3465.44</v>
      </c>
      <c r="M48" s="250">
        <v>344.64</v>
      </c>
      <c r="N48" s="250">
        <v>86.16</v>
      </c>
      <c r="O48" s="250">
        <v>12.92</v>
      </c>
      <c r="P48" s="250">
        <v>15</v>
      </c>
      <c r="Q48" s="259"/>
      <c r="R48" s="259"/>
      <c r="S48" s="259"/>
      <c r="T48" s="259"/>
      <c r="U48" s="259"/>
      <c r="V48" s="259"/>
      <c r="W48" s="377"/>
      <c r="X48" s="378">
        <f t="shared" si="10"/>
        <v>3006.72</v>
      </c>
      <c r="Y48" s="250">
        <v>0</v>
      </c>
      <c r="Z48" s="250"/>
      <c r="AA48" s="259"/>
      <c r="AB48" s="259">
        <f t="shared" si="13"/>
        <v>0</v>
      </c>
      <c r="AC48" s="250"/>
      <c r="AD48" s="250"/>
      <c r="AE48" s="378"/>
      <c r="AF48" s="379">
        <f t="shared" si="11"/>
        <v>0</v>
      </c>
      <c r="AG48" s="378"/>
      <c r="AH48" s="383">
        <f t="shared" si="14"/>
        <v>3006.72</v>
      </c>
      <c r="AI48" s="259"/>
      <c r="AJ48" s="301"/>
      <c r="AK48" s="384">
        <f>_xlfn.XLOOKUP(C48,[8]一线员工!$C$1:$C$65536,[8]一线员工!$BJ$1:$BJ$65536,0,0)</f>
        <v>3006.72</v>
      </c>
      <c r="AL48" s="384">
        <f t="shared" si="17"/>
        <v>0</v>
      </c>
      <c r="AM48" s="384" t="str">
        <f>_xlfn.XLOOKUP(C48,[8]一线员工!$C$1:$C$65536,[8]一线员工!$BO$1:$BO$65536,0,0)</f>
        <v>430204200005271014</v>
      </c>
      <c r="AN48" s="219" t="str">
        <f>_xlfn.XLOOKUP(C48,[8]一线员工!$C$1:$C$65536,[8]一线员工!$BP$1:$BP$65536,0,0)</f>
        <v>劳务工</v>
      </c>
      <c r="AO48" s="225">
        <f t="shared" si="15"/>
        <v>443.72</v>
      </c>
      <c r="AP48" s="360">
        <f ca="1">VLOOKUP(C48,'[9]6月月报7.8'!$B$4:$CK$600,31,0)</f>
        <v>0</v>
      </c>
      <c r="AQ48" s="360">
        <f ca="1" t="shared" si="16"/>
        <v>4.30204200005271e+17</v>
      </c>
      <c r="AR48" s="209" t="str">
        <f>_xlfn.XLOOKUP($C48,汇总!$C:$C,汇总!$C:$C)</f>
        <v>李知洋</v>
      </c>
    </row>
    <row r="49" s="360" customFormat="1" ht="20" customHeight="1" spans="1:44">
      <c r="A49" s="259">
        <f t="shared" si="18"/>
        <v>45</v>
      </c>
      <c r="B49" s="259">
        <v>127</v>
      </c>
      <c r="C49" s="259" t="s">
        <v>107</v>
      </c>
      <c r="D49" s="259" t="s">
        <v>346</v>
      </c>
      <c r="E49" s="364">
        <v>41518</v>
      </c>
      <c r="F49" s="259" t="s">
        <v>398</v>
      </c>
      <c r="G49" s="364">
        <v>45809</v>
      </c>
      <c r="H49" s="365">
        <v>156</v>
      </c>
      <c r="I49" s="296">
        <v>249</v>
      </c>
      <c r="J49" s="365"/>
      <c r="K49" s="374"/>
      <c r="L49" s="250">
        <v>3814.04</v>
      </c>
      <c r="M49" s="250">
        <v>380.8</v>
      </c>
      <c r="N49" s="250">
        <v>95.2</v>
      </c>
      <c r="O49" s="250">
        <v>14.28</v>
      </c>
      <c r="P49" s="250">
        <v>15</v>
      </c>
      <c r="Q49" s="259">
        <v>238</v>
      </c>
      <c r="R49" s="259"/>
      <c r="S49" s="259"/>
      <c r="T49" s="259"/>
      <c r="U49" s="259"/>
      <c r="V49" s="259"/>
      <c r="W49" s="377"/>
      <c r="X49" s="378">
        <f t="shared" si="10"/>
        <v>3070.76</v>
      </c>
      <c r="Y49" s="250">
        <v>0</v>
      </c>
      <c r="Z49" s="250"/>
      <c r="AA49" s="259"/>
      <c r="AB49" s="259">
        <f t="shared" si="13"/>
        <v>0</v>
      </c>
      <c r="AC49" s="250"/>
      <c r="AD49" s="250"/>
      <c r="AE49" s="378"/>
      <c r="AF49" s="379">
        <f t="shared" si="11"/>
        <v>0</v>
      </c>
      <c r="AG49" s="378"/>
      <c r="AH49" s="383">
        <f t="shared" si="14"/>
        <v>3070.76</v>
      </c>
      <c r="AI49" s="259"/>
      <c r="AJ49" s="301"/>
      <c r="AK49" s="384">
        <f>_xlfn.XLOOKUP(C49,[8]一线员工!$C$1:$C$65536,[8]一线员工!$BJ$1:$BJ$65536,0,0)</f>
        <v>3070.76</v>
      </c>
      <c r="AL49" s="384">
        <f t="shared" si="17"/>
        <v>0</v>
      </c>
      <c r="AM49" s="384" t="str">
        <f>_xlfn.XLOOKUP(C49,[8]一线员工!$C$1:$C$65536,[8]一线员工!$BO$1:$BO$65536,0,0)</f>
        <v>430219197407087017</v>
      </c>
      <c r="AN49" s="219" t="str">
        <f>_xlfn.XLOOKUP(C49,[8]一线员工!$C$1:$C$65536,[8]一线员工!$BP$1:$BP$65536,0,0)</f>
        <v>合同工</v>
      </c>
      <c r="AO49" s="225">
        <f t="shared" si="15"/>
        <v>728.28</v>
      </c>
      <c r="AP49" s="360" t="str">
        <f ca="1">VLOOKUP(C49,'[9]6月月报7.8'!$B$4:$CK$600,31,0)</f>
        <v>无</v>
      </c>
      <c r="AQ49" s="360" t="e">
        <f ca="1" t="shared" si="16"/>
        <v>#VALUE!</v>
      </c>
      <c r="AR49" s="209" t="str">
        <f>_xlfn.XLOOKUP($C49,汇总!$C:$C,汇总!$C:$C)</f>
        <v>胡荣华</v>
      </c>
    </row>
    <row r="50" s="360" customFormat="1" ht="20" customHeight="1" spans="1:44">
      <c r="A50" s="259">
        <f t="shared" si="18"/>
        <v>46</v>
      </c>
      <c r="B50" s="259">
        <v>1279</v>
      </c>
      <c r="C50" s="259" t="s">
        <v>135</v>
      </c>
      <c r="D50" s="259" t="s">
        <v>346</v>
      </c>
      <c r="E50" s="364">
        <v>45116</v>
      </c>
      <c r="F50" s="259" t="s">
        <v>398</v>
      </c>
      <c r="G50" s="364">
        <v>45809</v>
      </c>
      <c r="H50" s="365">
        <v>144</v>
      </c>
      <c r="I50" s="296">
        <v>270</v>
      </c>
      <c r="J50" s="365"/>
      <c r="K50" s="374"/>
      <c r="L50" s="250">
        <v>3455.04</v>
      </c>
      <c r="M50" s="250">
        <v>344.64</v>
      </c>
      <c r="N50" s="250">
        <v>81.06</v>
      </c>
      <c r="O50" s="250">
        <v>12.92</v>
      </c>
      <c r="P50" s="250">
        <v>15</v>
      </c>
      <c r="Q50" s="259"/>
      <c r="R50" s="259"/>
      <c r="S50" s="259"/>
      <c r="T50" s="259"/>
      <c r="U50" s="259"/>
      <c r="V50" s="259"/>
      <c r="W50" s="377"/>
      <c r="X50" s="378">
        <f t="shared" si="10"/>
        <v>3001.42</v>
      </c>
      <c r="Y50" s="250">
        <v>0</v>
      </c>
      <c r="Z50" s="250"/>
      <c r="AA50" s="259"/>
      <c r="AB50" s="259">
        <f t="shared" si="13"/>
        <v>0</v>
      </c>
      <c r="AC50" s="250"/>
      <c r="AD50" s="250"/>
      <c r="AE50" s="378"/>
      <c r="AF50" s="379">
        <f t="shared" si="11"/>
        <v>0</v>
      </c>
      <c r="AG50" s="378"/>
      <c r="AH50" s="383">
        <f t="shared" si="14"/>
        <v>3001.42</v>
      </c>
      <c r="AI50" s="259"/>
      <c r="AJ50" s="301"/>
      <c r="AK50" s="384">
        <f>_xlfn.XLOOKUP(C50,[8]一线员工!$C$1:$C$65536,[8]一线员工!$BJ$1:$BJ$65536,0,0)</f>
        <v>3001.42</v>
      </c>
      <c r="AL50" s="384">
        <f t="shared" si="17"/>
        <v>0</v>
      </c>
      <c r="AM50" s="384" t="str">
        <f>_xlfn.XLOOKUP(C50,[8]一线员工!$C$1:$C$65536,[8]一线员工!$BO$1:$BO$65536,0,0)</f>
        <v>430225198404252517</v>
      </c>
      <c r="AN50" s="219" t="str">
        <f>_xlfn.XLOOKUP(C50,[8]一线员工!$C$1:$C$65536,[8]一线员工!$BP$1:$BP$65536,0,0)</f>
        <v>劳务工</v>
      </c>
      <c r="AO50" s="225">
        <f t="shared" si="15"/>
        <v>438.62</v>
      </c>
      <c r="AP50" s="360">
        <f ca="1">VLOOKUP(C50,'[9]6月月报7.8'!$B$4:$CK$600,31,0)</f>
        <v>0</v>
      </c>
      <c r="AQ50" s="360">
        <f ca="1" t="shared" si="16"/>
        <v>4.30225198404252e+17</v>
      </c>
      <c r="AR50" s="209" t="str">
        <f>_xlfn.XLOOKUP($C50,汇总!$C:$C,汇总!$C:$C)</f>
        <v>曾李文</v>
      </c>
    </row>
    <row r="51" s="360" customFormat="1" ht="20" customHeight="1" spans="1:44">
      <c r="A51" s="259">
        <f t="shared" si="18"/>
        <v>47</v>
      </c>
      <c r="B51" s="259">
        <v>106</v>
      </c>
      <c r="C51" s="259" t="s">
        <v>113</v>
      </c>
      <c r="D51" s="259" t="s">
        <v>346</v>
      </c>
      <c r="E51" s="364">
        <v>41213</v>
      </c>
      <c r="F51" s="259" t="s">
        <v>398</v>
      </c>
      <c r="G51" s="364">
        <v>45809</v>
      </c>
      <c r="H51" s="365">
        <v>144</v>
      </c>
      <c r="I51" s="296">
        <v>282</v>
      </c>
      <c r="J51" s="365"/>
      <c r="K51" s="374"/>
      <c r="L51" s="250">
        <v>3792.45</v>
      </c>
      <c r="M51" s="250">
        <v>420.8</v>
      </c>
      <c r="N51" s="250">
        <v>105.2</v>
      </c>
      <c r="O51" s="250">
        <v>15.78</v>
      </c>
      <c r="P51" s="250">
        <v>15</v>
      </c>
      <c r="Q51" s="259">
        <v>263</v>
      </c>
      <c r="R51" s="377">
        <v>1000</v>
      </c>
      <c r="S51" s="259"/>
      <c r="T51" s="259"/>
      <c r="U51" s="259"/>
      <c r="V51" s="259">
        <v>750</v>
      </c>
      <c r="W51" s="377"/>
      <c r="X51" s="378">
        <f t="shared" si="10"/>
        <v>1222.67</v>
      </c>
      <c r="Y51" s="250">
        <v>0</v>
      </c>
      <c r="Z51" s="250"/>
      <c r="AA51" s="259"/>
      <c r="AB51" s="259">
        <f t="shared" si="13"/>
        <v>1750</v>
      </c>
      <c r="AC51" s="250"/>
      <c r="AD51" s="250"/>
      <c r="AE51" s="378"/>
      <c r="AF51" s="379">
        <f t="shared" si="11"/>
        <v>0</v>
      </c>
      <c r="AG51" s="378"/>
      <c r="AH51" s="383">
        <f t="shared" si="14"/>
        <v>2972.67</v>
      </c>
      <c r="AI51" s="259"/>
      <c r="AJ51" s="301"/>
      <c r="AK51" s="384">
        <f>_xlfn.XLOOKUP(C51,[8]一线员工!$C$1:$C$65536,[8]一线员工!$BJ$1:$BJ$65536,0,0)</f>
        <v>2972.67</v>
      </c>
      <c r="AL51" s="384">
        <f t="shared" si="17"/>
        <v>0</v>
      </c>
      <c r="AM51" s="384" t="str">
        <f>_xlfn.XLOOKUP(C51,[8]一线员工!$C$1:$C$65536,[8]一线员工!$BO$1:$BO$65536,0,0)</f>
        <v>430221198105216510</v>
      </c>
      <c r="AN51" s="219" t="str">
        <f>_xlfn.XLOOKUP(C51,[8]一线员工!$C$1:$C$65536,[8]一线员工!$BP$1:$BP$65536,0,0)</f>
        <v>合同工</v>
      </c>
      <c r="AO51" s="225">
        <f t="shared" si="15"/>
        <v>804.78</v>
      </c>
      <c r="AP51" s="360" t="str">
        <f ca="1">VLOOKUP(C51,'[9]6月月报7.8'!$B$4:$CK$600,31,0)</f>
        <v>无</v>
      </c>
      <c r="AQ51" s="360" t="e">
        <f ca="1" t="shared" si="16"/>
        <v>#VALUE!</v>
      </c>
      <c r="AR51" s="209" t="str">
        <f>_xlfn.XLOOKUP($C51,汇总!$C:$C,汇总!$C:$C)</f>
        <v>罗鹏</v>
      </c>
    </row>
    <row r="52" s="279" customFormat="1" ht="20" customHeight="1" spans="1:44">
      <c r="A52" s="259">
        <f t="shared" si="18"/>
        <v>48</v>
      </c>
      <c r="B52" s="259">
        <v>402</v>
      </c>
      <c r="C52" s="259" t="s">
        <v>117</v>
      </c>
      <c r="D52" s="259" t="s">
        <v>346</v>
      </c>
      <c r="E52" s="364">
        <v>42602</v>
      </c>
      <c r="F52" s="259" t="s">
        <v>261</v>
      </c>
      <c r="G52" s="364">
        <v>45809</v>
      </c>
      <c r="H52" s="365">
        <v>284</v>
      </c>
      <c r="I52" s="296">
        <v>288</v>
      </c>
      <c r="J52" s="365"/>
      <c r="K52" s="374"/>
      <c r="L52" s="250">
        <v>5024.89</v>
      </c>
      <c r="M52" s="250">
        <v>411.2</v>
      </c>
      <c r="N52" s="250">
        <v>102.8</v>
      </c>
      <c r="O52" s="250">
        <v>15.42</v>
      </c>
      <c r="P52" s="250">
        <v>15</v>
      </c>
      <c r="Q52" s="259">
        <v>258</v>
      </c>
      <c r="R52" s="259">
        <v>0</v>
      </c>
      <c r="S52" s="259">
        <v>0</v>
      </c>
      <c r="T52" s="259">
        <v>0</v>
      </c>
      <c r="U52" s="259">
        <v>0</v>
      </c>
      <c r="V52" s="259">
        <v>3000</v>
      </c>
      <c r="W52" s="377"/>
      <c r="X52" s="378">
        <f t="shared" si="10"/>
        <v>1222.47</v>
      </c>
      <c r="Y52" s="250">
        <v>0</v>
      </c>
      <c r="Z52" s="250"/>
      <c r="AA52" s="259"/>
      <c r="AB52" s="259">
        <f t="shared" si="13"/>
        <v>3000</v>
      </c>
      <c r="AC52" s="250"/>
      <c r="AD52" s="250"/>
      <c r="AE52" s="378"/>
      <c r="AF52" s="379">
        <f t="shared" si="11"/>
        <v>0</v>
      </c>
      <c r="AG52" s="378"/>
      <c r="AH52" s="383">
        <f t="shared" si="14"/>
        <v>4222.47</v>
      </c>
      <c r="AI52" s="259"/>
      <c r="AJ52" s="301"/>
      <c r="AK52" s="384">
        <f>_xlfn.XLOOKUP(C52,[8]一线员工!$C$1:$C$65536,[8]一线员工!$BJ$1:$BJ$65536,0,0)</f>
        <v>4222.47</v>
      </c>
      <c r="AL52" s="384">
        <f t="shared" si="17"/>
        <v>0</v>
      </c>
      <c r="AM52" s="384" t="str">
        <f>_xlfn.XLOOKUP(C52,[8]一线员工!$C$1:$C$65536,[8]一线员工!$BO$1:$BO$65536,0,0)</f>
        <v>43032119801119001X</v>
      </c>
      <c r="AN52" s="219" t="str">
        <f>_xlfn.XLOOKUP(C52,[8]一线员工!$C$1:$C$65536,[8]一线员工!$BP$1:$BP$65536,0,0)</f>
        <v>合同工</v>
      </c>
      <c r="AO52" s="225">
        <f t="shared" si="15"/>
        <v>787.42</v>
      </c>
      <c r="AP52" s="360" t="str">
        <f ca="1">VLOOKUP(C52,'[9]6月月报7.8'!$B$4:$CK$600,31,0)</f>
        <v>中级</v>
      </c>
      <c r="AQ52" s="360" t="e">
        <f ca="1" t="shared" si="16"/>
        <v>#VALUE!</v>
      </c>
      <c r="AR52" s="209" t="str">
        <f>_xlfn.XLOOKUP($C52,汇总!$C:$C,汇总!$C:$C)</f>
        <v>雍期望</v>
      </c>
    </row>
    <row r="53" s="279" customFormat="1" ht="20" customHeight="1" spans="1:44">
      <c r="A53" s="259">
        <f t="shared" si="18"/>
        <v>49</v>
      </c>
      <c r="B53" s="259">
        <v>281</v>
      </c>
      <c r="C53" s="259" t="s">
        <v>118</v>
      </c>
      <c r="D53" s="259" t="s">
        <v>346</v>
      </c>
      <c r="E53" s="364">
        <v>42262</v>
      </c>
      <c r="F53" s="259" t="s">
        <v>259</v>
      </c>
      <c r="G53" s="364">
        <v>45809</v>
      </c>
      <c r="H53" s="365">
        <v>256</v>
      </c>
      <c r="I53" s="296">
        <v>288</v>
      </c>
      <c r="J53" s="365"/>
      <c r="K53" s="374"/>
      <c r="L53" s="250">
        <v>5771.24</v>
      </c>
      <c r="M53" s="250">
        <v>494.4</v>
      </c>
      <c r="N53" s="250">
        <v>123.6</v>
      </c>
      <c r="O53" s="250">
        <v>18.54</v>
      </c>
      <c r="P53" s="250">
        <v>15</v>
      </c>
      <c r="Q53" s="259">
        <v>309</v>
      </c>
      <c r="R53" s="259">
        <v>0</v>
      </c>
      <c r="S53" s="259">
        <v>0</v>
      </c>
      <c r="T53" s="259">
        <v>1000</v>
      </c>
      <c r="U53" s="259">
        <v>0</v>
      </c>
      <c r="V53" s="259">
        <v>0</v>
      </c>
      <c r="W53" s="377"/>
      <c r="X53" s="378">
        <f t="shared" si="10"/>
        <v>3810.7</v>
      </c>
      <c r="Y53" s="250">
        <v>0</v>
      </c>
      <c r="Z53" s="250"/>
      <c r="AA53" s="259"/>
      <c r="AB53" s="259">
        <f t="shared" si="13"/>
        <v>1000</v>
      </c>
      <c r="AC53" s="250"/>
      <c r="AD53" s="250"/>
      <c r="AE53" s="378"/>
      <c r="AF53" s="379">
        <f t="shared" si="11"/>
        <v>0</v>
      </c>
      <c r="AG53" s="378"/>
      <c r="AH53" s="383">
        <f t="shared" si="14"/>
        <v>4810.7</v>
      </c>
      <c r="AI53" s="259"/>
      <c r="AJ53" s="301"/>
      <c r="AK53" s="384">
        <f>_xlfn.XLOOKUP(C53,[8]一线员工!$C$1:$C$65536,[8]一线员工!$BJ$1:$BJ$65536,0,0)</f>
        <v>4810.7</v>
      </c>
      <c r="AL53" s="384">
        <f t="shared" si="17"/>
        <v>0</v>
      </c>
      <c r="AM53" s="384" t="str">
        <f>_xlfn.XLOOKUP(C53,[8]一线员工!$C$1:$C$65536,[8]一线员工!$BO$1:$BO$65536,0,0)</f>
        <v>430221198907110814</v>
      </c>
      <c r="AN53" s="219" t="str">
        <f>_xlfn.XLOOKUP(C53,[8]一线员工!$C$1:$C$65536,[8]一线员工!$BP$1:$BP$65536,0,0)</f>
        <v>合同工</v>
      </c>
      <c r="AO53" s="225">
        <f t="shared" si="15"/>
        <v>945.54</v>
      </c>
      <c r="AP53" s="360" t="str">
        <f ca="1">VLOOKUP(C53,'[9]6月月报7.8'!$B$4:$CK$600,31,0)</f>
        <v>焊工/中级</v>
      </c>
      <c r="AQ53" s="360" t="e">
        <f ca="1" t="shared" si="16"/>
        <v>#VALUE!</v>
      </c>
      <c r="AR53" s="209" t="str">
        <f>_xlfn.XLOOKUP($C53,汇总!$C:$C,汇总!$C:$C)</f>
        <v>邹文祥</v>
      </c>
    </row>
    <row r="54" s="279" customFormat="1" ht="20" customHeight="1" spans="1:44">
      <c r="A54" s="259">
        <f t="shared" si="18"/>
        <v>50</v>
      </c>
      <c r="B54" s="259">
        <v>505</v>
      </c>
      <c r="C54" s="259" t="s">
        <v>119</v>
      </c>
      <c r="D54" s="259" t="s">
        <v>346</v>
      </c>
      <c r="E54" s="364">
        <v>42664</v>
      </c>
      <c r="F54" s="259" t="s">
        <v>259</v>
      </c>
      <c r="G54" s="364">
        <v>45809</v>
      </c>
      <c r="H54" s="365">
        <v>276</v>
      </c>
      <c r="I54" s="296">
        <v>288</v>
      </c>
      <c r="J54" s="365"/>
      <c r="K54" s="374"/>
      <c r="L54" s="250">
        <v>6404.52</v>
      </c>
      <c r="M54" s="250">
        <v>505.6</v>
      </c>
      <c r="N54" s="250">
        <v>126.4</v>
      </c>
      <c r="O54" s="250">
        <v>18.96</v>
      </c>
      <c r="P54" s="250">
        <v>15</v>
      </c>
      <c r="Q54" s="259">
        <v>316</v>
      </c>
      <c r="R54" s="259"/>
      <c r="S54" s="259"/>
      <c r="T54" s="259"/>
      <c r="U54" s="259"/>
      <c r="V54" s="259"/>
      <c r="W54" s="377"/>
      <c r="X54" s="378">
        <f t="shared" si="10"/>
        <v>5422.56</v>
      </c>
      <c r="Y54" s="250">
        <v>13.12</v>
      </c>
      <c r="Z54" s="250"/>
      <c r="AA54" s="259"/>
      <c r="AB54" s="259">
        <f t="shared" si="13"/>
        <v>0</v>
      </c>
      <c r="AC54" s="250">
        <v>29.2</v>
      </c>
      <c r="AD54" s="250"/>
      <c r="AE54" s="378"/>
      <c r="AF54" s="379">
        <f t="shared" si="11"/>
        <v>0</v>
      </c>
      <c r="AG54" s="378"/>
      <c r="AH54" s="383">
        <f t="shared" si="14"/>
        <v>5380.24</v>
      </c>
      <c r="AI54" s="259"/>
      <c r="AJ54" s="301"/>
      <c r="AK54" s="384">
        <f>_xlfn.XLOOKUP(C54,[8]一线员工!$C$1:$C$65536,[8]一线员工!$BJ$1:$BJ$65536,0,0)</f>
        <v>5380.24</v>
      </c>
      <c r="AL54" s="384">
        <f t="shared" si="17"/>
        <v>0</v>
      </c>
      <c r="AM54" s="384" t="str">
        <f>_xlfn.XLOOKUP(C54,[8]一线员工!$C$1:$C$65536,[8]一线员工!$BO$1:$BO$65536,0,0)</f>
        <v>430321199908306237</v>
      </c>
      <c r="AN54" s="219" t="str">
        <f>_xlfn.XLOOKUP(C54,[8]一线员工!$C$1:$C$65536,[8]一线员工!$BP$1:$BP$65536,0,0)</f>
        <v>合同工</v>
      </c>
      <c r="AO54" s="225">
        <f t="shared" si="15"/>
        <v>966.96</v>
      </c>
      <c r="AP54" s="360" t="str">
        <f ca="1">VLOOKUP(C54,'[9]6月月报7.8'!$B$4:$CK$600,31,0)</f>
        <v>焊工/工具/四级/中级技能</v>
      </c>
      <c r="AQ54" s="360" t="e">
        <f ca="1" t="shared" si="16"/>
        <v>#VALUE!</v>
      </c>
      <c r="AR54" s="209" t="str">
        <f>_xlfn.XLOOKUP($C54,汇总!$C:$C,汇总!$C:$C)</f>
        <v>张周</v>
      </c>
    </row>
    <row r="55" s="279" customFormat="1" ht="20" customHeight="1" spans="1:44">
      <c r="A55" s="259">
        <f t="shared" ref="A55:A67" si="19">ROW()-4</f>
        <v>51</v>
      </c>
      <c r="B55" s="259">
        <v>345</v>
      </c>
      <c r="C55" s="259" t="s">
        <v>120</v>
      </c>
      <c r="D55" s="259" t="s">
        <v>346</v>
      </c>
      <c r="E55" s="364">
        <v>41463</v>
      </c>
      <c r="F55" s="259" t="s">
        <v>259</v>
      </c>
      <c r="G55" s="364">
        <v>45809</v>
      </c>
      <c r="H55" s="365">
        <v>236</v>
      </c>
      <c r="I55" s="296">
        <v>285</v>
      </c>
      <c r="J55" s="365"/>
      <c r="K55" s="374"/>
      <c r="L55" s="250">
        <v>5026.83</v>
      </c>
      <c r="M55" s="250">
        <v>459.2</v>
      </c>
      <c r="N55" s="250">
        <v>114.8</v>
      </c>
      <c r="O55" s="250">
        <v>17.22</v>
      </c>
      <c r="P55" s="250">
        <v>15</v>
      </c>
      <c r="Q55" s="259">
        <v>287</v>
      </c>
      <c r="R55" s="259">
        <v>0</v>
      </c>
      <c r="S55" s="259">
        <v>0</v>
      </c>
      <c r="T55" s="259">
        <v>0</v>
      </c>
      <c r="U55" s="259">
        <v>0</v>
      </c>
      <c r="V55" s="259">
        <v>0</v>
      </c>
      <c r="W55" s="377"/>
      <c r="X55" s="378">
        <f t="shared" si="10"/>
        <v>4133.61</v>
      </c>
      <c r="Y55" s="250">
        <v>0</v>
      </c>
      <c r="Z55" s="250"/>
      <c r="AA55" s="259"/>
      <c r="AB55" s="259">
        <f t="shared" si="13"/>
        <v>0</v>
      </c>
      <c r="AC55" s="250"/>
      <c r="AD55" s="250"/>
      <c r="AE55" s="378"/>
      <c r="AF55" s="379">
        <f t="shared" si="11"/>
        <v>0</v>
      </c>
      <c r="AG55" s="378"/>
      <c r="AH55" s="383">
        <f t="shared" si="14"/>
        <v>4133.61</v>
      </c>
      <c r="AI55" s="259"/>
      <c r="AJ55" s="301"/>
      <c r="AK55" s="384">
        <f>_xlfn.XLOOKUP(C55,[8]一线员工!$C$1:$C$65536,[8]一线员工!$BJ$1:$BJ$65536,0,0)</f>
        <v>4133.61</v>
      </c>
      <c r="AL55" s="384">
        <f t="shared" si="17"/>
        <v>0</v>
      </c>
      <c r="AM55" s="384" t="str">
        <f>_xlfn.XLOOKUP(C55,[8]一线员工!$C$1:$C$65536,[8]一线员工!$BO$1:$BO$65536,0,0)</f>
        <v>230834197309170879</v>
      </c>
      <c r="AN55" s="219" t="str">
        <f>_xlfn.XLOOKUP(C55,[8]一线员工!$C$1:$C$65536,[8]一线员工!$BP$1:$BP$65536,0,0)</f>
        <v>合同工</v>
      </c>
      <c r="AO55" s="225">
        <f t="shared" si="15"/>
        <v>878.22</v>
      </c>
      <c r="AP55" s="360">
        <f ca="1">VLOOKUP(C55,'[9]6月月报7.8'!$B$4:$CK$600,31,0)</f>
        <v>0</v>
      </c>
      <c r="AQ55" s="360">
        <f ca="1" t="shared" si="16"/>
        <v>2.3083419730917e+17</v>
      </c>
      <c r="AR55" s="209" t="str">
        <f>_xlfn.XLOOKUP($C55,汇总!$C:$C,汇总!$C:$C)</f>
        <v>霍海涛</v>
      </c>
    </row>
    <row r="56" s="279" customFormat="1" ht="20" customHeight="1" spans="1:44">
      <c r="A56" s="259">
        <f t="shared" si="19"/>
        <v>52</v>
      </c>
      <c r="B56" s="259">
        <v>416</v>
      </c>
      <c r="C56" s="259" t="s">
        <v>121</v>
      </c>
      <c r="D56" s="259" t="s">
        <v>346</v>
      </c>
      <c r="E56" s="364">
        <v>43292</v>
      </c>
      <c r="F56" s="259" t="s">
        <v>259</v>
      </c>
      <c r="G56" s="364">
        <v>45809</v>
      </c>
      <c r="H56" s="365">
        <v>244</v>
      </c>
      <c r="I56" s="296">
        <v>288</v>
      </c>
      <c r="J56" s="365"/>
      <c r="K56" s="374"/>
      <c r="L56" s="250">
        <v>6006.69</v>
      </c>
      <c r="M56" s="250">
        <v>465.6</v>
      </c>
      <c r="N56" s="250">
        <v>116.4</v>
      </c>
      <c r="O56" s="250">
        <v>17.46</v>
      </c>
      <c r="P56" s="250">
        <v>15</v>
      </c>
      <c r="Q56" s="259">
        <v>291</v>
      </c>
      <c r="R56" s="259"/>
      <c r="S56" s="259"/>
      <c r="T56" s="259"/>
      <c r="U56" s="259"/>
      <c r="V56" s="259"/>
      <c r="W56" s="377"/>
      <c r="X56" s="378">
        <f t="shared" si="10"/>
        <v>5101.23</v>
      </c>
      <c r="Y56" s="250">
        <v>3.49</v>
      </c>
      <c r="Z56" s="250"/>
      <c r="AA56" s="259"/>
      <c r="AB56" s="259">
        <f t="shared" si="13"/>
        <v>0</v>
      </c>
      <c r="AC56" s="250"/>
      <c r="AD56" s="250"/>
      <c r="AE56" s="378"/>
      <c r="AF56" s="379">
        <f t="shared" si="11"/>
        <v>0</v>
      </c>
      <c r="AG56" s="378"/>
      <c r="AH56" s="383">
        <f t="shared" si="14"/>
        <v>5097.74</v>
      </c>
      <c r="AI56" s="259"/>
      <c r="AJ56" s="301"/>
      <c r="AK56" s="384">
        <f>_xlfn.XLOOKUP(C56,[8]一线员工!$C$1:$C$65536,[8]一线员工!$BJ$1:$BJ$65536,0,0)</f>
        <v>5097.74</v>
      </c>
      <c r="AL56" s="384">
        <f t="shared" si="17"/>
        <v>0</v>
      </c>
      <c r="AM56" s="384" t="str">
        <f>_xlfn.XLOOKUP(C56,[8]一线员工!$C$1:$C$65536,[8]一线员工!$BO$1:$BO$65536,0,0)</f>
        <v>430223199310026510</v>
      </c>
      <c r="AN56" s="219" t="str">
        <f>_xlfn.XLOOKUP(C56,[8]一线员工!$C$1:$C$65536,[8]一线员工!$BP$1:$BP$65536,0,0)</f>
        <v>合同工</v>
      </c>
      <c r="AO56" s="225">
        <f t="shared" si="15"/>
        <v>890.46</v>
      </c>
      <c r="AP56" s="360" t="str">
        <f ca="1">VLOOKUP(C56,'[9]6月月报7.8'!$B$4:$CK$600,31,0)</f>
        <v>无</v>
      </c>
      <c r="AQ56" s="360" t="e">
        <f ca="1" t="shared" si="16"/>
        <v>#VALUE!</v>
      </c>
      <c r="AR56" s="209" t="str">
        <f>_xlfn.XLOOKUP($C56,汇总!$C:$C,汇总!$C:$C)</f>
        <v>谭刚</v>
      </c>
    </row>
    <row r="57" s="279" customFormat="1" ht="20" customHeight="1" spans="1:44">
      <c r="A57" s="259">
        <f t="shared" si="19"/>
        <v>53</v>
      </c>
      <c r="B57" s="259">
        <v>696</v>
      </c>
      <c r="C57" s="259" t="s">
        <v>123</v>
      </c>
      <c r="D57" s="259" t="s">
        <v>346</v>
      </c>
      <c r="E57" s="364">
        <v>43551</v>
      </c>
      <c r="F57" s="259" t="s">
        <v>259</v>
      </c>
      <c r="G57" s="364">
        <v>45809</v>
      </c>
      <c r="H57" s="365">
        <v>248</v>
      </c>
      <c r="I57" s="296">
        <v>285</v>
      </c>
      <c r="J57" s="365"/>
      <c r="K57" s="374"/>
      <c r="L57" s="250">
        <v>5355.76</v>
      </c>
      <c r="M57" s="250">
        <v>488</v>
      </c>
      <c r="N57" s="250">
        <v>122</v>
      </c>
      <c r="O57" s="250">
        <v>18.3</v>
      </c>
      <c r="P57" s="250">
        <v>15</v>
      </c>
      <c r="Q57" s="259">
        <v>305</v>
      </c>
      <c r="R57" s="259">
        <v>2000</v>
      </c>
      <c r="S57" s="259"/>
      <c r="T57" s="259">
        <v>500</v>
      </c>
      <c r="U57" s="259"/>
      <c r="V57" s="259"/>
      <c r="W57" s="377"/>
      <c r="X57" s="378">
        <f t="shared" si="10"/>
        <v>1907.46</v>
      </c>
      <c r="Y57" s="250">
        <v>0</v>
      </c>
      <c r="Z57" s="250"/>
      <c r="AA57" s="259"/>
      <c r="AB57" s="259">
        <f t="shared" si="13"/>
        <v>2500</v>
      </c>
      <c r="AC57" s="250"/>
      <c r="AD57" s="250"/>
      <c r="AE57" s="378"/>
      <c r="AF57" s="379">
        <f t="shared" si="11"/>
        <v>0</v>
      </c>
      <c r="AG57" s="378"/>
      <c r="AH57" s="383">
        <f t="shared" si="14"/>
        <v>4407.46</v>
      </c>
      <c r="AI57" s="259"/>
      <c r="AJ57" s="301"/>
      <c r="AK57" s="384">
        <f>_xlfn.XLOOKUP(C57,[8]一线员工!$C$1:$C$65536,[8]一线员工!$BJ$1:$BJ$65536,0,0)</f>
        <v>4407.46</v>
      </c>
      <c r="AL57" s="384">
        <f t="shared" si="17"/>
        <v>0</v>
      </c>
      <c r="AM57" s="384" t="str">
        <f>_xlfn.XLOOKUP(C57,[8]一线员工!$C$1:$C$65536,[8]一线员工!$BO$1:$BO$65536,0,0)</f>
        <v>43022119871212081X</v>
      </c>
      <c r="AN57" s="219" t="str">
        <f>_xlfn.XLOOKUP(C57,[8]一线员工!$C$1:$C$65536,[8]一线员工!$BP$1:$BP$65536,0,0)</f>
        <v>合同工</v>
      </c>
      <c r="AO57" s="225">
        <f t="shared" si="15"/>
        <v>933.3</v>
      </c>
      <c r="AP57" s="360" t="str">
        <f ca="1">VLOOKUP(C57,'[9]6月月报7.8'!$B$4:$CK$600,31,0)</f>
        <v>五级/初级技能</v>
      </c>
      <c r="AQ57" s="360" t="e">
        <f ca="1" t="shared" si="16"/>
        <v>#VALUE!</v>
      </c>
      <c r="AR57" s="209" t="str">
        <f>_xlfn.XLOOKUP($C57,汇总!$C:$C,汇总!$C:$C)</f>
        <v>邹明旺</v>
      </c>
    </row>
    <row r="58" s="279" customFormat="1" ht="20" customHeight="1" spans="1:44">
      <c r="A58" s="259">
        <f t="shared" si="19"/>
        <v>54</v>
      </c>
      <c r="B58" s="259">
        <v>649</v>
      </c>
      <c r="C58" s="259" t="s">
        <v>122</v>
      </c>
      <c r="D58" s="259" t="s">
        <v>346</v>
      </c>
      <c r="E58" s="364">
        <v>43242</v>
      </c>
      <c r="F58" s="259" t="s">
        <v>261</v>
      </c>
      <c r="G58" s="364">
        <v>45809</v>
      </c>
      <c r="H58" s="365">
        <v>252</v>
      </c>
      <c r="I58" s="296">
        <v>273</v>
      </c>
      <c r="J58" s="365"/>
      <c r="K58" s="374"/>
      <c r="L58" s="250">
        <v>4070.14</v>
      </c>
      <c r="M58" s="250">
        <v>551.12</v>
      </c>
      <c r="N58" s="250">
        <v>137.78</v>
      </c>
      <c r="O58" s="250">
        <v>20.67</v>
      </c>
      <c r="P58" s="250">
        <v>15</v>
      </c>
      <c r="Q58" s="259"/>
      <c r="R58" s="259"/>
      <c r="S58" s="259"/>
      <c r="T58" s="259"/>
      <c r="U58" s="259"/>
      <c r="V58" s="259"/>
      <c r="W58" s="377"/>
      <c r="X58" s="378">
        <f t="shared" si="10"/>
        <v>3345.57</v>
      </c>
      <c r="Y58" s="250">
        <v>0</v>
      </c>
      <c r="Z58" s="250"/>
      <c r="AA58" s="259"/>
      <c r="AB58" s="259">
        <f t="shared" si="13"/>
        <v>0</v>
      </c>
      <c r="AC58" s="250">
        <v>32.75</v>
      </c>
      <c r="AD58" s="250"/>
      <c r="AE58" s="378"/>
      <c r="AF58" s="379">
        <f t="shared" si="11"/>
        <v>0</v>
      </c>
      <c r="AG58" s="378"/>
      <c r="AH58" s="383">
        <f t="shared" si="14"/>
        <v>3312.82</v>
      </c>
      <c r="AI58" s="259"/>
      <c r="AJ58" s="301"/>
      <c r="AK58" s="384">
        <f>_xlfn.XLOOKUP(C58,[8]一线员工!$C$1:$C$65536,[8]一线员工!$BJ$1:$BJ$65536,0,0)</f>
        <v>3312.82</v>
      </c>
      <c r="AL58" s="384">
        <f t="shared" si="17"/>
        <v>0</v>
      </c>
      <c r="AM58" s="384" t="str">
        <f>_xlfn.XLOOKUP(C58,[8]一线员工!$C$1:$C$65536,[8]一线员工!$BO$1:$BO$65536,0,0)</f>
        <v>430321197411238575</v>
      </c>
      <c r="AN58" s="219" t="str">
        <f>_xlfn.XLOOKUP(C58,[8]一线员工!$C$1:$C$65536,[8]一线员工!$BP$1:$BP$65536,0,0)</f>
        <v>劳务工</v>
      </c>
      <c r="AO58" s="225">
        <f t="shared" si="15"/>
        <v>709.57</v>
      </c>
      <c r="AP58" s="360" t="str">
        <f ca="1">VLOOKUP(C58,'[9]6月月报7.8'!$B$4:$CK$600,31,0)</f>
        <v>无</v>
      </c>
      <c r="AQ58" s="360" t="e">
        <f ca="1" t="shared" si="16"/>
        <v>#VALUE!</v>
      </c>
      <c r="AR58" s="209" t="str">
        <f>_xlfn.XLOOKUP($C58,汇总!$C:$C,汇总!$C:$C)</f>
        <v>伍志强</v>
      </c>
    </row>
    <row r="59" s="279" customFormat="1" ht="20" customHeight="1" spans="1:44">
      <c r="A59" s="259">
        <f t="shared" si="19"/>
        <v>55</v>
      </c>
      <c r="B59" s="259">
        <v>823</v>
      </c>
      <c r="C59" s="259" t="s">
        <v>124</v>
      </c>
      <c r="D59" s="259" t="s">
        <v>346</v>
      </c>
      <c r="E59" s="364">
        <v>43675</v>
      </c>
      <c r="F59" s="259" t="s">
        <v>261</v>
      </c>
      <c r="G59" s="364">
        <v>45809</v>
      </c>
      <c r="H59" s="365">
        <v>288</v>
      </c>
      <c r="I59" s="296">
        <v>288</v>
      </c>
      <c r="J59" s="365"/>
      <c r="K59" s="374"/>
      <c r="L59" s="250">
        <v>5443.34</v>
      </c>
      <c r="M59" s="250">
        <v>438.8</v>
      </c>
      <c r="N59" s="250">
        <v>109.7</v>
      </c>
      <c r="O59" s="250">
        <v>16.46</v>
      </c>
      <c r="P59" s="250">
        <v>15</v>
      </c>
      <c r="Q59" s="259"/>
      <c r="R59" s="259"/>
      <c r="S59" s="259"/>
      <c r="T59" s="259"/>
      <c r="U59" s="259"/>
      <c r="V59" s="259"/>
      <c r="W59" s="377"/>
      <c r="X59" s="378">
        <f t="shared" si="10"/>
        <v>4863.38</v>
      </c>
      <c r="Y59" s="250">
        <v>0</v>
      </c>
      <c r="Z59" s="250"/>
      <c r="AA59" s="259"/>
      <c r="AB59" s="259">
        <f t="shared" si="13"/>
        <v>0</v>
      </c>
      <c r="AC59" s="250"/>
      <c r="AD59" s="250"/>
      <c r="AE59" s="378"/>
      <c r="AF59" s="379">
        <f t="shared" si="11"/>
        <v>0</v>
      </c>
      <c r="AG59" s="378"/>
      <c r="AH59" s="383">
        <f t="shared" si="14"/>
        <v>4863.38</v>
      </c>
      <c r="AI59" s="259"/>
      <c r="AJ59" s="301"/>
      <c r="AK59" s="384">
        <f>_xlfn.XLOOKUP(C59,[8]一线员工!$C$1:$C$65536,[8]一线员工!$BJ$1:$BJ$65536,0,0)</f>
        <v>4863.38</v>
      </c>
      <c r="AL59" s="384">
        <f t="shared" si="17"/>
        <v>0</v>
      </c>
      <c r="AM59" s="384" t="str">
        <f>_xlfn.XLOOKUP(C59,[8]一线员工!$C$1:$C$65536,[8]一线员工!$BO$1:$BO$65536,0,0)</f>
        <v>430426198111044375</v>
      </c>
      <c r="AN59" s="219" t="str">
        <f>_xlfn.XLOOKUP(C59,[8]一线员工!$C$1:$C$65536,[8]一线员工!$BP$1:$BP$65536,0,0)</f>
        <v>劳务工</v>
      </c>
      <c r="AO59" s="225">
        <f t="shared" si="15"/>
        <v>564.96</v>
      </c>
      <c r="AP59" s="360" t="str">
        <f ca="1">VLOOKUP(C59,'[9]6月月报7.8'!$B$4:$CK$600,31,0)</f>
        <v>无</v>
      </c>
      <c r="AQ59" s="360" t="e">
        <f ca="1" t="shared" si="16"/>
        <v>#VALUE!</v>
      </c>
      <c r="AR59" s="209" t="str">
        <f>_xlfn.XLOOKUP($C59,汇总!$C:$C,汇总!$C:$C)</f>
        <v>彭孜刚</v>
      </c>
    </row>
    <row r="60" s="279" customFormat="1" ht="20" customHeight="1" spans="1:44">
      <c r="A60" s="259">
        <f t="shared" si="19"/>
        <v>56</v>
      </c>
      <c r="B60" s="259">
        <v>994</v>
      </c>
      <c r="C60" s="259" t="s">
        <v>128</v>
      </c>
      <c r="D60" s="259" t="s">
        <v>346</v>
      </c>
      <c r="E60" s="364">
        <v>44730</v>
      </c>
      <c r="F60" s="259" t="s">
        <v>261</v>
      </c>
      <c r="G60" s="364">
        <v>45809</v>
      </c>
      <c r="H60" s="365">
        <v>252</v>
      </c>
      <c r="I60" s="296">
        <v>282</v>
      </c>
      <c r="J60" s="365"/>
      <c r="K60" s="374"/>
      <c r="L60" s="250">
        <v>4626.95</v>
      </c>
      <c r="M60" s="250">
        <v>344.64</v>
      </c>
      <c r="N60" s="250">
        <v>81.06</v>
      </c>
      <c r="O60" s="250">
        <v>12.92</v>
      </c>
      <c r="P60" s="250">
        <v>15</v>
      </c>
      <c r="Q60" s="259"/>
      <c r="R60" s="259"/>
      <c r="S60" s="259"/>
      <c r="T60" s="259"/>
      <c r="U60" s="259"/>
      <c r="V60" s="259"/>
      <c r="W60" s="377"/>
      <c r="X60" s="378">
        <f t="shared" si="10"/>
        <v>4173.33</v>
      </c>
      <c r="Y60" s="250">
        <v>0</v>
      </c>
      <c r="Z60" s="250"/>
      <c r="AA60" s="259"/>
      <c r="AB60" s="259">
        <f t="shared" si="13"/>
        <v>0</v>
      </c>
      <c r="AC60" s="250"/>
      <c r="AD60" s="250"/>
      <c r="AE60" s="378"/>
      <c r="AF60" s="379">
        <f t="shared" si="11"/>
        <v>0</v>
      </c>
      <c r="AG60" s="378"/>
      <c r="AH60" s="383">
        <f t="shared" si="14"/>
        <v>4173.33</v>
      </c>
      <c r="AI60" s="259"/>
      <c r="AJ60" s="301"/>
      <c r="AK60" s="384">
        <f>_xlfn.XLOOKUP(C60,[8]一线员工!$C$1:$C$65536,[8]一线员工!$BJ$1:$BJ$65536,0,0)</f>
        <v>4173.33</v>
      </c>
      <c r="AL60" s="384">
        <f t="shared" si="17"/>
        <v>0</v>
      </c>
      <c r="AM60" s="384" t="str">
        <f>_xlfn.XLOOKUP(C60,[8]一线员工!$C$1:$C$65536,[8]一线员工!$BO$1:$BO$65536,0,0)</f>
        <v>430221198201177136</v>
      </c>
      <c r="AN60" s="219" t="str">
        <f>_xlfn.XLOOKUP(C60,[8]一线员工!$C$1:$C$65536,[8]一线员工!$BP$1:$BP$65536,0,0)</f>
        <v>劳务工</v>
      </c>
      <c r="AO60" s="225">
        <f t="shared" si="15"/>
        <v>438.62</v>
      </c>
      <c r="AP60" s="360">
        <f ca="1">VLOOKUP(C60,'[9]6月月报7.8'!$B$4:$CK$600,31,0)</f>
        <v>0</v>
      </c>
      <c r="AQ60" s="360">
        <f ca="1" t="shared" si="16"/>
        <v>4.30221198201177e+17</v>
      </c>
      <c r="AR60" s="209" t="str">
        <f>_xlfn.XLOOKUP($C60,汇总!$C:$C,汇总!$C:$C)</f>
        <v>吴朗</v>
      </c>
    </row>
    <row r="61" s="279" customFormat="1" ht="20" customHeight="1" spans="1:44">
      <c r="A61" s="259">
        <f t="shared" si="19"/>
        <v>57</v>
      </c>
      <c r="B61" s="259">
        <v>321</v>
      </c>
      <c r="C61" s="259" t="s">
        <v>59</v>
      </c>
      <c r="D61" s="259" t="s">
        <v>346</v>
      </c>
      <c r="E61" s="364">
        <v>42070</v>
      </c>
      <c r="F61" s="259" t="s">
        <v>261</v>
      </c>
      <c r="G61" s="364">
        <v>45809</v>
      </c>
      <c r="H61" s="365">
        <v>364</v>
      </c>
      <c r="I61" s="296">
        <v>285</v>
      </c>
      <c r="J61" s="365"/>
      <c r="K61" s="374"/>
      <c r="L61" s="250">
        <v>5261.9</v>
      </c>
      <c r="M61" s="250">
        <v>454.4</v>
      </c>
      <c r="N61" s="250">
        <v>113.6</v>
      </c>
      <c r="O61" s="250">
        <v>17.04</v>
      </c>
      <c r="P61" s="250">
        <v>15</v>
      </c>
      <c r="Q61" s="259">
        <v>284</v>
      </c>
      <c r="R61" s="259">
        <v>2000</v>
      </c>
      <c r="S61" s="259">
        <v>0</v>
      </c>
      <c r="T61" s="259">
        <v>0</v>
      </c>
      <c r="U61" s="259">
        <v>0</v>
      </c>
      <c r="V61" s="259">
        <v>0</v>
      </c>
      <c r="W61" s="377"/>
      <c r="X61" s="378">
        <f t="shared" si="10"/>
        <v>2377.86</v>
      </c>
      <c r="Y61" s="250">
        <v>0</v>
      </c>
      <c r="Z61" s="253"/>
      <c r="AA61" s="259"/>
      <c r="AB61" s="259">
        <f t="shared" si="13"/>
        <v>2000</v>
      </c>
      <c r="AC61" s="250"/>
      <c r="AD61" s="250"/>
      <c r="AE61" s="378"/>
      <c r="AF61" s="379">
        <f t="shared" si="11"/>
        <v>0</v>
      </c>
      <c r="AG61" s="378"/>
      <c r="AH61" s="383">
        <f t="shared" si="14"/>
        <v>4377.86</v>
      </c>
      <c r="AI61" s="259"/>
      <c r="AJ61" s="301"/>
      <c r="AK61" s="384">
        <f>_xlfn.XLOOKUP(C61,[8]一线员工!$C$1:$C$65536,[8]一线员工!$BJ$1:$BJ$65536,0,0)</f>
        <v>4377.86</v>
      </c>
      <c r="AL61" s="384">
        <f t="shared" si="17"/>
        <v>0</v>
      </c>
      <c r="AM61" s="469" t="str">
        <f>_xlfn.XLOOKUP(C61,[8]一线员工!$C$1:$C$65536,[8]一线员工!$BO$1:$BO$65536,0,0)</f>
        <v>429006198105306331</v>
      </c>
      <c r="AN61" s="219" t="str">
        <f>_xlfn.XLOOKUP(C61,[8]一线员工!$C$1:$C$65536,[8]一线员工!$BP$1:$BP$65536,0,0)</f>
        <v>合同工</v>
      </c>
      <c r="AO61" s="225">
        <f t="shared" si="15"/>
        <v>869.04</v>
      </c>
      <c r="AP61" s="360" t="str">
        <f ca="1">VLOOKUP(C61,'[9]6月月报7.8'!$B$4:$CK$600,31,0)</f>
        <v>无</v>
      </c>
      <c r="AQ61" s="360" t="e">
        <f ca="1" t="shared" si="16"/>
        <v>#VALUE!</v>
      </c>
      <c r="AR61" s="209" t="str">
        <f>_xlfn.XLOOKUP($C61,汇总!$C:$C,汇总!$C:$C)</f>
        <v>范文榜</v>
      </c>
    </row>
    <row r="62" s="279" customFormat="1" ht="20" customHeight="1" spans="1:44">
      <c r="A62" s="259">
        <f t="shared" si="19"/>
        <v>58</v>
      </c>
      <c r="B62" s="259">
        <v>172</v>
      </c>
      <c r="C62" s="259" t="s">
        <v>127</v>
      </c>
      <c r="D62" s="259" t="s">
        <v>346</v>
      </c>
      <c r="E62" s="364">
        <v>41856</v>
      </c>
      <c r="F62" s="259" t="s">
        <v>261</v>
      </c>
      <c r="G62" s="364">
        <v>45809</v>
      </c>
      <c r="H62" s="365">
        <v>344</v>
      </c>
      <c r="I62" s="296">
        <v>285</v>
      </c>
      <c r="J62" s="365"/>
      <c r="K62" s="374"/>
      <c r="L62" s="250">
        <v>4870.59</v>
      </c>
      <c r="M62" s="250">
        <v>364.8</v>
      </c>
      <c r="N62" s="250">
        <v>91.2</v>
      </c>
      <c r="O62" s="250">
        <v>13.68</v>
      </c>
      <c r="P62" s="250">
        <v>15</v>
      </c>
      <c r="Q62" s="259">
        <v>228</v>
      </c>
      <c r="R62" s="259"/>
      <c r="S62" s="259"/>
      <c r="T62" s="259"/>
      <c r="U62" s="259"/>
      <c r="V62" s="259"/>
      <c r="W62" s="377"/>
      <c r="X62" s="378">
        <f t="shared" si="10"/>
        <v>4157.91</v>
      </c>
      <c r="Y62" s="250">
        <v>0</v>
      </c>
      <c r="Z62" s="250"/>
      <c r="AA62" s="259"/>
      <c r="AB62" s="259">
        <f t="shared" si="13"/>
        <v>0</v>
      </c>
      <c r="AC62" s="250"/>
      <c r="AD62" s="250"/>
      <c r="AE62" s="378"/>
      <c r="AF62" s="379">
        <f t="shared" si="11"/>
        <v>0</v>
      </c>
      <c r="AG62" s="378"/>
      <c r="AH62" s="383">
        <f t="shared" si="14"/>
        <v>4157.91</v>
      </c>
      <c r="AI62" s="259"/>
      <c r="AJ62" s="301"/>
      <c r="AK62" s="384">
        <f>_xlfn.XLOOKUP(C62,[8]一线员工!$C$1:$C$65536,[8]一线员工!$BJ$1:$BJ$65536,0,0)</f>
        <v>4157.91</v>
      </c>
      <c r="AL62" s="384">
        <f t="shared" si="17"/>
        <v>0</v>
      </c>
      <c r="AM62" s="384" t="str">
        <f>_xlfn.XLOOKUP(C62,[8]一线员工!$C$1:$C$65536,[8]一线员工!$BO$1:$BO$65536,0,0)</f>
        <v>43021119701215451X</v>
      </c>
      <c r="AN62" s="219" t="str">
        <f>_xlfn.XLOOKUP(C62,[8]一线员工!$C$1:$C$65536,[8]一线员工!$BP$1:$BP$65536,0,0)</f>
        <v>合同工</v>
      </c>
      <c r="AO62" s="225">
        <f t="shared" si="15"/>
        <v>697.68</v>
      </c>
      <c r="AP62" s="360" t="str">
        <f ca="1">VLOOKUP(C62,'[9]6月月报7.8'!$B$4:$CK$600,31,0)</f>
        <v>无</v>
      </c>
      <c r="AQ62" s="360" t="e">
        <f ca="1" t="shared" si="16"/>
        <v>#VALUE!</v>
      </c>
      <c r="AR62" s="209" t="str">
        <f>_xlfn.XLOOKUP($C62,汇总!$C:$C,汇总!$C:$C)</f>
        <v>刘辉兵</v>
      </c>
    </row>
    <row r="63" s="279" customFormat="1" ht="20" customHeight="1" spans="1:44">
      <c r="A63" s="259">
        <f t="shared" si="19"/>
        <v>59</v>
      </c>
      <c r="B63" s="259">
        <v>1138</v>
      </c>
      <c r="C63" s="259" t="s">
        <v>129</v>
      </c>
      <c r="D63" s="259" t="s">
        <v>346</v>
      </c>
      <c r="E63" s="366">
        <v>44805</v>
      </c>
      <c r="F63" s="259" t="s">
        <v>259</v>
      </c>
      <c r="G63" s="364">
        <v>45809</v>
      </c>
      <c r="H63" s="365">
        <v>0</v>
      </c>
      <c r="I63" s="296">
        <v>0</v>
      </c>
      <c r="J63" s="365"/>
      <c r="K63" s="374"/>
      <c r="L63" s="250">
        <v>1430</v>
      </c>
      <c r="M63" s="250">
        <v>344.64</v>
      </c>
      <c r="N63" s="250">
        <v>86.16</v>
      </c>
      <c r="O63" s="250">
        <v>12.92</v>
      </c>
      <c r="P63" s="250">
        <v>15</v>
      </c>
      <c r="Q63" s="259"/>
      <c r="R63" s="259"/>
      <c r="S63" s="259"/>
      <c r="T63" s="259"/>
      <c r="U63" s="259"/>
      <c r="V63" s="259"/>
      <c r="W63" s="259"/>
      <c r="X63" s="378">
        <f t="shared" si="10"/>
        <v>971.28</v>
      </c>
      <c r="Y63" s="250">
        <v>0</v>
      </c>
      <c r="Z63" s="250"/>
      <c r="AA63" s="259"/>
      <c r="AB63" s="259">
        <f t="shared" si="13"/>
        <v>0</v>
      </c>
      <c r="AC63" s="250">
        <v>63.75</v>
      </c>
      <c r="AD63" s="250"/>
      <c r="AE63" s="378"/>
      <c r="AF63" s="379">
        <f t="shared" si="11"/>
        <v>0</v>
      </c>
      <c r="AG63" s="378"/>
      <c r="AH63" s="383">
        <f t="shared" si="14"/>
        <v>907.53</v>
      </c>
      <c r="AI63" s="259"/>
      <c r="AJ63" s="301"/>
      <c r="AK63" s="384">
        <f>_xlfn.XLOOKUP(C63,[8]一线员工!$C$1:$C$65536,[8]一线员工!$BJ$1:$BJ$65536,0,0)</f>
        <v>907.53</v>
      </c>
      <c r="AL63" s="384">
        <f t="shared" si="17"/>
        <v>0</v>
      </c>
      <c r="AM63" s="384" t="str">
        <f>_xlfn.XLOOKUP(C63,[8]一线员工!$C$1:$C$65536,[8]一线员工!$BO$1:$BO$65536,0,0)</f>
        <v>432926197405151015</v>
      </c>
      <c r="AN63" s="219" t="str">
        <f>_xlfn.XLOOKUP(C63,[8]一线员工!$C$1:$C$65536,[8]一线员工!$BP$1:$BP$65536,0,0)</f>
        <v>劳务工</v>
      </c>
      <c r="AO63" s="225">
        <f t="shared" si="15"/>
        <v>443.72</v>
      </c>
      <c r="AP63" s="360">
        <f ca="1">VLOOKUP(C63,'[9]6月月报7.8'!$B$4:$CK$600,31,0)</f>
        <v>0</v>
      </c>
      <c r="AQ63" s="360">
        <f ca="1" t="shared" si="16"/>
        <v>4.32926197405151e+17</v>
      </c>
      <c r="AR63" s="209" t="str">
        <f>_xlfn.XLOOKUP($C63,汇总!$C:$C,汇总!$C:$C)</f>
        <v>彭光宏</v>
      </c>
    </row>
    <row r="64" s="279" customFormat="1" ht="20" customHeight="1" spans="1:44">
      <c r="A64" s="259">
        <f t="shared" si="19"/>
        <v>60</v>
      </c>
      <c r="B64" s="259">
        <v>1180</v>
      </c>
      <c r="C64" s="259" t="s">
        <v>131</v>
      </c>
      <c r="D64" s="259" t="s">
        <v>346</v>
      </c>
      <c r="E64" s="364">
        <v>44826</v>
      </c>
      <c r="F64" s="259" t="s">
        <v>261</v>
      </c>
      <c r="G64" s="364">
        <v>45809</v>
      </c>
      <c r="H64" s="365">
        <v>0</v>
      </c>
      <c r="I64" s="296">
        <v>0</v>
      </c>
      <c r="J64" s="365"/>
      <c r="K64" s="374"/>
      <c r="L64" s="250">
        <v>1430</v>
      </c>
      <c r="M64" s="250">
        <v>344.64</v>
      </c>
      <c r="N64" s="250">
        <v>86.16</v>
      </c>
      <c r="O64" s="250">
        <v>12.92</v>
      </c>
      <c r="P64" s="250">
        <v>15</v>
      </c>
      <c r="Q64" s="259"/>
      <c r="R64" s="259"/>
      <c r="S64" s="259"/>
      <c r="T64" s="259"/>
      <c r="U64" s="259"/>
      <c r="V64" s="259"/>
      <c r="W64" s="377"/>
      <c r="X64" s="378">
        <f t="shared" si="10"/>
        <v>971.28</v>
      </c>
      <c r="Y64" s="250">
        <v>0</v>
      </c>
      <c r="Z64" s="250"/>
      <c r="AA64" s="259"/>
      <c r="AB64" s="259">
        <f t="shared" si="13"/>
        <v>0</v>
      </c>
      <c r="AC64" s="250"/>
      <c r="AD64" s="250"/>
      <c r="AE64" s="378"/>
      <c r="AF64" s="379">
        <f t="shared" si="11"/>
        <v>0</v>
      </c>
      <c r="AG64" s="378"/>
      <c r="AH64" s="383">
        <f t="shared" si="14"/>
        <v>971.28</v>
      </c>
      <c r="AI64" s="259"/>
      <c r="AJ64" s="301" t="s">
        <v>400</v>
      </c>
      <c r="AK64" s="384">
        <f>_xlfn.XLOOKUP(C64,[8]一线员工!$C$1:$C$65536,[8]一线员工!$BJ$1:$BJ$65536,0,0)</f>
        <v>971.28</v>
      </c>
      <c r="AL64" s="384">
        <f t="shared" si="17"/>
        <v>0</v>
      </c>
      <c r="AM64" s="384" t="str">
        <f>_xlfn.XLOOKUP(C64,[8]一线员工!$C$1:$C$65536,[8]一线员工!$BO$1:$BO$65536,0,0)</f>
        <v>430211199010290410</v>
      </c>
      <c r="AN64" s="219" t="str">
        <f>_xlfn.XLOOKUP(C64,[8]一线员工!$C$1:$C$65536,[8]一线员工!$BP$1:$BP$65536,0,0)</f>
        <v>劳务工</v>
      </c>
      <c r="AO64" s="225">
        <f t="shared" si="15"/>
        <v>443.72</v>
      </c>
      <c r="AP64" s="360">
        <f ca="1">VLOOKUP(C64,'[9]6月月报7.8'!$B$4:$CK$600,31,0)</f>
        <v>0</v>
      </c>
      <c r="AQ64" s="360">
        <f ca="1" t="shared" si="16"/>
        <v>4.3021119901029e+17</v>
      </c>
      <c r="AR64" s="209" t="str">
        <f>_xlfn.XLOOKUP($C64,汇总!$C:$C,汇总!$C:$C)</f>
        <v>付雄</v>
      </c>
    </row>
    <row r="65" s="279" customFormat="1" ht="20" customHeight="1" spans="1:44">
      <c r="A65" s="259">
        <f t="shared" si="19"/>
        <v>61</v>
      </c>
      <c r="B65" s="259">
        <v>21</v>
      </c>
      <c r="C65" s="259" t="s">
        <v>132</v>
      </c>
      <c r="D65" s="259" t="s">
        <v>340</v>
      </c>
      <c r="E65" s="364">
        <v>41197</v>
      </c>
      <c r="F65" s="259" t="s">
        <v>401</v>
      </c>
      <c r="G65" s="364">
        <v>45809</v>
      </c>
      <c r="H65" s="365">
        <v>324</v>
      </c>
      <c r="I65" s="284"/>
      <c r="J65" s="365"/>
      <c r="K65" s="374"/>
      <c r="L65" s="250">
        <v>2865.92</v>
      </c>
      <c r="M65" s="250">
        <v>0</v>
      </c>
      <c r="N65" s="250">
        <v>0</v>
      </c>
      <c r="O65" s="250">
        <v>0</v>
      </c>
      <c r="P65" s="250">
        <v>0</v>
      </c>
      <c r="Q65" s="259"/>
      <c r="R65" s="259"/>
      <c r="S65" s="259"/>
      <c r="T65" s="259"/>
      <c r="U65" s="259"/>
      <c r="V65" s="259"/>
      <c r="W65" s="377"/>
      <c r="X65" s="378">
        <f t="shared" si="10"/>
        <v>2865.92</v>
      </c>
      <c r="Y65" s="250">
        <v>0</v>
      </c>
      <c r="Z65" s="250"/>
      <c r="AA65" s="259"/>
      <c r="AB65" s="259">
        <f t="shared" si="13"/>
        <v>0</v>
      </c>
      <c r="AC65" s="250"/>
      <c r="AD65" s="250"/>
      <c r="AE65" s="378"/>
      <c r="AF65" s="379">
        <f t="shared" si="11"/>
        <v>0</v>
      </c>
      <c r="AG65" s="378"/>
      <c r="AH65" s="383">
        <f t="shared" si="14"/>
        <v>2865.92</v>
      </c>
      <c r="AI65" s="259"/>
      <c r="AJ65" s="301"/>
      <c r="AK65" s="384">
        <f>_xlfn.XLOOKUP(C65,[8]一线员工!$C$1:$C$65536,[8]一线员工!$BJ$1:$BJ$65536,0,0)</f>
        <v>2865.92</v>
      </c>
      <c r="AL65" s="384">
        <f t="shared" si="17"/>
        <v>0</v>
      </c>
      <c r="AM65" s="384" t="str">
        <f>_xlfn.XLOOKUP(C65,[8]一线员工!$C$1:$C$65536,[8]一线员工!$BO$1:$BO$65536,0,0)</f>
        <v>430221196712026824</v>
      </c>
      <c r="AN65" s="219" t="str">
        <f>_xlfn.XLOOKUP(C65,[8]一线员工!$C$1:$C$65536,[8]一线员工!$BP$1:$BP$65536,0,0)</f>
        <v>劳务工</v>
      </c>
      <c r="AO65" s="225">
        <f t="shared" si="15"/>
        <v>0</v>
      </c>
      <c r="AP65" s="360" t="str">
        <f ca="1">VLOOKUP(C65,'[9]6月月报7.8'!$B$4:$CK$600,31,0)</f>
        <v>无</v>
      </c>
      <c r="AQ65" s="360" t="e">
        <f ca="1" t="shared" si="16"/>
        <v>#VALUE!</v>
      </c>
      <c r="AR65" s="209" t="str">
        <f>_xlfn.XLOOKUP($C65,汇总!$C:$C,汇总!$C:$C)</f>
        <v>黄清梅</v>
      </c>
    </row>
    <row r="66" s="279" customFormat="1" ht="20" customHeight="1" spans="1:44">
      <c r="A66" s="259">
        <f t="shared" si="19"/>
        <v>62</v>
      </c>
      <c r="B66" s="259"/>
      <c r="C66" s="259" t="s">
        <v>137</v>
      </c>
      <c r="D66" s="259"/>
      <c r="E66" s="364">
        <v>45309</v>
      </c>
      <c r="F66" s="259"/>
      <c r="G66" s="364">
        <v>45809</v>
      </c>
      <c r="H66" s="365">
        <v>0</v>
      </c>
      <c r="I66" s="284"/>
      <c r="J66" s="365"/>
      <c r="K66" s="374"/>
      <c r="L66" s="250">
        <v>2558.72</v>
      </c>
      <c r="M66" s="250">
        <v>344.64</v>
      </c>
      <c r="N66" s="250">
        <v>86.16</v>
      </c>
      <c r="O66" s="250">
        <v>12.92</v>
      </c>
      <c r="P66" s="250">
        <v>15</v>
      </c>
      <c r="Q66" s="259"/>
      <c r="R66" s="259"/>
      <c r="S66" s="259"/>
      <c r="T66" s="259"/>
      <c r="U66" s="259"/>
      <c r="V66" s="259"/>
      <c r="W66" s="377"/>
      <c r="X66" s="378">
        <f t="shared" si="10"/>
        <v>2100</v>
      </c>
      <c r="Y66" s="250">
        <v>0</v>
      </c>
      <c r="Z66" s="250"/>
      <c r="AA66" s="259"/>
      <c r="AB66" s="259">
        <f t="shared" si="13"/>
        <v>0</v>
      </c>
      <c r="AC66" s="250"/>
      <c r="AD66" s="250"/>
      <c r="AE66" s="378"/>
      <c r="AF66" s="379">
        <f t="shared" si="11"/>
        <v>0</v>
      </c>
      <c r="AG66" s="378"/>
      <c r="AH66" s="383">
        <f t="shared" si="14"/>
        <v>2100</v>
      </c>
      <c r="AI66" s="259"/>
      <c r="AJ66" s="301" t="s">
        <v>402</v>
      </c>
      <c r="AK66" s="384">
        <f>_xlfn.XLOOKUP(C66,[8]一线员工!$C$1:$C$65536,[8]一线员工!$BJ$1:$BJ$65536,0,0)</f>
        <v>2100</v>
      </c>
      <c r="AL66" s="384">
        <f t="shared" si="17"/>
        <v>0</v>
      </c>
      <c r="AM66" s="469" t="str">
        <f>_xlfn.XLOOKUP(C66,[8]一线员工!$C$1:$C$65536,[8]一线员工!$BO$1:$BO$65536,0,0)</f>
        <v>430124198511037116</v>
      </c>
      <c r="AN66" s="219" t="str">
        <f>_xlfn.XLOOKUP(C66,[8]一线员工!$C$1:$C$65536,[8]一线员工!$BP$1:$BP$65536,0,0)</f>
        <v>合同工</v>
      </c>
      <c r="AO66" s="225">
        <f t="shared" si="15"/>
        <v>443.72</v>
      </c>
      <c r="AP66" s="360">
        <f ca="1">VLOOKUP(C66,'[9]6月月报7.8'!$B$4:$CK$600,31,0)</f>
        <v>0</v>
      </c>
      <c r="AQ66" s="360">
        <f ca="1" t="shared" si="16"/>
        <v>4.30124198511037e+17</v>
      </c>
      <c r="AR66" s="209" t="str">
        <f>_xlfn.XLOOKUP($C66,汇总!$C:$C,汇总!$C:$C)</f>
        <v>高万</v>
      </c>
    </row>
    <row r="67" s="1" customFormat="1" ht="19" customHeight="1" spans="1:41">
      <c r="A67" s="275" t="s">
        <v>14</v>
      </c>
      <c r="B67" s="275" t="s">
        <v>14</v>
      </c>
      <c r="C67" s="275" t="s">
        <v>14</v>
      </c>
      <c r="D67" s="385"/>
      <c r="E67" s="385"/>
      <c r="F67" s="385"/>
      <c r="G67" s="385"/>
      <c r="H67" s="386">
        <f>SUM(H5:H66)</f>
        <v>18776</v>
      </c>
      <c r="I67" s="386">
        <f t="shared" ref="I67:AH67" si="20">SUM(I5:I66)</f>
        <v>18625.5833333333</v>
      </c>
      <c r="J67" s="386">
        <f t="shared" si="20"/>
        <v>0</v>
      </c>
      <c r="K67" s="386">
        <f t="shared" si="20"/>
        <v>0</v>
      </c>
      <c r="L67" s="386">
        <f t="shared" si="20"/>
        <v>294195.56</v>
      </c>
      <c r="M67" s="386">
        <f t="shared" si="20"/>
        <v>21755.52</v>
      </c>
      <c r="N67" s="386">
        <f t="shared" si="20"/>
        <v>5408.7</v>
      </c>
      <c r="O67" s="386">
        <f t="shared" si="20"/>
        <v>815.719999999999</v>
      </c>
      <c r="P67" s="386">
        <f t="shared" si="20"/>
        <v>870</v>
      </c>
      <c r="Q67" s="386">
        <f t="shared" si="20"/>
        <v>7028</v>
      </c>
      <c r="R67" s="386">
        <f t="shared" si="20"/>
        <v>5000</v>
      </c>
      <c r="S67" s="386">
        <f t="shared" si="20"/>
        <v>0</v>
      </c>
      <c r="T67" s="386">
        <f t="shared" si="20"/>
        <v>1500</v>
      </c>
      <c r="U67" s="386">
        <f t="shared" si="20"/>
        <v>0</v>
      </c>
      <c r="V67" s="386">
        <f t="shared" si="20"/>
        <v>6750</v>
      </c>
      <c r="W67" s="386">
        <f t="shared" si="20"/>
        <v>0</v>
      </c>
      <c r="X67" s="386">
        <f t="shared" si="20"/>
        <v>245067.62</v>
      </c>
      <c r="Y67" s="386">
        <f t="shared" si="20"/>
        <v>441.93</v>
      </c>
      <c r="Z67" s="386">
        <f t="shared" si="20"/>
        <v>0</v>
      </c>
      <c r="AA67" s="386">
        <f t="shared" si="20"/>
        <v>0</v>
      </c>
      <c r="AB67" s="386">
        <f t="shared" si="20"/>
        <v>13250</v>
      </c>
      <c r="AC67" s="386">
        <f t="shared" si="20"/>
        <v>802.8</v>
      </c>
      <c r="AD67" s="386">
        <f t="shared" si="20"/>
        <v>0</v>
      </c>
      <c r="AE67" s="386">
        <f t="shared" si="20"/>
        <v>0</v>
      </c>
      <c r="AF67" s="386">
        <f t="shared" si="20"/>
        <v>0</v>
      </c>
      <c r="AG67" s="386">
        <f t="shared" si="20"/>
        <v>0</v>
      </c>
      <c r="AH67" s="386">
        <f t="shared" si="20"/>
        <v>257072.89</v>
      </c>
      <c r="AI67" s="218"/>
      <c r="AJ67" s="267"/>
      <c r="AK67" s="382"/>
      <c r="AL67" s="382"/>
      <c r="AO67" s="1">
        <f>SUM(AO5:AO66)</f>
        <v>35007.94</v>
      </c>
    </row>
    <row r="68" s="279" customFormat="1" ht="20" customHeight="1" spans="2:34">
      <c r="B68" s="279" t="s">
        <v>403</v>
      </c>
      <c r="H68" s="279">
        <v>63156</v>
      </c>
      <c r="L68" s="255">
        <v>766763.51</v>
      </c>
      <c r="X68" s="279">
        <v>628696.484</v>
      </c>
      <c r="AC68" s="387">
        <v>963.66</v>
      </c>
      <c r="AD68" s="387">
        <f t="shared" ref="AD68:AG68" si="21">AD67+AD71</f>
        <v>0</v>
      </c>
      <c r="AE68" s="387">
        <f t="shared" si="21"/>
        <v>0</v>
      </c>
      <c r="AF68" s="387">
        <v>33400</v>
      </c>
      <c r="AG68" s="387">
        <f t="shared" si="21"/>
        <v>0</v>
      </c>
      <c r="AH68" s="387">
        <v>640084.654</v>
      </c>
    </row>
    <row r="69" s="279" customFormat="1" spans="12:12">
      <c r="L69" s="279">
        <f>SUBTOTAL(9,L5:L66)</f>
        <v>294195.56</v>
      </c>
    </row>
    <row r="70" s="279" customFormat="1" ht="18" customHeight="1" spans="1:41">
      <c r="A70" s="219"/>
      <c r="B70" s="219"/>
      <c r="C70" s="219"/>
      <c r="D70" s="219"/>
      <c r="E70" s="239"/>
      <c r="F70" s="219"/>
      <c r="G70" s="219"/>
      <c r="H70" s="5"/>
      <c r="I70" s="5"/>
      <c r="J70" s="5"/>
      <c r="K70" s="388"/>
      <c r="L70" s="238"/>
      <c r="M70" s="219"/>
      <c r="N70" s="219"/>
      <c r="O70" s="367"/>
      <c r="P70" s="219"/>
      <c r="Q70" s="219"/>
      <c r="R70" s="219"/>
      <c r="S70" s="219"/>
      <c r="T70" s="219"/>
      <c r="U70" s="219"/>
      <c r="V70" s="219"/>
      <c r="W70" s="219"/>
      <c r="X70" s="238"/>
      <c r="Y70" s="238"/>
      <c r="Z70" s="238"/>
      <c r="AA70" s="219"/>
      <c r="AB70" s="219"/>
      <c r="AC70" s="238"/>
      <c r="AD70" s="238"/>
      <c r="AE70" s="219"/>
      <c r="AF70" s="5"/>
      <c r="AG70" s="219"/>
      <c r="AH70" s="380"/>
      <c r="AI70" s="219"/>
      <c r="AJ70" s="392"/>
      <c r="AK70" s="392"/>
      <c r="AL70" s="392"/>
      <c r="AM70" s="1"/>
      <c r="AN70" s="1"/>
      <c r="AO70" s="225"/>
    </row>
    <row r="71" s="279" customFormat="1" spans="2:34">
      <c r="B71" s="279" t="s">
        <v>404</v>
      </c>
      <c r="H71" s="279">
        <v>38444</v>
      </c>
      <c r="L71" s="279">
        <v>419551.05</v>
      </c>
      <c r="X71" s="279">
        <v>225771.76</v>
      </c>
      <c r="AC71" s="279">
        <v>464.27</v>
      </c>
      <c r="AF71" s="279">
        <v>12000</v>
      </c>
      <c r="AH71" s="279">
        <v>316907.38</v>
      </c>
    </row>
    <row r="72" s="279" customFormat="1" spans="8:34">
      <c r="H72" s="279">
        <f>H68-H67-H71</f>
        <v>5936</v>
      </c>
      <c r="L72" s="389">
        <f>L68-L67-L71</f>
        <v>53016.8999999999</v>
      </c>
      <c r="X72" s="391">
        <f>X68-X67-X71</f>
        <v>157857.104</v>
      </c>
      <c r="AD72" s="279">
        <f t="shared" ref="AD72:AH72" si="22">AD68-AD67-AD71</f>
        <v>0</v>
      </c>
      <c r="AE72" s="279">
        <f t="shared" si="22"/>
        <v>0</v>
      </c>
      <c r="AF72" s="279">
        <f t="shared" si="22"/>
        <v>21400</v>
      </c>
      <c r="AG72" s="279">
        <f t="shared" si="22"/>
        <v>0</v>
      </c>
      <c r="AH72" s="389">
        <f t="shared" si="22"/>
        <v>66104.384</v>
      </c>
    </row>
    <row r="73" s="279" customFormat="1" spans="1:36">
      <c r="A73" s="387"/>
      <c r="B73" s="387" t="s">
        <v>405</v>
      </c>
      <c r="C73" s="387"/>
      <c r="D73" s="387"/>
      <c r="E73" s="387"/>
      <c r="F73" s="387"/>
      <c r="G73" s="387"/>
      <c r="H73" s="387">
        <f>H68-H67</f>
        <v>44380</v>
      </c>
      <c r="I73" s="387"/>
      <c r="J73" s="387"/>
      <c r="K73" s="387"/>
      <c r="L73" s="390">
        <f>L68-L67</f>
        <v>472567.95</v>
      </c>
      <c r="M73" s="387"/>
      <c r="N73" s="387"/>
      <c r="O73" s="387"/>
      <c r="P73" s="387"/>
      <c r="Q73" s="387"/>
      <c r="R73" s="387"/>
      <c r="S73" s="387"/>
      <c r="T73" s="387"/>
      <c r="U73" s="387"/>
      <c r="V73" s="387"/>
      <c r="W73" s="387"/>
      <c r="X73" s="390">
        <f>X68-X67</f>
        <v>383628.864</v>
      </c>
      <c r="Y73" s="387"/>
      <c r="Z73" s="387"/>
      <c r="AA73" s="387"/>
      <c r="AB73" s="387"/>
      <c r="AC73" s="387">
        <f t="shared" ref="AC73:AG73" si="23">AC68-AC67-AC71</f>
        <v>-303.41</v>
      </c>
      <c r="AD73" s="387">
        <f t="shared" si="23"/>
        <v>0</v>
      </c>
      <c r="AE73" s="387">
        <f t="shared" si="23"/>
        <v>0</v>
      </c>
      <c r="AF73" s="387">
        <f t="shared" si="23"/>
        <v>21400</v>
      </c>
      <c r="AG73" s="387">
        <f t="shared" si="23"/>
        <v>0</v>
      </c>
      <c r="AH73" s="387">
        <f>AH68-AH67</f>
        <v>383011.764</v>
      </c>
      <c r="AI73" s="387"/>
      <c r="AJ73" s="387"/>
    </row>
  </sheetData>
  <autoFilter ref="A4:AR68">
    <extLst/>
  </autoFilter>
  <mergeCells count="29">
    <mergeCell ref="A2:AI2"/>
    <mergeCell ref="M3:Q3"/>
    <mergeCell ref="R3:W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AR3:AR4"/>
  </mergeCells>
  <pageMargins left="0.275" right="0.314583333333333" top="0.314583333333333" bottom="0.432638888888889" header="0.156944444444444" footer="0.0784722222222222"/>
  <pageSetup paperSize="9" orientation="landscape" horizontalDpi="600"/>
  <headerFooter>
    <oddHeader>&amp;R&amp;P/&amp;N</oddHeader>
    <oddFooter>&amp;L编制：曾琼                &amp;C
  财务审核：                        审批：                                         &amp;R                                                                   日期：2025-07-14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  <pageSetUpPr fitToPage="1"/>
  </sheetPr>
  <dimension ref="A1:HR22"/>
  <sheetViews>
    <sheetView view="pageBreakPreview" zoomScaleNormal="90" workbookViewId="0">
      <pane xSplit="7" ySplit="4" topLeftCell="L9" activePane="bottomRight" state="frozen"/>
      <selection/>
      <selection pane="topRight"/>
      <selection pane="bottomLeft"/>
      <selection pane="bottomRight" activeCell="A18" sqref="A18:AH18"/>
    </sheetView>
  </sheetViews>
  <sheetFormatPr defaultColWidth="9" defaultRowHeight="14.25"/>
  <cols>
    <col min="1" max="2" width="4.48333333333333" style="210" customWidth="1"/>
    <col min="3" max="3" width="5.625" style="210" customWidth="1"/>
    <col min="4" max="4" width="6.45" style="210" customWidth="1"/>
    <col min="5" max="5" width="6.75" style="210" customWidth="1"/>
    <col min="6" max="6" width="6.625" style="210" customWidth="1"/>
    <col min="7" max="7" width="5.69166666666667" style="210" customWidth="1"/>
    <col min="8" max="8" width="4.5" style="210" customWidth="1"/>
    <col min="9" max="9" width="4.75" style="210" customWidth="1"/>
    <col min="10" max="10" width="4.5" style="210" hidden="1" customWidth="1"/>
    <col min="11" max="11" width="5" style="210" customWidth="1"/>
    <col min="12" max="12" width="8.625" style="210" customWidth="1"/>
    <col min="13" max="16" width="6.875" style="210" customWidth="1"/>
    <col min="17" max="23" width="5" style="210" customWidth="1"/>
    <col min="24" max="24" width="7.625" style="210" customWidth="1"/>
    <col min="25" max="25" width="5" style="210" customWidth="1"/>
    <col min="26" max="27" width="5" style="210" hidden="1" customWidth="1"/>
    <col min="28" max="28" width="5" style="210" customWidth="1"/>
    <col min="29" max="29" width="3.43333333333333" style="210" customWidth="1"/>
    <col min="30" max="30" width="3.43333333333333" style="210" hidden="1" customWidth="1"/>
    <col min="31" max="31" width="4.625" style="210" hidden="1" customWidth="1"/>
    <col min="32" max="32" width="5" style="210" hidden="1" customWidth="1"/>
    <col min="33" max="33" width="9.46666666666667" style="210" customWidth="1"/>
    <col min="34" max="36" width="7.89166666666667" style="210" customWidth="1"/>
    <col min="37" max="37" width="15.8583333333333" style="210" customWidth="1"/>
    <col min="38" max="38" width="16.0916666666667" style="210" customWidth="1"/>
    <col min="39" max="39" width="8.05" style="210" customWidth="1"/>
    <col min="40" max="16384" width="9" style="210"/>
  </cols>
  <sheetData>
    <row r="1" s="210" customFormat="1" spans="1:39">
      <c r="A1" s="271"/>
      <c r="B1" s="271"/>
      <c r="C1" s="271"/>
      <c r="D1" s="271"/>
      <c r="E1" s="317"/>
      <c r="F1" s="271"/>
      <c r="G1" s="271"/>
      <c r="H1" s="271"/>
      <c r="I1" s="271"/>
      <c r="J1" s="271"/>
      <c r="K1" s="334"/>
      <c r="L1" s="335"/>
      <c r="M1" s="271"/>
      <c r="N1" s="271"/>
      <c r="O1" s="336"/>
      <c r="P1" s="271"/>
      <c r="Q1" s="271"/>
      <c r="R1" s="271"/>
      <c r="S1" s="271"/>
      <c r="T1" s="271"/>
      <c r="U1" s="271"/>
      <c r="V1" s="271"/>
      <c r="W1" s="271"/>
      <c r="X1" s="271"/>
      <c r="Y1" s="335"/>
      <c r="Z1" s="335"/>
      <c r="AA1" s="271"/>
      <c r="AB1" s="271"/>
      <c r="AC1" s="335"/>
      <c r="AD1" s="335"/>
      <c r="AE1" s="271"/>
      <c r="AF1" s="271"/>
      <c r="AG1" s="350"/>
      <c r="AH1" s="270"/>
      <c r="AI1" s="270"/>
      <c r="AJ1" s="270"/>
      <c r="AK1" s="270"/>
      <c r="AM1" s="271"/>
    </row>
    <row r="2" s="210" customFormat="1" ht="28" customHeight="1" spans="1:39">
      <c r="A2" s="318" t="s">
        <v>406</v>
      </c>
      <c r="B2" s="318"/>
      <c r="C2" s="318"/>
      <c r="D2" s="318"/>
      <c r="E2" s="319"/>
      <c r="F2" s="318"/>
      <c r="G2" s="318"/>
      <c r="H2" s="318"/>
      <c r="I2" s="318"/>
      <c r="J2" s="318"/>
      <c r="K2" s="337"/>
      <c r="L2" s="33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37"/>
      <c r="Z2" s="337"/>
      <c r="AA2" s="318"/>
      <c r="AB2" s="318"/>
      <c r="AC2" s="347"/>
      <c r="AD2" s="347"/>
      <c r="AE2" s="318"/>
      <c r="AF2" s="318"/>
      <c r="AG2" s="318"/>
      <c r="AH2" s="338"/>
      <c r="AI2" s="270"/>
      <c r="AJ2" s="270"/>
      <c r="AK2" s="270"/>
      <c r="AM2" s="271"/>
    </row>
    <row r="3" s="210" customFormat="1" ht="30" customHeight="1" spans="1:42">
      <c r="A3" s="227" t="s">
        <v>0</v>
      </c>
      <c r="B3" s="227" t="s">
        <v>304</v>
      </c>
      <c r="C3" s="227" t="s">
        <v>2</v>
      </c>
      <c r="D3" s="320" t="s">
        <v>1</v>
      </c>
      <c r="E3" s="321" t="s">
        <v>305</v>
      </c>
      <c r="F3" s="320" t="s">
        <v>3</v>
      </c>
      <c r="G3" s="322" t="s">
        <v>306</v>
      </c>
      <c r="H3" s="323" t="s">
        <v>307</v>
      </c>
      <c r="I3" s="339" t="s">
        <v>380</v>
      </c>
      <c r="J3" s="243" t="s">
        <v>309</v>
      </c>
      <c r="K3" s="244" t="s">
        <v>310</v>
      </c>
      <c r="L3" s="340" t="s">
        <v>311</v>
      </c>
      <c r="M3" s="341" t="s">
        <v>381</v>
      </c>
      <c r="N3" s="341"/>
      <c r="O3" s="341"/>
      <c r="P3" s="341"/>
      <c r="Q3" s="341"/>
      <c r="R3" s="227" t="s">
        <v>313</v>
      </c>
      <c r="S3" s="227"/>
      <c r="T3" s="227"/>
      <c r="U3" s="227"/>
      <c r="V3" s="227"/>
      <c r="W3" s="257"/>
      <c r="X3" s="227" t="s">
        <v>314</v>
      </c>
      <c r="Y3" s="227" t="s">
        <v>315</v>
      </c>
      <c r="Z3" s="227" t="s">
        <v>407</v>
      </c>
      <c r="AA3" s="227" t="s">
        <v>383</v>
      </c>
      <c r="AB3" s="227" t="s">
        <v>318</v>
      </c>
      <c r="AC3" s="264" t="s">
        <v>319</v>
      </c>
      <c r="AD3" s="264" t="s">
        <v>320</v>
      </c>
      <c r="AE3" s="243" t="s">
        <v>309</v>
      </c>
      <c r="AF3" s="227" t="s">
        <v>384</v>
      </c>
      <c r="AG3" s="351" t="s">
        <v>322</v>
      </c>
      <c r="AH3" s="246" t="s">
        <v>286</v>
      </c>
      <c r="AI3" s="270"/>
      <c r="AJ3" s="270"/>
      <c r="AK3" s="270"/>
      <c r="AL3" s="271"/>
      <c r="AP3" s="278" t="s">
        <v>324</v>
      </c>
    </row>
    <row r="4" s="210" customFormat="1" ht="39" customHeight="1" spans="1:44">
      <c r="A4" s="227"/>
      <c r="B4" s="227"/>
      <c r="C4" s="227"/>
      <c r="D4" s="258"/>
      <c r="E4" s="324"/>
      <c r="F4" s="258"/>
      <c r="G4" s="322"/>
      <c r="H4" s="323"/>
      <c r="I4" s="342"/>
      <c r="J4" s="243"/>
      <c r="K4" s="244"/>
      <c r="L4" s="340"/>
      <c r="M4" s="244" t="s">
        <v>9</v>
      </c>
      <c r="N4" s="244" t="s">
        <v>11</v>
      </c>
      <c r="O4" s="343" t="s">
        <v>10</v>
      </c>
      <c r="P4" s="244" t="s">
        <v>325</v>
      </c>
      <c r="Q4" s="227" t="s">
        <v>385</v>
      </c>
      <c r="R4" s="227" t="s">
        <v>327</v>
      </c>
      <c r="S4" s="227" t="s">
        <v>328</v>
      </c>
      <c r="T4" s="227" t="s">
        <v>329</v>
      </c>
      <c r="U4" s="227" t="s">
        <v>330</v>
      </c>
      <c r="V4" s="227" t="s">
        <v>331</v>
      </c>
      <c r="W4" s="227" t="s">
        <v>332</v>
      </c>
      <c r="X4" s="227"/>
      <c r="Y4" s="227"/>
      <c r="Z4" s="227"/>
      <c r="AA4" s="227"/>
      <c r="AB4" s="227"/>
      <c r="AC4" s="264"/>
      <c r="AD4" s="264"/>
      <c r="AE4" s="243"/>
      <c r="AF4" s="227"/>
      <c r="AG4" s="351"/>
      <c r="AH4" s="246"/>
      <c r="AI4" s="270">
        <v>7.12</v>
      </c>
      <c r="AJ4" s="270"/>
      <c r="AK4" s="270" t="s">
        <v>333</v>
      </c>
      <c r="AL4" s="271" t="s">
        <v>334</v>
      </c>
      <c r="AM4" s="271"/>
      <c r="AN4" s="271"/>
      <c r="AO4" s="271"/>
      <c r="AP4" s="278"/>
      <c r="AQ4" s="271"/>
      <c r="AR4" s="271"/>
    </row>
    <row r="5" s="210" customFormat="1" ht="40" customHeight="1" spans="1:226">
      <c r="A5" s="322">
        <f>ROW()-4</f>
        <v>1</v>
      </c>
      <c r="B5" s="325">
        <v>866</v>
      </c>
      <c r="C5" s="325" t="s">
        <v>60</v>
      </c>
      <c r="D5" s="326" t="s">
        <v>408</v>
      </c>
      <c r="E5" s="327">
        <v>43698</v>
      </c>
      <c r="F5" s="326" t="s">
        <v>409</v>
      </c>
      <c r="G5" s="328">
        <v>45778</v>
      </c>
      <c r="H5" s="322">
        <v>252</v>
      </c>
      <c r="I5" s="325">
        <v>1015.416</v>
      </c>
      <c r="J5" s="322"/>
      <c r="K5" s="325"/>
      <c r="L5" s="222">
        <v>5687.42</v>
      </c>
      <c r="M5" s="344">
        <v>368</v>
      </c>
      <c r="N5" s="222">
        <v>92</v>
      </c>
      <c r="O5" s="222">
        <v>13.8</v>
      </c>
      <c r="P5" s="222">
        <v>15</v>
      </c>
      <c r="Q5" s="326">
        <v>230</v>
      </c>
      <c r="R5" s="326"/>
      <c r="S5" s="326"/>
      <c r="T5" s="326"/>
      <c r="U5" s="326"/>
      <c r="V5" s="326"/>
      <c r="W5" s="326"/>
      <c r="X5" s="223">
        <f t="shared" ref="X5:X11" si="0">L5-M5-N5-O5-P5-Q5-R5-S5-T5-U5-V5-W5</f>
        <v>4968.62</v>
      </c>
      <c r="Y5" s="222">
        <v>0</v>
      </c>
      <c r="Z5" s="222"/>
      <c r="AA5" s="326">
        <v>0</v>
      </c>
      <c r="AB5" s="326">
        <f t="shared" ref="AB5:AB11" si="1">SUM(R5:W5)</f>
        <v>0</v>
      </c>
      <c r="AC5" s="348"/>
      <c r="AD5" s="348"/>
      <c r="AE5" s="246">
        <f t="shared" ref="AE5:AE11" si="2">J5</f>
        <v>0</v>
      </c>
      <c r="AF5" s="223"/>
      <c r="AG5" s="352">
        <f t="shared" ref="AG5:AG11" si="3">X5-Y5-AA5-AC5-AD5-AE5-AF5+AB5-Z5</f>
        <v>4968.62</v>
      </c>
      <c r="AH5" s="353"/>
      <c r="AI5" s="354">
        <f>VLOOKUP(C5,[8]销售人员!$C$3:$BW$600,56,0)</f>
        <v>4968.62</v>
      </c>
      <c r="AJ5" s="354">
        <f>AI5-AG5</f>
        <v>0</v>
      </c>
      <c r="AK5" s="210" t="str">
        <f>_xlfn.XLOOKUP(C5,[8]销售人员!$C$1:$C$65536,[8]销售人员!$BH$1:$BH$65536,0,0)</f>
        <v>431123199108060024</v>
      </c>
      <c r="AL5" s="271" t="s">
        <v>337</v>
      </c>
      <c r="AM5" s="210">
        <f>+M5+N5+O5+Q5</f>
        <v>703.8</v>
      </c>
      <c r="AO5" s="279"/>
      <c r="AP5" s="209" t="str">
        <f>_xlfn.XLOOKUP($C5,汇总!$C:$C,汇总!$C:$C)</f>
        <v>肖玲</v>
      </c>
      <c r="AQ5" s="279"/>
      <c r="AR5" s="279"/>
      <c r="AS5" s="279"/>
      <c r="AT5" s="279"/>
      <c r="AU5" s="279"/>
      <c r="AV5" s="279"/>
      <c r="AW5" s="279"/>
      <c r="AX5" s="279"/>
      <c r="AY5" s="279"/>
      <c r="AZ5" s="279"/>
      <c r="BA5" s="279"/>
      <c r="BB5" s="279"/>
      <c r="BC5" s="279"/>
      <c r="BD5" s="279"/>
      <c r="BE5" s="279"/>
      <c r="BF5" s="279"/>
      <c r="BG5" s="279"/>
      <c r="BH5" s="279"/>
      <c r="BI5" s="279"/>
      <c r="BJ5" s="279"/>
      <c r="BK5" s="279"/>
      <c r="BL5" s="279"/>
      <c r="BM5" s="279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CP5" s="279"/>
      <c r="CQ5" s="279"/>
      <c r="CR5" s="279"/>
      <c r="CS5" s="279"/>
      <c r="CT5" s="279"/>
      <c r="CU5" s="279"/>
      <c r="CV5" s="279"/>
      <c r="CW5" s="279"/>
      <c r="CX5" s="279"/>
      <c r="CY5" s="279"/>
      <c r="CZ5" s="279"/>
      <c r="DA5" s="279"/>
      <c r="DB5" s="279"/>
      <c r="DC5" s="279"/>
      <c r="DD5" s="279"/>
      <c r="DE5" s="279"/>
      <c r="DF5" s="279"/>
      <c r="DG5" s="279"/>
      <c r="DH5" s="279"/>
      <c r="DI5" s="279"/>
      <c r="DJ5" s="279"/>
      <c r="DK5" s="279"/>
      <c r="DL5" s="279"/>
      <c r="DM5" s="279"/>
      <c r="DN5" s="279"/>
      <c r="DO5" s="279"/>
      <c r="DP5" s="279"/>
      <c r="DQ5" s="279"/>
      <c r="DR5" s="279"/>
      <c r="DS5" s="279"/>
      <c r="DT5" s="279"/>
      <c r="DU5" s="279"/>
      <c r="DV5" s="279"/>
      <c r="DW5" s="279"/>
      <c r="DX5" s="279"/>
      <c r="DY5" s="279"/>
      <c r="DZ5" s="279"/>
      <c r="EA5" s="279"/>
      <c r="EB5" s="279"/>
      <c r="EC5" s="279"/>
      <c r="ED5" s="279"/>
      <c r="EE5" s="279"/>
      <c r="EF5" s="279"/>
      <c r="EG5" s="279"/>
      <c r="EH5" s="279"/>
      <c r="EI5" s="279"/>
      <c r="EJ5" s="279"/>
      <c r="EK5" s="279"/>
      <c r="EL5" s="279"/>
      <c r="EM5" s="279"/>
      <c r="EN5" s="279"/>
      <c r="EO5" s="279"/>
      <c r="EP5" s="279"/>
      <c r="EQ5" s="279"/>
      <c r="ER5" s="279"/>
      <c r="ES5" s="279"/>
      <c r="ET5" s="279"/>
      <c r="EU5" s="279"/>
      <c r="EV5" s="279"/>
      <c r="EW5" s="279"/>
      <c r="EX5" s="279"/>
      <c r="EY5" s="279"/>
      <c r="EZ5" s="279"/>
      <c r="FA5" s="279"/>
      <c r="FB5" s="279"/>
      <c r="FC5" s="279"/>
      <c r="FD5" s="279"/>
      <c r="FE5" s="279"/>
      <c r="FF5" s="279"/>
      <c r="FG5" s="279"/>
      <c r="FH5" s="279"/>
      <c r="FI5" s="279"/>
      <c r="FJ5" s="279"/>
      <c r="FK5" s="279"/>
      <c r="FL5" s="279"/>
      <c r="FM5" s="279"/>
      <c r="FN5" s="279"/>
      <c r="FO5" s="279"/>
      <c r="FP5" s="279"/>
      <c r="FQ5" s="279"/>
      <c r="FR5" s="279"/>
      <c r="FS5" s="279"/>
      <c r="FT5" s="279"/>
      <c r="FU5" s="279"/>
      <c r="FV5" s="279"/>
      <c r="FW5" s="279"/>
      <c r="FX5" s="279"/>
      <c r="FY5" s="279"/>
      <c r="FZ5" s="279"/>
      <c r="GA5" s="279"/>
      <c r="GB5" s="279"/>
      <c r="GC5" s="279"/>
      <c r="GD5" s="279"/>
      <c r="GE5" s="279"/>
      <c r="GF5" s="279"/>
      <c r="GG5" s="279"/>
      <c r="GH5" s="279"/>
      <c r="GI5" s="279"/>
      <c r="GJ5" s="279"/>
      <c r="GK5" s="279"/>
      <c r="GL5" s="279"/>
      <c r="GM5" s="279"/>
      <c r="GN5" s="279"/>
      <c r="GO5" s="279"/>
      <c r="GP5" s="279"/>
      <c r="GQ5" s="279"/>
      <c r="GR5" s="279"/>
      <c r="GS5" s="279"/>
      <c r="GT5" s="279"/>
      <c r="GU5" s="279"/>
      <c r="GV5" s="279"/>
      <c r="GW5" s="279"/>
      <c r="GX5" s="279"/>
      <c r="GY5" s="279"/>
      <c r="GZ5" s="279"/>
      <c r="HA5" s="279"/>
      <c r="HB5" s="279"/>
      <c r="HC5" s="279"/>
      <c r="HD5" s="279"/>
      <c r="HE5" s="279"/>
      <c r="HF5" s="279"/>
      <c r="HG5" s="279"/>
      <c r="HH5" s="279"/>
      <c r="HI5" s="279"/>
      <c r="HJ5" s="279"/>
      <c r="HK5" s="279"/>
      <c r="HL5" s="279"/>
      <c r="HM5" s="279"/>
      <c r="HN5" s="279"/>
      <c r="HO5" s="279"/>
      <c r="HP5" s="279"/>
      <c r="HQ5" s="279"/>
      <c r="HR5" s="279"/>
    </row>
    <row r="6" s="210" customFormat="1" ht="40" customHeight="1" spans="1:226">
      <c r="A6" s="322">
        <f t="shared" ref="A6:A11" si="4">ROW()-4</f>
        <v>2</v>
      </c>
      <c r="B6" s="329">
        <v>667</v>
      </c>
      <c r="C6" s="325" t="s">
        <v>62</v>
      </c>
      <c r="D6" s="326" t="s">
        <v>408</v>
      </c>
      <c r="E6" s="327">
        <v>43290</v>
      </c>
      <c r="F6" s="326" t="s">
        <v>410</v>
      </c>
      <c r="G6" s="328">
        <v>45778</v>
      </c>
      <c r="H6" s="322">
        <v>284</v>
      </c>
      <c r="I6" s="325">
        <v>1143.1125</v>
      </c>
      <c r="J6" s="322"/>
      <c r="K6" s="325"/>
      <c r="L6" s="222">
        <v>8547.11</v>
      </c>
      <c r="M6" s="344">
        <v>380.8</v>
      </c>
      <c r="N6" s="222">
        <v>95.2</v>
      </c>
      <c r="O6" s="222">
        <v>14.28</v>
      </c>
      <c r="P6" s="222">
        <v>15</v>
      </c>
      <c r="Q6" s="326">
        <v>325</v>
      </c>
      <c r="R6" s="326">
        <v>4000</v>
      </c>
      <c r="S6" s="326"/>
      <c r="T6" s="326"/>
      <c r="U6" s="326"/>
      <c r="V6" s="326"/>
      <c r="W6" s="326"/>
      <c r="X6" s="223">
        <f t="shared" si="0"/>
        <v>3716.83</v>
      </c>
      <c r="Y6" s="222">
        <v>0</v>
      </c>
      <c r="Z6" s="222"/>
      <c r="AA6" s="326">
        <v>0</v>
      </c>
      <c r="AB6" s="326">
        <f t="shared" si="1"/>
        <v>4000</v>
      </c>
      <c r="AC6" s="348"/>
      <c r="AD6" s="348"/>
      <c r="AE6" s="246">
        <f t="shared" si="2"/>
        <v>0</v>
      </c>
      <c r="AF6" s="223"/>
      <c r="AG6" s="352">
        <f t="shared" si="3"/>
        <v>7716.83</v>
      </c>
      <c r="AH6" s="353"/>
      <c r="AI6" s="354">
        <f>VLOOKUP(C6,[8]销售人员!$C$3:$BW$600,56,0)</f>
        <v>7716.83</v>
      </c>
      <c r="AJ6" s="354">
        <f t="shared" ref="AJ6:AJ12" si="5">AI6-AG6</f>
        <v>0</v>
      </c>
      <c r="AK6" s="210" t="str">
        <f>_xlfn.XLOOKUP(C6,[8]销售人员!$C$1:$C$65536,[8]销售人员!$BH$1:$BH$65536,0,0)</f>
        <v>43252419910529545X</v>
      </c>
      <c r="AL6" s="271" t="s">
        <v>337</v>
      </c>
      <c r="AM6" s="210">
        <f t="shared" ref="AM6:AM12" si="6">+M6+N6+O6+Q6</f>
        <v>815.28</v>
      </c>
      <c r="AO6" s="279"/>
      <c r="AP6" s="209" t="str">
        <f>_xlfn.XLOOKUP($C6,汇总!$C:$C,汇总!$C:$C)</f>
        <v>赵五祥</v>
      </c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9"/>
      <c r="BI6" s="279"/>
      <c r="BJ6" s="279"/>
      <c r="BK6" s="279"/>
      <c r="BL6" s="279"/>
      <c r="BM6" s="279"/>
      <c r="BN6" s="279"/>
      <c r="BO6" s="279"/>
      <c r="BP6" s="279"/>
      <c r="BQ6" s="279"/>
      <c r="BR6" s="279"/>
      <c r="BS6" s="279"/>
      <c r="BT6" s="279"/>
      <c r="BU6" s="279"/>
      <c r="BV6" s="279"/>
      <c r="BW6" s="279"/>
      <c r="BX6" s="279"/>
      <c r="BY6" s="279"/>
      <c r="BZ6" s="279"/>
      <c r="CA6" s="279"/>
      <c r="CB6" s="279"/>
      <c r="CC6" s="279"/>
      <c r="CD6" s="279"/>
      <c r="CE6" s="279"/>
      <c r="CF6" s="279"/>
      <c r="CG6" s="279"/>
      <c r="CH6" s="279"/>
      <c r="CI6" s="279"/>
      <c r="CJ6" s="279"/>
      <c r="CK6" s="279"/>
      <c r="CL6" s="279"/>
      <c r="CM6" s="279"/>
      <c r="CN6" s="279"/>
      <c r="CO6" s="279"/>
      <c r="CP6" s="279"/>
      <c r="CQ6" s="279"/>
      <c r="CR6" s="279"/>
      <c r="CS6" s="279"/>
      <c r="CT6" s="279"/>
      <c r="CU6" s="279"/>
      <c r="CV6" s="279"/>
      <c r="CW6" s="279"/>
      <c r="CX6" s="279"/>
      <c r="CY6" s="279"/>
      <c r="CZ6" s="279"/>
      <c r="DA6" s="279"/>
      <c r="DB6" s="279"/>
      <c r="DC6" s="279"/>
      <c r="DD6" s="279"/>
      <c r="DE6" s="279"/>
      <c r="DF6" s="279"/>
      <c r="DG6" s="279"/>
      <c r="DH6" s="279"/>
      <c r="DI6" s="279"/>
      <c r="DJ6" s="279"/>
      <c r="DK6" s="279"/>
      <c r="DL6" s="279"/>
      <c r="DM6" s="279"/>
      <c r="DN6" s="279"/>
      <c r="DO6" s="279"/>
      <c r="DP6" s="279"/>
      <c r="DQ6" s="279"/>
      <c r="DR6" s="279"/>
      <c r="DS6" s="279"/>
      <c r="DT6" s="279"/>
      <c r="DU6" s="279"/>
      <c r="DV6" s="279"/>
      <c r="DW6" s="279"/>
      <c r="DX6" s="279"/>
      <c r="DY6" s="279"/>
      <c r="DZ6" s="279"/>
      <c r="EA6" s="279"/>
      <c r="EB6" s="279"/>
      <c r="EC6" s="279"/>
      <c r="ED6" s="279"/>
      <c r="EE6" s="279"/>
      <c r="EF6" s="279"/>
      <c r="EG6" s="279"/>
      <c r="EH6" s="279"/>
      <c r="EI6" s="279"/>
      <c r="EJ6" s="279"/>
      <c r="EK6" s="279"/>
      <c r="EL6" s="279"/>
      <c r="EM6" s="279"/>
      <c r="EN6" s="279"/>
      <c r="EO6" s="279"/>
      <c r="EP6" s="279"/>
      <c r="EQ6" s="279"/>
      <c r="ER6" s="279"/>
      <c r="ES6" s="279"/>
      <c r="ET6" s="279"/>
      <c r="EU6" s="279"/>
      <c r="EV6" s="279"/>
      <c r="EW6" s="279"/>
      <c r="EX6" s="279"/>
      <c r="EY6" s="279"/>
      <c r="EZ6" s="279"/>
      <c r="FA6" s="279"/>
      <c r="FB6" s="279"/>
      <c r="FC6" s="279"/>
      <c r="FD6" s="279"/>
      <c r="FE6" s="279"/>
      <c r="FF6" s="279"/>
      <c r="FG6" s="279"/>
      <c r="FH6" s="279"/>
      <c r="FI6" s="279"/>
      <c r="FJ6" s="279"/>
      <c r="FK6" s="279"/>
      <c r="FL6" s="279"/>
      <c r="FM6" s="279"/>
      <c r="FN6" s="279"/>
      <c r="FO6" s="279"/>
      <c r="FP6" s="279"/>
      <c r="FQ6" s="279"/>
      <c r="FR6" s="279"/>
      <c r="FS6" s="279"/>
      <c r="FT6" s="279"/>
      <c r="FU6" s="279"/>
      <c r="FV6" s="279"/>
      <c r="FW6" s="279"/>
      <c r="FX6" s="279"/>
      <c r="FY6" s="279"/>
      <c r="FZ6" s="279"/>
      <c r="GA6" s="279"/>
      <c r="GB6" s="279"/>
      <c r="GC6" s="279"/>
      <c r="GD6" s="279"/>
      <c r="GE6" s="279"/>
      <c r="GF6" s="279"/>
      <c r="GG6" s="279"/>
      <c r="GH6" s="279"/>
      <c r="GI6" s="279"/>
      <c r="GJ6" s="279"/>
      <c r="GK6" s="279"/>
      <c r="GL6" s="279"/>
      <c r="GM6" s="279"/>
      <c r="GN6" s="279"/>
      <c r="GO6" s="279"/>
      <c r="GP6" s="279"/>
      <c r="GQ6" s="279"/>
      <c r="GR6" s="279"/>
      <c r="GS6" s="279"/>
      <c r="GT6" s="279"/>
      <c r="GU6" s="279"/>
      <c r="GV6" s="279"/>
      <c r="GW6" s="279"/>
      <c r="GX6" s="279"/>
      <c r="GY6" s="279"/>
      <c r="GZ6" s="279"/>
      <c r="HA6" s="279"/>
      <c r="HB6" s="279"/>
      <c r="HC6" s="279"/>
      <c r="HD6" s="279"/>
      <c r="HE6" s="279"/>
      <c r="HF6" s="279"/>
      <c r="HG6" s="279"/>
      <c r="HH6" s="279"/>
      <c r="HI6" s="279"/>
      <c r="HJ6" s="279"/>
      <c r="HK6" s="279"/>
      <c r="HL6" s="279"/>
      <c r="HM6" s="279"/>
      <c r="HN6" s="279"/>
      <c r="HO6" s="279"/>
      <c r="HP6" s="279"/>
      <c r="HQ6" s="279"/>
      <c r="HR6" s="279"/>
    </row>
    <row r="7" s="210" customFormat="1" ht="40" customHeight="1" spans="1:226">
      <c r="A7" s="322">
        <f t="shared" si="4"/>
        <v>3</v>
      </c>
      <c r="B7" s="329">
        <v>84</v>
      </c>
      <c r="C7" s="325" t="s">
        <v>64</v>
      </c>
      <c r="D7" s="326" t="s">
        <v>408</v>
      </c>
      <c r="E7" s="327">
        <v>41286</v>
      </c>
      <c r="F7" s="326" t="s">
        <v>411</v>
      </c>
      <c r="G7" s="328">
        <v>45778</v>
      </c>
      <c r="H7" s="322">
        <v>252</v>
      </c>
      <c r="I7" s="325">
        <v>350</v>
      </c>
      <c r="J7" s="322"/>
      <c r="K7" s="325"/>
      <c r="L7" s="222">
        <v>4862</v>
      </c>
      <c r="M7" s="344">
        <v>344.64</v>
      </c>
      <c r="N7" s="222">
        <v>86.16</v>
      </c>
      <c r="O7" s="222">
        <v>12.92</v>
      </c>
      <c r="P7" s="222">
        <v>15</v>
      </c>
      <c r="Q7" s="326">
        <v>203</v>
      </c>
      <c r="R7" s="326"/>
      <c r="S7" s="326"/>
      <c r="T7" s="326"/>
      <c r="U7" s="326"/>
      <c r="V7" s="326"/>
      <c r="W7" s="326"/>
      <c r="X7" s="223">
        <f t="shared" si="0"/>
        <v>4200.28</v>
      </c>
      <c r="Y7" s="222">
        <v>0</v>
      </c>
      <c r="Z7" s="222"/>
      <c r="AA7" s="325">
        <v>0</v>
      </c>
      <c r="AB7" s="326">
        <f t="shared" si="1"/>
        <v>0</v>
      </c>
      <c r="AC7" s="348"/>
      <c r="AD7" s="348"/>
      <c r="AE7" s="246">
        <f t="shared" si="2"/>
        <v>0</v>
      </c>
      <c r="AF7" s="223"/>
      <c r="AG7" s="352">
        <f t="shared" si="3"/>
        <v>4200.28</v>
      </c>
      <c r="AH7" s="353"/>
      <c r="AI7" s="354">
        <f>VLOOKUP(C7,[8]销售人员!$C$3:$BW$600,56,0)</f>
        <v>4200.28</v>
      </c>
      <c r="AJ7" s="354">
        <f t="shared" si="5"/>
        <v>0</v>
      </c>
      <c r="AK7" s="210" t="str">
        <f>_xlfn.XLOOKUP(C7,[8]销售人员!$C$1:$C$65536,[8]销售人员!$BH$1:$BH$65536,0,0)</f>
        <v>430221197911288119</v>
      </c>
      <c r="AL7" s="271" t="s">
        <v>337</v>
      </c>
      <c r="AM7" s="210">
        <f t="shared" si="6"/>
        <v>646.72</v>
      </c>
      <c r="AO7" s="279"/>
      <c r="AP7" s="209" t="str">
        <f>_xlfn.XLOOKUP($C7,汇总!$C:$C,汇总!$C:$C)</f>
        <v>文洪亮</v>
      </c>
      <c r="AQ7" s="279"/>
      <c r="AR7" s="279"/>
      <c r="AS7" s="279"/>
      <c r="AT7" s="279"/>
      <c r="AU7" s="279"/>
      <c r="AV7" s="279"/>
      <c r="AW7" s="279"/>
      <c r="AX7" s="279"/>
      <c r="AY7" s="279"/>
      <c r="AZ7" s="279"/>
      <c r="BA7" s="279"/>
      <c r="BB7" s="279"/>
      <c r="BC7" s="279"/>
      <c r="BD7" s="279"/>
      <c r="BE7" s="279"/>
      <c r="BF7" s="279"/>
      <c r="BG7" s="279"/>
      <c r="BH7" s="279"/>
      <c r="BI7" s="279"/>
      <c r="BJ7" s="279"/>
      <c r="BK7" s="279"/>
      <c r="BL7" s="279"/>
      <c r="BM7" s="279"/>
      <c r="BN7" s="279"/>
      <c r="BO7" s="279"/>
      <c r="BP7" s="279"/>
      <c r="BQ7" s="279"/>
      <c r="BR7" s="279"/>
      <c r="BS7" s="279"/>
      <c r="BT7" s="279"/>
      <c r="BU7" s="279"/>
      <c r="BV7" s="279"/>
      <c r="BW7" s="279"/>
      <c r="BX7" s="279"/>
      <c r="BY7" s="279"/>
      <c r="BZ7" s="279"/>
      <c r="CA7" s="279"/>
      <c r="CB7" s="279"/>
      <c r="CC7" s="279"/>
      <c r="CD7" s="279"/>
      <c r="CE7" s="279"/>
      <c r="CF7" s="279"/>
      <c r="CG7" s="279"/>
      <c r="CH7" s="279"/>
      <c r="CI7" s="279"/>
      <c r="CJ7" s="279"/>
      <c r="CK7" s="279"/>
      <c r="CL7" s="279"/>
      <c r="CM7" s="279"/>
      <c r="CN7" s="279"/>
      <c r="CO7" s="279"/>
      <c r="CP7" s="279"/>
      <c r="CQ7" s="279"/>
      <c r="CR7" s="279"/>
      <c r="CS7" s="279"/>
      <c r="CT7" s="279"/>
      <c r="CU7" s="279"/>
      <c r="CV7" s="279"/>
      <c r="CW7" s="279"/>
      <c r="CX7" s="279"/>
      <c r="CY7" s="279"/>
      <c r="CZ7" s="279"/>
      <c r="DA7" s="279"/>
      <c r="DB7" s="279"/>
      <c r="DC7" s="279"/>
      <c r="DD7" s="279"/>
      <c r="DE7" s="279"/>
      <c r="DF7" s="279"/>
      <c r="DG7" s="279"/>
      <c r="DH7" s="279"/>
      <c r="DI7" s="279"/>
      <c r="DJ7" s="279"/>
      <c r="DK7" s="279"/>
      <c r="DL7" s="279"/>
      <c r="DM7" s="279"/>
      <c r="DN7" s="279"/>
      <c r="DO7" s="279"/>
      <c r="DP7" s="279"/>
      <c r="DQ7" s="279"/>
      <c r="DR7" s="279"/>
      <c r="DS7" s="279"/>
      <c r="DT7" s="279"/>
      <c r="DU7" s="279"/>
      <c r="DV7" s="279"/>
      <c r="DW7" s="279"/>
      <c r="DX7" s="279"/>
      <c r="DY7" s="279"/>
      <c r="DZ7" s="279"/>
      <c r="EA7" s="279"/>
      <c r="EB7" s="279"/>
      <c r="EC7" s="279"/>
      <c r="ED7" s="279"/>
      <c r="EE7" s="279"/>
      <c r="EF7" s="279"/>
      <c r="EG7" s="279"/>
      <c r="EH7" s="279"/>
      <c r="EI7" s="279"/>
      <c r="EJ7" s="279"/>
      <c r="EK7" s="279"/>
      <c r="EL7" s="279"/>
      <c r="EM7" s="279"/>
      <c r="EN7" s="279"/>
      <c r="EO7" s="279"/>
      <c r="EP7" s="279"/>
      <c r="EQ7" s="279"/>
      <c r="ER7" s="279"/>
      <c r="ES7" s="279"/>
      <c r="ET7" s="279"/>
      <c r="EU7" s="279"/>
      <c r="EV7" s="279"/>
      <c r="EW7" s="279"/>
      <c r="EX7" s="279"/>
      <c r="EY7" s="279"/>
      <c r="EZ7" s="279"/>
      <c r="FA7" s="279"/>
      <c r="FB7" s="279"/>
      <c r="FC7" s="279"/>
      <c r="FD7" s="279"/>
      <c r="FE7" s="279"/>
      <c r="FF7" s="279"/>
      <c r="FG7" s="279"/>
      <c r="FH7" s="279"/>
      <c r="FI7" s="279"/>
      <c r="FJ7" s="279"/>
      <c r="FK7" s="279"/>
      <c r="FL7" s="279"/>
      <c r="FM7" s="279"/>
      <c r="FN7" s="279"/>
      <c r="FO7" s="279"/>
      <c r="FP7" s="279"/>
      <c r="FQ7" s="279"/>
      <c r="FR7" s="279"/>
      <c r="FS7" s="279"/>
      <c r="FT7" s="279"/>
      <c r="FU7" s="279"/>
      <c r="FV7" s="279"/>
      <c r="FW7" s="279"/>
      <c r="FX7" s="279"/>
      <c r="FY7" s="279"/>
      <c r="FZ7" s="279"/>
      <c r="GA7" s="279"/>
      <c r="GB7" s="279"/>
      <c r="GC7" s="279"/>
      <c r="GD7" s="279"/>
      <c r="GE7" s="279"/>
      <c r="GF7" s="279"/>
      <c r="GG7" s="279"/>
      <c r="GH7" s="279"/>
      <c r="GI7" s="279"/>
      <c r="GJ7" s="279"/>
      <c r="GK7" s="279"/>
      <c r="GL7" s="279"/>
      <c r="GM7" s="279"/>
      <c r="GN7" s="279"/>
      <c r="GO7" s="279"/>
      <c r="GP7" s="279"/>
      <c r="GQ7" s="279"/>
      <c r="GR7" s="279"/>
      <c r="GS7" s="279"/>
      <c r="GT7" s="279"/>
      <c r="GU7" s="279"/>
      <c r="GV7" s="279"/>
      <c r="GW7" s="279"/>
      <c r="GX7" s="279"/>
      <c r="GY7" s="279"/>
      <c r="GZ7" s="279"/>
      <c r="HA7" s="279"/>
      <c r="HB7" s="279"/>
      <c r="HC7" s="279"/>
      <c r="HD7" s="279"/>
      <c r="HE7" s="279"/>
      <c r="HF7" s="279"/>
      <c r="HG7" s="279"/>
      <c r="HH7" s="279"/>
      <c r="HI7" s="279"/>
      <c r="HJ7" s="279"/>
      <c r="HK7" s="279"/>
      <c r="HL7" s="279"/>
      <c r="HM7" s="279"/>
      <c r="HN7" s="279"/>
      <c r="HO7" s="279"/>
      <c r="HP7" s="279"/>
      <c r="HQ7" s="279"/>
      <c r="HR7" s="279"/>
    </row>
    <row r="8" s="210" customFormat="1" ht="40" customHeight="1" spans="1:226">
      <c r="A8" s="322">
        <f t="shared" si="4"/>
        <v>4</v>
      </c>
      <c r="B8" s="282">
        <v>84</v>
      </c>
      <c r="C8" s="325" t="s">
        <v>67</v>
      </c>
      <c r="D8" s="326" t="s">
        <v>408</v>
      </c>
      <c r="E8" s="327">
        <v>44994</v>
      </c>
      <c r="F8" s="326" t="s">
        <v>412</v>
      </c>
      <c r="G8" s="328">
        <v>45778</v>
      </c>
      <c r="H8" s="322">
        <v>520</v>
      </c>
      <c r="I8" s="325">
        <v>350</v>
      </c>
      <c r="J8" s="322"/>
      <c r="K8" s="325"/>
      <c r="L8" s="222">
        <v>6933.33</v>
      </c>
      <c r="M8" s="344">
        <v>344.64</v>
      </c>
      <c r="N8" s="222">
        <v>86.16</v>
      </c>
      <c r="O8" s="222">
        <v>12.92</v>
      </c>
      <c r="P8" s="222">
        <v>15</v>
      </c>
      <c r="Q8" s="326"/>
      <c r="R8" s="326"/>
      <c r="S8" s="326"/>
      <c r="T8" s="326"/>
      <c r="U8" s="326"/>
      <c r="V8" s="326"/>
      <c r="W8" s="326"/>
      <c r="X8" s="223">
        <f t="shared" si="0"/>
        <v>6474.61</v>
      </c>
      <c r="Y8" s="222">
        <v>44.69</v>
      </c>
      <c r="Z8" s="222"/>
      <c r="AA8" s="325">
        <v>0</v>
      </c>
      <c r="AB8" s="326">
        <f t="shared" si="1"/>
        <v>0</v>
      </c>
      <c r="AC8" s="348"/>
      <c r="AD8" s="348"/>
      <c r="AE8" s="246">
        <f t="shared" si="2"/>
        <v>0</v>
      </c>
      <c r="AF8" s="223"/>
      <c r="AG8" s="352">
        <f t="shared" si="3"/>
        <v>6429.92</v>
      </c>
      <c r="AH8" s="353" t="s">
        <v>413</v>
      </c>
      <c r="AI8" s="354">
        <f>VLOOKUP(C8,[8]销售人员!$C$3:$BW$600,56,0)</f>
        <v>6429.92</v>
      </c>
      <c r="AJ8" s="354">
        <f t="shared" si="5"/>
        <v>0</v>
      </c>
      <c r="AK8" s="210" t="str">
        <f>_xlfn.XLOOKUP(C8,[8]销售人员!$C$1:$C$65536,[8]销售人员!$BH$1:$BH$65536,0,0)</f>
        <v>431322200408100673</v>
      </c>
      <c r="AL8" s="271" t="s">
        <v>414</v>
      </c>
      <c r="AM8" s="210">
        <f t="shared" si="6"/>
        <v>443.72</v>
      </c>
      <c r="AO8" s="279"/>
      <c r="AP8" s="209" t="str">
        <f>_xlfn.XLOOKUP($C8,汇总!$C:$C,汇总!$C:$C)</f>
        <v>李松辉</v>
      </c>
      <c r="AQ8" s="279"/>
      <c r="AR8" s="279"/>
      <c r="AS8" s="279"/>
      <c r="AT8" s="279"/>
      <c r="AU8" s="279"/>
      <c r="AV8" s="279"/>
      <c r="AW8" s="279"/>
      <c r="AX8" s="279"/>
      <c r="AY8" s="279"/>
      <c r="AZ8" s="279"/>
      <c r="BA8" s="279"/>
      <c r="BB8" s="279"/>
      <c r="BC8" s="279"/>
      <c r="BD8" s="279"/>
      <c r="BE8" s="279"/>
      <c r="BF8" s="279"/>
      <c r="BG8" s="279"/>
      <c r="BH8" s="279"/>
      <c r="BI8" s="279"/>
      <c r="BJ8" s="279"/>
      <c r="BK8" s="279"/>
      <c r="BL8" s="279"/>
      <c r="BM8" s="279"/>
      <c r="BN8" s="279"/>
      <c r="BO8" s="279"/>
      <c r="BP8" s="279"/>
      <c r="BQ8" s="279"/>
      <c r="BR8" s="279"/>
      <c r="BS8" s="279"/>
      <c r="BT8" s="279"/>
      <c r="BU8" s="279"/>
      <c r="BV8" s="279"/>
      <c r="BW8" s="279"/>
      <c r="BX8" s="279"/>
      <c r="BY8" s="279"/>
      <c r="BZ8" s="279"/>
      <c r="CA8" s="279"/>
      <c r="CB8" s="279"/>
      <c r="CC8" s="279"/>
      <c r="CD8" s="279"/>
      <c r="CE8" s="279"/>
      <c r="CF8" s="279"/>
      <c r="CG8" s="279"/>
      <c r="CH8" s="279"/>
      <c r="CI8" s="279"/>
      <c r="CJ8" s="279"/>
      <c r="CK8" s="279"/>
      <c r="CL8" s="279"/>
      <c r="CM8" s="279"/>
      <c r="CN8" s="279"/>
      <c r="CO8" s="279"/>
      <c r="CP8" s="279"/>
      <c r="CQ8" s="279"/>
      <c r="CR8" s="279"/>
      <c r="CS8" s="279"/>
      <c r="CT8" s="279"/>
      <c r="CU8" s="279"/>
      <c r="CV8" s="279"/>
      <c r="CW8" s="279"/>
      <c r="CX8" s="279"/>
      <c r="CY8" s="279"/>
      <c r="CZ8" s="279"/>
      <c r="DA8" s="279"/>
      <c r="DB8" s="279"/>
      <c r="DC8" s="279"/>
      <c r="DD8" s="279"/>
      <c r="DE8" s="279"/>
      <c r="DF8" s="279"/>
      <c r="DG8" s="279"/>
      <c r="DH8" s="279"/>
      <c r="DI8" s="279"/>
      <c r="DJ8" s="279"/>
      <c r="DK8" s="279"/>
      <c r="DL8" s="279"/>
      <c r="DM8" s="279"/>
      <c r="DN8" s="279"/>
      <c r="DO8" s="279"/>
      <c r="DP8" s="279"/>
      <c r="DQ8" s="279"/>
      <c r="DR8" s="279"/>
      <c r="DS8" s="279"/>
      <c r="DT8" s="279"/>
      <c r="DU8" s="279"/>
      <c r="DV8" s="279"/>
      <c r="DW8" s="279"/>
      <c r="DX8" s="279"/>
      <c r="DY8" s="279"/>
      <c r="DZ8" s="279"/>
      <c r="EA8" s="279"/>
      <c r="EB8" s="279"/>
      <c r="EC8" s="279"/>
      <c r="ED8" s="279"/>
      <c r="EE8" s="279"/>
      <c r="EF8" s="279"/>
      <c r="EG8" s="279"/>
      <c r="EH8" s="279"/>
      <c r="EI8" s="279"/>
      <c r="EJ8" s="279"/>
      <c r="EK8" s="279"/>
      <c r="EL8" s="279"/>
      <c r="EM8" s="279"/>
      <c r="EN8" s="279"/>
      <c r="EO8" s="279"/>
      <c r="EP8" s="279"/>
      <c r="EQ8" s="279"/>
      <c r="ER8" s="279"/>
      <c r="ES8" s="279"/>
      <c r="ET8" s="279"/>
      <c r="EU8" s="279"/>
      <c r="EV8" s="279"/>
      <c r="EW8" s="279"/>
      <c r="EX8" s="279"/>
      <c r="EY8" s="279"/>
      <c r="EZ8" s="279"/>
      <c r="FA8" s="279"/>
      <c r="FB8" s="279"/>
      <c r="FC8" s="279"/>
      <c r="FD8" s="279"/>
      <c r="FE8" s="279"/>
      <c r="FF8" s="279"/>
      <c r="FG8" s="279"/>
      <c r="FH8" s="279"/>
      <c r="FI8" s="279"/>
      <c r="FJ8" s="279"/>
      <c r="FK8" s="279"/>
      <c r="FL8" s="279"/>
      <c r="FM8" s="279"/>
      <c r="FN8" s="279"/>
      <c r="FO8" s="279"/>
      <c r="FP8" s="279"/>
      <c r="FQ8" s="279"/>
      <c r="FR8" s="279"/>
      <c r="FS8" s="279"/>
      <c r="FT8" s="279"/>
      <c r="FU8" s="279"/>
      <c r="FV8" s="279"/>
      <c r="FW8" s="279"/>
      <c r="FX8" s="279"/>
      <c r="FY8" s="279"/>
      <c r="FZ8" s="279"/>
      <c r="GA8" s="279"/>
      <c r="GB8" s="279"/>
      <c r="GC8" s="279"/>
      <c r="GD8" s="279"/>
      <c r="GE8" s="279"/>
      <c r="GF8" s="279"/>
      <c r="GG8" s="279"/>
      <c r="GH8" s="279"/>
      <c r="GI8" s="279"/>
      <c r="GJ8" s="279"/>
      <c r="GK8" s="279"/>
      <c r="GL8" s="279"/>
      <c r="GM8" s="279"/>
      <c r="GN8" s="279"/>
      <c r="GO8" s="279"/>
      <c r="GP8" s="279"/>
      <c r="GQ8" s="279"/>
      <c r="GR8" s="279"/>
      <c r="GS8" s="279"/>
      <c r="GT8" s="279"/>
      <c r="GU8" s="279"/>
      <c r="GV8" s="279"/>
      <c r="GW8" s="279"/>
      <c r="GX8" s="279"/>
      <c r="GY8" s="279"/>
      <c r="GZ8" s="279"/>
      <c r="HA8" s="279"/>
      <c r="HB8" s="279"/>
      <c r="HC8" s="279"/>
      <c r="HD8" s="279"/>
      <c r="HE8" s="279"/>
      <c r="HF8" s="279"/>
      <c r="HG8" s="279"/>
      <c r="HH8" s="279"/>
      <c r="HI8" s="279"/>
      <c r="HJ8" s="279"/>
      <c r="HK8" s="279"/>
      <c r="HL8" s="279"/>
      <c r="HM8" s="279"/>
      <c r="HN8" s="279"/>
      <c r="HO8" s="279"/>
      <c r="HP8" s="279"/>
      <c r="HQ8" s="279"/>
      <c r="HR8" s="279"/>
    </row>
    <row r="9" s="210" customFormat="1" ht="40" customHeight="1" spans="1:226">
      <c r="A9" s="322">
        <f t="shared" si="4"/>
        <v>5</v>
      </c>
      <c r="B9" s="282"/>
      <c r="C9" s="326" t="s">
        <v>68</v>
      </c>
      <c r="D9" s="326" t="s">
        <v>408</v>
      </c>
      <c r="E9" s="327">
        <v>45718</v>
      </c>
      <c r="F9" s="326" t="s">
        <v>412</v>
      </c>
      <c r="G9" s="328">
        <v>45778</v>
      </c>
      <c r="H9" s="322">
        <v>520</v>
      </c>
      <c r="I9" s="325">
        <v>350</v>
      </c>
      <c r="J9" s="322"/>
      <c r="K9" s="325"/>
      <c r="L9" s="222">
        <v>6893.33</v>
      </c>
      <c r="M9" s="344">
        <v>0</v>
      </c>
      <c r="N9" s="222">
        <v>0</v>
      </c>
      <c r="O9" s="222">
        <v>0</v>
      </c>
      <c r="P9" s="222">
        <v>0</v>
      </c>
      <c r="Q9" s="326"/>
      <c r="R9" s="326"/>
      <c r="S9" s="326"/>
      <c r="T9" s="326"/>
      <c r="U9" s="326"/>
      <c r="V9" s="326"/>
      <c r="W9" s="326"/>
      <c r="X9" s="223">
        <f t="shared" si="0"/>
        <v>6893.33</v>
      </c>
      <c r="Y9" s="222">
        <v>56.8</v>
      </c>
      <c r="Z9" s="222"/>
      <c r="AA9" s="325">
        <v>0</v>
      </c>
      <c r="AB9" s="326">
        <f t="shared" si="1"/>
        <v>0</v>
      </c>
      <c r="AC9" s="348"/>
      <c r="AD9" s="348"/>
      <c r="AE9" s="246">
        <f t="shared" si="2"/>
        <v>0</v>
      </c>
      <c r="AF9" s="223"/>
      <c r="AG9" s="352">
        <f t="shared" si="3"/>
        <v>6836.53</v>
      </c>
      <c r="AH9" s="355" t="s">
        <v>413</v>
      </c>
      <c r="AI9" s="354">
        <f>VLOOKUP(C9,[8]销售人员!$C$3:$BW$600,56,0)</f>
        <v>6836.53</v>
      </c>
      <c r="AJ9" s="354">
        <f t="shared" si="5"/>
        <v>0</v>
      </c>
      <c r="AK9" s="470" t="str">
        <f>_xlfn.XLOOKUP(C9,[8]销售人员!$C$1:$C$65536,[8]销售人员!$BH$1:$BH$65536,0,0)</f>
        <v>430304199809301776</v>
      </c>
      <c r="AL9" s="271" t="s">
        <v>414</v>
      </c>
      <c r="AM9" s="210">
        <f t="shared" si="6"/>
        <v>0</v>
      </c>
      <c r="AO9" s="279"/>
      <c r="AP9" s="209" t="str">
        <f>_xlfn.XLOOKUP($C9,汇总!$C:$C,汇总!$C:$C)</f>
        <v>黄龙</v>
      </c>
      <c r="AQ9" s="279"/>
      <c r="AR9" s="279"/>
      <c r="AS9" s="279"/>
      <c r="AT9" s="279"/>
      <c r="AU9" s="279"/>
      <c r="AV9" s="279"/>
      <c r="AW9" s="279"/>
      <c r="AX9" s="279"/>
      <c r="AY9" s="279"/>
      <c r="AZ9" s="279"/>
      <c r="BA9" s="279"/>
      <c r="BB9" s="279"/>
      <c r="BC9" s="279"/>
      <c r="BD9" s="279"/>
      <c r="BE9" s="279"/>
      <c r="BF9" s="279"/>
      <c r="BG9" s="279"/>
      <c r="BH9" s="279"/>
      <c r="BI9" s="279"/>
      <c r="BJ9" s="279"/>
      <c r="BK9" s="279"/>
      <c r="BL9" s="279"/>
      <c r="BM9" s="279"/>
      <c r="BN9" s="279"/>
      <c r="BO9" s="279"/>
      <c r="BP9" s="279"/>
      <c r="BQ9" s="279"/>
      <c r="BR9" s="279"/>
      <c r="BS9" s="279"/>
      <c r="BT9" s="279"/>
      <c r="BU9" s="279"/>
      <c r="BV9" s="279"/>
      <c r="BW9" s="279"/>
      <c r="BX9" s="279"/>
      <c r="BY9" s="279"/>
      <c r="BZ9" s="279"/>
      <c r="CA9" s="279"/>
      <c r="CB9" s="279"/>
      <c r="CC9" s="279"/>
      <c r="CD9" s="279"/>
      <c r="CE9" s="279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  <c r="CR9" s="279"/>
      <c r="CS9" s="279"/>
      <c r="CT9" s="279"/>
      <c r="CU9" s="279"/>
      <c r="CV9" s="279"/>
      <c r="CW9" s="279"/>
      <c r="CX9" s="279"/>
      <c r="CY9" s="279"/>
      <c r="CZ9" s="279"/>
      <c r="DA9" s="279"/>
      <c r="DB9" s="279"/>
      <c r="DC9" s="279"/>
      <c r="DD9" s="279"/>
      <c r="DE9" s="279"/>
      <c r="DF9" s="279"/>
      <c r="DG9" s="279"/>
      <c r="DH9" s="279"/>
      <c r="DI9" s="279"/>
      <c r="DJ9" s="279"/>
      <c r="DK9" s="279"/>
      <c r="DL9" s="279"/>
      <c r="DM9" s="279"/>
      <c r="DN9" s="279"/>
      <c r="DO9" s="279"/>
      <c r="DP9" s="279"/>
      <c r="DQ9" s="279"/>
      <c r="DR9" s="279"/>
      <c r="DS9" s="279"/>
      <c r="DT9" s="279"/>
      <c r="DU9" s="279"/>
      <c r="DV9" s="279"/>
      <c r="DW9" s="279"/>
      <c r="DX9" s="279"/>
      <c r="DY9" s="279"/>
      <c r="DZ9" s="279"/>
      <c r="EA9" s="279"/>
      <c r="EB9" s="279"/>
      <c r="EC9" s="279"/>
      <c r="ED9" s="279"/>
      <c r="EE9" s="279"/>
      <c r="EF9" s="279"/>
      <c r="EG9" s="279"/>
      <c r="EH9" s="279"/>
      <c r="EI9" s="279"/>
      <c r="EJ9" s="279"/>
      <c r="EK9" s="279"/>
      <c r="EL9" s="279"/>
      <c r="EM9" s="279"/>
      <c r="EN9" s="279"/>
      <c r="EO9" s="279"/>
      <c r="EP9" s="279"/>
      <c r="EQ9" s="279"/>
      <c r="ER9" s="279"/>
      <c r="ES9" s="279"/>
      <c r="ET9" s="279"/>
      <c r="EU9" s="279"/>
      <c r="EV9" s="279"/>
      <c r="EW9" s="279"/>
      <c r="EX9" s="279"/>
      <c r="EY9" s="279"/>
      <c r="EZ9" s="279"/>
      <c r="FA9" s="279"/>
      <c r="FB9" s="279"/>
      <c r="FC9" s="279"/>
      <c r="FD9" s="279"/>
      <c r="FE9" s="279"/>
      <c r="FF9" s="279"/>
      <c r="FG9" s="279"/>
      <c r="FH9" s="279"/>
      <c r="FI9" s="279"/>
      <c r="FJ9" s="279"/>
      <c r="FK9" s="279"/>
      <c r="FL9" s="279"/>
      <c r="FM9" s="279"/>
      <c r="FN9" s="279"/>
      <c r="FO9" s="279"/>
      <c r="FP9" s="279"/>
      <c r="FQ9" s="279"/>
      <c r="FR9" s="279"/>
      <c r="FS9" s="279"/>
      <c r="FT9" s="279"/>
      <c r="FU9" s="279"/>
      <c r="FV9" s="279"/>
      <c r="FW9" s="279"/>
      <c r="FX9" s="279"/>
      <c r="FY9" s="279"/>
      <c r="FZ9" s="279"/>
      <c r="GA9" s="279"/>
      <c r="GB9" s="279"/>
      <c r="GC9" s="279"/>
      <c r="GD9" s="279"/>
      <c r="GE9" s="279"/>
      <c r="GF9" s="279"/>
      <c r="GG9" s="279"/>
      <c r="GH9" s="279"/>
      <c r="GI9" s="279"/>
      <c r="GJ9" s="279"/>
      <c r="GK9" s="279"/>
      <c r="GL9" s="279"/>
      <c r="GM9" s="279"/>
      <c r="GN9" s="279"/>
      <c r="GO9" s="279"/>
      <c r="GP9" s="279"/>
      <c r="GQ9" s="279"/>
      <c r="GR9" s="279"/>
      <c r="GS9" s="279"/>
      <c r="GT9" s="279"/>
      <c r="GU9" s="279"/>
      <c r="GV9" s="279"/>
      <c r="GW9" s="279"/>
      <c r="GX9" s="279"/>
      <c r="GY9" s="279"/>
      <c r="GZ9" s="279"/>
      <c r="HA9" s="279"/>
      <c r="HB9" s="279"/>
      <c r="HC9" s="279"/>
      <c r="HD9" s="279"/>
      <c r="HE9" s="279"/>
      <c r="HF9" s="279"/>
      <c r="HG9" s="279"/>
      <c r="HH9" s="279"/>
      <c r="HI9" s="279"/>
      <c r="HJ9" s="279"/>
      <c r="HK9" s="279"/>
      <c r="HL9" s="279"/>
      <c r="HM9" s="279"/>
      <c r="HN9" s="279"/>
      <c r="HO9" s="279"/>
      <c r="HP9" s="279"/>
      <c r="HQ9" s="279"/>
      <c r="HR9" s="279"/>
    </row>
    <row r="10" s="210" customFormat="1" ht="40" customHeight="1" spans="1:226">
      <c r="A10" s="322">
        <f t="shared" si="4"/>
        <v>6</v>
      </c>
      <c r="B10" s="326">
        <v>1290</v>
      </c>
      <c r="C10" s="326" t="s">
        <v>69</v>
      </c>
      <c r="D10" s="326" t="s">
        <v>408</v>
      </c>
      <c r="E10" s="327">
        <v>45231</v>
      </c>
      <c r="F10" s="326" t="s">
        <v>415</v>
      </c>
      <c r="G10" s="328">
        <v>45778</v>
      </c>
      <c r="H10" s="322">
        <v>312</v>
      </c>
      <c r="I10" s="325">
        <v>350</v>
      </c>
      <c r="J10" s="322"/>
      <c r="K10" s="325"/>
      <c r="L10" s="222">
        <v>4645.33</v>
      </c>
      <c r="M10" s="344">
        <v>344.64</v>
      </c>
      <c r="N10" s="222">
        <v>81.06</v>
      </c>
      <c r="O10" s="222">
        <v>12.92</v>
      </c>
      <c r="P10" s="222">
        <v>15</v>
      </c>
      <c r="Q10" s="326"/>
      <c r="R10" s="326"/>
      <c r="S10" s="326"/>
      <c r="T10" s="326"/>
      <c r="U10" s="326"/>
      <c r="V10" s="326"/>
      <c r="W10" s="326"/>
      <c r="X10" s="223">
        <f t="shared" si="0"/>
        <v>4191.71</v>
      </c>
      <c r="Y10" s="222">
        <v>0</v>
      </c>
      <c r="Z10" s="222"/>
      <c r="AA10" s="325"/>
      <c r="AB10" s="326">
        <f t="shared" si="1"/>
        <v>0</v>
      </c>
      <c r="AC10" s="348"/>
      <c r="AD10" s="348"/>
      <c r="AE10" s="246">
        <f t="shared" si="2"/>
        <v>0</v>
      </c>
      <c r="AF10" s="223"/>
      <c r="AG10" s="352">
        <f t="shared" si="3"/>
        <v>4191.71</v>
      </c>
      <c r="AH10" s="355" t="s">
        <v>415</v>
      </c>
      <c r="AI10" s="354">
        <f>VLOOKUP(C10,[8]销售人员!$C$3:$BW$600,56,0)</f>
        <v>4191.71</v>
      </c>
      <c r="AJ10" s="354">
        <f t="shared" si="5"/>
        <v>0</v>
      </c>
      <c r="AK10" s="470" t="str">
        <f>_xlfn.XLOOKUP(C10,[8]销售人员!$C$1:$C$65536,[8]销售人员!$BH$1:$BH$65536,0,0)</f>
        <v>430102198410025513</v>
      </c>
      <c r="AL10" s="356" t="s">
        <v>414</v>
      </c>
      <c r="AM10" s="210">
        <f t="shared" si="6"/>
        <v>438.62</v>
      </c>
      <c r="AO10" s="279"/>
      <c r="AP10" s="209" t="str">
        <f>_xlfn.XLOOKUP($C10,汇总!$C:$C,汇总!$C:$C)</f>
        <v>谭建文</v>
      </c>
      <c r="AQ10" s="279"/>
      <c r="AR10" s="279"/>
      <c r="AS10" s="279"/>
      <c r="AT10" s="279"/>
      <c r="AU10" s="279"/>
      <c r="AV10" s="279"/>
      <c r="AW10" s="279"/>
      <c r="AX10" s="279"/>
      <c r="AY10" s="279"/>
      <c r="AZ10" s="279"/>
      <c r="BA10" s="279"/>
      <c r="BB10" s="279"/>
      <c r="BC10" s="279"/>
      <c r="BD10" s="279"/>
      <c r="BE10" s="279"/>
      <c r="BF10" s="279"/>
      <c r="BG10" s="279"/>
      <c r="BH10" s="279"/>
      <c r="BI10" s="279"/>
      <c r="BJ10" s="279"/>
      <c r="BK10" s="279"/>
      <c r="BL10" s="279"/>
      <c r="BM10" s="279"/>
      <c r="BN10" s="279"/>
      <c r="BO10" s="279"/>
      <c r="BP10" s="279"/>
      <c r="BQ10" s="279"/>
      <c r="BR10" s="279"/>
      <c r="BS10" s="279"/>
      <c r="BT10" s="279"/>
      <c r="BU10" s="279"/>
      <c r="BV10" s="279"/>
      <c r="BW10" s="279"/>
      <c r="BX10" s="279"/>
      <c r="BY10" s="279"/>
      <c r="BZ10" s="279"/>
      <c r="CA10" s="279"/>
      <c r="CB10" s="279"/>
      <c r="CC10" s="279"/>
      <c r="CD10" s="279"/>
      <c r="CE10" s="279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  <c r="CR10" s="279"/>
      <c r="CS10" s="279"/>
      <c r="CT10" s="279"/>
      <c r="CU10" s="279"/>
      <c r="CV10" s="279"/>
      <c r="CW10" s="279"/>
      <c r="CX10" s="279"/>
      <c r="CY10" s="279"/>
      <c r="CZ10" s="279"/>
      <c r="DA10" s="279"/>
      <c r="DB10" s="279"/>
      <c r="DC10" s="279"/>
      <c r="DD10" s="279"/>
      <c r="DE10" s="279"/>
      <c r="DF10" s="279"/>
      <c r="DG10" s="279"/>
      <c r="DH10" s="279"/>
      <c r="DI10" s="279"/>
      <c r="DJ10" s="279"/>
      <c r="DK10" s="279"/>
      <c r="DL10" s="279"/>
      <c r="DM10" s="279"/>
      <c r="DN10" s="279"/>
      <c r="DO10" s="279"/>
      <c r="DP10" s="279"/>
      <c r="DQ10" s="279"/>
      <c r="DR10" s="279"/>
      <c r="DS10" s="279"/>
      <c r="DT10" s="279"/>
      <c r="DU10" s="279"/>
      <c r="DV10" s="279"/>
      <c r="DW10" s="279"/>
      <c r="DX10" s="279"/>
      <c r="DY10" s="279"/>
      <c r="DZ10" s="279"/>
      <c r="EA10" s="279"/>
      <c r="EB10" s="279"/>
      <c r="EC10" s="279"/>
      <c r="ED10" s="279"/>
      <c r="EE10" s="279"/>
      <c r="EF10" s="279"/>
      <c r="EG10" s="279"/>
      <c r="EH10" s="279"/>
      <c r="EI10" s="279"/>
      <c r="EJ10" s="279"/>
      <c r="EK10" s="279"/>
      <c r="EL10" s="279"/>
      <c r="EM10" s="279"/>
      <c r="EN10" s="279"/>
      <c r="EO10" s="279"/>
      <c r="EP10" s="279"/>
      <c r="EQ10" s="279"/>
      <c r="ER10" s="279"/>
      <c r="ES10" s="279"/>
      <c r="ET10" s="279"/>
      <c r="EU10" s="279"/>
      <c r="EV10" s="279"/>
      <c r="EW10" s="279"/>
      <c r="EX10" s="279"/>
      <c r="EY10" s="279"/>
      <c r="EZ10" s="279"/>
      <c r="FA10" s="279"/>
      <c r="FB10" s="279"/>
      <c r="FC10" s="279"/>
      <c r="FD10" s="279"/>
      <c r="FE10" s="279"/>
      <c r="FF10" s="279"/>
      <c r="FG10" s="279"/>
      <c r="FH10" s="279"/>
      <c r="FI10" s="279"/>
      <c r="FJ10" s="279"/>
      <c r="FK10" s="279"/>
      <c r="FL10" s="279"/>
      <c r="FM10" s="279"/>
      <c r="FN10" s="279"/>
      <c r="FO10" s="279"/>
      <c r="FP10" s="279"/>
      <c r="FQ10" s="279"/>
      <c r="FR10" s="279"/>
      <c r="FS10" s="279"/>
      <c r="FT10" s="279"/>
      <c r="FU10" s="279"/>
      <c r="FV10" s="279"/>
      <c r="FW10" s="279"/>
      <c r="FX10" s="279"/>
      <c r="FY10" s="279"/>
      <c r="FZ10" s="279"/>
      <c r="GA10" s="279"/>
      <c r="GB10" s="279"/>
      <c r="GC10" s="279"/>
      <c r="GD10" s="279"/>
      <c r="GE10" s="279"/>
      <c r="GF10" s="279"/>
      <c r="GG10" s="279"/>
      <c r="GH10" s="279"/>
      <c r="GI10" s="279"/>
      <c r="GJ10" s="279"/>
      <c r="GK10" s="279"/>
      <c r="GL10" s="279"/>
      <c r="GM10" s="279"/>
      <c r="GN10" s="279"/>
      <c r="GO10" s="279"/>
      <c r="GP10" s="279"/>
      <c r="GQ10" s="279"/>
      <c r="GR10" s="279"/>
      <c r="GS10" s="279"/>
      <c r="GT10" s="279"/>
      <c r="GU10" s="279"/>
      <c r="GV10" s="279"/>
      <c r="GW10" s="279"/>
      <c r="GX10" s="279"/>
      <c r="GY10" s="279"/>
      <c r="GZ10" s="279"/>
      <c r="HA10" s="279"/>
      <c r="HB10" s="279"/>
      <c r="HC10" s="279"/>
      <c r="HD10" s="279"/>
      <c r="HE10" s="279"/>
      <c r="HF10" s="279"/>
      <c r="HG10" s="279"/>
      <c r="HH10" s="279"/>
      <c r="HI10" s="279"/>
      <c r="HJ10" s="279"/>
      <c r="HK10" s="279"/>
      <c r="HL10" s="279"/>
      <c r="HM10" s="279"/>
      <c r="HN10" s="279"/>
      <c r="HO10" s="279"/>
      <c r="HP10" s="279"/>
      <c r="HQ10" s="279"/>
      <c r="HR10" s="279"/>
    </row>
    <row r="11" s="210" customFormat="1" ht="40" customHeight="1" spans="1:226">
      <c r="A11" s="322">
        <f t="shared" si="4"/>
        <v>7</v>
      </c>
      <c r="B11" s="282"/>
      <c r="C11" s="326" t="s">
        <v>66</v>
      </c>
      <c r="D11" s="326" t="s">
        <v>408</v>
      </c>
      <c r="E11" s="327"/>
      <c r="F11" s="326" t="s">
        <v>416</v>
      </c>
      <c r="G11" s="328">
        <v>45778</v>
      </c>
      <c r="H11" s="322"/>
      <c r="I11" s="325"/>
      <c r="J11" s="322"/>
      <c r="K11" s="325"/>
      <c r="L11" s="222">
        <v>1260</v>
      </c>
      <c r="M11" s="344"/>
      <c r="N11" s="222"/>
      <c r="O11" s="222"/>
      <c r="P11" s="222"/>
      <c r="Q11" s="326"/>
      <c r="R11" s="326"/>
      <c r="S11" s="326"/>
      <c r="T11" s="326"/>
      <c r="U11" s="326"/>
      <c r="V11" s="326"/>
      <c r="W11" s="326"/>
      <c r="X11" s="223">
        <f t="shared" si="0"/>
        <v>1260</v>
      </c>
      <c r="Y11" s="222">
        <v>0</v>
      </c>
      <c r="Z11" s="222"/>
      <c r="AA11" s="325"/>
      <c r="AB11" s="326">
        <f t="shared" si="1"/>
        <v>0</v>
      </c>
      <c r="AC11" s="348"/>
      <c r="AD11" s="348"/>
      <c r="AE11" s="246">
        <f t="shared" si="2"/>
        <v>0</v>
      </c>
      <c r="AF11" s="223"/>
      <c r="AG11" s="352">
        <f t="shared" si="3"/>
        <v>1260</v>
      </c>
      <c r="AH11" s="355" t="s">
        <v>416</v>
      </c>
      <c r="AI11" s="354">
        <f>VLOOKUP(C11,[8]销售人员!$C$3:$BW$600,56,0)</f>
        <v>1260</v>
      </c>
      <c r="AJ11" s="354">
        <f t="shared" si="5"/>
        <v>0</v>
      </c>
      <c r="AK11" s="470" t="str">
        <f>_xlfn.XLOOKUP(C11,[8]销售人员!$C$1:$C$65536,[8]销售人员!$BH$1:$BH$65536,0,0)</f>
        <v>432524198810305436</v>
      </c>
      <c r="AL11" s="356" t="s">
        <v>414</v>
      </c>
      <c r="AM11" s="210">
        <f t="shared" si="6"/>
        <v>0</v>
      </c>
      <c r="AO11" s="279"/>
      <c r="AP11" s="209" t="str">
        <f>_xlfn.XLOOKUP($C11,汇总!$C:$C,汇总!$C:$C)</f>
        <v>赵平</v>
      </c>
      <c r="AQ11" s="279"/>
      <c r="AR11" s="279"/>
      <c r="AS11" s="279"/>
      <c r="AT11" s="279"/>
      <c r="AU11" s="279"/>
      <c r="AV11" s="279"/>
      <c r="AW11" s="279"/>
      <c r="AX11" s="279"/>
      <c r="AY11" s="279"/>
      <c r="AZ11" s="279"/>
      <c r="BA11" s="279"/>
      <c r="BB11" s="279"/>
      <c r="BC11" s="279"/>
      <c r="BD11" s="279"/>
      <c r="BE11" s="279"/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  <c r="CF11" s="279"/>
      <c r="CG11" s="279"/>
      <c r="CH11" s="279"/>
      <c r="CI11" s="279"/>
      <c r="CJ11" s="279"/>
      <c r="CK11" s="279"/>
      <c r="CL11" s="279"/>
      <c r="CM11" s="279"/>
      <c r="CN11" s="279"/>
      <c r="CO11" s="279"/>
      <c r="CP11" s="279"/>
      <c r="CQ11" s="279"/>
      <c r="CR11" s="279"/>
      <c r="CS11" s="279"/>
      <c r="CT11" s="279"/>
      <c r="CU11" s="279"/>
      <c r="CV11" s="279"/>
      <c r="CW11" s="279"/>
      <c r="CX11" s="279"/>
      <c r="CY11" s="279"/>
      <c r="CZ11" s="279"/>
      <c r="DA11" s="279"/>
      <c r="DB11" s="279"/>
      <c r="DC11" s="279"/>
      <c r="DD11" s="279"/>
      <c r="DE11" s="279"/>
      <c r="DF11" s="279"/>
      <c r="DG11" s="279"/>
      <c r="DH11" s="279"/>
      <c r="DI11" s="279"/>
      <c r="DJ11" s="279"/>
      <c r="DK11" s="279"/>
      <c r="DL11" s="279"/>
      <c r="DM11" s="279"/>
      <c r="DN11" s="279"/>
      <c r="DO11" s="279"/>
      <c r="DP11" s="279"/>
      <c r="DQ11" s="279"/>
      <c r="DR11" s="279"/>
      <c r="DS11" s="279"/>
      <c r="DT11" s="279"/>
      <c r="DU11" s="279"/>
      <c r="DV11" s="279"/>
      <c r="DW11" s="279"/>
      <c r="DX11" s="279"/>
      <c r="DY11" s="279"/>
      <c r="DZ11" s="279"/>
      <c r="EA11" s="279"/>
      <c r="EB11" s="279"/>
      <c r="EC11" s="279"/>
      <c r="ED11" s="279"/>
      <c r="EE11" s="279"/>
      <c r="EF11" s="279"/>
      <c r="EG11" s="279"/>
      <c r="EH11" s="279"/>
      <c r="EI11" s="279"/>
      <c r="EJ11" s="279"/>
      <c r="EK11" s="279"/>
      <c r="EL11" s="279"/>
      <c r="EM11" s="279"/>
      <c r="EN11" s="279"/>
      <c r="EO11" s="279"/>
      <c r="EP11" s="279"/>
      <c r="EQ11" s="279"/>
      <c r="ER11" s="279"/>
      <c r="ES11" s="279"/>
      <c r="ET11" s="279"/>
      <c r="EU11" s="279"/>
      <c r="EV11" s="279"/>
      <c r="EW11" s="279"/>
      <c r="EX11" s="279"/>
      <c r="EY11" s="279"/>
      <c r="EZ11" s="279"/>
      <c r="FA11" s="279"/>
      <c r="FB11" s="279"/>
      <c r="FC11" s="279"/>
      <c r="FD11" s="279"/>
      <c r="FE11" s="279"/>
      <c r="FF11" s="279"/>
      <c r="FG11" s="279"/>
      <c r="FH11" s="279"/>
      <c r="FI11" s="279"/>
      <c r="FJ11" s="279"/>
      <c r="FK11" s="279"/>
      <c r="FL11" s="279"/>
      <c r="FM11" s="279"/>
      <c r="FN11" s="279"/>
      <c r="FO11" s="279"/>
      <c r="FP11" s="279"/>
      <c r="FQ11" s="279"/>
      <c r="FR11" s="279"/>
      <c r="FS11" s="279"/>
      <c r="FT11" s="279"/>
      <c r="FU11" s="279"/>
      <c r="FV11" s="279"/>
      <c r="FW11" s="279"/>
      <c r="FX11" s="279"/>
      <c r="FY11" s="279"/>
      <c r="FZ11" s="279"/>
      <c r="GA11" s="279"/>
      <c r="GB11" s="279"/>
      <c r="GC11" s="279"/>
      <c r="GD11" s="279"/>
      <c r="GE11" s="279"/>
      <c r="GF11" s="279"/>
      <c r="GG11" s="279"/>
      <c r="GH11" s="279"/>
      <c r="GI11" s="279"/>
      <c r="GJ11" s="279"/>
      <c r="GK11" s="279"/>
      <c r="GL11" s="279"/>
      <c r="GM11" s="279"/>
      <c r="GN11" s="279"/>
      <c r="GO11" s="279"/>
      <c r="GP11" s="279"/>
      <c r="GQ11" s="279"/>
      <c r="GR11" s="279"/>
      <c r="GS11" s="279"/>
      <c r="GT11" s="279"/>
      <c r="GU11" s="279"/>
      <c r="GV11" s="279"/>
      <c r="GW11" s="279"/>
      <c r="GX11" s="279"/>
      <c r="GY11" s="279"/>
      <c r="GZ11" s="279"/>
      <c r="HA11" s="279"/>
      <c r="HB11" s="279"/>
      <c r="HC11" s="279"/>
      <c r="HD11" s="279"/>
      <c r="HE11" s="279"/>
      <c r="HF11" s="279"/>
      <c r="HG11" s="279"/>
      <c r="HH11" s="279"/>
      <c r="HI11" s="279"/>
      <c r="HJ11" s="279"/>
      <c r="HK11" s="279"/>
      <c r="HL11" s="279"/>
      <c r="HM11" s="279"/>
      <c r="HN11" s="279"/>
      <c r="HO11" s="279"/>
      <c r="HP11" s="279"/>
      <c r="HQ11" s="279"/>
      <c r="HR11" s="279"/>
    </row>
    <row r="12" s="210" customFormat="1" ht="30" customHeight="1" spans="1:226">
      <c r="A12" s="330" t="s">
        <v>14</v>
      </c>
      <c r="B12" s="330" t="s">
        <v>14</v>
      </c>
      <c r="C12" s="330" t="s">
        <v>14</v>
      </c>
      <c r="D12" s="330"/>
      <c r="E12" s="330"/>
      <c r="F12" s="330"/>
      <c r="G12" s="330"/>
      <c r="H12" s="331">
        <f t="shared" ref="H12:AG12" si="7">SUM(H5:H11)</f>
        <v>2140</v>
      </c>
      <c r="I12" s="331">
        <f t="shared" si="7"/>
        <v>3558.5285</v>
      </c>
      <c r="J12" s="331">
        <f t="shared" si="7"/>
        <v>0</v>
      </c>
      <c r="K12" s="331">
        <f t="shared" si="7"/>
        <v>0</v>
      </c>
      <c r="L12" s="331">
        <f t="shared" si="7"/>
        <v>38828.52</v>
      </c>
      <c r="M12" s="331">
        <f t="shared" si="7"/>
        <v>1782.72</v>
      </c>
      <c r="N12" s="331">
        <f t="shared" si="7"/>
        <v>440.58</v>
      </c>
      <c r="O12" s="331">
        <f t="shared" si="7"/>
        <v>66.84</v>
      </c>
      <c r="P12" s="331">
        <f t="shared" si="7"/>
        <v>75</v>
      </c>
      <c r="Q12" s="331">
        <f t="shared" si="7"/>
        <v>758</v>
      </c>
      <c r="R12" s="331">
        <f t="shared" si="7"/>
        <v>4000</v>
      </c>
      <c r="S12" s="331">
        <f t="shared" si="7"/>
        <v>0</v>
      </c>
      <c r="T12" s="331">
        <f t="shared" si="7"/>
        <v>0</v>
      </c>
      <c r="U12" s="331">
        <f t="shared" si="7"/>
        <v>0</v>
      </c>
      <c r="V12" s="331">
        <f t="shared" si="7"/>
        <v>0</v>
      </c>
      <c r="W12" s="331">
        <f t="shared" si="7"/>
        <v>0</v>
      </c>
      <c r="X12" s="331">
        <f t="shared" si="7"/>
        <v>31705.38</v>
      </c>
      <c r="Y12" s="331">
        <f t="shared" si="7"/>
        <v>101.49</v>
      </c>
      <c r="Z12" s="331">
        <f t="shared" si="7"/>
        <v>0</v>
      </c>
      <c r="AA12" s="331">
        <f t="shared" si="7"/>
        <v>0</v>
      </c>
      <c r="AB12" s="331">
        <f t="shared" si="7"/>
        <v>4000</v>
      </c>
      <c r="AC12" s="331">
        <f t="shared" si="7"/>
        <v>0</v>
      </c>
      <c r="AD12" s="331">
        <f t="shared" si="7"/>
        <v>0</v>
      </c>
      <c r="AE12" s="331">
        <f t="shared" si="7"/>
        <v>0</v>
      </c>
      <c r="AF12" s="331">
        <f t="shared" si="7"/>
        <v>0</v>
      </c>
      <c r="AG12" s="331">
        <f t="shared" si="7"/>
        <v>35603.89</v>
      </c>
      <c r="AH12" s="357"/>
      <c r="AI12" s="354">
        <f>VLOOKUP(C12,[8]销售人员!$C$3:$BW$600,56,0)</f>
        <v>35603.89</v>
      </c>
      <c r="AJ12" s="354">
        <f t="shared" si="5"/>
        <v>0</v>
      </c>
      <c r="AK12" s="332"/>
      <c r="AL12" s="271"/>
      <c r="AM12" s="210">
        <f t="shared" si="6"/>
        <v>3048.14</v>
      </c>
      <c r="AO12" s="279"/>
      <c r="AP12" s="279"/>
      <c r="AQ12" s="279"/>
      <c r="AR12" s="279"/>
      <c r="AS12" s="279"/>
      <c r="AT12" s="279"/>
      <c r="AU12" s="279"/>
      <c r="AV12" s="279"/>
      <c r="AW12" s="279"/>
      <c r="AX12" s="279"/>
      <c r="AY12" s="279"/>
      <c r="AZ12" s="279"/>
      <c r="BA12" s="279"/>
      <c r="BB12" s="279"/>
      <c r="BC12" s="279"/>
      <c r="BD12" s="279"/>
      <c r="BE12" s="279"/>
      <c r="BF12" s="279"/>
      <c r="BG12" s="279"/>
      <c r="BH12" s="279"/>
      <c r="BI12" s="279"/>
      <c r="BJ12" s="279"/>
      <c r="BK12" s="279"/>
      <c r="BL12" s="279"/>
      <c r="BM12" s="279"/>
      <c r="BN12" s="279"/>
      <c r="BO12" s="279"/>
      <c r="BP12" s="279"/>
      <c r="BQ12" s="279"/>
      <c r="BR12" s="279"/>
      <c r="BS12" s="279"/>
      <c r="BT12" s="279"/>
      <c r="BU12" s="279"/>
      <c r="BV12" s="279"/>
      <c r="BW12" s="279"/>
      <c r="BX12" s="279"/>
      <c r="BY12" s="279"/>
      <c r="BZ12" s="279"/>
      <c r="CA12" s="279"/>
      <c r="CB12" s="279"/>
      <c r="CC12" s="279"/>
      <c r="CD12" s="279"/>
      <c r="CE12" s="279"/>
      <c r="CF12" s="279"/>
      <c r="CG12" s="279"/>
      <c r="CH12" s="279"/>
      <c r="CI12" s="279"/>
      <c r="CJ12" s="279"/>
      <c r="CK12" s="279"/>
      <c r="CL12" s="279"/>
      <c r="CM12" s="279"/>
      <c r="CN12" s="279"/>
      <c r="CO12" s="279"/>
      <c r="CP12" s="279"/>
      <c r="CQ12" s="279"/>
      <c r="CR12" s="279"/>
      <c r="CS12" s="279"/>
      <c r="CT12" s="279"/>
      <c r="CU12" s="279"/>
      <c r="CV12" s="279"/>
      <c r="CW12" s="279"/>
      <c r="CX12" s="279"/>
      <c r="CY12" s="279"/>
      <c r="CZ12" s="279"/>
      <c r="DA12" s="279"/>
      <c r="DB12" s="279"/>
      <c r="DC12" s="279"/>
      <c r="DD12" s="279"/>
      <c r="DE12" s="279"/>
      <c r="DF12" s="279"/>
      <c r="DG12" s="279"/>
      <c r="DH12" s="279"/>
      <c r="DI12" s="279"/>
      <c r="DJ12" s="279"/>
      <c r="DK12" s="279"/>
      <c r="DL12" s="279"/>
      <c r="DM12" s="279"/>
      <c r="DN12" s="279"/>
      <c r="DO12" s="279"/>
      <c r="DP12" s="279"/>
      <c r="DQ12" s="279"/>
      <c r="DR12" s="279"/>
      <c r="DS12" s="279"/>
      <c r="DT12" s="279"/>
      <c r="DU12" s="279"/>
      <c r="DV12" s="279"/>
      <c r="DW12" s="279"/>
      <c r="DX12" s="279"/>
      <c r="DY12" s="279"/>
      <c r="DZ12" s="279"/>
      <c r="EA12" s="279"/>
      <c r="EB12" s="279"/>
      <c r="EC12" s="279"/>
      <c r="ED12" s="279"/>
      <c r="EE12" s="279"/>
      <c r="EF12" s="279"/>
      <c r="EG12" s="279"/>
      <c r="EH12" s="279"/>
      <c r="EI12" s="279"/>
      <c r="EJ12" s="279"/>
      <c r="EK12" s="279"/>
      <c r="EL12" s="279"/>
      <c r="EM12" s="279"/>
      <c r="EN12" s="279"/>
      <c r="EO12" s="279"/>
      <c r="EP12" s="279"/>
      <c r="EQ12" s="279"/>
      <c r="ER12" s="279"/>
      <c r="ES12" s="279"/>
      <c r="ET12" s="279"/>
      <c r="EU12" s="279"/>
      <c r="EV12" s="279"/>
      <c r="EW12" s="279"/>
      <c r="EX12" s="279"/>
      <c r="EY12" s="279"/>
      <c r="EZ12" s="279"/>
      <c r="FA12" s="279"/>
      <c r="FB12" s="279"/>
      <c r="FC12" s="279"/>
      <c r="FD12" s="279"/>
      <c r="FE12" s="279"/>
      <c r="FF12" s="279"/>
      <c r="FG12" s="279"/>
      <c r="FH12" s="279"/>
      <c r="FI12" s="279"/>
      <c r="FJ12" s="279"/>
      <c r="FK12" s="279"/>
      <c r="FL12" s="279"/>
      <c r="FM12" s="279"/>
      <c r="FN12" s="279"/>
      <c r="FO12" s="279"/>
      <c r="FP12" s="279"/>
      <c r="FQ12" s="279"/>
      <c r="FR12" s="279"/>
      <c r="FS12" s="279"/>
      <c r="FT12" s="279"/>
      <c r="FU12" s="279"/>
      <c r="FV12" s="279"/>
      <c r="FW12" s="279"/>
      <c r="FX12" s="279"/>
      <c r="FY12" s="279"/>
      <c r="FZ12" s="279"/>
      <c r="GA12" s="279"/>
      <c r="GB12" s="279"/>
      <c r="GC12" s="279"/>
      <c r="GD12" s="279"/>
      <c r="GE12" s="279"/>
      <c r="GF12" s="279"/>
      <c r="GG12" s="279"/>
      <c r="GH12" s="279"/>
      <c r="GI12" s="279"/>
      <c r="GJ12" s="279"/>
      <c r="GK12" s="279"/>
      <c r="GL12" s="279"/>
      <c r="GM12" s="279"/>
      <c r="GN12" s="279"/>
      <c r="GO12" s="279"/>
      <c r="GP12" s="279"/>
      <c r="GQ12" s="279"/>
      <c r="GR12" s="279"/>
      <c r="GS12" s="279"/>
      <c r="GT12" s="279"/>
      <c r="GU12" s="279"/>
      <c r="GV12" s="279"/>
      <c r="GW12" s="279"/>
      <c r="GX12" s="279"/>
      <c r="GY12" s="279"/>
      <c r="GZ12" s="279"/>
      <c r="HA12" s="279"/>
      <c r="HB12" s="279"/>
      <c r="HC12" s="279"/>
      <c r="HD12" s="279"/>
      <c r="HE12" s="279"/>
      <c r="HF12" s="279"/>
      <c r="HG12" s="279"/>
      <c r="HH12" s="279"/>
      <c r="HI12" s="279"/>
      <c r="HJ12" s="279"/>
      <c r="HK12" s="279"/>
      <c r="HL12" s="279"/>
      <c r="HM12" s="279"/>
      <c r="HN12" s="279"/>
      <c r="HO12" s="279"/>
      <c r="HP12" s="279"/>
      <c r="HQ12" s="279"/>
      <c r="HR12" s="279"/>
    </row>
    <row r="13" s="210" customFormat="1" ht="17" customHeight="1" spans="1:39">
      <c r="A13" s="271"/>
      <c r="B13" s="271"/>
      <c r="C13" s="271"/>
      <c r="D13" s="271"/>
      <c r="E13" s="317"/>
      <c r="F13" s="271"/>
      <c r="G13" s="271"/>
      <c r="H13" s="332"/>
      <c r="I13" s="332"/>
      <c r="J13" s="332"/>
      <c r="K13" s="332"/>
      <c r="L13" s="332"/>
      <c r="M13" s="332"/>
      <c r="N13" s="332"/>
      <c r="O13" s="332"/>
      <c r="P13" s="332"/>
      <c r="Q13" s="332"/>
      <c r="R13" s="332"/>
      <c r="S13" s="332"/>
      <c r="T13" s="332"/>
      <c r="U13" s="332"/>
      <c r="V13" s="332"/>
      <c r="W13" s="332"/>
      <c r="X13" s="332"/>
      <c r="Y13" s="332"/>
      <c r="Z13" s="332"/>
      <c r="AA13" s="332"/>
      <c r="AB13" s="332"/>
      <c r="AC13" s="332"/>
      <c r="AD13" s="332"/>
      <c r="AE13" s="332"/>
      <c r="AF13" s="332"/>
      <c r="AG13" s="332"/>
      <c r="AH13" s="332"/>
      <c r="AI13" s="332"/>
      <c r="AJ13" s="332"/>
      <c r="AK13" s="332"/>
      <c r="AM13" s="271"/>
    </row>
    <row r="14" s="210" customFormat="1" ht="17" customHeight="1" spans="1:39">
      <c r="A14" s="271"/>
      <c r="B14" s="271"/>
      <c r="C14" s="271"/>
      <c r="D14" s="271"/>
      <c r="E14" s="317"/>
      <c r="F14" s="271"/>
      <c r="G14" s="271"/>
      <c r="H14" s="332"/>
      <c r="I14" s="332"/>
      <c r="J14" s="332"/>
      <c r="K14" s="332"/>
      <c r="L14" s="332"/>
      <c r="M14" s="332"/>
      <c r="N14" s="332"/>
      <c r="O14" s="332"/>
      <c r="P14" s="332"/>
      <c r="Q14" s="332"/>
      <c r="R14" s="332"/>
      <c r="S14" s="332"/>
      <c r="T14" s="332"/>
      <c r="U14" s="332"/>
      <c r="V14" s="332"/>
      <c r="W14" s="332"/>
      <c r="X14" s="332"/>
      <c r="Y14" s="332"/>
      <c r="Z14" s="332"/>
      <c r="AA14" s="332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/>
      <c r="AM14" s="271"/>
    </row>
    <row r="15" s="210" customFormat="1" ht="17" customHeight="1" spans="1:39">
      <c r="A15" s="271"/>
      <c r="B15" s="271"/>
      <c r="C15" s="271"/>
      <c r="D15" s="271"/>
      <c r="E15" s="317"/>
      <c r="F15" s="271"/>
      <c r="G15" s="271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M15" s="271"/>
    </row>
    <row r="16" s="210" customFormat="1" ht="17" customHeight="1" spans="1:39">
      <c r="A16" s="271"/>
      <c r="B16" s="271"/>
      <c r="C16" s="271"/>
      <c r="D16" s="271"/>
      <c r="E16" s="317"/>
      <c r="F16" s="271"/>
      <c r="G16" s="271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  <c r="T16" s="332"/>
      <c r="U16" s="332"/>
      <c r="V16" s="332"/>
      <c r="W16" s="332"/>
      <c r="X16" s="332"/>
      <c r="Y16" s="332"/>
      <c r="Z16" s="332"/>
      <c r="AA16" s="332"/>
      <c r="AB16" s="332"/>
      <c r="AC16" s="332"/>
      <c r="AD16" s="332"/>
      <c r="AE16" s="332"/>
      <c r="AF16" s="332"/>
      <c r="AG16" s="332"/>
      <c r="AH16" s="332"/>
      <c r="AI16" s="332"/>
      <c r="AJ16" s="332"/>
      <c r="AK16" s="332"/>
      <c r="AM16" s="271"/>
    </row>
    <row r="17" s="210" customFormat="1" ht="17" customHeight="1" spans="1:39">
      <c r="A17" s="271"/>
      <c r="B17" s="271"/>
      <c r="C17" s="271"/>
      <c r="D17" s="271"/>
      <c r="E17" s="317"/>
      <c r="F17" s="271"/>
      <c r="G17" s="271"/>
      <c r="H17" s="332"/>
      <c r="I17" s="332"/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332"/>
      <c r="X17" s="332"/>
      <c r="Y17" s="332"/>
      <c r="Z17" s="332"/>
      <c r="AA17" s="332"/>
      <c r="AB17" s="332"/>
      <c r="AC17" s="332"/>
      <c r="AD17" s="332"/>
      <c r="AE17" s="332"/>
      <c r="AF17" s="332"/>
      <c r="AG17" s="332"/>
      <c r="AH17" s="332"/>
      <c r="AI17" s="332"/>
      <c r="AJ17" s="332"/>
      <c r="AK17" s="332"/>
      <c r="AM17" s="271"/>
    </row>
    <row r="18" s="1" customFormat="1" ht="20" customHeight="1" spans="1:37">
      <c r="A18" s="210" t="s">
        <v>417</v>
      </c>
      <c r="B18" s="210"/>
      <c r="C18" s="210"/>
      <c r="D18" s="210"/>
      <c r="E18" s="333"/>
      <c r="F18" s="210"/>
      <c r="G18" s="210"/>
      <c r="H18" s="271"/>
      <c r="I18" s="271"/>
      <c r="J18" s="271"/>
      <c r="K18" s="345"/>
      <c r="L18" s="345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10"/>
      <c r="X18" s="210"/>
      <c r="Y18" s="210"/>
      <c r="Z18" s="210"/>
      <c r="AA18" s="210"/>
      <c r="AB18" s="349"/>
      <c r="AC18" s="349"/>
      <c r="AD18" s="210"/>
      <c r="AE18" s="345"/>
      <c r="AF18" s="210"/>
      <c r="AG18" s="210"/>
      <c r="AH18" s="358"/>
      <c r="AI18" s="358"/>
      <c r="AJ18" s="358"/>
      <c r="AK18" s="359"/>
    </row>
    <row r="20" s="210" customFormat="1" spans="9:12">
      <c r="I20" s="346">
        <f>I5</f>
        <v>1015.416</v>
      </c>
      <c r="L20" s="210">
        <f>SUBTOTAL(9,L8:L10)</f>
        <v>18471.99</v>
      </c>
    </row>
    <row r="22" s="210" customFormat="1" spans="12:12">
      <c r="L22" s="210">
        <f>SUM(L8:L10)</f>
        <v>18471.99</v>
      </c>
    </row>
  </sheetData>
  <autoFilter ref="A4:HR12">
    <extLst/>
  </autoFilter>
  <mergeCells count="28">
    <mergeCell ref="A2:AH2"/>
    <mergeCell ref="M3:Q3"/>
    <mergeCell ref="R3:W3"/>
    <mergeCell ref="A18:AH18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P3:AP4"/>
  </mergeCells>
  <pageMargins left="0.275" right="0.156944444444444" top="0.354166666666667" bottom="0.275" header="0.236111111111111" footer="0.196527777777778"/>
  <pageSetup paperSize="9" scale="89" orientation="landscape"/>
  <headerFooter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 tint="0.6"/>
    <pageSetUpPr fitToPage="1"/>
  </sheetPr>
  <dimension ref="A1:AA150"/>
  <sheetViews>
    <sheetView workbookViewId="0">
      <pane xSplit="5" ySplit="3" topLeftCell="I36" activePane="bottomRight" state="frozen"/>
      <selection/>
      <selection pane="topRight"/>
      <selection pane="bottomLeft"/>
      <selection pane="bottomRight" activeCell="R146" sqref="R146"/>
    </sheetView>
  </sheetViews>
  <sheetFormatPr defaultColWidth="9" defaultRowHeight="14.25"/>
  <cols>
    <col min="1" max="2" width="4.875" style="219" customWidth="1"/>
    <col min="3" max="3" width="8.25" style="219" customWidth="1"/>
    <col min="4" max="4" width="11.1333333333333" style="219" customWidth="1"/>
    <col min="5" max="5" width="9.25" style="219" customWidth="1"/>
    <col min="6" max="6" width="6.625" style="219" customWidth="1"/>
    <col min="7" max="7" width="7.375" style="219" customWidth="1"/>
    <col min="8" max="8" width="10.625" style="219" customWidth="1"/>
    <col min="9" max="9" width="10.25" style="219" customWidth="1"/>
    <col min="10" max="10" width="8.375" style="219" customWidth="1"/>
    <col min="11" max="11" width="10" style="280" customWidth="1"/>
    <col min="12" max="12" width="8.125" style="219" customWidth="1"/>
    <col min="13" max="13" width="7.625" style="219" customWidth="1"/>
    <col min="14" max="14" width="6.625" style="219" customWidth="1"/>
    <col min="15" max="15" width="7.75" style="219" customWidth="1"/>
    <col min="16" max="16" width="12.125" style="219" customWidth="1"/>
    <col min="17" max="17" width="6.875" style="219" customWidth="1"/>
    <col min="18" max="18" width="12.625" style="219" customWidth="1"/>
    <col min="19" max="19" width="9.25" style="1"/>
    <col min="20" max="20" width="9" style="1"/>
    <col min="21" max="22" width="9" style="1" customWidth="1"/>
    <col min="23" max="23" width="12.625" style="1"/>
    <col min="24" max="24" width="13.75" style="1"/>
    <col min="25" max="25" width="14.125" style="1"/>
    <col min="26" max="26" width="9" style="1"/>
    <col min="27" max="27" width="12.5" style="1" customWidth="1"/>
    <col min="28" max="16384" width="9" style="1"/>
  </cols>
  <sheetData>
    <row r="1" ht="9" customHeight="1"/>
    <row r="2" s="1" customFormat="1" ht="27" customHeight="1" spans="1:20">
      <c r="A2" s="271" t="s">
        <v>418</v>
      </c>
      <c r="B2" s="281"/>
      <c r="C2" s="281"/>
      <c r="D2" s="271"/>
      <c r="E2" s="271"/>
      <c r="F2" s="271"/>
      <c r="G2" s="271"/>
      <c r="H2" s="271"/>
      <c r="I2" s="271"/>
      <c r="J2" s="271"/>
      <c r="K2" s="280"/>
      <c r="L2" s="271"/>
      <c r="M2" s="271"/>
      <c r="N2" s="271"/>
      <c r="O2" s="271"/>
      <c r="P2" s="271"/>
      <c r="Q2" s="271"/>
      <c r="R2" s="271"/>
      <c r="S2" s="271"/>
      <c r="T2" s="271"/>
    </row>
    <row r="3" s="210" customFormat="1" ht="35" customHeight="1" spans="1:27">
      <c r="A3" s="282" t="s">
        <v>0</v>
      </c>
      <c r="B3" s="282" t="s">
        <v>304</v>
      </c>
      <c r="C3" s="282" t="s">
        <v>2</v>
      </c>
      <c r="D3" s="282" t="s">
        <v>419</v>
      </c>
      <c r="E3" s="282" t="s">
        <v>3</v>
      </c>
      <c r="F3" s="282" t="s">
        <v>420</v>
      </c>
      <c r="G3" s="282" t="s">
        <v>421</v>
      </c>
      <c r="H3" s="282" t="s">
        <v>422</v>
      </c>
      <c r="I3" s="282" t="s">
        <v>423</v>
      </c>
      <c r="J3" s="282" t="s">
        <v>424</v>
      </c>
      <c r="K3" s="288" t="s">
        <v>425</v>
      </c>
      <c r="L3" s="282" t="s">
        <v>426</v>
      </c>
      <c r="M3" s="282" t="s">
        <v>427</v>
      </c>
      <c r="N3" s="282" t="s">
        <v>428</v>
      </c>
      <c r="O3" s="282" t="s">
        <v>429</v>
      </c>
      <c r="P3" s="289" t="s">
        <v>430</v>
      </c>
      <c r="Q3" s="282" t="s">
        <v>431</v>
      </c>
      <c r="R3" s="298" t="s">
        <v>311</v>
      </c>
      <c r="S3" s="257" t="s">
        <v>286</v>
      </c>
      <c r="T3" s="299" t="s">
        <v>432</v>
      </c>
      <c r="U3" s="210" t="s">
        <v>433</v>
      </c>
      <c r="AA3" s="209" t="s">
        <v>434</v>
      </c>
    </row>
    <row r="4" s="1" customFormat="1" ht="21.7" customHeight="1" spans="1:27">
      <c r="A4" s="228">
        <f>ROW()-3</f>
        <v>1</v>
      </c>
      <c r="B4" s="228">
        <v>24101004</v>
      </c>
      <c r="C4" s="232" t="s">
        <v>186</v>
      </c>
      <c r="D4" s="283">
        <v>45693</v>
      </c>
      <c r="E4" s="284" t="s">
        <v>187</v>
      </c>
      <c r="F4" s="285">
        <v>24</v>
      </c>
      <c r="G4" s="285">
        <v>14</v>
      </c>
      <c r="H4" s="286">
        <v>1225</v>
      </c>
      <c r="I4" s="290">
        <v>542.5</v>
      </c>
      <c r="J4" s="291">
        <v>470</v>
      </c>
      <c r="K4" s="286">
        <v>0</v>
      </c>
      <c r="L4" s="292">
        <v>280</v>
      </c>
      <c r="M4" s="286"/>
      <c r="N4" s="286">
        <v>-10</v>
      </c>
      <c r="O4" s="286"/>
      <c r="P4" s="293">
        <v>2507.5</v>
      </c>
      <c r="Q4" s="259"/>
      <c r="R4" s="300">
        <f>P4-Q4</f>
        <v>2507.5</v>
      </c>
      <c r="S4" s="301" t="s">
        <v>435</v>
      </c>
      <c r="T4" s="302" t="str">
        <f>VLOOKUP(C4,'[5]2025.06'!$B$3:$CN$700,38,0)</f>
        <v>湖南诚展</v>
      </c>
      <c r="U4" s="1">
        <f>VLOOKUP(C4,[8]一线员工!$C$3:$CL$800,60,0)</f>
        <v>2507.5</v>
      </c>
      <c r="V4" s="1">
        <f>U4-R4</f>
        <v>0</v>
      </c>
      <c r="W4" s="254">
        <f>SUM(G4:O4)</f>
        <v>2521.5</v>
      </c>
      <c r="X4" s="254">
        <f>P4-W4</f>
        <v>-14</v>
      </c>
      <c r="Y4" s="1">
        <f>R4/G4</f>
        <v>179.107142857143</v>
      </c>
      <c r="AA4" s="209" t="str">
        <f>_xlfn.XLOOKUP($C4,汇总!$C:$C,汇总!$C:$C)</f>
        <v>殷耀华</v>
      </c>
    </row>
    <row r="5" s="1" customFormat="1" ht="21.7" customHeight="1" spans="1:27">
      <c r="A5" s="228">
        <f t="shared" ref="A5:A14" si="0">ROW()-3</f>
        <v>2</v>
      </c>
      <c r="B5" s="228"/>
      <c r="C5" s="232" t="s">
        <v>436</v>
      </c>
      <c r="D5" s="283">
        <v>45814</v>
      </c>
      <c r="E5" s="284" t="s">
        <v>187</v>
      </c>
      <c r="F5" s="285">
        <v>24</v>
      </c>
      <c r="G5" s="285">
        <v>21</v>
      </c>
      <c r="H5" s="286">
        <v>1837.5</v>
      </c>
      <c r="I5" s="290">
        <v>1076.25</v>
      </c>
      <c r="J5" s="291">
        <v>420</v>
      </c>
      <c r="K5" s="286">
        <v>0</v>
      </c>
      <c r="L5" s="292">
        <v>420</v>
      </c>
      <c r="M5" s="286"/>
      <c r="N5" s="286"/>
      <c r="O5" s="286"/>
      <c r="P5" s="293">
        <v>3753.75</v>
      </c>
      <c r="Q5" s="259"/>
      <c r="R5" s="300">
        <f t="shared" ref="R5:R36" si="1">P5-Q5</f>
        <v>3753.75</v>
      </c>
      <c r="S5" s="301">
        <v>0</v>
      </c>
      <c r="T5" s="302" t="str">
        <f>VLOOKUP(C5,'[5]2025.06'!$B$3:$CN$700,38,0)</f>
        <v>湘潭宏顺</v>
      </c>
      <c r="U5" s="1">
        <f>VLOOKUP(C5,[8]一线员工!$C$3:$CL$800,60,0)</f>
        <v>3753.75</v>
      </c>
      <c r="V5" s="1">
        <f t="shared" ref="V5:V36" si="2">U5-R5</f>
        <v>0</v>
      </c>
      <c r="W5" s="254">
        <f t="shared" ref="W5:W36" si="3">SUM(G5:O5)</f>
        <v>3774.75</v>
      </c>
      <c r="X5" s="254">
        <f t="shared" ref="X5:X36" si="4">P5-W5</f>
        <v>-21</v>
      </c>
      <c r="Y5" s="1">
        <f t="shared" ref="Y5:Y36" si="5">R5/G5</f>
        <v>178.75</v>
      </c>
      <c r="AA5" s="209" t="e">
        <f>_xlfn.XLOOKUP($C5,汇总!$C:$C,汇总!$C:$C)</f>
        <v>#N/A</v>
      </c>
    </row>
    <row r="6" s="1" customFormat="1" ht="21.7" customHeight="1" spans="1:27">
      <c r="A6" s="228">
        <f t="shared" si="0"/>
        <v>3</v>
      </c>
      <c r="B6" s="228"/>
      <c r="C6" s="232" t="s">
        <v>437</v>
      </c>
      <c r="D6" s="283">
        <v>45811</v>
      </c>
      <c r="E6" s="284" t="s">
        <v>187</v>
      </c>
      <c r="F6" s="285">
        <v>24</v>
      </c>
      <c r="G6" s="285">
        <v>19</v>
      </c>
      <c r="H6" s="286">
        <v>1662.5</v>
      </c>
      <c r="I6" s="290">
        <v>973.75</v>
      </c>
      <c r="J6" s="291">
        <v>420</v>
      </c>
      <c r="K6" s="286">
        <v>0</v>
      </c>
      <c r="L6" s="292">
        <v>380</v>
      </c>
      <c r="M6" s="286"/>
      <c r="N6" s="286">
        <v>-10</v>
      </c>
      <c r="O6" s="286"/>
      <c r="P6" s="293">
        <v>3426.25</v>
      </c>
      <c r="Q6" s="259"/>
      <c r="R6" s="300">
        <f t="shared" si="1"/>
        <v>3426.25</v>
      </c>
      <c r="S6" s="301">
        <v>0</v>
      </c>
      <c r="T6" s="302" t="str">
        <f>VLOOKUP(C6,'[5]2025.06'!$B$3:$CN$700,38,0)</f>
        <v>湘潭宏顺</v>
      </c>
      <c r="U6" s="1">
        <f>VLOOKUP(C6,[8]一线员工!$C$3:$CL$800,60,0)</f>
        <v>3426.25</v>
      </c>
      <c r="V6" s="1">
        <f t="shared" si="2"/>
        <v>0</v>
      </c>
      <c r="W6" s="254">
        <f t="shared" si="3"/>
        <v>3445.25</v>
      </c>
      <c r="X6" s="254">
        <f t="shared" si="4"/>
        <v>-19</v>
      </c>
      <c r="Y6" s="1">
        <f t="shared" si="5"/>
        <v>180.328947368421</v>
      </c>
      <c r="AA6" s="209" t="e">
        <f>_xlfn.XLOOKUP($C6,汇总!$C:$C,汇总!$C:$C)</f>
        <v>#N/A</v>
      </c>
    </row>
    <row r="7" s="1" customFormat="1" ht="21.7" customHeight="1" spans="1:27">
      <c r="A7" s="228">
        <f t="shared" si="0"/>
        <v>4</v>
      </c>
      <c r="B7" s="228"/>
      <c r="C7" s="232" t="s">
        <v>438</v>
      </c>
      <c r="D7" s="283">
        <v>45809</v>
      </c>
      <c r="E7" s="284" t="s">
        <v>187</v>
      </c>
      <c r="F7" s="285">
        <v>24</v>
      </c>
      <c r="G7" s="285">
        <v>30</v>
      </c>
      <c r="H7" s="286">
        <v>2100</v>
      </c>
      <c r="I7" s="290">
        <v>1230</v>
      </c>
      <c r="J7" s="291">
        <v>420</v>
      </c>
      <c r="K7" s="286">
        <v>1258</v>
      </c>
      <c r="L7" s="292">
        <v>584</v>
      </c>
      <c r="M7" s="286"/>
      <c r="N7" s="286">
        <v>-20</v>
      </c>
      <c r="O7" s="286"/>
      <c r="P7" s="293">
        <v>5572</v>
      </c>
      <c r="Q7" s="259">
        <v>111.75</v>
      </c>
      <c r="R7" s="300">
        <f t="shared" si="1"/>
        <v>5460.25</v>
      </c>
      <c r="S7" s="301">
        <v>0</v>
      </c>
      <c r="T7" s="302" t="str">
        <f>VLOOKUP(C7,'[5]2025.06'!$B$3:$CN$700,38,0)</f>
        <v>湘潭宏顺</v>
      </c>
      <c r="U7" s="1">
        <f>VLOOKUP(C7,[8]一线员工!$C$3:$CL$800,60,0)</f>
        <v>5460.25</v>
      </c>
      <c r="V7" s="1">
        <f t="shared" si="2"/>
        <v>0</v>
      </c>
      <c r="W7" s="254">
        <f t="shared" si="3"/>
        <v>5602</v>
      </c>
      <c r="X7" s="254">
        <f t="shared" si="4"/>
        <v>-30</v>
      </c>
      <c r="Y7" s="1">
        <f t="shared" si="5"/>
        <v>182.008333333333</v>
      </c>
      <c r="AA7" s="209" t="e">
        <f>_xlfn.XLOOKUP($C7,汇总!$C:$C,汇总!$C:$C)</f>
        <v>#N/A</v>
      </c>
    </row>
    <row r="8" s="1" customFormat="1" ht="21.7" customHeight="1" spans="1:27">
      <c r="A8" s="228">
        <f t="shared" si="0"/>
        <v>5</v>
      </c>
      <c r="B8" s="228"/>
      <c r="C8" s="232" t="s">
        <v>146</v>
      </c>
      <c r="D8" s="283">
        <v>45677</v>
      </c>
      <c r="E8" s="284" t="s">
        <v>439</v>
      </c>
      <c r="F8" s="285">
        <v>26</v>
      </c>
      <c r="G8" s="285">
        <v>26.5</v>
      </c>
      <c r="H8" s="286">
        <v>2100</v>
      </c>
      <c r="I8" s="290">
        <v>1230</v>
      </c>
      <c r="J8" s="291">
        <v>700</v>
      </c>
      <c r="K8" s="286">
        <v>544</v>
      </c>
      <c r="L8" s="292">
        <v>512</v>
      </c>
      <c r="M8" s="286"/>
      <c r="N8" s="286"/>
      <c r="O8" s="286"/>
      <c r="P8" s="293">
        <v>5086</v>
      </c>
      <c r="Q8" s="259"/>
      <c r="R8" s="300">
        <f t="shared" si="1"/>
        <v>5086</v>
      </c>
      <c r="S8" s="301">
        <v>0</v>
      </c>
      <c r="T8" s="302" t="str">
        <f>VLOOKUP(C8,'[5]2025.06'!$B$3:$CN$700,38,0)</f>
        <v>湖南诚展</v>
      </c>
      <c r="U8" s="1">
        <f>VLOOKUP(C8,[8]一线员工!$C$3:$CL$800,60,0)</f>
        <v>5086</v>
      </c>
      <c r="V8" s="1">
        <f t="shared" si="2"/>
        <v>0</v>
      </c>
      <c r="W8" s="254">
        <f t="shared" si="3"/>
        <v>5112.5</v>
      </c>
      <c r="X8" s="254">
        <f t="shared" si="4"/>
        <v>-26.5</v>
      </c>
      <c r="Y8" s="1">
        <f t="shared" si="5"/>
        <v>191.924528301887</v>
      </c>
      <c r="AA8" s="209" t="str">
        <f>_xlfn.XLOOKUP($C8,汇总!$C:$C,汇总!$C:$C)</f>
        <v>王明</v>
      </c>
    </row>
    <row r="9" s="1" customFormat="1" ht="21.7" customHeight="1" spans="1:27">
      <c r="A9" s="228">
        <f t="shared" si="0"/>
        <v>6</v>
      </c>
      <c r="B9" s="228"/>
      <c r="C9" s="232" t="s">
        <v>188</v>
      </c>
      <c r="D9" s="283">
        <v>45722</v>
      </c>
      <c r="E9" s="284" t="s">
        <v>139</v>
      </c>
      <c r="F9" s="285">
        <v>24</v>
      </c>
      <c r="G9" s="285">
        <v>8</v>
      </c>
      <c r="H9" s="286">
        <v>700</v>
      </c>
      <c r="I9" s="290">
        <v>400</v>
      </c>
      <c r="J9" s="291">
        <v>286.666666666667</v>
      </c>
      <c r="K9" s="286">
        <v>0</v>
      </c>
      <c r="L9" s="292">
        <v>160</v>
      </c>
      <c r="M9" s="286"/>
      <c r="N9" s="286"/>
      <c r="O9" s="286"/>
      <c r="P9" s="293">
        <v>1546.67</v>
      </c>
      <c r="Q9" s="259"/>
      <c r="R9" s="300">
        <f t="shared" si="1"/>
        <v>1546.67</v>
      </c>
      <c r="S9" s="301" t="s">
        <v>440</v>
      </c>
      <c r="T9" s="302" t="str">
        <f>VLOOKUP(C9,'[5]2025.06'!$B$3:$CN$700,38,0)</f>
        <v>湖南诚展</v>
      </c>
      <c r="U9" s="1">
        <f>VLOOKUP(C9,[8]一线员工!$C$3:$CL$800,60,0)</f>
        <v>1546.67</v>
      </c>
      <c r="V9" s="1">
        <f t="shared" si="2"/>
        <v>0</v>
      </c>
      <c r="W9" s="254">
        <f t="shared" si="3"/>
        <v>1554.66666666667</v>
      </c>
      <c r="X9" s="254">
        <f t="shared" si="4"/>
        <v>-7.99666666666985</v>
      </c>
      <c r="Y9" s="1">
        <f t="shared" si="5"/>
        <v>193.33375</v>
      </c>
      <c r="AA9" s="209" t="str">
        <f>_xlfn.XLOOKUP($C9,汇总!$C:$C,汇总!$C:$C)</f>
        <v>李春华</v>
      </c>
    </row>
    <row r="10" s="1" customFormat="1" ht="21.7" customHeight="1" spans="1:27">
      <c r="A10" s="228">
        <f t="shared" si="0"/>
        <v>7</v>
      </c>
      <c r="B10" s="228"/>
      <c r="C10" s="232" t="s">
        <v>441</v>
      </c>
      <c r="D10" s="283">
        <v>45802</v>
      </c>
      <c r="E10" s="284" t="s">
        <v>190</v>
      </c>
      <c r="F10" s="285">
        <v>24</v>
      </c>
      <c r="G10" s="285">
        <v>27</v>
      </c>
      <c r="H10" s="286">
        <v>2250</v>
      </c>
      <c r="I10" s="286">
        <v>2587.5</v>
      </c>
      <c r="J10" s="286">
        <v>562.5</v>
      </c>
      <c r="K10" s="294"/>
      <c r="L10" s="292">
        <v>324</v>
      </c>
      <c r="M10" s="295">
        <v>200</v>
      </c>
      <c r="N10" s="286"/>
      <c r="O10" s="286"/>
      <c r="P10" s="293">
        <v>5924</v>
      </c>
      <c r="Q10" s="259">
        <v>111.75</v>
      </c>
      <c r="R10" s="300">
        <f t="shared" si="1"/>
        <v>5812.25</v>
      </c>
      <c r="S10" s="301">
        <v>0</v>
      </c>
      <c r="T10" s="302" t="str">
        <f>VLOOKUP(C10,'[5]2025.06'!$B$3:$CN$700,38,0)</f>
        <v>湘潭宏顺</v>
      </c>
      <c r="U10" s="1">
        <f>VLOOKUP(C10,[8]一线员工!$C$3:$CL$800,60,0)</f>
        <v>5812.25</v>
      </c>
      <c r="V10" s="1">
        <f t="shared" si="2"/>
        <v>0</v>
      </c>
      <c r="W10" s="254">
        <f t="shared" si="3"/>
        <v>5951</v>
      </c>
      <c r="X10" s="254">
        <f t="shared" si="4"/>
        <v>-27</v>
      </c>
      <c r="Y10" s="1">
        <f t="shared" si="5"/>
        <v>215.268518518519</v>
      </c>
      <c r="AA10" s="209" t="e">
        <f>_xlfn.XLOOKUP($C10,汇总!$C:$C,汇总!$C:$C)</f>
        <v>#N/A</v>
      </c>
    </row>
    <row r="11" s="1" customFormat="1" ht="21.7" customHeight="1" spans="1:27">
      <c r="A11" s="228">
        <f t="shared" si="0"/>
        <v>8</v>
      </c>
      <c r="B11" s="228">
        <v>1253</v>
      </c>
      <c r="C11" s="232" t="s">
        <v>191</v>
      </c>
      <c r="D11" s="283">
        <v>45573</v>
      </c>
      <c r="E11" s="284" t="s">
        <v>192</v>
      </c>
      <c r="F11" s="285">
        <v>26</v>
      </c>
      <c r="G11" s="285">
        <v>28</v>
      </c>
      <c r="H11" s="286">
        <v>1604.61538461538</v>
      </c>
      <c r="I11" s="286">
        <v>3064.92624</v>
      </c>
      <c r="J11" s="296">
        <v>273</v>
      </c>
      <c r="K11" s="297">
        <v>800</v>
      </c>
      <c r="L11" s="292">
        <v>560</v>
      </c>
      <c r="M11" s="286"/>
      <c r="N11" s="286"/>
      <c r="O11" s="286">
        <v>300</v>
      </c>
      <c r="P11" s="293">
        <v>6926.54</v>
      </c>
      <c r="Q11" s="259">
        <v>80.25</v>
      </c>
      <c r="R11" s="300">
        <f t="shared" si="1"/>
        <v>6846.29</v>
      </c>
      <c r="S11" s="301">
        <v>0</v>
      </c>
      <c r="T11" s="302" t="str">
        <f>VLOOKUP(C11,'[5]2025.06'!$B$3:$CN$700,38,0)</f>
        <v>湖南诚展</v>
      </c>
      <c r="U11" s="1">
        <f>VLOOKUP(C11,[8]一线员工!$C$3:$CL$800,60,0)</f>
        <v>6846.29</v>
      </c>
      <c r="V11" s="1">
        <f t="shared" si="2"/>
        <v>0</v>
      </c>
      <c r="W11" s="254">
        <f t="shared" si="3"/>
        <v>6630.54162461538</v>
      </c>
      <c r="X11" s="254">
        <f t="shared" si="4"/>
        <v>295.99837538462</v>
      </c>
      <c r="Y11" s="1">
        <f t="shared" si="5"/>
        <v>244.510357142857</v>
      </c>
      <c r="AA11" s="209" t="str">
        <f>_xlfn.XLOOKUP($C11,汇总!$C:$C,汇总!$C:$C)</f>
        <v>史双宇</v>
      </c>
    </row>
    <row r="12" s="1" customFormat="1" ht="21.7" customHeight="1" spans="1:27">
      <c r="A12" s="228">
        <f t="shared" si="0"/>
        <v>9</v>
      </c>
      <c r="B12" s="228">
        <v>24101207</v>
      </c>
      <c r="C12" s="232" t="s">
        <v>193</v>
      </c>
      <c r="D12" s="283">
        <v>45579</v>
      </c>
      <c r="E12" s="284" t="s">
        <v>192</v>
      </c>
      <c r="F12" s="285">
        <v>26</v>
      </c>
      <c r="G12" s="285">
        <v>28</v>
      </c>
      <c r="H12" s="286">
        <v>1604.61538461538</v>
      </c>
      <c r="I12" s="286">
        <v>2326.302</v>
      </c>
      <c r="J12" s="296">
        <v>273</v>
      </c>
      <c r="K12" s="297">
        <v>200</v>
      </c>
      <c r="L12" s="292">
        <v>560</v>
      </c>
      <c r="M12" s="286"/>
      <c r="N12" s="286"/>
      <c r="O12" s="286">
        <v>300</v>
      </c>
      <c r="P12" s="293">
        <v>5587.92</v>
      </c>
      <c r="Q12" s="259"/>
      <c r="R12" s="300">
        <f t="shared" si="1"/>
        <v>5587.92</v>
      </c>
      <c r="S12" s="301">
        <v>0</v>
      </c>
      <c r="T12" s="302" t="str">
        <f>VLOOKUP(C12,'[5]2025.06'!$B$3:$CN$700,38,0)</f>
        <v>湖南诚展</v>
      </c>
      <c r="U12" s="1">
        <f>VLOOKUP(C12,[8]一线员工!$C$3:$CL$800,60,0)</f>
        <v>5587.92</v>
      </c>
      <c r="V12" s="1">
        <f t="shared" si="2"/>
        <v>0</v>
      </c>
      <c r="W12" s="254">
        <f t="shared" si="3"/>
        <v>5291.91738461538</v>
      </c>
      <c r="X12" s="254">
        <f t="shared" si="4"/>
        <v>296.00261538462</v>
      </c>
      <c r="Y12" s="1">
        <f t="shared" si="5"/>
        <v>199.568571428571</v>
      </c>
      <c r="AA12" s="209" t="str">
        <f>_xlfn.XLOOKUP($C12,汇总!$C:$C,汇总!$C:$C)</f>
        <v>谢桂华</v>
      </c>
    </row>
    <row r="13" s="1" customFormat="1" ht="21.7" customHeight="1" spans="1:27">
      <c r="A13" s="228">
        <f t="shared" si="0"/>
        <v>10</v>
      </c>
      <c r="B13" s="228">
        <v>24101205</v>
      </c>
      <c r="C13" s="232" t="s">
        <v>194</v>
      </c>
      <c r="D13" s="283">
        <v>45579</v>
      </c>
      <c r="E13" s="284" t="s">
        <v>192</v>
      </c>
      <c r="F13" s="285">
        <v>26</v>
      </c>
      <c r="G13" s="285">
        <v>18</v>
      </c>
      <c r="H13" s="286">
        <v>1031.53846153846</v>
      </c>
      <c r="I13" s="286">
        <v>1857.47544</v>
      </c>
      <c r="J13" s="296">
        <v>255</v>
      </c>
      <c r="K13" s="297">
        <v>207.692307692308</v>
      </c>
      <c r="L13" s="292">
        <v>360</v>
      </c>
      <c r="M13" s="286"/>
      <c r="N13" s="286"/>
      <c r="O13" s="286">
        <v>0</v>
      </c>
      <c r="P13" s="293">
        <v>3855.71</v>
      </c>
      <c r="Q13" s="259"/>
      <c r="R13" s="300">
        <f t="shared" si="1"/>
        <v>3855.71</v>
      </c>
      <c r="S13" s="301" t="s">
        <v>442</v>
      </c>
      <c r="T13" s="302" t="str">
        <f>VLOOKUP(C13,'[5]2025.06'!$B$3:$CN$700,38,0)</f>
        <v>湖南诚展</v>
      </c>
      <c r="U13" s="1">
        <f>VLOOKUP(C13,[8]一线员工!$C$3:$CL$800,60,0)</f>
        <v>3855.71</v>
      </c>
      <c r="V13" s="1">
        <f t="shared" si="2"/>
        <v>0</v>
      </c>
      <c r="W13" s="254">
        <f t="shared" si="3"/>
        <v>3729.70620923077</v>
      </c>
      <c r="X13" s="254">
        <f t="shared" si="4"/>
        <v>126.00379076923</v>
      </c>
      <c r="Y13" s="1">
        <f t="shared" si="5"/>
        <v>214.206111111111</v>
      </c>
      <c r="AA13" s="209" t="str">
        <f>_xlfn.XLOOKUP($C13,汇总!$C:$C,汇总!$C:$C)</f>
        <v>董婧雯</v>
      </c>
    </row>
    <row r="14" s="1" customFormat="1" ht="21.7" customHeight="1" spans="1:27">
      <c r="A14" s="228">
        <f t="shared" si="0"/>
        <v>11</v>
      </c>
      <c r="B14" s="228">
        <v>24102101</v>
      </c>
      <c r="C14" s="232" t="s">
        <v>195</v>
      </c>
      <c r="D14" s="283">
        <v>45587</v>
      </c>
      <c r="E14" s="284" t="s">
        <v>192</v>
      </c>
      <c r="F14" s="285">
        <v>26</v>
      </c>
      <c r="G14" s="285">
        <v>28</v>
      </c>
      <c r="H14" s="286">
        <v>1604.61538461538</v>
      </c>
      <c r="I14" s="286">
        <v>3181.46312</v>
      </c>
      <c r="J14" s="296">
        <v>288</v>
      </c>
      <c r="K14" s="297">
        <v>200</v>
      </c>
      <c r="L14" s="292">
        <v>560</v>
      </c>
      <c r="M14" s="286"/>
      <c r="N14" s="286"/>
      <c r="O14" s="286">
        <v>300</v>
      </c>
      <c r="P14" s="293">
        <v>6858.08</v>
      </c>
      <c r="Q14" s="259"/>
      <c r="R14" s="300">
        <f t="shared" si="1"/>
        <v>6858.08</v>
      </c>
      <c r="S14" s="301">
        <v>0</v>
      </c>
      <c r="T14" s="302" t="str">
        <f>VLOOKUP(C14,'[5]2025.06'!$B$3:$CN$700,38,0)</f>
        <v>湖南诚展</v>
      </c>
      <c r="U14" s="1">
        <f>VLOOKUP(C14,[8]一线员工!$C$3:$CL$800,60,0)</f>
        <v>6858.08</v>
      </c>
      <c r="V14" s="1">
        <f t="shared" si="2"/>
        <v>0</v>
      </c>
      <c r="W14" s="254">
        <f t="shared" si="3"/>
        <v>6162.07850461538</v>
      </c>
      <c r="X14" s="254">
        <f t="shared" si="4"/>
        <v>696.00149538462</v>
      </c>
      <c r="Y14" s="1">
        <f t="shared" si="5"/>
        <v>244.931428571429</v>
      </c>
      <c r="AA14" s="209" t="str">
        <f>_xlfn.XLOOKUP($C14,汇总!$C:$C,汇总!$C:$C)</f>
        <v>张忠宝</v>
      </c>
    </row>
    <row r="15" s="1" customFormat="1" ht="21.7" customHeight="1" spans="1:27">
      <c r="A15" s="228">
        <f t="shared" ref="A15:A24" si="6">ROW()-3</f>
        <v>12</v>
      </c>
      <c r="B15" s="228">
        <v>2410264</v>
      </c>
      <c r="C15" s="232" t="s">
        <v>196</v>
      </c>
      <c r="D15" s="283">
        <v>45591</v>
      </c>
      <c r="E15" s="284" t="s">
        <v>192</v>
      </c>
      <c r="F15" s="285">
        <v>23</v>
      </c>
      <c r="G15" s="285">
        <v>23</v>
      </c>
      <c r="H15" s="286">
        <v>1490</v>
      </c>
      <c r="I15" s="286">
        <v>2566.54542</v>
      </c>
      <c r="J15" s="296">
        <v>288</v>
      </c>
      <c r="K15" s="297">
        <v>300</v>
      </c>
      <c r="L15" s="292">
        <v>460</v>
      </c>
      <c r="M15" s="286"/>
      <c r="N15" s="286"/>
      <c r="O15" s="286">
        <v>300</v>
      </c>
      <c r="P15" s="293">
        <v>5738.55</v>
      </c>
      <c r="Q15" s="259">
        <v>27.75</v>
      </c>
      <c r="R15" s="300">
        <f t="shared" si="1"/>
        <v>5710.8</v>
      </c>
      <c r="S15" s="301">
        <v>0</v>
      </c>
      <c r="T15" s="302" t="str">
        <f>VLOOKUP(C15,'[5]2025.06'!$B$3:$CN$700,38,0)</f>
        <v>湖南诚展</v>
      </c>
      <c r="U15" s="1">
        <f>VLOOKUP(C15,[8]一线员工!$C$3:$CL$800,60,0)</f>
        <v>5710.8</v>
      </c>
      <c r="V15" s="1">
        <f t="shared" si="2"/>
        <v>0</v>
      </c>
      <c r="W15" s="254">
        <f t="shared" si="3"/>
        <v>5427.54542</v>
      </c>
      <c r="X15" s="254">
        <f t="shared" si="4"/>
        <v>311.00458</v>
      </c>
      <c r="Y15" s="1">
        <f t="shared" si="5"/>
        <v>248.295652173913</v>
      </c>
      <c r="AA15" s="209" t="str">
        <f>_xlfn.XLOOKUP($C15,汇总!$C:$C,汇总!$C:$C)</f>
        <v>刘湘宇</v>
      </c>
    </row>
    <row r="16" s="1" customFormat="1" ht="21.7" customHeight="1" spans="1:27">
      <c r="A16" s="228">
        <f t="shared" si="6"/>
        <v>13</v>
      </c>
      <c r="B16" s="228"/>
      <c r="C16" s="232" t="s">
        <v>198</v>
      </c>
      <c r="D16" s="283">
        <v>45643</v>
      </c>
      <c r="E16" s="284" t="s">
        <v>192</v>
      </c>
      <c r="F16" s="285">
        <v>26</v>
      </c>
      <c r="G16" s="285">
        <v>28</v>
      </c>
      <c r="H16" s="286">
        <v>1604.61538461538</v>
      </c>
      <c r="I16" s="286">
        <v>3064.92624</v>
      </c>
      <c r="J16" s="296">
        <v>273</v>
      </c>
      <c r="K16" s="297">
        <v>800</v>
      </c>
      <c r="L16" s="292">
        <v>560</v>
      </c>
      <c r="M16" s="286"/>
      <c r="N16" s="286"/>
      <c r="O16" s="286">
        <v>300</v>
      </c>
      <c r="P16" s="293">
        <v>7026.54</v>
      </c>
      <c r="Q16" s="259">
        <v>25</v>
      </c>
      <c r="R16" s="300">
        <f t="shared" si="1"/>
        <v>7001.54</v>
      </c>
      <c r="S16" s="301">
        <v>0</v>
      </c>
      <c r="T16" s="302" t="str">
        <f>VLOOKUP(C16,'[5]2025.06'!$B$3:$CN$700,38,0)</f>
        <v>湖南诚展</v>
      </c>
      <c r="U16" s="1">
        <f>VLOOKUP(C16,[8]一线员工!$C$3:$CL$800,60,0)</f>
        <v>7001.54</v>
      </c>
      <c r="V16" s="1">
        <f t="shared" si="2"/>
        <v>0</v>
      </c>
      <c r="W16" s="254">
        <f t="shared" si="3"/>
        <v>6630.54162461538</v>
      </c>
      <c r="X16" s="254">
        <f t="shared" si="4"/>
        <v>395.99837538462</v>
      </c>
      <c r="Y16" s="1">
        <f t="shared" si="5"/>
        <v>250.055</v>
      </c>
      <c r="AA16" s="209" t="str">
        <f>_xlfn.XLOOKUP($C16,汇总!$C:$C,汇总!$C:$C)</f>
        <v>李力争</v>
      </c>
    </row>
    <row r="17" s="1" customFormat="1" ht="21.7" customHeight="1" spans="1:27">
      <c r="A17" s="228">
        <f t="shared" si="6"/>
        <v>14</v>
      </c>
      <c r="B17" s="228"/>
      <c r="C17" s="232" t="s">
        <v>199</v>
      </c>
      <c r="D17" s="283">
        <v>45587</v>
      </c>
      <c r="E17" s="284" t="s">
        <v>192</v>
      </c>
      <c r="F17" s="285">
        <v>26</v>
      </c>
      <c r="G17" s="285">
        <v>24</v>
      </c>
      <c r="H17" s="286">
        <v>1375.38461538462</v>
      </c>
      <c r="I17" s="286">
        <v>2659.63392</v>
      </c>
      <c r="J17" s="296">
        <v>288</v>
      </c>
      <c r="K17" s="297">
        <v>500</v>
      </c>
      <c r="L17" s="292">
        <v>480</v>
      </c>
      <c r="M17" s="286"/>
      <c r="N17" s="286"/>
      <c r="O17" s="286">
        <v>300</v>
      </c>
      <c r="P17" s="293">
        <v>5995.02</v>
      </c>
      <c r="Q17" s="259"/>
      <c r="R17" s="300">
        <f t="shared" si="1"/>
        <v>5995.02</v>
      </c>
      <c r="S17" s="301">
        <v>0</v>
      </c>
      <c r="T17" s="302" t="str">
        <f>VLOOKUP(C17,'[5]2025.06'!$B$3:$CN$700,38,0)</f>
        <v>湖南诚展</v>
      </c>
      <c r="U17" s="1">
        <f>VLOOKUP(C17,[8]一线员工!$C$3:$CL$800,60,0)</f>
        <v>5995.02</v>
      </c>
      <c r="V17" s="1">
        <f t="shared" si="2"/>
        <v>0</v>
      </c>
      <c r="W17" s="254">
        <f t="shared" si="3"/>
        <v>5627.01853538461</v>
      </c>
      <c r="X17" s="254">
        <f t="shared" si="4"/>
        <v>368.00146461539</v>
      </c>
      <c r="Y17" s="1">
        <f t="shared" si="5"/>
        <v>249.7925</v>
      </c>
      <c r="AA17" s="209" t="str">
        <f>_xlfn.XLOOKUP($C17,汇总!$C:$C,汇总!$C:$C)</f>
        <v>唐亮</v>
      </c>
    </row>
    <row r="18" s="1" customFormat="1" ht="21.7" customHeight="1" spans="1:27">
      <c r="A18" s="228">
        <f t="shared" si="6"/>
        <v>15</v>
      </c>
      <c r="B18" s="228"/>
      <c r="C18" s="232" t="s">
        <v>201</v>
      </c>
      <c r="D18" s="283">
        <v>45703</v>
      </c>
      <c r="E18" s="284" t="s">
        <v>192</v>
      </c>
      <c r="F18" s="285">
        <v>26</v>
      </c>
      <c r="G18" s="285">
        <v>25</v>
      </c>
      <c r="H18" s="286">
        <v>1432.69230769231</v>
      </c>
      <c r="I18" s="286">
        <v>2774.5885</v>
      </c>
      <c r="J18" s="296">
        <v>273</v>
      </c>
      <c r="K18" s="297">
        <v>200</v>
      </c>
      <c r="L18" s="292">
        <v>500</v>
      </c>
      <c r="M18" s="286"/>
      <c r="N18" s="286"/>
      <c r="O18" s="286">
        <v>300</v>
      </c>
      <c r="P18" s="293">
        <v>5830.28</v>
      </c>
      <c r="Q18" s="259"/>
      <c r="R18" s="300">
        <f t="shared" si="1"/>
        <v>5830.28</v>
      </c>
      <c r="S18" s="301">
        <v>0</v>
      </c>
      <c r="T18" s="302" t="str">
        <f>VLOOKUP(C18,'[5]2025.06'!$B$3:$CN$700,38,0)</f>
        <v>湖南诚展</v>
      </c>
      <c r="U18" s="1">
        <f>VLOOKUP(C18,[8]一线员工!$C$3:$CL$800,60,0)</f>
        <v>5830.28</v>
      </c>
      <c r="V18" s="1">
        <f t="shared" si="2"/>
        <v>0</v>
      </c>
      <c r="W18" s="254">
        <f t="shared" si="3"/>
        <v>5505.28080769231</v>
      </c>
      <c r="X18" s="254">
        <f t="shared" si="4"/>
        <v>324.99919230769</v>
      </c>
      <c r="Y18" s="1">
        <f t="shared" si="5"/>
        <v>233.2112</v>
      </c>
      <c r="AA18" s="209" t="str">
        <f>_xlfn.XLOOKUP($C18,汇总!$C:$C,汇总!$C:$C)</f>
        <v>谭金祥</v>
      </c>
    </row>
    <row r="19" s="1" customFormat="1" ht="21.7" customHeight="1" spans="1:27">
      <c r="A19" s="228">
        <f t="shared" si="6"/>
        <v>16</v>
      </c>
      <c r="B19" s="228"/>
      <c r="C19" s="232" t="s">
        <v>202</v>
      </c>
      <c r="D19" s="283">
        <v>45713</v>
      </c>
      <c r="E19" s="284" t="s">
        <v>192</v>
      </c>
      <c r="F19" s="285">
        <v>26</v>
      </c>
      <c r="G19" s="285">
        <v>19</v>
      </c>
      <c r="H19" s="286">
        <v>1088.84615384615</v>
      </c>
      <c r="I19" s="286">
        <v>2387.67388</v>
      </c>
      <c r="J19" s="296">
        <v>255</v>
      </c>
      <c r="K19" s="297">
        <v>200</v>
      </c>
      <c r="L19" s="292">
        <v>380</v>
      </c>
      <c r="M19" s="286">
        <v>-796.109480809717</v>
      </c>
      <c r="N19" s="286">
        <v>-20</v>
      </c>
      <c r="O19" s="286">
        <v>0</v>
      </c>
      <c r="P19" s="293">
        <v>3697.41</v>
      </c>
      <c r="Q19" s="259">
        <v>27.75</v>
      </c>
      <c r="R19" s="300">
        <f t="shared" si="1"/>
        <v>3669.66</v>
      </c>
      <c r="S19" s="301" t="s">
        <v>443</v>
      </c>
      <c r="T19" s="302" t="str">
        <f>VLOOKUP(C19,'[5]2025.06'!$B$3:$CN$700,38,0)</f>
        <v>湖南诚展</v>
      </c>
      <c r="U19" s="1">
        <f>VLOOKUP(C19,[8]一线员工!$C$3:$CL$800,60,0)</f>
        <v>3669.66</v>
      </c>
      <c r="V19" s="1">
        <f t="shared" si="2"/>
        <v>0</v>
      </c>
      <c r="W19" s="254">
        <f t="shared" si="3"/>
        <v>3514.41055303644</v>
      </c>
      <c r="X19" s="254">
        <f t="shared" si="4"/>
        <v>182.99944696356</v>
      </c>
      <c r="Y19" s="1">
        <f t="shared" si="5"/>
        <v>193.14</v>
      </c>
      <c r="AA19" s="209" t="str">
        <f>_xlfn.XLOOKUP($C19,汇总!$C:$C,汇总!$C:$C)</f>
        <v>王子先</v>
      </c>
    </row>
    <row r="20" s="1" customFormat="1" ht="21.7" customHeight="1" spans="1:27">
      <c r="A20" s="228">
        <f t="shared" si="6"/>
        <v>17</v>
      </c>
      <c r="B20" s="228"/>
      <c r="C20" s="232" t="s">
        <v>203</v>
      </c>
      <c r="D20" s="283">
        <v>45713</v>
      </c>
      <c r="E20" s="284" t="s">
        <v>192</v>
      </c>
      <c r="F20" s="285">
        <v>26</v>
      </c>
      <c r="G20" s="285">
        <v>18</v>
      </c>
      <c r="H20" s="286">
        <v>1031.53846153846</v>
      </c>
      <c r="I20" s="286">
        <v>1857.47544</v>
      </c>
      <c r="J20" s="296">
        <v>255</v>
      </c>
      <c r="K20" s="297">
        <v>207.692307692308</v>
      </c>
      <c r="L20" s="292">
        <v>360</v>
      </c>
      <c r="M20" s="286"/>
      <c r="N20" s="286"/>
      <c r="O20" s="286">
        <v>0</v>
      </c>
      <c r="P20" s="293">
        <v>3855.71</v>
      </c>
      <c r="Q20" s="259">
        <v>27.75</v>
      </c>
      <c r="R20" s="300">
        <f t="shared" si="1"/>
        <v>3827.96</v>
      </c>
      <c r="S20" s="301" t="s">
        <v>442</v>
      </c>
      <c r="T20" s="302" t="str">
        <f>VLOOKUP(C20,'[5]2025.06'!$B$3:$CN$700,38,0)</f>
        <v>湖南诚展</v>
      </c>
      <c r="U20" s="1">
        <f>VLOOKUP(C20,[8]一线员工!$C$3:$CL$800,60,0)</f>
        <v>3827.96</v>
      </c>
      <c r="V20" s="1">
        <f t="shared" si="2"/>
        <v>0</v>
      </c>
      <c r="W20" s="254">
        <f t="shared" si="3"/>
        <v>3729.70620923077</v>
      </c>
      <c r="X20" s="254">
        <f t="shared" si="4"/>
        <v>126.00379076923</v>
      </c>
      <c r="Y20" s="1">
        <f t="shared" si="5"/>
        <v>212.664444444444</v>
      </c>
      <c r="AA20" s="209" t="str">
        <f>_xlfn.XLOOKUP($C20,汇总!$C:$C,汇总!$C:$C)</f>
        <v>赵琦</v>
      </c>
    </row>
    <row r="21" s="1" customFormat="1" ht="21.7" customHeight="1" spans="1:27">
      <c r="A21" s="228">
        <f t="shared" si="6"/>
        <v>18</v>
      </c>
      <c r="B21" s="228"/>
      <c r="C21" s="232" t="s">
        <v>212</v>
      </c>
      <c r="D21" s="283">
        <v>45733</v>
      </c>
      <c r="E21" s="284" t="s">
        <v>192</v>
      </c>
      <c r="F21" s="285">
        <v>26</v>
      </c>
      <c r="G21" s="285">
        <v>27</v>
      </c>
      <c r="H21" s="286">
        <v>1547.30769230769</v>
      </c>
      <c r="I21" s="286">
        <v>2966.09316</v>
      </c>
      <c r="J21" s="296">
        <v>273</v>
      </c>
      <c r="K21" s="297">
        <v>800</v>
      </c>
      <c r="L21" s="292">
        <v>540</v>
      </c>
      <c r="M21" s="286"/>
      <c r="N21" s="286"/>
      <c r="O21" s="286">
        <v>300</v>
      </c>
      <c r="P21" s="293">
        <v>6692.4</v>
      </c>
      <c r="Q21" s="259"/>
      <c r="R21" s="300">
        <f t="shared" si="1"/>
        <v>6692.4</v>
      </c>
      <c r="S21" s="301" t="s">
        <v>394</v>
      </c>
      <c r="T21" s="302" t="str">
        <f>VLOOKUP(C21,'[5]2025.06'!$B$3:$CN$700,38,0)</f>
        <v>湖南诚展</v>
      </c>
      <c r="U21" s="1">
        <f>VLOOKUP(C21,[8]一线员工!$C$3:$CL$800,60,0)</f>
        <v>6692.4</v>
      </c>
      <c r="V21" s="1">
        <f t="shared" si="2"/>
        <v>0</v>
      </c>
      <c r="W21" s="254">
        <f t="shared" si="3"/>
        <v>6453.40085230769</v>
      </c>
      <c r="X21" s="254">
        <f t="shared" si="4"/>
        <v>238.99914769231</v>
      </c>
      <c r="Y21" s="1">
        <f t="shared" si="5"/>
        <v>247.866666666667</v>
      </c>
      <c r="AA21" s="209" t="str">
        <f>_xlfn.XLOOKUP($C21,汇总!$C:$C,汇总!$C:$C)</f>
        <v>齐康杰</v>
      </c>
    </row>
    <row r="22" s="1" customFormat="1" ht="21.7" customHeight="1" spans="1:27">
      <c r="A22" s="228">
        <f t="shared" si="6"/>
        <v>19</v>
      </c>
      <c r="B22" s="228"/>
      <c r="C22" s="232" t="s">
        <v>213</v>
      </c>
      <c r="D22" s="283">
        <v>45734</v>
      </c>
      <c r="E22" s="284" t="s">
        <v>192</v>
      </c>
      <c r="F22" s="285">
        <v>26</v>
      </c>
      <c r="G22" s="285">
        <v>9</v>
      </c>
      <c r="H22" s="286">
        <v>515.769230769231</v>
      </c>
      <c r="I22" s="286">
        <v>589.49772</v>
      </c>
      <c r="J22" s="296">
        <v>279</v>
      </c>
      <c r="K22" s="297">
        <v>69.2307692307692</v>
      </c>
      <c r="L22" s="292">
        <v>180</v>
      </c>
      <c r="M22" s="286"/>
      <c r="N22" s="286"/>
      <c r="O22" s="286">
        <v>0</v>
      </c>
      <c r="P22" s="293">
        <v>1705.5</v>
      </c>
      <c r="Q22" s="259">
        <v>25</v>
      </c>
      <c r="R22" s="300">
        <f t="shared" si="1"/>
        <v>1680.5</v>
      </c>
      <c r="S22" s="301" t="s">
        <v>444</v>
      </c>
      <c r="T22" s="302" t="str">
        <f>VLOOKUP(C22,'[5]2025.06'!$B$3:$CN$700,38,0)</f>
        <v>湖南诚展</v>
      </c>
      <c r="U22" s="1">
        <f>VLOOKUP(C22,[8]一线员工!$C$3:$CL$800,60,0)</f>
        <v>1680.5</v>
      </c>
      <c r="V22" s="1">
        <f t="shared" si="2"/>
        <v>0</v>
      </c>
      <c r="W22" s="254">
        <f t="shared" si="3"/>
        <v>1642.49772</v>
      </c>
      <c r="X22" s="254">
        <f t="shared" si="4"/>
        <v>63.0022799999999</v>
      </c>
      <c r="Y22" s="1">
        <f t="shared" si="5"/>
        <v>186.722222222222</v>
      </c>
      <c r="AA22" s="209" t="str">
        <f>_xlfn.XLOOKUP($C22,汇总!$C:$C,汇总!$C:$C)</f>
        <v>黄希</v>
      </c>
    </row>
    <row r="23" s="1" customFormat="1" ht="21.7" customHeight="1" spans="1:27">
      <c r="A23" s="228">
        <f t="shared" si="6"/>
        <v>20</v>
      </c>
      <c r="B23" s="228"/>
      <c r="C23" s="232" t="s">
        <v>214</v>
      </c>
      <c r="D23" s="283">
        <v>45734</v>
      </c>
      <c r="E23" s="284" t="s">
        <v>192</v>
      </c>
      <c r="F23" s="285">
        <v>26</v>
      </c>
      <c r="G23" s="285">
        <v>24</v>
      </c>
      <c r="H23" s="286">
        <v>1375.38461538462</v>
      </c>
      <c r="I23" s="286">
        <v>2659.63392</v>
      </c>
      <c r="J23" s="296">
        <v>273</v>
      </c>
      <c r="K23" s="297">
        <v>500</v>
      </c>
      <c r="L23" s="292">
        <v>480</v>
      </c>
      <c r="M23" s="286"/>
      <c r="N23" s="286"/>
      <c r="O23" s="286">
        <v>300</v>
      </c>
      <c r="P23" s="293">
        <v>5880.02</v>
      </c>
      <c r="Q23" s="259"/>
      <c r="R23" s="300">
        <f t="shared" si="1"/>
        <v>5880.02</v>
      </c>
      <c r="S23" s="301">
        <v>0</v>
      </c>
      <c r="T23" s="302" t="str">
        <f>VLOOKUP(C23,'[5]2025.06'!$B$3:$CN$700,38,0)</f>
        <v>湖南诚展</v>
      </c>
      <c r="U23" s="1">
        <f>VLOOKUP(C23,[8]一线员工!$C$3:$CL$800,60,0)</f>
        <v>5880.02</v>
      </c>
      <c r="V23" s="1">
        <f t="shared" si="2"/>
        <v>0</v>
      </c>
      <c r="W23" s="254">
        <f t="shared" si="3"/>
        <v>5612.01853538461</v>
      </c>
      <c r="X23" s="254">
        <f t="shared" si="4"/>
        <v>268.00146461539</v>
      </c>
      <c r="Y23" s="1">
        <f t="shared" si="5"/>
        <v>245.000833333333</v>
      </c>
      <c r="AA23" s="209" t="str">
        <f>_xlfn.XLOOKUP($C23,汇总!$C:$C,汇总!$C:$C)</f>
        <v>李水平</v>
      </c>
    </row>
    <row r="24" s="1" customFormat="1" ht="21.7" customHeight="1" spans="1:27">
      <c r="A24" s="228">
        <f t="shared" si="6"/>
        <v>21</v>
      </c>
      <c r="B24" s="228"/>
      <c r="C24" s="232" t="s">
        <v>216</v>
      </c>
      <c r="D24" s="283">
        <v>45736</v>
      </c>
      <c r="E24" s="284" t="s">
        <v>192</v>
      </c>
      <c r="F24" s="285">
        <v>26</v>
      </c>
      <c r="G24" s="285">
        <v>18</v>
      </c>
      <c r="H24" s="286">
        <v>1031.53846153846</v>
      </c>
      <c r="I24" s="286">
        <v>1927.19544</v>
      </c>
      <c r="J24" s="296">
        <v>270</v>
      </c>
      <c r="K24" s="297">
        <v>138.461538461538</v>
      </c>
      <c r="L24" s="292">
        <v>360</v>
      </c>
      <c r="M24" s="286"/>
      <c r="N24" s="286"/>
      <c r="O24" s="286">
        <v>0</v>
      </c>
      <c r="P24" s="293">
        <v>3871.2</v>
      </c>
      <c r="Q24" s="259"/>
      <c r="R24" s="300">
        <f t="shared" si="1"/>
        <v>3871.2</v>
      </c>
      <c r="S24" s="301">
        <v>0</v>
      </c>
      <c r="T24" s="302" t="str">
        <f>VLOOKUP(C24,'[5]2025.06'!$B$3:$CN$700,38,0)</f>
        <v>湖南诚展</v>
      </c>
      <c r="U24" s="1">
        <f>VLOOKUP(C24,[8]一线员工!$C$3:$CL$800,60,0)</f>
        <v>3871.2</v>
      </c>
      <c r="V24" s="1">
        <f t="shared" si="2"/>
        <v>0</v>
      </c>
      <c r="W24" s="254">
        <f t="shared" si="3"/>
        <v>3745.19544</v>
      </c>
      <c r="X24" s="254">
        <f t="shared" si="4"/>
        <v>126.00456</v>
      </c>
      <c r="Y24" s="1">
        <f t="shared" si="5"/>
        <v>215.066666666667</v>
      </c>
      <c r="AA24" s="209" t="str">
        <f>_xlfn.XLOOKUP($C24,汇总!$C:$C,汇总!$C:$C)</f>
        <v>吴明贵</v>
      </c>
    </row>
    <row r="25" s="1" customFormat="1" ht="21.7" customHeight="1" spans="1:27">
      <c r="A25" s="228">
        <f t="shared" ref="A25:A34" si="7">ROW()-3</f>
        <v>22</v>
      </c>
      <c r="B25" s="228"/>
      <c r="C25" s="232" t="s">
        <v>217</v>
      </c>
      <c r="D25" s="283">
        <v>45727</v>
      </c>
      <c r="E25" s="284" t="s">
        <v>192</v>
      </c>
      <c r="F25" s="285">
        <v>26</v>
      </c>
      <c r="G25" s="285">
        <v>26</v>
      </c>
      <c r="H25" s="286">
        <v>1490</v>
      </c>
      <c r="I25" s="286">
        <v>2843.68004</v>
      </c>
      <c r="J25" s="296">
        <v>264</v>
      </c>
      <c r="K25" s="297">
        <v>800</v>
      </c>
      <c r="L25" s="292">
        <v>528</v>
      </c>
      <c r="M25" s="286"/>
      <c r="N25" s="286">
        <v>-10</v>
      </c>
      <c r="O25" s="286">
        <v>200</v>
      </c>
      <c r="P25" s="293">
        <v>6323.68</v>
      </c>
      <c r="Q25" s="259">
        <v>115.6</v>
      </c>
      <c r="R25" s="300">
        <f t="shared" si="1"/>
        <v>6208.08</v>
      </c>
      <c r="S25" s="301">
        <v>0</v>
      </c>
      <c r="T25" s="302" t="str">
        <f>VLOOKUP(C25,'[5]2025.06'!$B$3:$CN$700,38,0)</f>
        <v>湘潭思泉</v>
      </c>
      <c r="U25" s="1">
        <f>VLOOKUP(C25,[8]一线员工!$C$3:$CL$800,60,0)</f>
        <v>6208.08</v>
      </c>
      <c r="V25" s="1">
        <f t="shared" si="2"/>
        <v>0</v>
      </c>
      <c r="W25" s="254">
        <f t="shared" si="3"/>
        <v>6141.68004</v>
      </c>
      <c r="X25" s="254">
        <f t="shared" si="4"/>
        <v>181.99996</v>
      </c>
      <c r="Y25" s="1">
        <f t="shared" si="5"/>
        <v>238.772307692308</v>
      </c>
      <c r="AA25" s="209" t="str">
        <f>_xlfn.XLOOKUP($C25,汇总!$C:$C,汇总!$C:$C)</f>
        <v>刘俊杰</v>
      </c>
    </row>
    <row r="26" s="1" customFormat="1" ht="21.7" customHeight="1" spans="1:27">
      <c r="A26" s="228">
        <f t="shared" si="7"/>
        <v>23</v>
      </c>
      <c r="B26" s="228"/>
      <c r="C26" s="232" t="s">
        <v>218</v>
      </c>
      <c r="D26" s="283">
        <v>45727</v>
      </c>
      <c r="E26" s="284" t="s">
        <v>192</v>
      </c>
      <c r="F26" s="285">
        <v>26</v>
      </c>
      <c r="G26" s="285">
        <v>27.5</v>
      </c>
      <c r="H26" s="286">
        <v>1575.96153846154</v>
      </c>
      <c r="I26" s="286">
        <v>3814.4975</v>
      </c>
      <c r="J26" s="296">
        <v>282</v>
      </c>
      <c r="K26" s="297">
        <v>200</v>
      </c>
      <c r="L26" s="292">
        <v>540</v>
      </c>
      <c r="M26" s="286"/>
      <c r="N26" s="286"/>
      <c r="O26" s="286">
        <v>300</v>
      </c>
      <c r="P26" s="293">
        <v>7032.46</v>
      </c>
      <c r="Q26" s="259"/>
      <c r="R26" s="300">
        <f t="shared" si="1"/>
        <v>7032.46</v>
      </c>
      <c r="S26" s="301">
        <v>0</v>
      </c>
      <c r="T26" s="302" t="str">
        <f>VLOOKUP(C26,'[5]2025.06'!$B$3:$CN$700,38,0)</f>
        <v>湘潭思泉</v>
      </c>
      <c r="U26" s="1">
        <f>VLOOKUP(C26,[8]一线员工!$C$3:$CL$800,60,0)</f>
        <v>7032.46</v>
      </c>
      <c r="V26" s="1">
        <f t="shared" si="2"/>
        <v>0</v>
      </c>
      <c r="W26" s="254">
        <f t="shared" si="3"/>
        <v>6739.95903846154</v>
      </c>
      <c r="X26" s="254">
        <f t="shared" si="4"/>
        <v>292.50096153846</v>
      </c>
      <c r="Y26" s="1">
        <f t="shared" si="5"/>
        <v>255.725818181818</v>
      </c>
      <c r="AA26" s="209" t="str">
        <f>_xlfn.XLOOKUP($C26,汇总!$C:$C,汇总!$C:$C)</f>
        <v>瞿芬</v>
      </c>
    </row>
    <row r="27" s="1" customFormat="1" ht="21.7" customHeight="1" spans="1:27">
      <c r="A27" s="228">
        <f t="shared" si="7"/>
        <v>24</v>
      </c>
      <c r="B27" s="228"/>
      <c r="C27" s="232" t="s">
        <v>219</v>
      </c>
      <c r="D27" s="283">
        <v>45727</v>
      </c>
      <c r="E27" s="284" t="s">
        <v>192</v>
      </c>
      <c r="F27" s="285">
        <v>26</v>
      </c>
      <c r="G27" s="285">
        <v>26.5</v>
      </c>
      <c r="H27" s="286">
        <v>1518.65384615385</v>
      </c>
      <c r="I27" s="286">
        <v>3086.601</v>
      </c>
      <c r="J27" s="296">
        <v>282</v>
      </c>
      <c r="K27" s="297">
        <v>200</v>
      </c>
      <c r="L27" s="292">
        <v>520</v>
      </c>
      <c r="M27" s="286"/>
      <c r="N27" s="286">
        <v>-20</v>
      </c>
      <c r="O27" s="286">
        <v>300</v>
      </c>
      <c r="P27" s="293">
        <v>6199.25</v>
      </c>
      <c r="Q27" s="259"/>
      <c r="R27" s="300">
        <f t="shared" si="1"/>
        <v>6199.25</v>
      </c>
      <c r="S27" s="301">
        <v>0</v>
      </c>
      <c r="T27" s="302" t="str">
        <f>VLOOKUP(C27,'[5]2025.06'!$B$3:$CN$700,38,0)</f>
        <v>湘潭思泉</v>
      </c>
      <c r="U27" s="1">
        <f>VLOOKUP(C27,[8]一线员工!$C$3:$CL$800,60,0)</f>
        <v>6199.25</v>
      </c>
      <c r="V27" s="1">
        <f t="shared" si="2"/>
        <v>0</v>
      </c>
      <c r="W27" s="254">
        <f t="shared" si="3"/>
        <v>5913.75484615385</v>
      </c>
      <c r="X27" s="254">
        <f t="shared" si="4"/>
        <v>285.49515384615</v>
      </c>
      <c r="Y27" s="1">
        <f t="shared" si="5"/>
        <v>233.933962264151</v>
      </c>
      <c r="AA27" s="209" t="str">
        <f>_xlfn.XLOOKUP($C27,汇总!$C:$C,汇总!$C:$C)</f>
        <v>瞿欢</v>
      </c>
    </row>
    <row r="28" s="1" customFormat="1" ht="21.7" customHeight="1" spans="1:27">
      <c r="A28" s="228">
        <f t="shared" si="7"/>
        <v>25</v>
      </c>
      <c r="B28" s="228"/>
      <c r="C28" s="232" t="s">
        <v>222</v>
      </c>
      <c r="D28" s="283">
        <v>45729</v>
      </c>
      <c r="E28" s="284" t="s">
        <v>192</v>
      </c>
      <c r="F28" s="285">
        <v>26</v>
      </c>
      <c r="G28" s="285">
        <v>26</v>
      </c>
      <c r="H28" s="286">
        <v>1490</v>
      </c>
      <c r="I28" s="286">
        <v>2867.26008</v>
      </c>
      <c r="J28" s="296">
        <v>273</v>
      </c>
      <c r="K28" s="297">
        <v>200</v>
      </c>
      <c r="L28" s="292">
        <v>520</v>
      </c>
      <c r="M28" s="286"/>
      <c r="N28" s="286">
        <v>-10</v>
      </c>
      <c r="O28" s="286">
        <v>300</v>
      </c>
      <c r="P28" s="293">
        <v>5998.26</v>
      </c>
      <c r="Q28" s="259"/>
      <c r="R28" s="300">
        <f t="shared" si="1"/>
        <v>5998.26</v>
      </c>
      <c r="S28" s="301">
        <v>0</v>
      </c>
      <c r="T28" s="302" t="str">
        <f>VLOOKUP(C28,'[5]2025.06'!$B$3:$CN$700,38,0)</f>
        <v>东方人才</v>
      </c>
      <c r="U28" s="1">
        <f>VLOOKUP(C28,[8]一线员工!$C$3:$CL$800,60,0)</f>
        <v>5998.26</v>
      </c>
      <c r="V28" s="1">
        <f t="shared" si="2"/>
        <v>0</v>
      </c>
      <c r="W28" s="254">
        <f t="shared" si="3"/>
        <v>5666.26008</v>
      </c>
      <c r="X28" s="254">
        <f t="shared" si="4"/>
        <v>331.99992</v>
      </c>
      <c r="Y28" s="1">
        <f t="shared" si="5"/>
        <v>230.702307692308</v>
      </c>
      <c r="AA28" s="209" t="str">
        <f>_xlfn.XLOOKUP($C28,汇总!$C:$C,汇总!$C:$C)</f>
        <v>周孝勇</v>
      </c>
    </row>
    <row r="29" s="1" customFormat="1" ht="21.7" customHeight="1" spans="1:27">
      <c r="A29" s="228">
        <f t="shared" si="7"/>
        <v>26</v>
      </c>
      <c r="B29" s="228"/>
      <c r="C29" s="232" t="s">
        <v>226</v>
      </c>
      <c r="D29" s="283">
        <v>45742</v>
      </c>
      <c r="E29" s="284" t="s">
        <v>192</v>
      </c>
      <c r="F29" s="285">
        <v>26</v>
      </c>
      <c r="G29" s="285">
        <v>24</v>
      </c>
      <c r="H29" s="286">
        <v>1375.38461538462</v>
      </c>
      <c r="I29" s="286">
        <v>2659.63392</v>
      </c>
      <c r="J29" s="296">
        <v>264</v>
      </c>
      <c r="K29" s="297">
        <v>300</v>
      </c>
      <c r="L29" s="292">
        <v>480</v>
      </c>
      <c r="M29" s="286"/>
      <c r="N29" s="286"/>
      <c r="O29" s="286">
        <v>200</v>
      </c>
      <c r="P29" s="293">
        <v>5571.02</v>
      </c>
      <c r="Q29" s="259"/>
      <c r="R29" s="300">
        <f t="shared" si="1"/>
        <v>5571.02</v>
      </c>
      <c r="S29" s="301" t="s">
        <v>393</v>
      </c>
      <c r="T29" s="302" t="str">
        <f>VLOOKUP(C29,'[5]2025.06'!$B$3:$CN$700,38,0)</f>
        <v>湘潭思泉</v>
      </c>
      <c r="U29" s="1">
        <f>VLOOKUP(C29,[8]一线员工!$C$3:$CL$800,60,0)</f>
        <v>5571.02</v>
      </c>
      <c r="V29" s="1">
        <f t="shared" si="2"/>
        <v>0</v>
      </c>
      <c r="W29" s="254">
        <f t="shared" si="3"/>
        <v>5303.01853538461</v>
      </c>
      <c r="X29" s="254">
        <f t="shared" si="4"/>
        <v>268.00146461539</v>
      </c>
      <c r="Y29" s="1">
        <f t="shared" si="5"/>
        <v>232.125833333333</v>
      </c>
      <c r="AA29" s="209" t="str">
        <f>_xlfn.XLOOKUP($C29,汇总!$C:$C,汇总!$C:$C)</f>
        <v>冯新宇</v>
      </c>
    </row>
    <row r="30" s="1" customFormat="1" ht="21.7" customHeight="1" spans="1:27">
      <c r="A30" s="228">
        <f t="shared" si="7"/>
        <v>27</v>
      </c>
      <c r="B30" s="228"/>
      <c r="C30" s="232" t="s">
        <v>230</v>
      </c>
      <c r="D30" s="283">
        <v>45747</v>
      </c>
      <c r="E30" s="284" t="s">
        <v>192</v>
      </c>
      <c r="F30" s="285">
        <v>26</v>
      </c>
      <c r="G30" s="285">
        <v>24</v>
      </c>
      <c r="H30" s="286">
        <v>1375.38461538462</v>
      </c>
      <c r="I30" s="286">
        <v>2659.63392</v>
      </c>
      <c r="J30" s="296">
        <v>273</v>
      </c>
      <c r="K30" s="297">
        <v>200</v>
      </c>
      <c r="L30" s="292">
        <v>480</v>
      </c>
      <c r="M30" s="286"/>
      <c r="N30" s="286">
        <v>-10</v>
      </c>
      <c r="O30" s="286">
        <v>300</v>
      </c>
      <c r="P30" s="293">
        <v>5570.02</v>
      </c>
      <c r="Q30" s="259"/>
      <c r="R30" s="300">
        <f t="shared" si="1"/>
        <v>5570.02</v>
      </c>
      <c r="S30" s="301">
        <v>0</v>
      </c>
      <c r="T30" s="302" t="str">
        <f>VLOOKUP(C30,'[5]2025.06'!$B$3:$CN$700,38,0)</f>
        <v>湘潭思泉</v>
      </c>
      <c r="U30" s="1">
        <f>VLOOKUP(C30,[8]一线员工!$C$3:$CL$800,60,0)</f>
        <v>5570.02</v>
      </c>
      <c r="V30" s="1">
        <f t="shared" si="2"/>
        <v>0</v>
      </c>
      <c r="W30" s="254">
        <f t="shared" si="3"/>
        <v>5302.01853538461</v>
      </c>
      <c r="X30" s="254">
        <f t="shared" si="4"/>
        <v>268.00146461539</v>
      </c>
      <c r="Y30" s="1">
        <f t="shared" si="5"/>
        <v>232.084166666667</v>
      </c>
      <c r="AA30" s="209" t="str">
        <f>_xlfn.XLOOKUP($C30,汇总!$C:$C,汇总!$C:$C)</f>
        <v>游围广</v>
      </c>
    </row>
    <row r="31" s="1" customFormat="1" ht="21.7" customHeight="1" spans="1:27">
      <c r="A31" s="228">
        <f t="shared" si="7"/>
        <v>28</v>
      </c>
      <c r="B31" s="228"/>
      <c r="C31" s="232" t="s">
        <v>144</v>
      </c>
      <c r="D31" s="283">
        <v>45587</v>
      </c>
      <c r="E31" s="284" t="s">
        <v>192</v>
      </c>
      <c r="F31" s="285">
        <v>26</v>
      </c>
      <c r="G31" s="285">
        <v>27</v>
      </c>
      <c r="H31" s="286">
        <v>1547.30769230769</v>
      </c>
      <c r="I31" s="286">
        <v>2966.09316</v>
      </c>
      <c r="J31" s="296">
        <v>273</v>
      </c>
      <c r="K31" s="297">
        <v>800</v>
      </c>
      <c r="L31" s="292">
        <v>540</v>
      </c>
      <c r="M31" s="286"/>
      <c r="N31" s="286">
        <v>-10</v>
      </c>
      <c r="O31" s="286">
        <v>300</v>
      </c>
      <c r="P31" s="293">
        <v>6832.4</v>
      </c>
      <c r="Q31" s="259"/>
      <c r="R31" s="300">
        <f t="shared" si="1"/>
        <v>6832.4</v>
      </c>
      <c r="S31" s="301" t="s">
        <v>393</v>
      </c>
      <c r="T31" s="302" t="str">
        <f>VLOOKUP(C31,'[5]2025.06'!$B$3:$CN$700,38,0)</f>
        <v>湖南诚展</v>
      </c>
      <c r="U31" s="1">
        <f>VLOOKUP(C31,[8]一线员工!$C$3:$CL$800,60,0)</f>
        <v>6832.4</v>
      </c>
      <c r="V31" s="1">
        <f t="shared" si="2"/>
        <v>0</v>
      </c>
      <c r="W31" s="254">
        <f t="shared" si="3"/>
        <v>6443.40085230769</v>
      </c>
      <c r="X31" s="254">
        <f t="shared" si="4"/>
        <v>388.99914769231</v>
      </c>
      <c r="Y31" s="1">
        <f t="shared" si="5"/>
        <v>253.051851851852</v>
      </c>
      <c r="AA31" s="209" t="str">
        <f>_xlfn.XLOOKUP($C31,汇总!$C:$C,汇总!$C:$C)</f>
        <v>罗熠鹏</v>
      </c>
    </row>
    <row r="32" s="1" customFormat="1" ht="21.7" customHeight="1" spans="1:27">
      <c r="A32" s="228">
        <f t="shared" si="7"/>
        <v>29</v>
      </c>
      <c r="B32" s="228"/>
      <c r="C32" s="232" t="s">
        <v>232</v>
      </c>
      <c r="D32" s="283">
        <v>45758</v>
      </c>
      <c r="E32" s="284" t="s">
        <v>192</v>
      </c>
      <c r="F32" s="285">
        <v>26</v>
      </c>
      <c r="G32" s="285">
        <v>25</v>
      </c>
      <c r="H32" s="286">
        <v>1432.69230769231</v>
      </c>
      <c r="I32" s="286">
        <v>2764.6085</v>
      </c>
      <c r="J32" s="296">
        <v>288</v>
      </c>
      <c r="K32" s="297">
        <v>300</v>
      </c>
      <c r="L32" s="292">
        <v>500</v>
      </c>
      <c r="M32" s="286"/>
      <c r="N32" s="286"/>
      <c r="O32" s="286">
        <v>300</v>
      </c>
      <c r="P32" s="293">
        <v>5985.3</v>
      </c>
      <c r="Q32" s="259"/>
      <c r="R32" s="300">
        <f t="shared" si="1"/>
        <v>5985.3</v>
      </c>
      <c r="S32" s="301">
        <v>0</v>
      </c>
      <c r="T32" s="302" t="str">
        <f>VLOOKUP(C32,'[5]2025.06'!$B$3:$CN$700,38,0)</f>
        <v>湖南诚展</v>
      </c>
      <c r="U32" s="1">
        <f>VLOOKUP(C32,[8]一线员工!$C$3:$CL$800,60,0)</f>
        <v>5985.3</v>
      </c>
      <c r="V32" s="1">
        <f t="shared" si="2"/>
        <v>0</v>
      </c>
      <c r="W32" s="254">
        <f t="shared" si="3"/>
        <v>5610.30080769231</v>
      </c>
      <c r="X32" s="254">
        <f t="shared" si="4"/>
        <v>374.99919230769</v>
      </c>
      <c r="Y32" s="1">
        <f t="shared" si="5"/>
        <v>239.412</v>
      </c>
      <c r="AA32" s="209" t="str">
        <f>_xlfn.XLOOKUP($C32,汇总!$C:$C,汇总!$C:$C)</f>
        <v>马战</v>
      </c>
    </row>
    <row r="33" s="1" customFormat="1" ht="21.7" customHeight="1" spans="1:27">
      <c r="A33" s="228">
        <f t="shared" si="7"/>
        <v>30</v>
      </c>
      <c r="B33" s="228"/>
      <c r="C33" s="232" t="s">
        <v>233</v>
      </c>
      <c r="D33" s="283">
        <v>45759</v>
      </c>
      <c r="E33" s="284" t="s">
        <v>192</v>
      </c>
      <c r="F33" s="285">
        <v>26</v>
      </c>
      <c r="G33" s="285">
        <v>25</v>
      </c>
      <c r="H33" s="286">
        <v>1432.69230769231</v>
      </c>
      <c r="I33" s="286">
        <v>2774.5885</v>
      </c>
      <c r="J33" s="296">
        <v>276</v>
      </c>
      <c r="K33" s="297">
        <v>300</v>
      </c>
      <c r="L33" s="292">
        <v>500</v>
      </c>
      <c r="M33" s="286"/>
      <c r="N33" s="286">
        <v>-20</v>
      </c>
      <c r="O33" s="286">
        <v>300</v>
      </c>
      <c r="P33" s="293">
        <v>5813.28</v>
      </c>
      <c r="Q33" s="259"/>
      <c r="R33" s="300">
        <f t="shared" si="1"/>
        <v>5813.28</v>
      </c>
      <c r="S33" s="301">
        <v>0</v>
      </c>
      <c r="T33" s="302" t="str">
        <f>VLOOKUP(C33,'[5]2025.06'!$B$3:$CN$700,38,0)</f>
        <v>湘潭思泉</v>
      </c>
      <c r="U33" s="1">
        <f>VLOOKUP(C33,[8]一线员工!$C$3:$CL$800,60,0)</f>
        <v>5813.28</v>
      </c>
      <c r="V33" s="1">
        <f t="shared" si="2"/>
        <v>0</v>
      </c>
      <c r="W33" s="254">
        <f t="shared" si="3"/>
        <v>5588.28080769231</v>
      </c>
      <c r="X33" s="254">
        <f t="shared" si="4"/>
        <v>224.99919230769</v>
      </c>
      <c r="Y33" s="1">
        <f t="shared" si="5"/>
        <v>232.5312</v>
      </c>
      <c r="AA33" s="209" t="str">
        <f>_xlfn.XLOOKUP($C33,汇总!$C:$C,汇总!$C:$C)</f>
        <v>曾选泽</v>
      </c>
    </row>
    <row r="34" s="1" customFormat="1" ht="21.7" customHeight="1" spans="1:27">
      <c r="A34" s="228">
        <f t="shared" si="7"/>
        <v>31</v>
      </c>
      <c r="B34" s="228"/>
      <c r="C34" s="232" t="s">
        <v>237</v>
      </c>
      <c r="D34" s="283">
        <v>45772</v>
      </c>
      <c r="E34" s="284" t="s">
        <v>192</v>
      </c>
      <c r="F34" s="285">
        <v>26</v>
      </c>
      <c r="G34" s="285">
        <v>20</v>
      </c>
      <c r="H34" s="286">
        <v>1146.15384615385</v>
      </c>
      <c r="I34" s="286">
        <v>1474.3337</v>
      </c>
      <c r="J34" s="296">
        <v>273</v>
      </c>
      <c r="K34" s="297">
        <v>153.846153846154</v>
      </c>
      <c r="L34" s="292">
        <v>400</v>
      </c>
      <c r="M34" s="286"/>
      <c r="N34" s="286">
        <v>-20</v>
      </c>
      <c r="O34" s="286">
        <v>0</v>
      </c>
      <c r="P34" s="293">
        <v>3587.33</v>
      </c>
      <c r="Q34" s="259"/>
      <c r="R34" s="300">
        <f t="shared" si="1"/>
        <v>3587.33</v>
      </c>
      <c r="S34" s="301">
        <v>0</v>
      </c>
      <c r="T34" s="302" t="str">
        <f>VLOOKUP(C34,'[5]2025.06'!$B$3:$CN$700,38,0)</f>
        <v>湖南诚展</v>
      </c>
      <c r="U34" s="1">
        <f>VLOOKUP(C34,[8]一线员工!$C$3:$CL$800,60,0)</f>
        <v>3587.33</v>
      </c>
      <c r="V34" s="1">
        <f t="shared" si="2"/>
        <v>0</v>
      </c>
      <c r="W34" s="254">
        <f t="shared" si="3"/>
        <v>3447.3337</v>
      </c>
      <c r="X34" s="254">
        <f t="shared" si="4"/>
        <v>139.9963</v>
      </c>
      <c r="Y34" s="1">
        <f t="shared" si="5"/>
        <v>179.3665</v>
      </c>
      <c r="AA34" s="209" t="str">
        <f>_xlfn.XLOOKUP($C34,汇总!$C:$C,汇总!$C:$C)</f>
        <v>唐锋</v>
      </c>
    </row>
    <row r="35" s="1" customFormat="1" ht="21.7" customHeight="1" spans="1:27">
      <c r="A35" s="228">
        <f t="shared" ref="A35:A44" si="8">ROW()-3</f>
        <v>32</v>
      </c>
      <c r="B35" s="228"/>
      <c r="C35" s="232" t="s">
        <v>238</v>
      </c>
      <c r="D35" s="283">
        <v>45774</v>
      </c>
      <c r="E35" s="284" t="s">
        <v>192</v>
      </c>
      <c r="F35" s="285">
        <v>26</v>
      </c>
      <c r="G35" s="285">
        <v>22</v>
      </c>
      <c r="H35" s="286">
        <v>1260.76923076923</v>
      </c>
      <c r="I35" s="286">
        <v>2392.24776</v>
      </c>
      <c r="J35" s="296">
        <v>255</v>
      </c>
      <c r="K35" s="297">
        <v>169.230769230769</v>
      </c>
      <c r="L35" s="292">
        <v>440</v>
      </c>
      <c r="M35" s="286"/>
      <c r="N35" s="286">
        <v>-10</v>
      </c>
      <c r="O35" s="286">
        <v>0</v>
      </c>
      <c r="P35" s="293">
        <v>4733.25</v>
      </c>
      <c r="Q35" s="259"/>
      <c r="R35" s="300">
        <f t="shared" si="1"/>
        <v>4733.25</v>
      </c>
      <c r="S35" s="301">
        <v>0</v>
      </c>
      <c r="T35" s="302" t="str">
        <f>VLOOKUP(C35,'[5]2025.06'!$B$3:$CN$700,38,0)</f>
        <v>湖南诚展</v>
      </c>
      <c r="U35" s="1">
        <f>VLOOKUP(C35,[8]一线员工!$C$3:$CL$800,60,0)</f>
        <v>4733.25</v>
      </c>
      <c r="V35" s="1">
        <f t="shared" si="2"/>
        <v>0</v>
      </c>
      <c r="W35" s="254">
        <f t="shared" si="3"/>
        <v>4529.24776</v>
      </c>
      <c r="X35" s="254">
        <f t="shared" si="4"/>
        <v>204.00224</v>
      </c>
      <c r="Y35" s="1">
        <f t="shared" si="5"/>
        <v>215.147727272727</v>
      </c>
      <c r="AA35" s="209" t="str">
        <f>_xlfn.XLOOKUP($C35,汇总!$C:$C,汇总!$C:$C)</f>
        <v>刘红勇</v>
      </c>
    </row>
    <row r="36" s="1" customFormat="1" ht="21.7" customHeight="1" spans="1:27">
      <c r="A36" s="228">
        <f t="shared" si="8"/>
        <v>33</v>
      </c>
      <c r="B36" s="228"/>
      <c r="C36" s="232" t="s">
        <v>240</v>
      </c>
      <c r="D36" s="283">
        <v>45775</v>
      </c>
      <c r="E36" s="284" t="s">
        <v>192</v>
      </c>
      <c r="F36" s="285">
        <v>26</v>
      </c>
      <c r="G36" s="285">
        <v>23</v>
      </c>
      <c r="H36" s="286">
        <v>1318.07692307692</v>
      </c>
      <c r="I36" s="286">
        <v>2486.70542</v>
      </c>
      <c r="J36" s="296">
        <v>246</v>
      </c>
      <c r="K36" s="297">
        <v>176.923076923077</v>
      </c>
      <c r="L36" s="292">
        <v>460</v>
      </c>
      <c r="M36" s="286">
        <v>-352.241942876254</v>
      </c>
      <c r="N36" s="286">
        <v>-10</v>
      </c>
      <c r="O36" s="286">
        <v>0</v>
      </c>
      <c r="P36" s="293">
        <v>4509.46</v>
      </c>
      <c r="Q36" s="259"/>
      <c r="R36" s="300">
        <f t="shared" si="1"/>
        <v>4509.46</v>
      </c>
      <c r="S36" s="301" t="s">
        <v>445</v>
      </c>
      <c r="T36" s="303" t="s">
        <v>37</v>
      </c>
      <c r="U36" s="1">
        <f>VLOOKUP(C36,[8]一线员工!$C$3:$CL$800,60,0)</f>
        <v>4509.46</v>
      </c>
      <c r="V36" s="1">
        <f t="shared" si="2"/>
        <v>0</v>
      </c>
      <c r="W36" s="254">
        <f t="shared" si="3"/>
        <v>4348.46347712375</v>
      </c>
      <c r="X36" s="254">
        <f t="shared" si="4"/>
        <v>160.99652287625</v>
      </c>
      <c r="Y36" s="1">
        <f t="shared" si="5"/>
        <v>196.06347826087</v>
      </c>
      <c r="AA36" s="209" t="str">
        <f>_xlfn.XLOOKUP($C36,汇总!$C:$C,汇总!$C:$C)</f>
        <v>谢宗伏</v>
      </c>
    </row>
    <row r="37" s="1" customFormat="1" ht="21.7" customHeight="1" spans="1:27">
      <c r="A37" s="228">
        <f t="shared" si="8"/>
        <v>34</v>
      </c>
      <c r="B37" s="228"/>
      <c r="C37" s="232" t="s">
        <v>241</v>
      </c>
      <c r="D37" s="283">
        <v>45777</v>
      </c>
      <c r="E37" s="284" t="s">
        <v>192</v>
      </c>
      <c r="F37" s="285">
        <v>26</v>
      </c>
      <c r="G37" s="285">
        <v>22</v>
      </c>
      <c r="H37" s="286">
        <v>1260.76923076923</v>
      </c>
      <c r="I37" s="286">
        <v>2437.57388</v>
      </c>
      <c r="J37" s="296">
        <v>282</v>
      </c>
      <c r="K37" s="297">
        <v>423.076923076923</v>
      </c>
      <c r="L37" s="292">
        <v>440</v>
      </c>
      <c r="M37" s="286"/>
      <c r="N37" s="286"/>
      <c r="O37" s="286">
        <v>200</v>
      </c>
      <c r="P37" s="293">
        <v>5269.42</v>
      </c>
      <c r="Q37" s="259">
        <v>63.75</v>
      </c>
      <c r="R37" s="300">
        <f t="shared" ref="R37:R68" si="9">P37-Q37</f>
        <v>5205.67</v>
      </c>
      <c r="S37" s="301">
        <v>0</v>
      </c>
      <c r="T37" s="302" t="str">
        <f>VLOOKUP(C37,'[5]2025.06'!$B$3:$CN$700,38,0)</f>
        <v>湖南诚展</v>
      </c>
      <c r="U37" s="1">
        <f>VLOOKUP(C37,[8]一线员工!$C$3:$CL$800,60,0)</f>
        <v>5205.67</v>
      </c>
      <c r="V37" s="1">
        <f t="shared" ref="V37:V68" si="10">U37-R37</f>
        <v>0</v>
      </c>
      <c r="W37" s="254">
        <f t="shared" ref="W37:W76" si="11">SUM(G37:O37)</f>
        <v>5065.42003384615</v>
      </c>
      <c r="X37" s="254">
        <f t="shared" ref="X37:X78" si="12">P37-W37</f>
        <v>203.999966153847</v>
      </c>
      <c r="Y37" s="1">
        <f t="shared" ref="Y37:Y77" si="13">R37/G37</f>
        <v>236.621363636364</v>
      </c>
      <c r="AA37" s="209" t="str">
        <f>_xlfn.XLOOKUP($C37,汇总!$C:$C,汇总!$C:$C)</f>
        <v>刘顺新</v>
      </c>
    </row>
    <row r="38" s="1" customFormat="1" ht="21.7" customHeight="1" spans="1:27">
      <c r="A38" s="228">
        <f t="shared" si="8"/>
        <v>35</v>
      </c>
      <c r="B38" s="228"/>
      <c r="C38" s="232" t="s">
        <v>178</v>
      </c>
      <c r="D38" s="287">
        <v>45758</v>
      </c>
      <c r="E38" s="284" t="s">
        <v>192</v>
      </c>
      <c r="F38" s="285">
        <v>26</v>
      </c>
      <c r="G38" s="285">
        <v>23</v>
      </c>
      <c r="H38" s="286">
        <v>1318.07692307692</v>
      </c>
      <c r="I38" s="286">
        <v>2530.92084</v>
      </c>
      <c r="J38" s="296">
        <v>255</v>
      </c>
      <c r="K38" s="297">
        <v>176.923076923077</v>
      </c>
      <c r="L38" s="292">
        <v>460</v>
      </c>
      <c r="M38" s="286">
        <v>-90</v>
      </c>
      <c r="N38" s="286">
        <v>-20</v>
      </c>
      <c r="O38" s="286">
        <v>200</v>
      </c>
      <c r="P38" s="293">
        <v>5064.92</v>
      </c>
      <c r="Q38" s="259">
        <v>63.75</v>
      </c>
      <c r="R38" s="300">
        <f t="shared" si="9"/>
        <v>5001.17</v>
      </c>
      <c r="S38" s="301" t="s">
        <v>393</v>
      </c>
      <c r="T38" s="302" t="str">
        <f>VLOOKUP(C38,'[5]2025.06'!$B$3:$CN$700,38,0)</f>
        <v>德顺</v>
      </c>
      <c r="U38" s="1">
        <f>VLOOKUP(C38,[8]一线员工!$C$3:$CL$800,60,0)</f>
        <v>5001.17</v>
      </c>
      <c r="V38" s="1">
        <f t="shared" si="10"/>
        <v>0</v>
      </c>
      <c r="W38" s="254">
        <f t="shared" si="11"/>
        <v>4853.92084</v>
      </c>
      <c r="X38" s="254">
        <f t="shared" si="12"/>
        <v>210.999160000003</v>
      </c>
      <c r="Y38" s="1">
        <f t="shared" si="13"/>
        <v>217.442173913043</v>
      </c>
      <c r="AA38" s="209" t="str">
        <f>_xlfn.XLOOKUP($C38,汇总!$C:$C,汇总!$C:$C)</f>
        <v>何杰</v>
      </c>
    </row>
    <row r="39" s="1" customFormat="1" ht="21.7" customHeight="1" spans="1:27">
      <c r="A39" s="228">
        <f t="shared" si="8"/>
        <v>36</v>
      </c>
      <c r="B39" s="228"/>
      <c r="C39" s="232" t="s">
        <v>165</v>
      </c>
      <c r="D39" s="287">
        <v>45743</v>
      </c>
      <c r="E39" s="284" t="s">
        <v>192</v>
      </c>
      <c r="F39" s="285">
        <v>26</v>
      </c>
      <c r="G39" s="285">
        <v>24</v>
      </c>
      <c r="H39" s="286">
        <v>1375.38461538462</v>
      </c>
      <c r="I39" s="286">
        <v>2659.63392</v>
      </c>
      <c r="J39" s="296">
        <v>282</v>
      </c>
      <c r="K39" s="297">
        <v>500</v>
      </c>
      <c r="L39" s="292">
        <v>480</v>
      </c>
      <c r="M39" s="286"/>
      <c r="N39" s="286">
        <v>-20</v>
      </c>
      <c r="O39" s="286">
        <v>300</v>
      </c>
      <c r="P39" s="293">
        <v>5869.02</v>
      </c>
      <c r="Q39" s="259">
        <v>32.75</v>
      </c>
      <c r="R39" s="300">
        <f t="shared" si="9"/>
        <v>5836.27</v>
      </c>
      <c r="S39" s="301">
        <v>0</v>
      </c>
      <c r="T39" s="302" t="str">
        <f>VLOOKUP(C39,'[5]2025.06'!$B$3:$CN$700,38,0)</f>
        <v>德顺</v>
      </c>
      <c r="U39" s="1">
        <f>VLOOKUP(C39,[8]一线员工!$C$3:$CL$800,60,0)</f>
        <v>5836.27</v>
      </c>
      <c r="V39" s="1">
        <f t="shared" si="10"/>
        <v>0</v>
      </c>
      <c r="W39" s="254">
        <f t="shared" si="11"/>
        <v>5601.01853538462</v>
      </c>
      <c r="X39" s="254">
        <f t="shared" si="12"/>
        <v>268.00146461538</v>
      </c>
      <c r="Y39" s="1">
        <f t="shared" si="13"/>
        <v>243.177916666667</v>
      </c>
      <c r="AA39" s="209" t="str">
        <f>_xlfn.XLOOKUP($C39,汇总!$C:$C,汇总!$C:$C)</f>
        <v>彭洪准</v>
      </c>
    </row>
    <row r="40" s="1" customFormat="1" ht="21.7" customHeight="1" spans="1:27">
      <c r="A40" s="228">
        <f t="shared" si="8"/>
        <v>37</v>
      </c>
      <c r="B40" s="228"/>
      <c r="C40" s="232" t="s">
        <v>179</v>
      </c>
      <c r="D40" s="287">
        <v>45759</v>
      </c>
      <c r="E40" s="284" t="s">
        <v>192</v>
      </c>
      <c r="F40" s="285">
        <v>26</v>
      </c>
      <c r="G40" s="285">
        <v>25</v>
      </c>
      <c r="H40" s="286">
        <v>1432.69230769231</v>
      </c>
      <c r="I40" s="286">
        <v>2738.547</v>
      </c>
      <c r="J40" s="296">
        <v>264</v>
      </c>
      <c r="K40" s="297">
        <v>800</v>
      </c>
      <c r="L40" s="292">
        <v>500</v>
      </c>
      <c r="M40" s="286"/>
      <c r="N40" s="286">
        <v>-10</v>
      </c>
      <c r="O40" s="286">
        <v>0</v>
      </c>
      <c r="P40" s="293">
        <v>5925.24</v>
      </c>
      <c r="Q40" s="259"/>
      <c r="R40" s="300">
        <f t="shared" si="9"/>
        <v>5925.24</v>
      </c>
      <c r="S40" s="301">
        <v>0</v>
      </c>
      <c r="T40" s="302" t="str">
        <f>VLOOKUP(C40,'[5]2025.06'!$B$3:$CN$700,38,0)</f>
        <v>德顺</v>
      </c>
      <c r="U40" s="1">
        <f>VLOOKUP(C40,[8]一线员工!$C$3:$CL$800,60,0)</f>
        <v>5925.24</v>
      </c>
      <c r="V40" s="1">
        <f t="shared" si="10"/>
        <v>0</v>
      </c>
      <c r="W40" s="254">
        <f t="shared" si="11"/>
        <v>5750.23930769231</v>
      </c>
      <c r="X40" s="254">
        <f t="shared" si="12"/>
        <v>175.00069230769</v>
      </c>
      <c r="Y40" s="1">
        <f t="shared" si="13"/>
        <v>237.0096</v>
      </c>
      <c r="AA40" s="209" t="str">
        <f>_xlfn.XLOOKUP($C40,汇总!$C:$C,汇总!$C:$C)</f>
        <v>张超锋</v>
      </c>
    </row>
    <row r="41" s="1" customFormat="1" ht="21.7" customHeight="1" spans="1:27">
      <c r="A41" s="228">
        <f t="shared" si="8"/>
        <v>38</v>
      </c>
      <c r="B41" s="228"/>
      <c r="C41" s="232" t="s">
        <v>153</v>
      </c>
      <c r="D41" s="287">
        <v>45734</v>
      </c>
      <c r="E41" s="284" t="s">
        <v>192</v>
      </c>
      <c r="F41" s="285">
        <v>26</v>
      </c>
      <c r="G41" s="285">
        <v>27</v>
      </c>
      <c r="H41" s="286">
        <v>1547.30769230769</v>
      </c>
      <c r="I41" s="286">
        <v>2982.63158</v>
      </c>
      <c r="J41" s="296">
        <v>273</v>
      </c>
      <c r="K41" s="297">
        <v>200</v>
      </c>
      <c r="L41" s="292">
        <v>540</v>
      </c>
      <c r="M41" s="286"/>
      <c r="N41" s="286">
        <v>-10</v>
      </c>
      <c r="O41" s="286">
        <v>300</v>
      </c>
      <c r="P41" s="293">
        <v>6098.94</v>
      </c>
      <c r="Q41" s="259">
        <v>27.75</v>
      </c>
      <c r="R41" s="300">
        <f t="shared" si="9"/>
        <v>6071.19</v>
      </c>
      <c r="S41" s="301">
        <v>0</v>
      </c>
      <c r="T41" s="302" t="str">
        <f>VLOOKUP(C41,'[5]2025.06'!$B$3:$CN$700,38,0)</f>
        <v>德顺</v>
      </c>
      <c r="U41" s="1">
        <f>VLOOKUP(C41,[8]一线员工!$C$3:$CL$800,60,0)</f>
        <v>6071.19</v>
      </c>
      <c r="V41" s="1">
        <f t="shared" si="10"/>
        <v>0</v>
      </c>
      <c r="W41" s="254">
        <f t="shared" si="11"/>
        <v>5859.93927230769</v>
      </c>
      <c r="X41" s="254">
        <f t="shared" si="12"/>
        <v>239.000727692309</v>
      </c>
      <c r="Y41" s="1">
        <f t="shared" si="13"/>
        <v>224.858888888889</v>
      </c>
      <c r="AA41" s="209" t="str">
        <f>_xlfn.XLOOKUP($C41,汇总!$C:$C,汇总!$C:$C)</f>
        <v>袁建平</v>
      </c>
    </row>
    <row r="42" s="1" customFormat="1" ht="21.7" customHeight="1" spans="1:27">
      <c r="A42" s="228">
        <f t="shared" si="8"/>
        <v>39</v>
      </c>
      <c r="B42" s="228"/>
      <c r="C42" s="232" t="s">
        <v>177</v>
      </c>
      <c r="D42" s="287">
        <v>45758</v>
      </c>
      <c r="E42" s="284" t="s">
        <v>192</v>
      </c>
      <c r="F42" s="285">
        <v>26</v>
      </c>
      <c r="G42" s="285">
        <v>28</v>
      </c>
      <c r="H42" s="286">
        <v>1604.61538461538</v>
      </c>
      <c r="I42" s="286">
        <v>3081.66312</v>
      </c>
      <c r="J42" s="296">
        <v>270</v>
      </c>
      <c r="K42" s="297">
        <v>800</v>
      </c>
      <c r="L42" s="292">
        <v>560</v>
      </c>
      <c r="M42" s="286"/>
      <c r="N42" s="286"/>
      <c r="O42" s="286">
        <v>300</v>
      </c>
      <c r="P42" s="293">
        <v>6940.28</v>
      </c>
      <c r="Q42" s="259"/>
      <c r="R42" s="300">
        <f t="shared" si="9"/>
        <v>6940.28</v>
      </c>
      <c r="S42" s="301">
        <v>0</v>
      </c>
      <c r="T42" s="302" t="str">
        <f>VLOOKUP(C42,'[5]2025.06'!$B$3:$CN$700,38,0)</f>
        <v>德顺</v>
      </c>
      <c r="U42" s="1">
        <f>VLOOKUP(C42,[8]一线员工!$C$3:$CL$800,60,0)</f>
        <v>6940.28</v>
      </c>
      <c r="V42" s="1">
        <f t="shared" si="10"/>
        <v>0</v>
      </c>
      <c r="W42" s="254">
        <f t="shared" si="11"/>
        <v>6644.27850461538</v>
      </c>
      <c r="X42" s="254">
        <f t="shared" si="12"/>
        <v>296.001495384619</v>
      </c>
      <c r="Y42" s="1">
        <f t="shared" si="13"/>
        <v>247.867142857143</v>
      </c>
      <c r="AA42" s="209" t="str">
        <f>_xlfn.XLOOKUP($C42,汇总!$C:$C,汇总!$C:$C)</f>
        <v>刘军玲</v>
      </c>
    </row>
    <row r="43" s="1" customFormat="1" ht="21.7" customHeight="1" spans="1:27">
      <c r="A43" s="228">
        <f t="shared" si="8"/>
        <v>40</v>
      </c>
      <c r="B43" s="228"/>
      <c r="C43" s="232" t="s">
        <v>446</v>
      </c>
      <c r="D43" s="287">
        <v>45739</v>
      </c>
      <c r="E43" s="284" t="s">
        <v>192</v>
      </c>
      <c r="F43" s="285">
        <v>26</v>
      </c>
      <c r="G43" s="285">
        <v>23</v>
      </c>
      <c r="H43" s="286">
        <v>1318.07692307692</v>
      </c>
      <c r="I43" s="286">
        <v>2566.54542</v>
      </c>
      <c r="J43" s="296">
        <v>282</v>
      </c>
      <c r="K43" s="297">
        <v>300</v>
      </c>
      <c r="L43" s="292">
        <v>460</v>
      </c>
      <c r="M43" s="286"/>
      <c r="N43" s="286"/>
      <c r="O43" s="286">
        <v>300</v>
      </c>
      <c r="P43" s="293">
        <v>5510.62</v>
      </c>
      <c r="Q43" s="259"/>
      <c r="R43" s="300">
        <f t="shared" si="9"/>
        <v>5510.62</v>
      </c>
      <c r="S43" s="301">
        <v>0</v>
      </c>
      <c r="T43" s="302" t="str">
        <f>VLOOKUP(C43,'[5]2025.06'!$B$3:$CN$700,38,0)</f>
        <v>德顺</v>
      </c>
      <c r="U43" s="1">
        <f>VLOOKUP(C43,[8]一线员工!$C$3:$CL$800,60,0)</f>
        <v>5510.62</v>
      </c>
      <c r="V43" s="1">
        <f t="shared" si="10"/>
        <v>0</v>
      </c>
      <c r="W43" s="254">
        <f t="shared" si="11"/>
        <v>5249.62234307692</v>
      </c>
      <c r="X43" s="254">
        <f t="shared" si="12"/>
        <v>260.99765692308</v>
      </c>
      <c r="Y43" s="1">
        <f t="shared" si="13"/>
        <v>239.592173913043</v>
      </c>
      <c r="AA43" s="209" t="e">
        <f>_xlfn.XLOOKUP($C43,汇总!$C:$C,汇总!$C:$C)</f>
        <v>#N/A</v>
      </c>
    </row>
    <row r="44" s="1" customFormat="1" ht="21.7" customHeight="1" spans="1:27">
      <c r="A44" s="228">
        <f t="shared" si="8"/>
        <v>41</v>
      </c>
      <c r="B44" s="228"/>
      <c r="C44" s="232" t="s">
        <v>158</v>
      </c>
      <c r="D44" s="287">
        <v>45739</v>
      </c>
      <c r="E44" s="284" t="s">
        <v>192</v>
      </c>
      <c r="F44" s="285">
        <v>26</v>
      </c>
      <c r="G44" s="285">
        <v>27</v>
      </c>
      <c r="H44" s="286">
        <v>1547.30769230769</v>
      </c>
      <c r="I44" s="286">
        <v>2731.81857</v>
      </c>
      <c r="J44" s="296">
        <v>282</v>
      </c>
      <c r="K44" s="297">
        <v>200</v>
      </c>
      <c r="L44" s="292">
        <v>540</v>
      </c>
      <c r="M44" s="286"/>
      <c r="N44" s="286"/>
      <c r="O44" s="286">
        <v>300</v>
      </c>
      <c r="P44" s="293">
        <v>6017.13</v>
      </c>
      <c r="Q44" s="259">
        <v>30.6</v>
      </c>
      <c r="R44" s="300">
        <f t="shared" si="9"/>
        <v>5986.53</v>
      </c>
      <c r="S44" s="301">
        <v>0</v>
      </c>
      <c r="T44" s="302" t="str">
        <f>VLOOKUP(C44,'[5]2025.06'!$B$3:$CN$700,38,0)</f>
        <v>德顺</v>
      </c>
      <c r="U44" s="1">
        <f>VLOOKUP(C44,[8]一线员工!$C$3:$CL$800,60,0)</f>
        <v>5986.53</v>
      </c>
      <c r="V44" s="1">
        <f t="shared" si="10"/>
        <v>0</v>
      </c>
      <c r="W44" s="254">
        <f t="shared" si="11"/>
        <v>5628.12626230769</v>
      </c>
      <c r="X44" s="254">
        <f t="shared" si="12"/>
        <v>389.00373769231</v>
      </c>
      <c r="Y44" s="1">
        <f t="shared" si="13"/>
        <v>221.723333333333</v>
      </c>
      <c r="AA44" s="209" t="str">
        <f>_xlfn.XLOOKUP($C44,汇总!$C:$C,汇总!$C:$C)</f>
        <v>袁珊珊</v>
      </c>
    </row>
    <row r="45" s="1" customFormat="1" ht="21.7" customHeight="1" spans="1:27">
      <c r="A45" s="228">
        <f t="shared" ref="A45:A54" si="14">ROW()-3</f>
        <v>42</v>
      </c>
      <c r="B45" s="228"/>
      <c r="C45" s="232" t="s">
        <v>447</v>
      </c>
      <c r="D45" s="287">
        <v>45790</v>
      </c>
      <c r="E45" s="284" t="s">
        <v>192</v>
      </c>
      <c r="F45" s="285">
        <v>26</v>
      </c>
      <c r="G45" s="285">
        <v>23</v>
      </c>
      <c r="H45" s="286">
        <v>1318.07692307692</v>
      </c>
      <c r="I45" s="286">
        <v>2566.54542</v>
      </c>
      <c r="J45" s="296">
        <v>285</v>
      </c>
      <c r="K45" s="297">
        <v>619.230769230769</v>
      </c>
      <c r="L45" s="292">
        <v>460</v>
      </c>
      <c r="M45" s="286"/>
      <c r="N45" s="286"/>
      <c r="O45" s="286">
        <v>0</v>
      </c>
      <c r="P45" s="293">
        <v>5582.85</v>
      </c>
      <c r="Q45" s="259"/>
      <c r="R45" s="300">
        <f t="shared" si="9"/>
        <v>5582.85</v>
      </c>
      <c r="S45" s="301">
        <v>0</v>
      </c>
      <c r="T45" s="302" t="str">
        <f>VLOOKUP(C45,'[5]2025.06'!$B$3:$CN$700,38,0)</f>
        <v>湖南诚展</v>
      </c>
      <c r="U45" s="1">
        <f>VLOOKUP(C45,[8]一线员工!$C$3:$CL$800,60,0)</f>
        <v>5582.85</v>
      </c>
      <c r="V45" s="1">
        <f t="shared" si="10"/>
        <v>0</v>
      </c>
      <c r="W45" s="254">
        <f t="shared" si="11"/>
        <v>5271.85311230769</v>
      </c>
      <c r="X45" s="254">
        <f t="shared" si="12"/>
        <v>310.996887692312</v>
      </c>
      <c r="Y45" s="1">
        <f t="shared" si="13"/>
        <v>242.732608695652</v>
      </c>
      <c r="AA45" s="209" t="e">
        <f>_xlfn.XLOOKUP($C45,汇总!$C:$C,汇总!$C:$C)</f>
        <v>#N/A</v>
      </c>
    </row>
    <row r="46" s="1" customFormat="1" ht="21.7" customHeight="1" spans="1:27">
      <c r="A46" s="228">
        <f t="shared" si="14"/>
        <v>43</v>
      </c>
      <c r="B46" s="228"/>
      <c r="C46" s="232" t="s">
        <v>448</v>
      </c>
      <c r="D46" s="287">
        <v>45800</v>
      </c>
      <c r="E46" s="284" t="s">
        <v>192</v>
      </c>
      <c r="F46" s="285">
        <v>26</v>
      </c>
      <c r="G46" s="285">
        <v>23</v>
      </c>
      <c r="H46" s="286">
        <v>1318.07692307692</v>
      </c>
      <c r="I46" s="286">
        <v>2566.54542</v>
      </c>
      <c r="J46" s="296">
        <v>276</v>
      </c>
      <c r="K46" s="297">
        <v>442.307692307692</v>
      </c>
      <c r="L46" s="292">
        <v>460</v>
      </c>
      <c r="M46" s="286"/>
      <c r="N46" s="286"/>
      <c r="O46" s="286">
        <v>300</v>
      </c>
      <c r="P46" s="293">
        <v>5596.93</v>
      </c>
      <c r="Q46" s="259"/>
      <c r="R46" s="300">
        <f t="shared" si="9"/>
        <v>5596.93</v>
      </c>
      <c r="S46" s="301">
        <v>0</v>
      </c>
      <c r="T46" s="302" t="str">
        <f>VLOOKUP(C46,'[5]2025.06'!$B$3:$CN$700,38,0)</f>
        <v>德顺</v>
      </c>
      <c r="U46" s="1">
        <f>VLOOKUP(C46,[8]一线员工!$C$3:$CL$800,60,0)</f>
        <v>5596.93</v>
      </c>
      <c r="V46" s="1">
        <f t="shared" si="10"/>
        <v>0</v>
      </c>
      <c r="W46" s="254">
        <f t="shared" si="11"/>
        <v>5385.93003538461</v>
      </c>
      <c r="X46" s="254">
        <f t="shared" si="12"/>
        <v>210.999964615388</v>
      </c>
      <c r="Y46" s="1">
        <f t="shared" si="13"/>
        <v>243.344782608696</v>
      </c>
      <c r="AA46" s="209" t="e">
        <f>_xlfn.XLOOKUP($C46,汇总!$C:$C,汇总!$C:$C)</f>
        <v>#N/A</v>
      </c>
    </row>
    <row r="47" s="1" customFormat="1" ht="21.7" customHeight="1" spans="1:27">
      <c r="A47" s="228">
        <f t="shared" si="14"/>
        <v>44</v>
      </c>
      <c r="B47" s="228"/>
      <c r="C47" s="232" t="s">
        <v>449</v>
      </c>
      <c r="D47" s="287">
        <v>45801</v>
      </c>
      <c r="E47" s="284" t="s">
        <v>192</v>
      </c>
      <c r="F47" s="285">
        <v>26</v>
      </c>
      <c r="G47" s="285">
        <v>25</v>
      </c>
      <c r="H47" s="286">
        <v>1432.69230769231</v>
      </c>
      <c r="I47" s="286">
        <v>2774.5885</v>
      </c>
      <c r="J47" s="296">
        <v>282</v>
      </c>
      <c r="K47" s="297">
        <v>300</v>
      </c>
      <c r="L47" s="292">
        <v>500</v>
      </c>
      <c r="M47" s="286"/>
      <c r="N47" s="286"/>
      <c r="O47" s="286">
        <v>300</v>
      </c>
      <c r="P47" s="293">
        <v>5889.28</v>
      </c>
      <c r="Q47" s="259"/>
      <c r="R47" s="300">
        <f t="shared" si="9"/>
        <v>5889.28</v>
      </c>
      <c r="S47" s="301">
        <v>0</v>
      </c>
      <c r="T47" s="302" t="str">
        <f>VLOOKUP(C47,'[5]2025.06'!$B$3:$CN$700,38,0)</f>
        <v>湘潭思泉</v>
      </c>
      <c r="U47" s="1">
        <f>VLOOKUP(C47,[8]一线员工!$C$3:$CL$800,60,0)</f>
        <v>5889.28</v>
      </c>
      <c r="V47" s="1">
        <f t="shared" si="10"/>
        <v>0</v>
      </c>
      <c r="W47" s="254">
        <f t="shared" si="11"/>
        <v>5614.28080769231</v>
      </c>
      <c r="X47" s="254">
        <f t="shared" si="12"/>
        <v>274.99919230769</v>
      </c>
      <c r="Y47" s="1">
        <f t="shared" si="13"/>
        <v>235.5712</v>
      </c>
      <c r="AA47" s="209" t="e">
        <f>_xlfn.XLOOKUP($C47,汇总!$C:$C,汇总!$C:$C)</f>
        <v>#N/A</v>
      </c>
    </row>
    <row r="48" s="1" customFormat="1" ht="21.7" customHeight="1" spans="1:27">
      <c r="A48" s="228">
        <f t="shared" si="14"/>
        <v>45</v>
      </c>
      <c r="B48" s="228"/>
      <c r="C48" s="232" t="s">
        <v>450</v>
      </c>
      <c r="D48" s="287">
        <v>45801</v>
      </c>
      <c r="E48" s="284" t="s">
        <v>192</v>
      </c>
      <c r="F48" s="285">
        <v>26</v>
      </c>
      <c r="G48" s="285">
        <v>23</v>
      </c>
      <c r="H48" s="286">
        <v>1318.07692307692</v>
      </c>
      <c r="I48" s="286">
        <v>2566.54542</v>
      </c>
      <c r="J48" s="296">
        <v>273</v>
      </c>
      <c r="K48" s="297">
        <v>300</v>
      </c>
      <c r="L48" s="292">
        <v>460</v>
      </c>
      <c r="M48" s="286"/>
      <c r="N48" s="286">
        <v>-10</v>
      </c>
      <c r="O48" s="286">
        <v>300</v>
      </c>
      <c r="P48" s="293">
        <v>5391.62</v>
      </c>
      <c r="Q48" s="259"/>
      <c r="R48" s="300">
        <f t="shared" si="9"/>
        <v>5391.62</v>
      </c>
      <c r="S48" s="301">
        <v>0</v>
      </c>
      <c r="T48" s="302" t="str">
        <f>VLOOKUP(C48,'[5]2025.06'!$B$3:$CN$700,38,0)</f>
        <v>湘潭思泉</v>
      </c>
      <c r="U48" s="1">
        <f>VLOOKUP(C48,[8]一线员工!$C$3:$CL$800,60,0)</f>
        <v>5391.62</v>
      </c>
      <c r="V48" s="1">
        <f t="shared" si="10"/>
        <v>0</v>
      </c>
      <c r="W48" s="254">
        <f t="shared" si="11"/>
        <v>5230.62234307692</v>
      </c>
      <c r="X48" s="254">
        <f t="shared" si="12"/>
        <v>160.99765692308</v>
      </c>
      <c r="Y48" s="1">
        <f t="shared" si="13"/>
        <v>234.418260869565</v>
      </c>
      <c r="AA48" s="209" t="e">
        <f>_xlfn.XLOOKUP($C48,汇总!$C:$C,汇总!$C:$C)</f>
        <v>#N/A</v>
      </c>
    </row>
    <row r="49" s="1" customFormat="1" ht="21.7" customHeight="1" spans="1:27">
      <c r="A49" s="228">
        <f t="shared" si="14"/>
        <v>46</v>
      </c>
      <c r="B49" s="228"/>
      <c r="C49" s="232" t="s">
        <v>451</v>
      </c>
      <c r="D49" s="287">
        <v>45805</v>
      </c>
      <c r="E49" s="284" t="s">
        <v>192</v>
      </c>
      <c r="F49" s="285">
        <v>26</v>
      </c>
      <c r="G49" s="285">
        <v>28</v>
      </c>
      <c r="H49" s="286">
        <v>1604.61538461538</v>
      </c>
      <c r="I49" s="286">
        <v>2321.22906</v>
      </c>
      <c r="J49" s="296">
        <v>270</v>
      </c>
      <c r="K49" s="297">
        <v>200</v>
      </c>
      <c r="L49" s="292">
        <v>560</v>
      </c>
      <c r="M49" s="286"/>
      <c r="N49" s="286"/>
      <c r="O49" s="286">
        <v>300</v>
      </c>
      <c r="P49" s="293">
        <v>5579.84</v>
      </c>
      <c r="Q49" s="259"/>
      <c r="R49" s="300">
        <f t="shared" si="9"/>
        <v>5579.84</v>
      </c>
      <c r="S49" s="301">
        <v>0</v>
      </c>
      <c r="T49" s="302" t="str">
        <f>VLOOKUP(C49,'[5]2025.06'!$B$3:$CN$700,38,0)</f>
        <v>湘潭思泉</v>
      </c>
      <c r="U49" s="1">
        <f>VLOOKUP(C49,[8]一线员工!$C$3:$CL$800,60,0)</f>
        <v>5579.84</v>
      </c>
      <c r="V49" s="1">
        <f t="shared" si="10"/>
        <v>0</v>
      </c>
      <c r="W49" s="254">
        <f t="shared" si="11"/>
        <v>5283.84444461538</v>
      </c>
      <c r="X49" s="254">
        <f t="shared" si="12"/>
        <v>295.99555538462</v>
      </c>
      <c r="Y49" s="1">
        <f t="shared" si="13"/>
        <v>199.28</v>
      </c>
      <c r="AA49" s="209" t="e">
        <f>_xlfn.XLOOKUP($C49,汇总!$C:$C,汇总!$C:$C)</f>
        <v>#N/A</v>
      </c>
    </row>
    <row r="50" s="1" customFormat="1" ht="21.7" customHeight="1" spans="1:27">
      <c r="A50" s="228">
        <f t="shared" si="14"/>
        <v>47</v>
      </c>
      <c r="B50" s="228"/>
      <c r="C50" s="232" t="s">
        <v>452</v>
      </c>
      <c r="D50" s="287">
        <v>45806</v>
      </c>
      <c r="E50" s="284" t="s">
        <v>192</v>
      </c>
      <c r="F50" s="285">
        <v>26</v>
      </c>
      <c r="G50" s="285">
        <v>28</v>
      </c>
      <c r="H50" s="286">
        <v>1604.61538461538</v>
      </c>
      <c r="I50" s="286">
        <v>3058.16936</v>
      </c>
      <c r="J50" s="296">
        <v>264</v>
      </c>
      <c r="K50" s="297">
        <v>300</v>
      </c>
      <c r="L50" s="292">
        <v>560</v>
      </c>
      <c r="M50" s="285">
        <v>-20</v>
      </c>
      <c r="N50" s="286"/>
      <c r="O50" s="286">
        <v>300</v>
      </c>
      <c r="P50" s="293">
        <v>6390.78</v>
      </c>
      <c r="Q50" s="259"/>
      <c r="R50" s="300">
        <f t="shared" si="9"/>
        <v>6390.78</v>
      </c>
      <c r="S50" s="301">
        <v>0</v>
      </c>
      <c r="T50" s="302" t="str">
        <f>VLOOKUP(C50,'[5]2025.06'!$B$3:$CN$700,38,0)</f>
        <v>湘潭思泉</v>
      </c>
      <c r="U50" s="1">
        <f>VLOOKUP(C50,[8]一线员工!$C$3:$CL$800,60,0)</f>
        <v>6390.78</v>
      </c>
      <c r="V50" s="1">
        <f t="shared" si="10"/>
        <v>0</v>
      </c>
      <c r="W50" s="254">
        <f t="shared" si="11"/>
        <v>6094.78474461538</v>
      </c>
      <c r="X50" s="254">
        <f t="shared" si="12"/>
        <v>295.99525538462</v>
      </c>
      <c r="Y50" s="1">
        <f t="shared" si="13"/>
        <v>228.242142857143</v>
      </c>
      <c r="AA50" s="209" t="e">
        <f>_xlfn.XLOOKUP($C50,汇总!$C:$C,汇总!$C:$C)</f>
        <v>#N/A</v>
      </c>
    </row>
    <row r="51" s="1" customFormat="1" ht="21.7" customHeight="1" spans="1:27">
      <c r="A51" s="228">
        <f t="shared" si="14"/>
        <v>48</v>
      </c>
      <c r="B51" s="228"/>
      <c r="C51" s="232" t="s">
        <v>453</v>
      </c>
      <c r="D51" s="287">
        <v>45806</v>
      </c>
      <c r="E51" s="284" t="s">
        <v>192</v>
      </c>
      <c r="F51" s="285">
        <v>26</v>
      </c>
      <c r="G51" s="285">
        <v>28</v>
      </c>
      <c r="H51" s="286">
        <v>1604.61538461538</v>
      </c>
      <c r="I51" s="286">
        <v>2221.3981584</v>
      </c>
      <c r="J51" s="296">
        <v>273</v>
      </c>
      <c r="K51" s="297">
        <v>200</v>
      </c>
      <c r="L51" s="292">
        <v>560</v>
      </c>
      <c r="M51" s="286"/>
      <c r="N51" s="286"/>
      <c r="O51" s="286">
        <v>300</v>
      </c>
      <c r="P51" s="293">
        <v>5483.01</v>
      </c>
      <c r="Q51" s="259">
        <v>30.6</v>
      </c>
      <c r="R51" s="300">
        <f t="shared" si="9"/>
        <v>5452.41</v>
      </c>
      <c r="S51" s="301">
        <v>0</v>
      </c>
      <c r="T51" s="302" t="str">
        <f>VLOOKUP(C51,'[5]2025.06'!$B$3:$CN$700,38,0)</f>
        <v>湘潭宏顺</v>
      </c>
      <c r="U51" s="1">
        <f>VLOOKUP(C51,[8]一线员工!$C$3:$CL$800,60,0)</f>
        <v>5452.41</v>
      </c>
      <c r="V51" s="1">
        <f t="shared" si="10"/>
        <v>0</v>
      </c>
      <c r="W51" s="254">
        <f t="shared" si="11"/>
        <v>5187.01354301538</v>
      </c>
      <c r="X51" s="254">
        <f t="shared" si="12"/>
        <v>295.996456984621</v>
      </c>
      <c r="Y51" s="1">
        <f t="shared" si="13"/>
        <v>194.728928571429</v>
      </c>
      <c r="AA51" s="209" t="e">
        <f>_xlfn.XLOOKUP($C51,汇总!$C:$C,汇总!$C:$C)</f>
        <v>#N/A</v>
      </c>
    </row>
    <row r="52" s="1" customFormat="1" ht="21.7" customHeight="1" spans="1:27">
      <c r="A52" s="228">
        <f t="shared" si="14"/>
        <v>49</v>
      </c>
      <c r="B52" s="228"/>
      <c r="C52" s="232" t="s">
        <v>454</v>
      </c>
      <c r="D52" s="287">
        <v>45805</v>
      </c>
      <c r="E52" s="284" t="s">
        <v>192</v>
      </c>
      <c r="F52" s="285">
        <v>26</v>
      </c>
      <c r="G52" s="285">
        <v>28</v>
      </c>
      <c r="H52" s="286">
        <v>1604.61538461538</v>
      </c>
      <c r="I52" s="286">
        <v>3081.66312</v>
      </c>
      <c r="J52" s="296">
        <v>270</v>
      </c>
      <c r="K52" s="297">
        <v>800</v>
      </c>
      <c r="L52" s="292">
        <v>560</v>
      </c>
      <c r="M52" s="286"/>
      <c r="N52" s="286"/>
      <c r="O52" s="286">
        <v>300</v>
      </c>
      <c r="P52" s="293">
        <v>6940.28</v>
      </c>
      <c r="Q52" s="259">
        <v>73</v>
      </c>
      <c r="R52" s="300">
        <f t="shared" si="9"/>
        <v>6867.28</v>
      </c>
      <c r="S52" s="301">
        <v>0</v>
      </c>
      <c r="T52" s="302" t="str">
        <f>VLOOKUP(C52,'[5]2025.06'!$B$3:$CN$700,38,0)</f>
        <v>湘潭思泉</v>
      </c>
      <c r="U52" s="1">
        <f>VLOOKUP(C52,[8]一线员工!$C$3:$CL$800,60,0)</f>
        <v>6867.28</v>
      </c>
      <c r="V52" s="1">
        <f t="shared" si="10"/>
        <v>0</v>
      </c>
      <c r="W52" s="254">
        <f t="shared" si="11"/>
        <v>6644.27850461538</v>
      </c>
      <c r="X52" s="254">
        <f t="shared" si="12"/>
        <v>296.001495384619</v>
      </c>
      <c r="Y52" s="1">
        <f t="shared" si="13"/>
        <v>245.26</v>
      </c>
      <c r="AA52" s="209" t="e">
        <f>_xlfn.XLOOKUP($C52,汇总!$C:$C,汇总!$C:$C)</f>
        <v>#N/A</v>
      </c>
    </row>
    <row r="53" s="1" customFormat="1" ht="21.7" customHeight="1" spans="1:27">
      <c r="A53" s="228">
        <f t="shared" si="14"/>
        <v>50</v>
      </c>
      <c r="B53" s="228"/>
      <c r="C53" s="232" t="s">
        <v>455</v>
      </c>
      <c r="D53" s="287">
        <v>45804</v>
      </c>
      <c r="E53" s="284" t="s">
        <v>192</v>
      </c>
      <c r="F53" s="285">
        <v>26</v>
      </c>
      <c r="G53" s="285">
        <v>25</v>
      </c>
      <c r="H53" s="286">
        <v>1432.69230769231</v>
      </c>
      <c r="I53" s="286">
        <v>2698.707</v>
      </c>
      <c r="J53" s="296">
        <v>264</v>
      </c>
      <c r="K53" s="297">
        <v>300</v>
      </c>
      <c r="L53" s="292">
        <v>500</v>
      </c>
      <c r="M53" s="286"/>
      <c r="N53" s="286"/>
      <c r="O53" s="286">
        <v>300</v>
      </c>
      <c r="P53" s="293">
        <v>5795.4</v>
      </c>
      <c r="Q53" s="259">
        <v>111.75</v>
      </c>
      <c r="R53" s="300">
        <f t="shared" si="9"/>
        <v>5683.65</v>
      </c>
      <c r="S53" s="301">
        <v>0</v>
      </c>
      <c r="T53" s="302" t="str">
        <f>VLOOKUP(C53,'[5]2025.06'!$B$3:$CN$700,38,0)</f>
        <v>湘潭思泉</v>
      </c>
      <c r="U53" s="1">
        <f>VLOOKUP(C53,[8]一线员工!$C$3:$CL$800,60,0)</f>
        <v>5683.65</v>
      </c>
      <c r="V53" s="1">
        <f t="shared" si="10"/>
        <v>0</v>
      </c>
      <c r="W53" s="254">
        <f t="shared" si="11"/>
        <v>5520.39930769231</v>
      </c>
      <c r="X53" s="254">
        <f t="shared" si="12"/>
        <v>275.00069230769</v>
      </c>
      <c r="Y53" s="1">
        <f t="shared" si="13"/>
        <v>227.346</v>
      </c>
      <c r="AA53" s="209" t="e">
        <f>_xlfn.XLOOKUP($C53,汇总!$C:$C,汇总!$C:$C)</f>
        <v>#N/A</v>
      </c>
    </row>
    <row r="54" s="1" customFormat="1" ht="21.7" customHeight="1" spans="1:27">
      <c r="A54" s="228">
        <f t="shared" si="14"/>
        <v>51</v>
      </c>
      <c r="B54" s="228"/>
      <c r="C54" s="232" t="s">
        <v>456</v>
      </c>
      <c r="D54" s="287">
        <v>45802</v>
      </c>
      <c r="E54" s="284" t="s">
        <v>192</v>
      </c>
      <c r="F54" s="285">
        <v>26</v>
      </c>
      <c r="G54" s="285">
        <v>27</v>
      </c>
      <c r="H54" s="286">
        <v>1547.30769230769</v>
      </c>
      <c r="I54" s="286">
        <v>2873.62004</v>
      </c>
      <c r="J54" s="296">
        <v>264</v>
      </c>
      <c r="K54" s="297">
        <v>800</v>
      </c>
      <c r="L54" s="292">
        <v>540</v>
      </c>
      <c r="M54" s="286"/>
      <c r="N54" s="286">
        <v>-20</v>
      </c>
      <c r="O54" s="286">
        <v>300</v>
      </c>
      <c r="P54" s="293">
        <v>6620.93</v>
      </c>
      <c r="Q54" s="259"/>
      <c r="R54" s="300">
        <f t="shared" si="9"/>
        <v>6620.93</v>
      </c>
      <c r="S54" s="301">
        <v>0</v>
      </c>
      <c r="T54" s="302" t="str">
        <f>VLOOKUP(C54,'[5]2025.06'!$B$3:$CN$700,38,0)</f>
        <v>湘潭宏顺</v>
      </c>
      <c r="U54" s="1">
        <f>VLOOKUP(C54,[8]一线员工!$C$3:$CL$800,60,0)</f>
        <v>6620.93</v>
      </c>
      <c r="V54" s="1">
        <f t="shared" si="10"/>
        <v>0</v>
      </c>
      <c r="W54" s="254">
        <f t="shared" si="11"/>
        <v>6331.92773230769</v>
      </c>
      <c r="X54" s="254">
        <f t="shared" si="12"/>
        <v>289.002267692311</v>
      </c>
      <c r="Y54" s="1">
        <f t="shared" si="13"/>
        <v>245.21962962963</v>
      </c>
      <c r="AA54" s="209" t="e">
        <f>_xlfn.XLOOKUP($C54,汇总!$C:$C,汇总!$C:$C)</f>
        <v>#N/A</v>
      </c>
    </row>
    <row r="55" s="1" customFormat="1" ht="21.7" customHeight="1" spans="1:27">
      <c r="A55" s="228">
        <f t="shared" ref="A55:A64" si="15">ROW()-3</f>
        <v>52</v>
      </c>
      <c r="B55" s="228"/>
      <c r="C55" s="232" t="s">
        <v>457</v>
      </c>
      <c r="D55" s="287">
        <v>45802</v>
      </c>
      <c r="E55" s="284" t="s">
        <v>192</v>
      </c>
      <c r="F55" s="285">
        <v>26</v>
      </c>
      <c r="G55" s="285">
        <v>24</v>
      </c>
      <c r="H55" s="286">
        <v>1375.38461538462</v>
      </c>
      <c r="I55" s="286">
        <v>2665.57696</v>
      </c>
      <c r="J55" s="296">
        <v>279</v>
      </c>
      <c r="K55" s="297">
        <v>300</v>
      </c>
      <c r="L55" s="292">
        <v>480</v>
      </c>
      <c r="M55" s="286"/>
      <c r="N55" s="286"/>
      <c r="O55" s="286">
        <v>300</v>
      </c>
      <c r="P55" s="293">
        <v>5691.96</v>
      </c>
      <c r="Q55" s="259"/>
      <c r="R55" s="300">
        <f t="shared" si="9"/>
        <v>5691.96</v>
      </c>
      <c r="S55" s="301">
        <v>0</v>
      </c>
      <c r="T55" s="302" t="str">
        <f>VLOOKUP(C55,'[5]2025.06'!$B$3:$CN$700,38,0)</f>
        <v>湘潭宏顺</v>
      </c>
      <c r="U55" s="1">
        <f>VLOOKUP(C55,[8]一线员工!$C$3:$CL$800,60,0)</f>
        <v>5691.96</v>
      </c>
      <c r="V55" s="1">
        <f t="shared" si="10"/>
        <v>0</v>
      </c>
      <c r="W55" s="254">
        <f t="shared" si="11"/>
        <v>5423.96157538462</v>
      </c>
      <c r="X55" s="254">
        <f t="shared" si="12"/>
        <v>267.99842461538</v>
      </c>
      <c r="Y55" s="1">
        <f t="shared" si="13"/>
        <v>237.165</v>
      </c>
      <c r="AA55" s="209" t="e">
        <f>_xlfn.XLOOKUP($C55,汇总!$C:$C,汇总!$C:$C)</f>
        <v>#N/A</v>
      </c>
    </row>
    <row r="56" s="1" customFormat="1" ht="21.7" customHeight="1" spans="1:27">
      <c r="A56" s="228">
        <f t="shared" si="15"/>
        <v>53</v>
      </c>
      <c r="B56" s="228"/>
      <c r="C56" s="232" t="s">
        <v>458</v>
      </c>
      <c r="D56" s="287">
        <v>45804</v>
      </c>
      <c r="E56" s="284" t="s">
        <v>192</v>
      </c>
      <c r="F56" s="285">
        <v>26</v>
      </c>
      <c r="G56" s="285">
        <v>22</v>
      </c>
      <c r="H56" s="286">
        <v>1260.76923076923</v>
      </c>
      <c r="I56" s="286">
        <v>2437.57388</v>
      </c>
      <c r="J56" s="296">
        <v>279</v>
      </c>
      <c r="K56" s="297">
        <v>253.846153846154</v>
      </c>
      <c r="L56" s="292">
        <v>440</v>
      </c>
      <c r="M56" s="286"/>
      <c r="N56" s="286"/>
      <c r="O56" s="286">
        <v>200</v>
      </c>
      <c r="P56" s="293">
        <v>5147.19</v>
      </c>
      <c r="Q56" s="259">
        <v>111.75</v>
      </c>
      <c r="R56" s="300">
        <f t="shared" si="9"/>
        <v>5035.44</v>
      </c>
      <c r="S56" s="301">
        <v>0</v>
      </c>
      <c r="T56" s="302" t="str">
        <f>VLOOKUP(C56,'[5]2025.06'!$B$3:$CN$700,38,0)</f>
        <v>湖南诚展</v>
      </c>
      <c r="U56" s="1">
        <f>VLOOKUP(C56,[8]一线员工!$C$3:$CL$800,60,0)</f>
        <v>5035.44</v>
      </c>
      <c r="V56" s="1">
        <f t="shared" si="10"/>
        <v>0</v>
      </c>
      <c r="W56" s="254">
        <f t="shared" si="11"/>
        <v>4893.18926461538</v>
      </c>
      <c r="X56" s="254">
        <f t="shared" si="12"/>
        <v>254.000735384616</v>
      </c>
      <c r="Y56" s="1">
        <f t="shared" si="13"/>
        <v>228.883636363636</v>
      </c>
      <c r="AA56" s="209" t="e">
        <f>_xlfn.XLOOKUP($C56,汇总!$C:$C,汇总!$C:$C)</f>
        <v>#N/A</v>
      </c>
    </row>
    <row r="57" s="1" customFormat="1" ht="21.7" customHeight="1" spans="1:27">
      <c r="A57" s="228">
        <f t="shared" si="15"/>
        <v>54</v>
      </c>
      <c r="B57" s="228"/>
      <c r="C57" s="232" t="s">
        <v>459</v>
      </c>
      <c r="D57" s="287">
        <v>45805</v>
      </c>
      <c r="E57" s="284" t="s">
        <v>192</v>
      </c>
      <c r="F57" s="285">
        <v>26</v>
      </c>
      <c r="G57" s="285">
        <v>27</v>
      </c>
      <c r="H57" s="286">
        <v>1547.30769230769</v>
      </c>
      <c r="I57" s="286">
        <v>2902.79158</v>
      </c>
      <c r="J57" s="296">
        <v>276</v>
      </c>
      <c r="K57" s="297">
        <v>800</v>
      </c>
      <c r="L57" s="292">
        <v>540</v>
      </c>
      <c r="M57" s="286"/>
      <c r="N57" s="286"/>
      <c r="O57" s="286">
        <v>300</v>
      </c>
      <c r="P57" s="293">
        <v>6682.1</v>
      </c>
      <c r="Q57" s="259"/>
      <c r="R57" s="300">
        <f t="shared" si="9"/>
        <v>6682.1</v>
      </c>
      <c r="S57" s="301">
        <v>0</v>
      </c>
      <c r="T57" s="302" t="str">
        <f>VLOOKUP(C57,'[5]2025.06'!$B$3:$CN$700,38,0)</f>
        <v>湘潭思泉</v>
      </c>
      <c r="U57" s="1">
        <f>VLOOKUP(C57,[8]一线员工!$C$3:$CL$800,60,0)</f>
        <v>6682.1</v>
      </c>
      <c r="V57" s="1">
        <f t="shared" si="10"/>
        <v>0</v>
      </c>
      <c r="W57" s="254">
        <f t="shared" si="11"/>
        <v>6393.09927230769</v>
      </c>
      <c r="X57" s="254">
        <f t="shared" si="12"/>
        <v>289.00072769231</v>
      </c>
      <c r="Y57" s="1">
        <f t="shared" si="13"/>
        <v>247.485185185185</v>
      </c>
      <c r="AA57" s="209" t="e">
        <f>_xlfn.XLOOKUP($C57,汇总!$C:$C,汇总!$C:$C)</f>
        <v>#N/A</v>
      </c>
    </row>
    <row r="58" s="1" customFormat="1" ht="21.7" customHeight="1" spans="1:27">
      <c r="A58" s="228">
        <f t="shared" si="15"/>
        <v>55</v>
      </c>
      <c r="B58" s="228"/>
      <c r="C58" s="232" t="s">
        <v>163</v>
      </c>
      <c r="D58" s="287">
        <v>45741</v>
      </c>
      <c r="E58" s="284" t="s">
        <v>192</v>
      </c>
      <c r="F58" s="285">
        <v>26</v>
      </c>
      <c r="G58" s="285">
        <v>28</v>
      </c>
      <c r="H58" s="286">
        <v>1604.61538461538</v>
      </c>
      <c r="I58" s="286">
        <v>2536.60542</v>
      </c>
      <c r="J58" s="296">
        <v>273</v>
      </c>
      <c r="K58" s="297">
        <v>300</v>
      </c>
      <c r="L58" s="292">
        <v>460</v>
      </c>
      <c r="M58" s="286"/>
      <c r="N58" s="286">
        <v>-10</v>
      </c>
      <c r="O58" s="286">
        <v>300</v>
      </c>
      <c r="P58" s="293">
        <v>5838.22</v>
      </c>
      <c r="Q58" s="259"/>
      <c r="R58" s="300">
        <f t="shared" si="9"/>
        <v>5838.22</v>
      </c>
      <c r="S58" s="301">
        <v>0</v>
      </c>
      <c r="T58" s="302" t="str">
        <f>VLOOKUP(C58,'[5]2025.06'!$B$3:$CN$700,38,0)</f>
        <v>德顺</v>
      </c>
      <c r="U58" s="1">
        <f>VLOOKUP(C58,[8]一线员工!$C$3:$CL$800,60,0)</f>
        <v>5838.22</v>
      </c>
      <c r="V58" s="1">
        <f t="shared" si="10"/>
        <v>0</v>
      </c>
      <c r="W58" s="254">
        <f t="shared" si="11"/>
        <v>5492.22080461538</v>
      </c>
      <c r="X58" s="254">
        <f t="shared" si="12"/>
        <v>345.99919538462</v>
      </c>
      <c r="Y58" s="1">
        <f t="shared" si="13"/>
        <v>208.507857142857</v>
      </c>
      <c r="AA58" s="209" t="str">
        <f>_xlfn.XLOOKUP($C58,汇总!$C:$C,汇总!$C:$C)</f>
        <v>罗铁</v>
      </c>
    </row>
    <row r="59" s="1" customFormat="1" ht="21.7" customHeight="1" spans="1:27">
      <c r="A59" s="228">
        <f t="shared" si="15"/>
        <v>56</v>
      </c>
      <c r="B59" s="228"/>
      <c r="C59" s="232" t="s">
        <v>204</v>
      </c>
      <c r="D59" s="283">
        <v>45733</v>
      </c>
      <c r="E59" s="284" t="s">
        <v>192</v>
      </c>
      <c r="F59" s="285">
        <v>26</v>
      </c>
      <c r="G59" s="285">
        <v>7</v>
      </c>
      <c r="H59" s="286">
        <v>401.153846153846</v>
      </c>
      <c r="I59" s="286">
        <v>572.86078</v>
      </c>
      <c r="J59" s="296">
        <v>273</v>
      </c>
      <c r="K59" s="297">
        <v>53.8461538461538</v>
      </c>
      <c r="L59" s="292">
        <v>140</v>
      </c>
      <c r="M59" s="286"/>
      <c r="N59" s="286"/>
      <c r="O59" s="286">
        <v>0</v>
      </c>
      <c r="P59" s="293">
        <v>1496.86</v>
      </c>
      <c r="Q59" s="259">
        <v>25</v>
      </c>
      <c r="R59" s="300">
        <f t="shared" si="9"/>
        <v>1471.86</v>
      </c>
      <c r="S59" s="301" t="s">
        <v>460</v>
      </c>
      <c r="T59" s="302" t="str">
        <f>VLOOKUP(C59,'[5]2025.06'!$B$3:$CN$700,38,0)</f>
        <v>湖南诚展</v>
      </c>
      <c r="U59" s="1">
        <f>VLOOKUP(C59,[8]一线员工!$C$3:$CL$800,60,0)</f>
        <v>1471.86</v>
      </c>
      <c r="V59" s="1">
        <f t="shared" si="10"/>
        <v>0</v>
      </c>
      <c r="W59" s="254">
        <f t="shared" si="11"/>
        <v>1447.86078</v>
      </c>
      <c r="X59" s="254">
        <f t="shared" si="12"/>
        <v>48.9992200000002</v>
      </c>
      <c r="Y59" s="1">
        <f t="shared" si="13"/>
        <v>210.265714285714</v>
      </c>
      <c r="AA59" s="209" t="str">
        <f>_xlfn.XLOOKUP($C59,汇总!$C:$C,汇总!$C:$C)</f>
        <v>凌勤凡</v>
      </c>
    </row>
    <row r="60" s="1" customFormat="1" ht="21.7" customHeight="1" spans="1:27">
      <c r="A60" s="228">
        <f t="shared" si="15"/>
        <v>57</v>
      </c>
      <c r="B60" s="228"/>
      <c r="C60" s="232" t="s">
        <v>235</v>
      </c>
      <c r="D60" s="283">
        <v>45759</v>
      </c>
      <c r="E60" s="284" t="s">
        <v>192</v>
      </c>
      <c r="F60" s="285">
        <v>26</v>
      </c>
      <c r="G60" s="285">
        <v>7</v>
      </c>
      <c r="H60" s="286">
        <v>401.153846153846</v>
      </c>
      <c r="I60" s="286">
        <v>255.688</v>
      </c>
      <c r="J60" s="296">
        <v>282</v>
      </c>
      <c r="K60" s="297">
        <v>53.8461538461538</v>
      </c>
      <c r="L60" s="292">
        <v>140</v>
      </c>
      <c r="M60" s="286">
        <v>-268.240527472528</v>
      </c>
      <c r="N60" s="286"/>
      <c r="O60" s="286">
        <v>0</v>
      </c>
      <c r="P60" s="293">
        <v>920.45</v>
      </c>
      <c r="Q60" s="259">
        <v>28.9</v>
      </c>
      <c r="R60" s="300">
        <f t="shared" si="9"/>
        <v>891.55</v>
      </c>
      <c r="S60" s="301" t="s">
        <v>461</v>
      </c>
      <c r="T60" s="302" t="str">
        <f>VLOOKUP(C60,'[5]2025.06'!$B$3:$CN$700,38,0)</f>
        <v>湖南诚展</v>
      </c>
      <c r="U60" s="1">
        <f>VLOOKUP(C60,[8]一线员工!$C$3:$CL$800,60,0)</f>
        <v>891.55</v>
      </c>
      <c r="V60" s="1">
        <f t="shared" si="10"/>
        <v>0</v>
      </c>
      <c r="W60" s="254">
        <f t="shared" si="11"/>
        <v>871.447472527472</v>
      </c>
      <c r="X60" s="254">
        <f t="shared" si="12"/>
        <v>49.0025274725282</v>
      </c>
      <c r="Y60" s="1">
        <f t="shared" si="13"/>
        <v>127.364285714286</v>
      </c>
      <c r="AA60" s="209" t="str">
        <f>_xlfn.XLOOKUP($C60,汇总!$C:$C,汇总!$C:$C)</f>
        <v>林新龙</v>
      </c>
    </row>
    <row r="61" s="1" customFormat="1" ht="21.7" customHeight="1" spans="1:27">
      <c r="A61" s="228">
        <f t="shared" si="15"/>
        <v>58</v>
      </c>
      <c r="B61" s="228"/>
      <c r="C61" s="232" t="s">
        <v>462</v>
      </c>
      <c r="D61" s="287">
        <v>45785</v>
      </c>
      <c r="E61" s="284" t="s">
        <v>192</v>
      </c>
      <c r="F61" s="285">
        <v>26</v>
      </c>
      <c r="G61" s="285">
        <v>24</v>
      </c>
      <c r="H61" s="286">
        <v>1375.38461538462</v>
      </c>
      <c r="I61" s="286">
        <v>2143.7574</v>
      </c>
      <c r="J61" s="296">
        <v>255</v>
      </c>
      <c r="K61" s="297">
        <v>184.615384615385</v>
      </c>
      <c r="L61" s="292">
        <v>480</v>
      </c>
      <c r="M61" s="286"/>
      <c r="N61" s="286">
        <v>-10</v>
      </c>
      <c r="O61" s="286">
        <v>200</v>
      </c>
      <c r="P61" s="293">
        <v>4920.76</v>
      </c>
      <c r="Q61" s="259">
        <v>73</v>
      </c>
      <c r="R61" s="300">
        <f t="shared" si="9"/>
        <v>4847.76</v>
      </c>
      <c r="S61" s="301" t="s">
        <v>443</v>
      </c>
      <c r="T61" s="302" t="str">
        <f>VLOOKUP(C61,'[5]2025.06'!$B$3:$CN$700,38,0)</f>
        <v>湘潭思泉</v>
      </c>
      <c r="U61" s="1">
        <f>VLOOKUP(C61,[8]一线员工!$C$3:$CL$800,60,0)</f>
        <v>4847.76</v>
      </c>
      <c r="V61" s="1">
        <f t="shared" si="10"/>
        <v>0</v>
      </c>
      <c r="W61" s="254">
        <f t="shared" si="11"/>
        <v>4652.75740000001</v>
      </c>
      <c r="X61" s="254">
        <f t="shared" si="12"/>
        <v>268.002599999994</v>
      </c>
      <c r="Y61" s="1">
        <f t="shared" si="13"/>
        <v>201.99</v>
      </c>
      <c r="AA61" s="209" t="e">
        <f>_xlfn.XLOOKUP($C61,汇总!$C:$C,汇总!$C:$C)</f>
        <v>#N/A</v>
      </c>
    </row>
    <row r="62" s="1" customFormat="1" ht="21.7" customHeight="1" spans="1:27">
      <c r="A62" s="228">
        <f t="shared" si="15"/>
        <v>59</v>
      </c>
      <c r="B62" s="228"/>
      <c r="C62" s="232" t="s">
        <v>463</v>
      </c>
      <c r="D62" s="287">
        <v>45789</v>
      </c>
      <c r="E62" s="284" t="s">
        <v>192</v>
      </c>
      <c r="F62" s="285">
        <v>26</v>
      </c>
      <c r="G62" s="285">
        <v>21</v>
      </c>
      <c r="H62" s="286">
        <v>1203.46153846154</v>
      </c>
      <c r="I62" s="286">
        <v>2218.78234</v>
      </c>
      <c r="J62" s="296">
        <v>249</v>
      </c>
      <c r="K62" s="297">
        <v>161.538461538462</v>
      </c>
      <c r="L62" s="292">
        <v>420</v>
      </c>
      <c r="M62" s="286"/>
      <c r="N62" s="286"/>
      <c r="O62" s="286">
        <v>0</v>
      </c>
      <c r="P62" s="293">
        <v>4470.78</v>
      </c>
      <c r="Q62" s="259">
        <v>115.6</v>
      </c>
      <c r="R62" s="300">
        <f t="shared" si="9"/>
        <v>4355.18</v>
      </c>
      <c r="S62" s="301" t="s">
        <v>393</v>
      </c>
      <c r="T62" s="302" t="str">
        <f>VLOOKUP(C62,'[5]2025.06'!$B$3:$CN$700,38,0)</f>
        <v>湖南诚展</v>
      </c>
      <c r="U62" s="1">
        <f>VLOOKUP(C62,[8]一线员工!$C$3:$CL$800,60,0)</f>
        <v>4355.18</v>
      </c>
      <c r="V62" s="1">
        <f t="shared" si="10"/>
        <v>0</v>
      </c>
      <c r="W62" s="254">
        <f t="shared" si="11"/>
        <v>4273.78234</v>
      </c>
      <c r="X62" s="254">
        <f t="shared" si="12"/>
        <v>196.997659999998</v>
      </c>
      <c r="Y62" s="1">
        <f t="shared" si="13"/>
        <v>207.389523809524</v>
      </c>
      <c r="AA62" s="209" t="e">
        <f>_xlfn.XLOOKUP($C62,汇总!$C:$C,汇总!$C:$C)</f>
        <v>#N/A</v>
      </c>
    </row>
    <row r="63" s="1" customFormat="1" ht="21.7" customHeight="1" spans="1:27">
      <c r="A63" s="228">
        <f t="shared" si="15"/>
        <v>60</v>
      </c>
      <c r="B63" s="228"/>
      <c r="C63" s="232" t="s">
        <v>464</v>
      </c>
      <c r="D63" s="287">
        <v>45791</v>
      </c>
      <c r="E63" s="284" t="s">
        <v>192</v>
      </c>
      <c r="F63" s="285">
        <v>26</v>
      </c>
      <c r="G63" s="285">
        <v>16</v>
      </c>
      <c r="H63" s="286">
        <v>916.923076923077</v>
      </c>
      <c r="I63" s="286">
        <v>1124.32352</v>
      </c>
      <c r="J63" s="296">
        <v>264</v>
      </c>
      <c r="K63" s="297">
        <v>123.076923076923</v>
      </c>
      <c r="L63" s="292">
        <v>320</v>
      </c>
      <c r="M63" s="286"/>
      <c r="N63" s="286"/>
      <c r="O63" s="286">
        <v>0</v>
      </c>
      <c r="P63" s="293">
        <v>2876.32</v>
      </c>
      <c r="Q63" s="259"/>
      <c r="R63" s="300">
        <f t="shared" si="9"/>
        <v>2876.32</v>
      </c>
      <c r="S63" s="301" t="s">
        <v>387</v>
      </c>
      <c r="T63" s="302" t="str">
        <f>VLOOKUP(C63,'[5]2025.06'!$B$3:$CN$700,38,0)</f>
        <v>湘潭思泉</v>
      </c>
      <c r="U63" s="1">
        <f>VLOOKUP(C63,[8]一线员工!$C$3:$CL$800,60,0)</f>
        <v>2876.32</v>
      </c>
      <c r="V63" s="1">
        <f t="shared" si="10"/>
        <v>0</v>
      </c>
      <c r="W63" s="254">
        <f t="shared" si="11"/>
        <v>2764.32352</v>
      </c>
      <c r="X63" s="254">
        <f t="shared" si="12"/>
        <v>111.99648</v>
      </c>
      <c r="Y63" s="1">
        <f t="shared" si="13"/>
        <v>179.77</v>
      </c>
      <c r="AA63" s="209" t="e">
        <f>_xlfn.XLOOKUP($C63,汇总!$C:$C,汇总!$C:$C)</f>
        <v>#N/A</v>
      </c>
    </row>
    <row r="64" s="1" customFormat="1" ht="21.7" customHeight="1" spans="1:27">
      <c r="A64" s="228">
        <f t="shared" si="15"/>
        <v>61</v>
      </c>
      <c r="B64" s="228"/>
      <c r="C64" s="232" t="s">
        <v>465</v>
      </c>
      <c r="D64" s="287">
        <v>45804</v>
      </c>
      <c r="E64" s="284" t="s">
        <v>192</v>
      </c>
      <c r="F64" s="285">
        <v>26</v>
      </c>
      <c r="G64" s="285">
        <v>16</v>
      </c>
      <c r="H64" s="286">
        <v>916.923076923077</v>
      </c>
      <c r="I64" s="286">
        <v>1051.3152</v>
      </c>
      <c r="J64" s="296">
        <v>255</v>
      </c>
      <c r="K64" s="297">
        <v>123.076923076923</v>
      </c>
      <c r="L64" s="292">
        <v>320</v>
      </c>
      <c r="M64" s="286"/>
      <c r="N64" s="286"/>
      <c r="O64" s="286">
        <v>0</v>
      </c>
      <c r="P64" s="293">
        <v>2794.32</v>
      </c>
      <c r="Q64" s="259"/>
      <c r="R64" s="300">
        <f t="shared" si="9"/>
        <v>2794.32</v>
      </c>
      <c r="S64" s="301" t="s">
        <v>466</v>
      </c>
      <c r="T64" s="302" t="str">
        <f>VLOOKUP(C64,'[5]2025.06'!$B$3:$CN$700,38,0)</f>
        <v>湘潭思泉</v>
      </c>
      <c r="U64" s="1">
        <f>VLOOKUP(C64,[8]一线员工!$C$3:$CL$800,60,0)</f>
        <v>2794.32</v>
      </c>
      <c r="V64" s="1">
        <f t="shared" si="10"/>
        <v>0</v>
      </c>
      <c r="W64" s="254">
        <f t="shared" si="11"/>
        <v>2682.3152</v>
      </c>
      <c r="X64" s="254">
        <f t="shared" si="12"/>
        <v>112.0048</v>
      </c>
      <c r="Y64" s="1">
        <f t="shared" si="13"/>
        <v>174.645</v>
      </c>
      <c r="AA64" s="209" t="e">
        <f>_xlfn.XLOOKUP($C64,汇总!$C:$C,汇总!$C:$C)</f>
        <v>#N/A</v>
      </c>
    </row>
    <row r="65" s="1" customFormat="1" ht="21.7" customHeight="1" spans="1:27">
      <c r="A65" s="228">
        <f t="shared" ref="A65:A74" si="16">ROW()-3</f>
        <v>62</v>
      </c>
      <c r="B65" s="228"/>
      <c r="C65" s="232" t="s">
        <v>467</v>
      </c>
      <c r="D65" s="287">
        <v>45803</v>
      </c>
      <c r="E65" s="284" t="s">
        <v>192</v>
      </c>
      <c r="F65" s="285">
        <v>26</v>
      </c>
      <c r="G65" s="285">
        <v>16</v>
      </c>
      <c r="H65" s="286">
        <v>916.923076923077</v>
      </c>
      <c r="I65" s="286">
        <v>776.1152</v>
      </c>
      <c r="J65" s="296">
        <v>261</v>
      </c>
      <c r="K65" s="297">
        <v>123.076923076923</v>
      </c>
      <c r="L65" s="292">
        <v>320</v>
      </c>
      <c r="M65" s="286"/>
      <c r="N65" s="286"/>
      <c r="O65" s="286">
        <v>0</v>
      </c>
      <c r="P65" s="293">
        <v>2525.12</v>
      </c>
      <c r="Q65" s="259"/>
      <c r="R65" s="300">
        <f t="shared" si="9"/>
        <v>2525.12</v>
      </c>
      <c r="S65" s="301" t="s">
        <v>435</v>
      </c>
      <c r="T65" s="302" t="str">
        <f>VLOOKUP(C65,'[5]2025.06'!$B$3:$CN$700,38,0)</f>
        <v>湘潭宏顺</v>
      </c>
      <c r="U65" s="1">
        <f>VLOOKUP(C65,[8]一线员工!$C$3:$CL$800,60,0)</f>
        <v>2525.12</v>
      </c>
      <c r="V65" s="1">
        <f t="shared" si="10"/>
        <v>0</v>
      </c>
      <c r="W65" s="254">
        <f t="shared" si="11"/>
        <v>2413.1152</v>
      </c>
      <c r="X65" s="254">
        <f t="shared" si="12"/>
        <v>112.0048</v>
      </c>
      <c r="Y65" s="1">
        <f t="shared" si="13"/>
        <v>157.82</v>
      </c>
      <c r="AA65" s="209" t="e">
        <f>_xlfn.XLOOKUP($C65,汇总!$C:$C,汇总!$C:$C)</f>
        <v>#N/A</v>
      </c>
    </row>
    <row r="66" s="1" customFormat="1" ht="21.7" customHeight="1" spans="1:27">
      <c r="A66" s="228">
        <f t="shared" si="16"/>
        <v>63</v>
      </c>
      <c r="B66" s="228"/>
      <c r="C66" s="232" t="s">
        <v>468</v>
      </c>
      <c r="D66" s="287">
        <v>45799</v>
      </c>
      <c r="E66" s="284" t="s">
        <v>192</v>
      </c>
      <c r="F66" s="285">
        <v>26</v>
      </c>
      <c r="G66" s="285">
        <v>11.5</v>
      </c>
      <c r="H66" s="286">
        <v>659.038461538462</v>
      </c>
      <c r="I66" s="286">
        <v>643.9328</v>
      </c>
      <c r="J66" s="296">
        <v>249</v>
      </c>
      <c r="K66" s="297">
        <v>88.4615384615385</v>
      </c>
      <c r="L66" s="292">
        <v>220</v>
      </c>
      <c r="M66" s="286"/>
      <c r="N66" s="286"/>
      <c r="O66" s="286">
        <v>0</v>
      </c>
      <c r="P66" s="293">
        <v>1952.43</v>
      </c>
      <c r="Q66" s="259">
        <v>115.6</v>
      </c>
      <c r="R66" s="300">
        <f t="shared" si="9"/>
        <v>1836.83</v>
      </c>
      <c r="S66" s="301" t="s">
        <v>469</v>
      </c>
      <c r="T66" s="302" t="str">
        <f>VLOOKUP(C66,'[5]2025.06'!$B$3:$CN$700,38,0)</f>
        <v>湘潭思泉</v>
      </c>
      <c r="U66" s="1">
        <f>VLOOKUP(C66,[8]一线员工!$C$3:$CL$800,60,0)</f>
        <v>1836.83</v>
      </c>
      <c r="V66" s="1">
        <f t="shared" si="10"/>
        <v>0</v>
      </c>
      <c r="W66" s="254">
        <f t="shared" si="11"/>
        <v>1871.9328</v>
      </c>
      <c r="X66" s="254">
        <f t="shared" si="12"/>
        <v>80.4971999999996</v>
      </c>
      <c r="Y66" s="1">
        <f t="shared" si="13"/>
        <v>159.724347826087</v>
      </c>
      <c r="AA66" s="209" t="e">
        <f>_xlfn.XLOOKUP($C66,汇总!$C:$C,汇总!$C:$C)</f>
        <v>#N/A</v>
      </c>
    </row>
    <row r="67" s="1" customFormat="1" ht="21.7" customHeight="1" spans="1:27">
      <c r="A67" s="228">
        <f t="shared" si="16"/>
        <v>64</v>
      </c>
      <c r="B67" s="228"/>
      <c r="C67" s="232" t="s">
        <v>470</v>
      </c>
      <c r="D67" s="287">
        <v>45801</v>
      </c>
      <c r="E67" s="284" t="s">
        <v>192</v>
      </c>
      <c r="F67" s="285">
        <v>26</v>
      </c>
      <c r="G67" s="285">
        <v>9</v>
      </c>
      <c r="H67" s="286">
        <v>515.769230769231</v>
      </c>
      <c r="I67" s="286">
        <v>446.7648</v>
      </c>
      <c r="J67" s="296">
        <v>255</v>
      </c>
      <c r="K67" s="297">
        <v>69.2307692307692</v>
      </c>
      <c r="L67" s="292">
        <v>180</v>
      </c>
      <c r="M67" s="286"/>
      <c r="N67" s="286">
        <v>-10</v>
      </c>
      <c r="O67" s="286">
        <v>0</v>
      </c>
      <c r="P67" s="293">
        <v>1528.76</v>
      </c>
      <c r="Q67" s="259"/>
      <c r="R67" s="300">
        <f t="shared" si="9"/>
        <v>1528.76</v>
      </c>
      <c r="S67" s="301" t="s">
        <v>471</v>
      </c>
      <c r="T67" s="302" t="str">
        <f>VLOOKUP(C67,'[5]2025.06'!$B$3:$CN$700,38,0)</f>
        <v>湘潭思泉</v>
      </c>
      <c r="U67" s="1">
        <f>VLOOKUP(C67,[8]一线员工!$C$3:$CL$800,60,0)</f>
        <v>1528.76</v>
      </c>
      <c r="V67" s="1">
        <f t="shared" si="10"/>
        <v>0</v>
      </c>
      <c r="W67" s="254">
        <f t="shared" si="11"/>
        <v>1465.7648</v>
      </c>
      <c r="X67" s="254">
        <f t="shared" si="12"/>
        <v>62.9951999999998</v>
      </c>
      <c r="Y67" s="1">
        <f t="shared" si="13"/>
        <v>169.862222222222</v>
      </c>
      <c r="AA67" s="209" t="e">
        <f>_xlfn.XLOOKUP($C67,汇总!$C:$C,汇总!$C:$C)</f>
        <v>#N/A</v>
      </c>
    </row>
    <row r="68" s="1" customFormat="1" ht="21.7" customHeight="1" spans="1:27">
      <c r="A68" s="228">
        <f t="shared" si="16"/>
        <v>65</v>
      </c>
      <c r="B68" s="228"/>
      <c r="C68" s="232" t="s">
        <v>472</v>
      </c>
      <c r="D68" s="287">
        <v>45789</v>
      </c>
      <c r="E68" s="284" t="s">
        <v>192</v>
      </c>
      <c r="F68" s="285">
        <v>26</v>
      </c>
      <c r="G68" s="285">
        <v>10.5</v>
      </c>
      <c r="H68" s="286">
        <v>601.730769230769</v>
      </c>
      <c r="I68" s="286">
        <v>567.6256</v>
      </c>
      <c r="J68" s="296">
        <v>282</v>
      </c>
      <c r="K68" s="297">
        <v>80.7692307692308</v>
      </c>
      <c r="L68" s="292">
        <v>200</v>
      </c>
      <c r="M68" s="286"/>
      <c r="N68" s="286">
        <v>-10</v>
      </c>
      <c r="O68" s="286">
        <v>0</v>
      </c>
      <c r="P68" s="293">
        <v>1806.13</v>
      </c>
      <c r="Q68" s="259"/>
      <c r="R68" s="300">
        <f t="shared" si="9"/>
        <v>1806.13</v>
      </c>
      <c r="S68" s="301" t="s">
        <v>473</v>
      </c>
      <c r="T68" s="302" t="str">
        <f>VLOOKUP(C68,'[5]2025.06'!$B$3:$CN$700,38,0)</f>
        <v>湘潭思泉</v>
      </c>
      <c r="U68" s="1">
        <f>VLOOKUP(C68,[8]一线员工!$C$3:$CL$800,60,0)</f>
        <v>1806.13</v>
      </c>
      <c r="V68" s="1">
        <f t="shared" si="10"/>
        <v>0</v>
      </c>
      <c r="W68" s="254">
        <f t="shared" si="11"/>
        <v>1732.6256</v>
      </c>
      <c r="X68" s="254">
        <f t="shared" si="12"/>
        <v>73.5044000000005</v>
      </c>
      <c r="Y68" s="1">
        <f t="shared" si="13"/>
        <v>172.012380952381</v>
      </c>
      <c r="AA68" s="209" t="e">
        <f>_xlfn.XLOOKUP($C68,汇总!$C:$C,汇总!$C:$C)</f>
        <v>#N/A</v>
      </c>
    </row>
    <row r="69" s="1" customFormat="1" ht="21.7" customHeight="1" spans="1:27">
      <c r="A69" s="228">
        <f t="shared" si="16"/>
        <v>66</v>
      </c>
      <c r="B69" s="228"/>
      <c r="C69" s="232" t="s">
        <v>474</v>
      </c>
      <c r="D69" s="287">
        <v>45805</v>
      </c>
      <c r="E69" s="284" t="s">
        <v>192</v>
      </c>
      <c r="F69" s="285">
        <v>26</v>
      </c>
      <c r="G69" s="285">
        <v>7</v>
      </c>
      <c r="H69" s="286">
        <v>401.153846153846</v>
      </c>
      <c r="I69" s="286">
        <v>260.1192</v>
      </c>
      <c r="J69" s="296">
        <v>264</v>
      </c>
      <c r="K69" s="297">
        <v>53.8461538461538</v>
      </c>
      <c r="L69" s="292">
        <v>140</v>
      </c>
      <c r="M69" s="286"/>
      <c r="N69" s="286"/>
      <c r="O69" s="286">
        <v>0</v>
      </c>
      <c r="P69" s="293">
        <v>1175.12</v>
      </c>
      <c r="Q69" s="259"/>
      <c r="R69" s="300">
        <f t="shared" ref="R69:R100" si="17">P69-Q69</f>
        <v>1175.12</v>
      </c>
      <c r="S69" s="301" t="s">
        <v>471</v>
      </c>
      <c r="T69" s="302" t="str">
        <f>VLOOKUP(C69,'[5]2025.06'!$B$3:$CN$700,38,0)</f>
        <v>德顺</v>
      </c>
      <c r="U69" s="1">
        <f>VLOOKUP(C69,[8]一线员工!$C$3:$CL$800,60,0)</f>
        <v>1175.12</v>
      </c>
      <c r="V69" s="1">
        <f t="shared" ref="V69:V100" si="18">U69-R69</f>
        <v>0</v>
      </c>
      <c r="W69" s="254">
        <f t="shared" si="11"/>
        <v>1126.1192</v>
      </c>
      <c r="X69" s="254">
        <f t="shared" si="12"/>
        <v>49.0008</v>
      </c>
      <c r="Y69" s="1">
        <f t="shared" si="13"/>
        <v>167.874285714286</v>
      </c>
      <c r="AA69" s="209" t="e">
        <f>_xlfn.XLOOKUP($C69,汇总!$C:$C,汇总!$C:$C)</f>
        <v>#N/A</v>
      </c>
    </row>
    <row r="70" s="1" customFormat="1" ht="21.7" customHeight="1" spans="1:27">
      <c r="A70" s="228">
        <f t="shared" si="16"/>
        <v>67</v>
      </c>
      <c r="B70" s="228"/>
      <c r="C70" s="232" t="s">
        <v>475</v>
      </c>
      <c r="D70" s="287">
        <v>45805</v>
      </c>
      <c r="E70" s="284" t="s">
        <v>192</v>
      </c>
      <c r="F70" s="285">
        <v>26</v>
      </c>
      <c r="G70" s="285">
        <v>9</v>
      </c>
      <c r="H70" s="286">
        <v>515.769230769231</v>
      </c>
      <c r="I70" s="286">
        <v>260.958784</v>
      </c>
      <c r="J70" s="296">
        <v>234</v>
      </c>
      <c r="K70" s="297">
        <v>69.2307692307692</v>
      </c>
      <c r="L70" s="292">
        <v>180</v>
      </c>
      <c r="M70" s="286"/>
      <c r="N70" s="286"/>
      <c r="O70" s="286">
        <v>0</v>
      </c>
      <c r="P70" s="293">
        <v>1331.96</v>
      </c>
      <c r="Q70" s="259"/>
      <c r="R70" s="300">
        <f t="shared" si="17"/>
        <v>1331.96</v>
      </c>
      <c r="S70" s="301" t="s">
        <v>471</v>
      </c>
      <c r="T70" s="302" t="str">
        <f>VLOOKUP(C70,'[5]2025.06'!$B$3:$CN$700,38,0)</f>
        <v>湖南诚展</v>
      </c>
      <c r="U70" s="1">
        <f>VLOOKUP(C70,[8]一线员工!$C$3:$CL$800,60,0)</f>
        <v>1331.96</v>
      </c>
      <c r="V70" s="1">
        <f t="shared" si="18"/>
        <v>0</v>
      </c>
      <c r="W70" s="254">
        <f t="shared" si="11"/>
        <v>1268.958784</v>
      </c>
      <c r="X70" s="254">
        <f t="shared" si="12"/>
        <v>63.0012159999999</v>
      </c>
      <c r="Y70" s="1">
        <f t="shared" si="13"/>
        <v>147.995555555556</v>
      </c>
      <c r="AA70" s="209" t="e">
        <f>_xlfn.XLOOKUP($C70,汇总!$C:$C,汇总!$C:$C)</f>
        <v>#N/A</v>
      </c>
    </row>
    <row r="71" s="1" customFormat="1" ht="21.7" customHeight="1" spans="1:27">
      <c r="A71" s="228">
        <f t="shared" si="16"/>
        <v>68</v>
      </c>
      <c r="B71" s="228"/>
      <c r="C71" s="232" t="s">
        <v>149</v>
      </c>
      <c r="D71" s="287">
        <v>45695</v>
      </c>
      <c r="E71" s="284" t="s">
        <v>192</v>
      </c>
      <c r="F71" s="285">
        <v>26</v>
      </c>
      <c r="G71" s="285">
        <v>26</v>
      </c>
      <c r="H71" s="286">
        <v>1490</v>
      </c>
      <c r="I71" s="286">
        <v>2867.26008</v>
      </c>
      <c r="J71" s="296">
        <v>264</v>
      </c>
      <c r="K71" s="297">
        <v>200</v>
      </c>
      <c r="L71" s="292">
        <v>520</v>
      </c>
      <c r="M71" s="286"/>
      <c r="N71" s="286"/>
      <c r="O71" s="286">
        <v>300</v>
      </c>
      <c r="P71" s="293">
        <v>5949.26</v>
      </c>
      <c r="Q71" s="259"/>
      <c r="R71" s="300">
        <f t="shared" si="17"/>
        <v>5949.26</v>
      </c>
      <c r="S71" s="301">
        <v>0</v>
      </c>
      <c r="T71" s="302" t="str">
        <f>VLOOKUP(C71,'[5]2025.06'!$B$3:$CN$700,38,0)</f>
        <v>东方人才</v>
      </c>
      <c r="U71" s="1">
        <f>VLOOKUP(C71,[8]一线员工!$C$3:$CL$800,60,0)</f>
        <v>5949.26</v>
      </c>
      <c r="V71" s="1">
        <f t="shared" si="18"/>
        <v>0</v>
      </c>
      <c r="W71" s="254">
        <f t="shared" si="11"/>
        <v>5667.26008</v>
      </c>
      <c r="X71" s="254">
        <f t="shared" si="12"/>
        <v>281.99992</v>
      </c>
      <c r="Y71" s="1">
        <f t="shared" si="13"/>
        <v>228.817692307692</v>
      </c>
      <c r="AA71" s="209" t="str">
        <f>_xlfn.XLOOKUP($C71,汇总!$C:$C,汇总!$C:$C)</f>
        <v>陈元庆</v>
      </c>
    </row>
    <row r="72" s="1" customFormat="1" ht="21.7" customHeight="1" spans="1:27">
      <c r="A72" s="228">
        <f t="shared" si="16"/>
        <v>69</v>
      </c>
      <c r="B72" s="228"/>
      <c r="C72" s="232" t="s">
        <v>476</v>
      </c>
      <c r="D72" s="287">
        <v>45810</v>
      </c>
      <c r="E72" s="284" t="s">
        <v>192</v>
      </c>
      <c r="F72" s="285">
        <v>26</v>
      </c>
      <c r="G72" s="285">
        <v>27</v>
      </c>
      <c r="H72" s="286">
        <v>1547.30769230769</v>
      </c>
      <c r="I72" s="286">
        <v>2902.79158</v>
      </c>
      <c r="J72" s="296">
        <v>276</v>
      </c>
      <c r="K72" s="297">
        <v>200</v>
      </c>
      <c r="L72" s="292">
        <v>540</v>
      </c>
      <c r="M72" s="286"/>
      <c r="N72" s="286"/>
      <c r="O72" s="286">
        <v>300</v>
      </c>
      <c r="P72" s="293">
        <v>6082.1</v>
      </c>
      <c r="Q72" s="259"/>
      <c r="R72" s="300">
        <f t="shared" si="17"/>
        <v>6082.1</v>
      </c>
      <c r="S72" s="301">
        <v>0</v>
      </c>
      <c r="T72" s="302" t="str">
        <f>VLOOKUP(C72,'[5]2025.06'!$B$3:$CN$700,38,0)</f>
        <v>湖南诚展</v>
      </c>
      <c r="U72" s="1">
        <f>VLOOKUP(C72,[8]一线员工!$C$3:$CL$800,60,0)</f>
        <v>6082.1</v>
      </c>
      <c r="V72" s="1">
        <f t="shared" si="18"/>
        <v>0</v>
      </c>
      <c r="W72" s="254">
        <f t="shared" si="11"/>
        <v>5793.09927230769</v>
      </c>
      <c r="X72" s="254">
        <f t="shared" si="12"/>
        <v>289.00072769231</v>
      </c>
      <c r="Y72" s="1">
        <f t="shared" si="13"/>
        <v>225.262962962963</v>
      </c>
      <c r="AA72" s="209" t="e">
        <f>_xlfn.XLOOKUP($C72,汇总!$C:$C,汇总!$C:$C)</f>
        <v>#N/A</v>
      </c>
    </row>
    <row r="73" s="1" customFormat="1" ht="21.7" customHeight="1" spans="1:27">
      <c r="A73" s="228">
        <f t="shared" si="16"/>
        <v>70</v>
      </c>
      <c r="B73" s="228"/>
      <c r="C73" s="232" t="s">
        <v>477</v>
      </c>
      <c r="D73" s="287">
        <v>45812</v>
      </c>
      <c r="E73" s="284" t="s">
        <v>192</v>
      </c>
      <c r="F73" s="285">
        <v>26</v>
      </c>
      <c r="G73" s="285">
        <v>19</v>
      </c>
      <c r="H73" s="286">
        <v>1088.84615384615</v>
      </c>
      <c r="I73" s="286">
        <v>2070.61926</v>
      </c>
      <c r="J73" s="296">
        <v>267</v>
      </c>
      <c r="K73" s="297">
        <v>219.230769230769</v>
      </c>
      <c r="L73" s="292">
        <v>380</v>
      </c>
      <c r="M73" s="286"/>
      <c r="N73" s="286"/>
      <c r="O73" s="286">
        <v>0</v>
      </c>
      <c r="P73" s="293">
        <v>4177.7</v>
      </c>
      <c r="Q73" s="259">
        <v>42.5</v>
      </c>
      <c r="R73" s="300">
        <f t="shared" si="17"/>
        <v>4135.2</v>
      </c>
      <c r="S73" s="301">
        <v>0</v>
      </c>
      <c r="T73" s="302" t="str">
        <f>VLOOKUP(C73,'[5]2025.06'!$B$3:$CN$700,38,0)</f>
        <v>湘潭宏顺</v>
      </c>
      <c r="U73" s="1">
        <f>VLOOKUP(C73,[8]一线员工!$C$3:$CL$800,60,0)</f>
        <v>4135.2</v>
      </c>
      <c r="V73" s="1">
        <f t="shared" si="18"/>
        <v>0</v>
      </c>
      <c r="W73" s="254">
        <f t="shared" si="11"/>
        <v>4044.69618307692</v>
      </c>
      <c r="X73" s="254">
        <f t="shared" si="12"/>
        <v>133.003816923081</v>
      </c>
      <c r="Y73" s="1">
        <f t="shared" si="13"/>
        <v>217.642105263158</v>
      </c>
      <c r="AA73" s="209" t="e">
        <f>_xlfn.XLOOKUP($C73,汇总!$C:$C,汇总!$C:$C)</f>
        <v>#N/A</v>
      </c>
    </row>
    <row r="74" s="1" customFormat="1" ht="21.7" customHeight="1" spans="1:27">
      <c r="A74" s="228">
        <f t="shared" si="16"/>
        <v>71</v>
      </c>
      <c r="B74" s="228"/>
      <c r="C74" s="232" t="s">
        <v>478</v>
      </c>
      <c r="D74" s="287">
        <v>45814</v>
      </c>
      <c r="E74" s="284" t="s">
        <v>192</v>
      </c>
      <c r="F74" s="285">
        <v>26</v>
      </c>
      <c r="G74" s="285">
        <v>21</v>
      </c>
      <c r="H74" s="286">
        <v>1203.46153846154</v>
      </c>
      <c r="I74" s="286">
        <v>1735.064</v>
      </c>
      <c r="J74" s="296">
        <v>255</v>
      </c>
      <c r="K74" s="297">
        <v>646.153846153846</v>
      </c>
      <c r="L74" s="292">
        <v>420</v>
      </c>
      <c r="M74" s="286"/>
      <c r="N74" s="286"/>
      <c r="O74" s="286">
        <v>0</v>
      </c>
      <c r="P74" s="293">
        <v>4427.68</v>
      </c>
      <c r="Q74" s="259"/>
      <c r="R74" s="300">
        <f t="shared" si="17"/>
        <v>4427.68</v>
      </c>
      <c r="S74" s="301">
        <v>0</v>
      </c>
      <c r="T74" s="302" t="str">
        <f>VLOOKUP(C74,'[5]2025.06'!$B$3:$CN$700,38,0)</f>
        <v>湘潭思泉</v>
      </c>
      <c r="U74" s="1">
        <f>VLOOKUP(C74,[8]一线员工!$C$3:$CL$800,60,0)</f>
        <v>4427.68</v>
      </c>
      <c r="V74" s="1">
        <f t="shared" si="18"/>
        <v>0</v>
      </c>
      <c r="W74" s="254">
        <f t="shared" si="11"/>
        <v>4280.67938461539</v>
      </c>
      <c r="X74" s="254">
        <f t="shared" si="12"/>
        <v>147.000615384614</v>
      </c>
      <c r="Y74" s="1">
        <f t="shared" si="13"/>
        <v>210.841904761905</v>
      </c>
      <c r="AA74" s="209" t="e">
        <f>_xlfn.XLOOKUP($C74,汇总!$C:$C,汇总!$C:$C)</f>
        <v>#N/A</v>
      </c>
    </row>
    <row r="75" s="1" customFormat="1" ht="21.7" customHeight="1" spans="1:27">
      <c r="A75" s="228">
        <f t="shared" ref="A75:A84" si="19">ROW()-3</f>
        <v>72</v>
      </c>
      <c r="B75" s="228"/>
      <c r="C75" s="232" t="s">
        <v>479</v>
      </c>
      <c r="D75" s="287">
        <v>45814</v>
      </c>
      <c r="E75" s="284" t="s">
        <v>192</v>
      </c>
      <c r="F75" s="285">
        <v>26</v>
      </c>
      <c r="G75" s="304">
        <v>24</v>
      </c>
      <c r="H75" s="286">
        <v>1260.76923076923</v>
      </c>
      <c r="I75" s="308">
        <v>2565.77696</v>
      </c>
      <c r="J75" s="296">
        <v>258</v>
      </c>
      <c r="K75" s="309">
        <v>738.461538461538</v>
      </c>
      <c r="L75" s="310">
        <v>480</v>
      </c>
      <c r="M75" s="286"/>
      <c r="N75" s="286"/>
      <c r="O75" s="286">
        <v>0</v>
      </c>
      <c r="P75" s="293">
        <v>5609.62</v>
      </c>
      <c r="Q75" s="259">
        <v>73</v>
      </c>
      <c r="R75" s="300">
        <f t="shared" si="17"/>
        <v>5536.62</v>
      </c>
      <c r="S75" s="301">
        <v>0</v>
      </c>
      <c r="T75" s="302" t="str">
        <f>VLOOKUP(C75,'[5]2025.06'!$B$3:$CN$700,38,0)</f>
        <v>湘潭思泉</v>
      </c>
      <c r="U75" s="1">
        <f>VLOOKUP(C75,[8]一线员工!$C$3:$CL$800,60,0)</f>
        <v>5536.62</v>
      </c>
      <c r="V75" s="1">
        <f t="shared" si="18"/>
        <v>0</v>
      </c>
      <c r="W75" s="254">
        <f t="shared" si="11"/>
        <v>5327.00772923077</v>
      </c>
      <c r="X75" s="254">
        <f t="shared" si="12"/>
        <v>282.612270769232</v>
      </c>
      <c r="Y75" s="1">
        <f t="shared" si="13"/>
        <v>230.6925</v>
      </c>
      <c r="AA75" s="209" t="e">
        <f>_xlfn.XLOOKUP($C75,汇总!$C:$C,汇总!$C:$C)</f>
        <v>#N/A</v>
      </c>
    </row>
    <row r="76" s="1" customFormat="1" ht="21.7" customHeight="1" spans="1:27">
      <c r="A76" s="228">
        <f t="shared" si="19"/>
        <v>73</v>
      </c>
      <c r="B76" s="228"/>
      <c r="C76" s="232" t="s">
        <v>480</v>
      </c>
      <c r="D76" s="287">
        <v>45817</v>
      </c>
      <c r="E76" s="284" t="s">
        <v>192</v>
      </c>
      <c r="F76" s="285">
        <v>26</v>
      </c>
      <c r="G76" s="285">
        <v>18</v>
      </c>
      <c r="H76" s="286">
        <v>1031.53846153846</v>
      </c>
      <c r="I76" s="286">
        <v>1851.82772</v>
      </c>
      <c r="J76" s="296">
        <v>258</v>
      </c>
      <c r="K76" s="297">
        <v>207.692307692308</v>
      </c>
      <c r="L76" s="292">
        <v>360</v>
      </c>
      <c r="M76" s="286"/>
      <c r="N76" s="286"/>
      <c r="O76" s="286">
        <v>0</v>
      </c>
      <c r="P76" s="293">
        <v>3853.06</v>
      </c>
      <c r="Q76" s="259"/>
      <c r="R76" s="300">
        <f t="shared" si="17"/>
        <v>3853.06</v>
      </c>
      <c r="S76" s="301">
        <v>0</v>
      </c>
      <c r="T76" s="302" t="str">
        <f>VLOOKUP(C76,'[5]2025.06'!$B$3:$CN$700,38,0)</f>
        <v>湘潭思泉</v>
      </c>
      <c r="U76" s="1">
        <f>VLOOKUP(C76,[8]一线员工!$C$3:$CL$800,60,0)</f>
        <v>3853.06</v>
      </c>
      <c r="V76" s="1">
        <f t="shared" si="18"/>
        <v>0</v>
      </c>
      <c r="W76" s="254">
        <f t="shared" si="11"/>
        <v>3727.05848923077</v>
      </c>
      <c r="X76" s="254">
        <f t="shared" si="12"/>
        <v>126.001510769232</v>
      </c>
      <c r="Y76" s="1">
        <f t="shared" si="13"/>
        <v>214.058888888889</v>
      </c>
      <c r="AA76" s="209" t="e">
        <f>_xlfn.XLOOKUP($C76,汇总!$C:$C,汇总!$C:$C)</f>
        <v>#N/A</v>
      </c>
    </row>
    <row r="77" s="1" customFormat="1" ht="21.7" customHeight="1" spans="1:27">
      <c r="A77" s="228">
        <f t="shared" si="19"/>
        <v>74</v>
      </c>
      <c r="B77" s="228"/>
      <c r="C77" s="232" t="s">
        <v>481</v>
      </c>
      <c r="D77" s="287">
        <v>45813</v>
      </c>
      <c r="E77" s="284" t="s">
        <v>192</v>
      </c>
      <c r="F77" s="285">
        <v>26</v>
      </c>
      <c r="G77" s="285">
        <v>23</v>
      </c>
      <c r="H77" s="286">
        <v>1318.07692307692</v>
      </c>
      <c r="I77" s="286">
        <v>2526.62542</v>
      </c>
      <c r="J77" s="296">
        <v>282</v>
      </c>
      <c r="K77" s="297">
        <v>176.923076923077</v>
      </c>
      <c r="L77" s="292">
        <v>460</v>
      </c>
      <c r="M77" s="286"/>
      <c r="N77" s="286"/>
      <c r="O77" s="286">
        <v>0</v>
      </c>
      <c r="P77" s="293">
        <v>4947.63</v>
      </c>
      <c r="Q77" s="259"/>
      <c r="R77" s="300">
        <f t="shared" si="17"/>
        <v>4947.63</v>
      </c>
      <c r="S77" s="301">
        <v>0</v>
      </c>
      <c r="T77" s="302" t="str">
        <f>VLOOKUP(C77,'[5]2025.06'!$B$3:$CN$700,38,0)</f>
        <v>湘潭宏顺</v>
      </c>
      <c r="U77" s="1">
        <f>VLOOKUP(C77,[8]一线员工!$C$3:$CL$800,60,0)</f>
        <v>4947.63</v>
      </c>
      <c r="V77" s="1">
        <f t="shared" si="18"/>
        <v>0</v>
      </c>
      <c r="W77" s="254">
        <f t="shared" ref="W77:W108" si="20">SUM(G77:O77)</f>
        <v>4786.62542</v>
      </c>
      <c r="X77" s="254">
        <f t="shared" ref="X77:X108" si="21">P77-W77</f>
        <v>161.00458</v>
      </c>
      <c r="Y77" s="1">
        <f t="shared" ref="Y77:Y108" si="22">R77/G77</f>
        <v>215.114347826087</v>
      </c>
      <c r="AA77" s="209" t="e">
        <f>_xlfn.XLOOKUP($C77,汇总!$C:$C,汇总!$C:$C)</f>
        <v>#N/A</v>
      </c>
    </row>
    <row r="78" s="1" customFormat="1" ht="21.7" customHeight="1" spans="1:27">
      <c r="A78" s="228">
        <f t="shared" si="19"/>
        <v>75</v>
      </c>
      <c r="B78" s="228"/>
      <c r="C78" s="232" t="s">
        <v>482</v>
      </c>
      <c r="D78" s="287">
        <v>45818</v>
      </c>
      <c r="E78" s="284" t="s">
        <v>192</v>
      </c>
      <c r="F78" s="285">
        <v>26</v>
      </c>
      <c r="G78" s="285">
        <v>19</v>
      </c>
      <c r="H78" s="286">
        <v>1088.84615384615</v>
      </c>
      <c r="I78" s="286">
        <v>1980.79926</v>
      </c>
      <c r="J78" s="296">
        <v>282</v>
      </c>
      <c r="K78" s="297">
        <v>146.153846153846</v>
      </c>
      <c r="L78" s="292">
        <v>380</v>
      </c>
      <c r="M78" s="286"/>
      <c r="N78" s="286">
        <v>-10</v>
      </c>
      <c r="O78" s="286">
        <v>0</v>
      </c>
      <c r="P78" s="293">
        <v>4019.8</v>
      </c>
      <c r="Q78" s="259">
        <v>8.5</v>
      </c>
      <c r="R78" s="300">
        <f t="shared" si="17"/>
        <v>4011.3</v>
      </c>
      <c r="S78" s="301">
        <v>0</v>
      </c>
      <c r="T78" s="302" t="str">
        <f>VLOOKUP(C78,'[5]2025.06'!$B$3:$CN$700,38,0)</f>
        <v>湘潭宏顺</v>
      </c>
      <c r="U78" s="1">
        <f>VLOOKUP(C78,[8]一线员工!$C$3:$CL$800,60,0)</f>
        <v>4011.3</v>
      </c>
      <c r="V78" s="1">
        <f t="shared" si="18"/>
        <v>0</v>
      </c>
      <c r="W78" s="254">
        <f t="shared" si="20"/>
        <v>3886.79926</v>
      </c>
      <c r="X78" s="254">
        <f t="shared" si="21"/>
        <v>133.00074</v>
      </c>
      <c r="Y78" s="1">
        <f t="shared" si="22"/>
        <v>211.121052631579</v>
      </c>
      <c r="AA78" s="209"/>
    </row>
    <row r="79" s="1" customFormat="1" ht="21.7" customHeight="1" spans="1:27">
      <c r="A79" s="228">
        <f t="shared" si="19"/>
        <v>76</v>
      </c>
      <c r="B79" s="228"/>
      <c r="C79" s="232" t="s">
        <v>483</v>
      </c>
      <c r="D79" s="287">
        <v>45811</v>
      </c>
      <c r="E79" s="284" t="s">
        <v>192</v>
      </c>
      <c r="F79" s="285">
        <v>26</v>
      </c>
      <c r="G79" s="285">
        <v>26</v>
      </c>
      <c r="H79" s="286">
        <v>1490</v>
      </c>
      <c r="I79" s="286">
        <v>2883.60004</v>
      </c>
      <c r="J79" s="296">
        <v>264</v>
      </c>
      <c r="K79" s="297">
        <v>200</v>
      </c>
      <c r="L79" s="292">
        <v>520</v>
      </c>
      <c r="M79" s="286"/>
      <c r="N79" s="286"/>
      <c r="O79" s="286">
        <v>100</v>
      </c>
      <c r="P79" s="293">
        <v>5665.6</v>
      </c>
      <c r="Q79" s="259">
        <v>30.6</v>
      </c>
      <c r="R79" s="300">
        <f t="shared" si="17"/>
        <v>5635</v>
      </c>
      <c r="S79" s="301">
        <v>0</v>
      </c>
      <c r="T79" s="302" t="str">
        <f>VLOOKUP(C79,'[5]2025.06'!$B$3:$CN$700,38,0)</f>
        <v>湘潭宏顺</v>
      </c>
      <c r="U79" s="1">
        <f>VLOOKUP(C79,[8]一线员工!$C$3:$CL$800,60,0)</f>
        <v>5635</v>
      </c>
      <c r="V79" s="1">
        <f t="shared" si="18"/>
        <v>0</v>
      </c>
      <c r="W79" s="254">
        <f t="shared" si="20"/>
        <v>5483.60004</v>
      </c>
      <c r="X79" s="254">
        <f t="shared" si="21"/>
        <v>181.99996</v>
      </c>
      <c r="Y79" s="1">
        <f t="shared" si="22"/>
        <v>216.730769230769</v>
      </c>
      <c r="AA79" s="209"/>
    </row>
    <row r="80" s="1" customFormat="1" ht="21.7" customHeight="1" spans="1:27">
      <c r="A80" s="228">
        <f t="shared" si="19"/>
        <v>77</v>
      </c>
      <c r="B80" s="228"/>
      <c r="C80" s="232" t="s">
        <v>484</v>
      </c>
      <c r="D80" s="287">
        <v>45826</v>
      </c>
      <c r="E80" s="284" t="s">
        <v>192</v>
      </c>
      <c r="F80" s="285">
        <v>26</v>
      </c>
      <c r="G80" s="285">
        <v>9</v>
      </c>
      <c r="H80" s="286">
        <v>515.769230769231</v>
      </c>
      <c r="I80" s="286">
        <v>589.49772</v>
      </c>
      <c r="J80" s="296">
        <v>264</v>
      </c>
      <c r="K80" s="297">
        <v>276.923076923077</v>
      </c>
      <c r="L80" s="292">
        <v>180</v>
      </c>
      <c r="M80" s="285">
        <v>-30</v>
      </c>
      <c r="N80" s="286"/>
      <c r="O80" s="286">
        <v>0</v>
      </c>
      <c r="P80" s="293">
        <v>1868.19</v>
      </c>
      <c r="Q80" s="259"/>
      <c r="R80" s="300">
        <f t="shared" si="17"/>
        <v>1868.19</v>
      </c>
      <c r="S80" s="301">
        <v>0</v>
      </c>
      <c r="T80" s="302" t="str">
        <f>VLOOKUP(C80,'[5]2025.06'!$B$3:$CN$700,38,0)</f>
        <v>湘潭思泉</v>
      </c>
      <c r="U80" s="1">
        <f>VLOOKUP(C80,[8]一线员工!$C$3:$CL$800,60,0)</f>
        <v>1868.19</v>
      </c>
      <c r="V80" s="1">
        <f t="shared" si="18"/>
        <v>0</v>
      </c>
      <c r="W80" s="254">
        <f t="shared" si="20"/>
        <v>1805.19002769231</v>
      </c>
      <c r="X80" s="254">
        <f t="shared" si="21"/>
        <v>62.9999723076901</v>
      </c>
      <c r="Y80" s="1">
        <f t="shared" si="22"/>
        <v>207.576666666667</v>
      </c>
      <c r="AA80" s="209"/>
    </row>
    <row r="81" s="1" customFormat="1" ht="21.7" customHeight="1" spans="1:27">
      <c r="A81" s="228">
        <f t="shared" si="19"/>
        <v>78</v>
      </c>
      <c r="B81" s="228"/>
      <c r="C81" s="232" t="s">
        <v>485</v>
      </c>
      <c r="D81" s="287">
        <v>45809</v>
      </c>
      <c r="E81" s="284" t="s">
        <v>192</v>
      </c>
      <c r="F81" s="285">
        <v>26</v>
      </c>
      <c r="G81" s="285">
        <v>28</v>
      </c>
      <c r="H81" s="286">
        <v>1604.61538461538</v>
      </c>
      <c r="I81" s="286">
        <v>2875.7336</v>
      </c>
      <c r="J81" s="296">
        <v>264</v>
      </c>
      <c r="K81" s="297">
        <v>200</v>
      </c>
      <c r="L81" s="292">
        <v>560</v>
      </c>
      <c r="M81" s="286"/>
      <c r="N81" s="286">
        <v>-20</v>
      </c>
      <c r="O81" s="286">
        <v>300</v>
      </c>
      <c r="P81" s="293">
        <v>6108.35</v>
      </c>
      <c r="Q81" s="259">
        <v>30.6</v>
      </c>
      <c r="R81" s="300">
        <f t="shared" si="17"/>
        <v>6077.75</v>
      </c>
      <c r="S81" s="301">
        <v>0</v>
      </c>
      <c r="T81" s="302" t="str">
        <f>VLOOKUP(C81,'[5]2025.06'!$B$3:$CN$700,38,0)</f>
        <v>湘潭宏顺</v>
      </c>
      <c r="U81" s="1">
        <f>VLOOKUP(C81,[8]一线员工!$C$3:$CL$800,60,0)</f>
        <v>6077.75</v>
      </c>
      <c r="V81" s="1">
        <f t="shared" si="18"/>
        <v>0</v>
      </c>
      <c r="W81" s="254">
        <f t="shared" si="20"/>
        <v>5812.34898461538</v>
      </c>
      <c r="X81" s="254">
        <f t="shared" si="21"/>
        <v>296.001015384621</v>
      </c>
      <c r="Y81" s="1">
        <f t="shared" si="22"/>
        <v>217.0625</v>
      </c>
      <c r="AA81" s="209"/>
    </row>
    <row r="82" s="1" customFormat="1" ht="21.7" customHeight="1" spans="1:27">
      <c r="A82" s="228">
        <f t="shared" si="19"/>
        <v>79</v>
      </c>
      <c r="B82" s="228"/>
      <c r="C82" s="232" t="s">
        <v>486</v>
      </c>
      <c r="D82" s="287">
        <v>45809</v>
      </c>
      <c r="E82" s="284" t="s">
        <v>192</v>
      </c>
      <c r="F82" s="285">
        <v>26</v>
      </c>
      <c r="G82" s="285">
        <v>28</v>
      </c>
      <c r="H82" s="286">
        <v>1604.61538461538</v>
      </c>
      <c r="I82" s="286">
        <v>2740.596</v>
      </c>
      <c r="J82" s="296">
        <v>264</v>
      </c>
      <c r="K82" s="297">
        <v>800</v>
      </c>
      <c r="L82" s="292">
        <v>560</v>
      </c>
      <c r="M82" s="286"/>
      <c r="N82" s="286">
        <v>-10</v>
      </c>
      <c r="O82" s="286">
        <v>300</v>
      </c>
      <c r="P82" s="293">
        <v>6533.21</v>
      </c>
      <c r="Q82" s="259">
        <v>27.25</v>
      </c>
      <c r="R82" s="300">
        <f t="shared" si="17"/>
        <v>6505.96</v>
      </c>
      <c r="S82" s="301">
        <v>0</v>
      </c>
      <c r="T82" s="302" t="str">
        <f>VLOOKUP(C82,'[5]2025.06'!$B$3:$CN$700,38,0)</f>
        <v>湘潭宏顺</v>
      </c>
      <c r="U82" s="1">
        <f>VLOOKUP(C82,[8]一线员工!$C$3:$CL$800,60,0)</f>
        <v>6505.96</v>
      </c>
      <c r="V82" s="1">
        <f t="shared" si="18"/>
        <v>0</v>
      </c>
      <c r="W82" s="254">
        <f t="shared" si="20"/>
        <v>6287.21138461538</v>
      </c>
      <c r="X82" s="254">
        <f t="shared" si="21"/>
        <v>245.99861538462</v>
      </c>
      <c r="Y82" s="1">
        <f t="shared" si="22"/>
        <v>232.355714285714</v>
      </c>
      <c r="AA82" s="209"/>
    </row>
    <row r="83" s="1" customFormat="1" ht="21.7" customHeight="1" spans="1:27">
      <c r="A83" s="228">
        <f t="shared" si="19"/>
        <v>80</v>
      </c>
      <c r="B83" s="228"/>
      <c r="C83" s="232" t="s">
        <v>487</v>
      </c>
      <c r="D83" s="287">
        <v>45825</v>
      </c>
      <c r="E83" s="284" t="s">
        <v>192</v>
      </c>
      <c r="F83" s="285">
        <v>26</v>
      </c>
      <c r="G83" s="285">
        <v>10</v>
      </c>
      <c r="H83" s="286">
        <v>573.076923076923</v>
      </c>
      <c r="I83" s="286">
        <v>917.4108</v>
      </c>
      <c r="J83" s="296">
        <v>264</v>
      </c>
      <c r="K83" s="297">
        <v>115.384615384615</v>
      </c>
      <c r="L83" s="292">
        <v>200</v>
      </c>
      <c r="M83" s="286"/>
      <c r="N83" s="286"/>
      <c r="O83" s="286">
        <v>0</v>
      </c>
      <c r="P83" s="293">
        <v>2149.87</v>
      </c>
      <c r="Q83" s="259"/>
      <c r="R83" s="300">
        <f t="shared" si="17"/>
        <v>2149.87</v>
      </c>
      <c r="S83" s="301">
        <v>0</v>
      </c>
      <c r="T83" s="302" t="str">
        <f>VLOOKUP(C83,'[5]2025.06'!$B$3:$CN$700,38,0)</f>
        <v>湘潭思泉</v>
      </c>
      <c r="U83" s="1">
        <f>VLOOKUP(C83,[8]一线员工!$C$3:$CL$800,60,0)</f>
        <v>2149.87</v>
      </c>
      <c r="V83" s="1">
        <f t="shared" si="18"/>
        <v>0</v>
      </c>
      <c r="W83" s="254">
        <f t="shared" si="20"/>
        <v>2079.87233846154</v>
      </c>
      <c r="X83" s="254">
        <f t="shared" si="21"/>
        <v>69.9976615384599</v>
      </c>
      <c r="Y83" s="1">
        <f t="shared" si="22"/>
        <v>214.987</v>
      </c>
      <c r="AA83" s="209"/>
    </row>
    <row r="84" s="1" customFormat="1" ht="21.7" customHeight="1" spans="1:27">
      <c r="A84" s="228">
        <f t="shared" si="19"/>
        <v>81</v>
      </c>
      <c r="B84" s="228"/>
      <c r="C84" s="232" t="s">
        <v>488</v>
      </c>
      <c r="D84" s="287">
        <v>45825</v>
      </c>
      <c r="E84" s="284" t="s">
        <v>192</v>
      </c>
      <c r="F84" s="285">
        <v>26</v>
      </c>
      <c r="G84" s="285">
        <v>10</v>
      </c>
      <c r="H84" s="286">
        <v>573.076923076923</v>
      </c>
      <c r="I84" s="286">
        <v>917.4108</v>
      </c>
      <c r="J84" s="296">
        <v>264</v>
      </c>
      <c r="K84" s="297">
        <v>115.384615384615</v>
      </c>
      <c r="L84" s="292">
        <v>200</v>
      </c>
      <c r="M84" s="286"/>
      <c r="N84" s="286"/>
      <c r="O84" s="286">
        <v>0</v>
      </c>
      <c r="P84" s="293">
        <v>2149.87</v>
      </c>
      <c r="Q84" s="259"/>
      <c r="R84" s="300">
        <f t="shared" si="17"/>
        <v>2149.87</v>
      </c>
      <c r="S84" s="301">
        <v>0</v>
      </c>
      <c r="T84" s="302" t="str">
        <f>VLOOKUP(C84,'[5]2025.06'!$B$3:$CN$700,38,0)</f>
        <v>湘潭思泉</v>
      </c>
      <c r="U84" s="1">
        <f>VLOOKUP(C84,[8]一线员工!$C$3:$CL$800,60,0)</f>
        <v>2149.87</v>
      </c>
      <c r="V84" s="1">
        <f t="shared" si="18"/>
        <v>0</v>
      </c>
      <c r="W84" s="254">
        <f t="shared" si="20"/>
        <v>2079.87233846154</v>
      </c>
      <c r="X84" s="254">
        <f t="shared" si="21"/>
        <v>69.9976615384599</v>
      </c>
      <c r="Y84" s="1">
        <f t="shared" si="22"/>
        <v>214.987</v>
      </c>
      <c r="AA84" s="209"/>
    </row>
    <row r="85" s="1" customFormat="1" ht="21.7" customHeight="1" spans="1:27">
      <c r="A85" s="228">
        <f t="shared" ref="A85:A94" si="23">ROW()-3</f>
        <v>82</v>
      </c>
      <c r="B85" s="228"/>
      <c r="C85" s="232" t="s">
        <v>489</v>
      </c>
      <c r="D85" s="287">
        <v>45811</v>
      </c>
      <c r="E85" s="284" t="s">
        <v>192</v>
      </c>
      <c r="F85" s="285">
        <v>26</v>
      </c>
      <c r="G85" s="285">
        <v>26</v>
      </c>
      <c r="H85" s="286">
        <v>1490</v>
      </c>
      <c r="I85" s="286">
        <v>2671.5816</v>
      </c>
      <c r="J85" s="296">
        <v>264</v>
      </c>
      <c r="K85" s="297">
        <v>200</v>
      </c>
      <c r="L85" s="292">
        <v>520</v>
      </c>
      <c r="M85" s="286"/>
      <c r="N85" s="286"/>
      <c r="O85" s="286">
        <v>0</v>
      </c>
      <c r="P85" s="293">
        <v>5353.58</v>
      </c>
      <c r="Q85" s="259">
        <v>27.25</v>
      </c>
      <c r="R85" s="300">
        <f t="shared" si="17"/>
        <v>5326.33</v>
      </c>
      <c r="S85" s="301">
        <v>0</v>
      </c>
      <c r="T85" s="302" t="str">
        <f>VLOOKUP(C85,'[5]2025.06'!$B$3:$CN$700,38,0)</f>
        <v>湘潭宏顺</v>
      </c>
      <c r="U85" s="1">
        <f>VLOOKUP(C85,[8]一线员工!$C$3:$CL$800,60,0)</f>
        <v>5326.33</v>
      </c>
      <c r="V85" s="1">
        <f t="shared" si="18"/>
        <v>0</v>
      </c>
      <c r="W85" s="254">
        <f t="shared" si="20"/>
        <v>5171.5816</v>
      </c>
      <c r="X85" s="254">
        <f t="shared" si="21"/>
        <v>181.998399999999</v>
      </c>
      <c r="Y85" s="1">
        <f t="shared" si="22"/>
        <v>204.858846153846</v>
      </c>
      <c r="AA85" s="209"/>
    </row>
    <row r="86" s="1" customFormat="1" ht="21.7" customHeight="1" spans="1:27">
      <c r="A86" s="228">
        <f t="shared" si="23"/>
        <v>83</v>
      </c>
      <c r="B86" s="228"/>
      <c r="C86" s="232" t="s">
        <v>490</v>
      </c>
      <c r="D86" s="287">
        <v>45811</v>
      </c>
      <c r="E86" s="284" t="s">
        <v>192</v>
      </c>
      <c r="F86" s="285">
        <v>26</v>
      </c>
      <c r="G86" s="285">
        <v>25</v>
      </c>
      <c r="H86" s="286">
        <v>1432.69230769231</v>
      </c>
      <c r="I86" s="286">
        <v>2561.89</v>
      </c>
      <c r="J86" s="296">
        <v>264</v>
      </c>
      <c r="K86" s="297">
        <v>200</v>
      </c>
      <c r="L86" s="292">
        <v>500</v>
      </c>
      <c r="M86" s="286"/>
      <c r="N86" s="286">
        <v>-20</v>
      </c>
      <c r="O86" s="286">
        <v>0</v>
      </c>
      <c r="P86" s="293">
        <v>5138.58</v>
      </c>
      <c r="Q86" s="259"/>
      <c r="R86" s="300">
        <f t="shared" si="17"/>
        <v>5138.58</v>
      </c>
      <c r="S86" s="301">
        <v>0</v>
      </c>
      <c r="T86" s="302" t="str">
        <f>VLOOKUP(C86,'[5]2025.06'!$B$3:$CN$700,38,0)</f>
        <v>湖南诚展</v>
      </c>
      <c r="U86" s="1">
        <f>VLOOKUP(C86,[8]一线员工!$C$3:$CL$800,60,0)</f>
        <v>5138.58</v>
      </c>
      <c r="V86" s="1">
        <f t="shared" si="18"/>
        <v>0</v>
      </c>
      <c r="W86" s="254">
        <f t="shared" si="20"/>
        <v>4963.58230769231</v>
      </c>
      <c r="X86" s="254">
        <f t="shared" si="21"/>
        <v>174.99769230769</v>
      </c>
      <c r="Y86" s="1">
        <f t="shared" si="22"/>
        <v>205.5432</v>
      </c>
      <c r="AA86" s="209"/>
    </row>
    <row r="87" s="1" customFormat="1" ht="21.7" customHeight="1" spans="1:27">
      <c r="A87" s="228">
        <f t="shared" si="23"/>
        <v>84</v>
      </c>
      <c r="B87" s="228"/>
      <c r="C87" s="232" t="s">
        <v>491</v>
      </c>
      <c r="D87" s="287">
        <v>45812</v>
      </c>
      <c r="E87" s="284" t="s">
        <v>192</v>
      </c>
      <c r="F87" s="285">
        <v>26</v>
      </c>
      <c r="G87" s="285">
        <v>20</v>
      </c>
      <c r="H87" s="286">
        <v>1146.15384615385</v>
      </c>
      <c r="I87" s="286">
        <v>2254.3416</v>
      </c>
      <c r="J87" s="296">
        <v>255</v>
      </c>
      <c r="K87" s="297">
        <v>161.538461538462</v>
      </c>
      <c r="L87" s="292">
        <v>400</v>
      </c>
      <c r="M87" s="286"/>
      <c r="N87" s="286">
        <v>-10</v>
      </c>
      <c r="O87" s="286">
        <v>0</v>
      </c>
      <c r="P87" s="293">
        <v>4367.03</v>
      </c>
      <c r="Q87" s="259"/>
      <c r="R87" s="300">
        <f t="shared" si="17"/>
        <v>4367.03</v>
      </c>
      <c r="S87" s="301">
        <v>0</v>
      </c>
      <c r="T87" s="302" t="str">
        <f>VLOOKUP(C87,'[5]2025.06'!$B$3:$CN$700,38,0)</f>
        <v>湘潭思泉</v>
      </c>
      <c r="U87" s="1">
        <f>VLOOKUP(C87,[8]一线员工!$C$3:$CL$800,60,0)</f>
        <v>4367.03</v>
      </c>
      <c r="V87" s="1">
        <f t="shared" si="18"/>
        <v>0</v>
      </c>
      <c r="W87" s="254">
        <f t="shared" si="20"/>
        <v>4227.03390769231</v>
      </c>
      <c r="X87" s="254">
        <f t="shared" si="21"/>
        <v>139.99609230769</v>
      </c>
      <c r="Y87" s="1">
        <f t="shared" si="22"/>
        <v>218.3515</v>
      </c>
      <c r="AA87" s="209"/>
    </row>
    <row r="88" s="1" customFormat="1" ht="21.7" customHeight="1" spans="1:27">
      <c r="A88" s="228">
        <f t="shared" si="23"/>
        <v>85</v>
      </c>
      <c r="B88" s="228"/>
      <c r="C88" s="232" t="s">
        <v>492</v>
      </c>
      <c r="D88" s="287">
        <v>45810</v>
      </c>
      <c r="E88" s="284" t="s">
        <v>192</v>
      </c>
      <c r="F88" s="285">
        <v>26</v>
      </c>
      <c r="G88" s="285">
        <v>24</v>
      </c>
      <c r="H88" s="286">
        <v>1375.38461538462</v>
      </c>
      <c r="I88" s="286">
        <v>2659.63392</v>
      </c>
      <c r="J88" s="296">
        <v>282</v>
      </c>
      <c r="K88" s="297">
        <v>276.923076923077</v>
      </c>
      <c r="L88" s="292">
        <v>480</v>
      </c>
      <c r="M88" s="286"/>
      <c r="N88" s="286"/>
      <c r="O88" s="286">
        <v>0</v>
      </c>
      <c r="P88" s="293">
        <v>5265.94</v>
      </c>
      <c r="Q88" s="259">
        <v>111.75</v>
      </c>
      <c r="R88" s="300">
        <f t="shared" si="17"/>
        <v>5154.19</v>
      </c>
      <c r="S88" s="301">
        <v>0</v>
      </c>
      <c r="T88" s="302" t="str">
        <f>VLOOKUP(C88,'[5]2025.06'!$B$3:$CN$700,38,0)</f>
        <v>湘潭宏顺</v>
      </c>
      <c r="U88" s="1">
        <f>VLOOKUP(C88,[8]一线员工!$C$3:$CL$800,60,0)</f>
        <v>5154.19</v>
      </c>
      <c r="V88" s="1">
        <f t="shared" si="18"/>
        <v>0</v>
      </c>
      <c r="W88" s="254">
        <f t="shared" si="20"/>
        <v>5097.94161230769</v>
      </c>
      <c r="X88" s="254">
        <f t="shared" si="21"/>
        <v>167.99838769231</v>
      </c>
      <c r="Y88" s="1">
        <f t="shared" si="22"/>
        <v>214.757916666667</v>
      </c>
      <c r="AA88" s="209"/>
    </row>
    <row r="89" s="1" customFormat="1" ht="21.7" customHeight="1" spans="1:27">
      <c r="A89" s="228">
        <f t="shared" si="23"/>
        <v>86</v>
      </c>
      <c r="B89" s="228"/>
      <c r="C89" s="232" t="s">
        <v>493</v>
      </c>
      <c r="D89" s="287">
        <v>45814</v>
      </c>
      <c r="E89" s="284" t="s">
        <v>192</v>
      </c>
      <c r="F89" s="285">
        <v>26</v>
      </c>
      <c r="G89" s="285">
        <v>19</v>
      </c>
      <c r="H89" s="286">
        <v>1088.84615384615</v>
      </c>
      <c r="I89" s="286">
        <v>1986.18852</v>
      </c>
      <c r="J89" s="296">
        <v>270</v>
      </c>
      <c r="K89" s="297">
        <v>219.230769230769</v>
      </c>
      <c r="L89" s="292">
        <v>380</v>
      </c>
      <c r="M89" s="286"/>
      <c r="N89" s="286">
        <v>-10</v>
      </c>
      <c r="O89" s="286">
        <v>0</v>
      </c>
      <c r="P89" s="293">
        <v>4086.27</v>
      </c>
      <c r="Q89" s="259"/>
      <c r="R89" s="300">
        <f t="shared" si="17"/>
        <v>4086.27</v>
      </c>
      <c r="S89" s="301">
        <v>0</v>
      </c>
      <c r="T89" s="302" t="str">
        <f>VLOOKUP(C89,'[5]2025.06'!$B$3:$CN$700,38,0)</f>
        <v>湖南诚展</v>
      </c>
      <c r="U89" s="1">
        <f>VLOOKUP(C89,[8]一线员工!$C$3:$CL$800,60,0)</f>
        <v>4086.27</v>
      </c>
      <c r="V89" s="1">
        <f t="shared" si="18"/>
        <v>0</v>
      </c>
      <c r="W89" s="254">
        <f t="shared" si="20"/>
        <v>3953.26544307692</v>
      </c>
      <c r="X89" s="254">
        <f t="shared" si="21"/>
        <v>133.00455692308</v>
      </c>
      <c r="Y89" s="1">
        <f t="shared" si="22"/>
        <v>215.066842105263</v>
      </c>
      <c r="AA89" s="209"/>
    </row>
    <row r="90" s="1" customFormat="1" ht="21.7" customHeight="1" spans="1:27">
      <c r="A90" s="228">
        <f t="shared" si="23"/>
        <v>87</v>
      </c>
      <c r="B90" s="228"/>
      <c r="C90" s="232" t="s">
        <v>494</v>
      </c>
      <c r="D90" s="287">
        <v>45818</v>
      </c>
      <c r="E90" s="284" t="s">
        <v>192</v>
      </c>
      <c r="F90" s="285">
        <v>26</v>
      </c>
      <c r="G90" s="285">
        <v>17</v>
      </c>
      <c r="H90" s="286">
        <v>974.230769230769</v>
      </c>
      <c r="I90" s="286">
        <v>1748.68236</v>
      </c>
      <c r="J90" s="296">
        <v>264</v>
      </c>
      <c r="K90" s="297">
        <v>326.923076923077</v>
      </c>
      <c r="L90" s="292">
        <v>340</v>
      </c>
      <c r="M90" s="286"/>
      <c r="N90" s="286">
        <v>-10</v>
      </c>
      <c r="O90" s="286">
        <v>0</v>
      </c>
      <c r="P90" s="293">
        <v>3779.84</v>
      </c>
      <c r="Q90" s="259">
        <v>115.6</v>
      </c>
      <c r="R90" s="300">
        <f t="shared" si="17"/>
        <v>3664.24</v>
      </c>
      <c r="S90" s="301">
        <v>0</v>
      </c>
      <c r="T90" s="302" t="str">
        <f>VLOOKUP(C90,'[5]2025.06'!$B$3:$CN$700,38,0)</f>
        <v>东方人才</v>
      </c>
      <c r="U90" s="1">
        <f>VLOOKUP(C90,[8]一线员工!$C$3:$CL$800,60,0)</f>
        <v>3664.24</v>
      </c>
      <c r="V90" s="1">
        <f t="shared" si="18"/>
        <v>0</v>
      </c>
      <c r="W90" s="254">
        <f t="shared" si="20"/>
        <v>3660.83620615385</v>
      </c>
      <c r="X90" s="254">
        <f t="shared" si="21"/>
        <v>119.00379384615</v>
      </c>
      <c r="Y90" s="1">
        <f t="shared" si="22"/>
        <v>215.543529411765</v>
      </c>
      <c r="AA90" s="209"/>
    </row>
    <row r="91" s="1" customFormat="1" ht="21.7" customHeight="1" spans="1:27">
      <c r="A91" s="228">
        <f t="shared" si="23"/>
        <v>88</v>
      </c>
      <c r="B91" s="228"/>
      <c r="C91" s="232" t="s">
        <v>495</v>
      </c>
      <c r="D91" s="287">
        <v>45818</v>
      </c>
      <c r="E91" s="284" t="s">
        <v>192</v>
      </c>
      <c r="F91" s="285">
        <v>26</v>
      </c>
      <c r="G91" s="285">
        <v>16</v>
      </c>
      <c r="H91" s="286">
        <v>916.923076923077</v>
      </c>
      <c r="I91" s="286">
        <v>1570.16928</v>
      </c>
      <c r="J91" s="296">
        <v>255</v>
      </c>
      <c r="K91" s="297">
        <v>184.615384615385</v>
      </c>
      <c r="L91" s="292">
        <v>320</v>
      </c>
      <c r="M91" s="286"/>
      <c r="N91" s="286"/>
      <c r="O91" s="286">
        <v>0</v>
      </c>
      <c r="P91" s="293">
        <v>3374.71</v>
      </c>
      <c r="Q91" s="259"/>
      <c r="R91" s="300">
        <f t="shared" si="17"/>
        <v>3374.71</v>
      </c>
      <c r="S91" s="301">
        <v>0</v>
      </c>
      <c r="T91" s="302" t="str">
        <f>VLOOKUP(C91,'[5]2025.06'!$B$3:$CN$700,38,0)</f>
        <v>湖南诚展</v>
      </c>
      <c r="U91" s="1">
        <f>VLOOKUP(C91,[8]一线员工!$C$3:$CL$800,60,0)</f>
        <v>3374.71</v>
      </c>
      <c r="V91" s="1">
        <f t="shared" si="18"/>
        <v>0</v>
      </c>
      <c r="W91" s="254">
        <f t="shared" si="20"/>
        <v>3262.70774153846</v>
      </c>
      <c r="X91" s="254">
        <f t="shared" si="21"/>
        <v>112.00225846154</v>
      </c>
      <c r="Y91" s="1">
        <f t="shared" si="22"/>
        <v>210.919375</v>
      </c>
      <c r="AA91" s="209"/>
    </row>
    <row r="92" s="1" customFormat="1" ht="21.7" customHeight="1" spans="1:27">
      <c r="A92" s="228">
        <f t="shared" si="23"/>
        <v>89</v>
      </c>
      <c r="B92" s="228"/>
      <c r="C92" s="232" t="s">
        <v>496</v>
      </c>
      <c r="D92" s="287">
        <v>45829</v>
      </c>
      <c r="E92" s="284" t="s">
        <v>192</v>
      </c>
      <c r="F92" s="285">
        <v>26</v>
      </c>
      <c r="G92" s="285">
        <v>9</v>
      </c>
      <c r="H92" s="286">
        <v>515.769230769231</v>
      </c>
      <c r="I92" s="286">
        <v>578.6873136</v>
      </c>
      <c r="J92" s="296">
        <v>264</v>
      </c>
      <c r="K92" s="297">
        <v>173.076923076923</v>
      </c>
      <c r="L92" s="292">
        <v>180</v>
      </c>
      <c r="M92" s="286"/>
      <c r="N92" s="286">
        <v>-20</v>
      </c>
      <c r="O92" s="286">
        <v>0</v>
      </c>
      <c r="P92" s="293">
        <v>1763.53</v>
      </c>
      <c r="Q92" s="259"/>
      <c r="R92" s="300">
        <f t="shared" si="17"/>
        <v>1763.53</v>
      </c>
      <c r="S92" s="301">
        <v>0</v>
      </c>
      <c r="T92" s="302" t="str">
        <f>VLOOKUP(C92,'[5]2025.06'!$B$3:$CN$700,38,0)</f>
        <v>湘潭宏顺</v>
      </c>
      <c r="U92" s="1">
        <f>VLOOKUP(C92,[8]一线员工!$C$3:$CL$800,60,0)</f>
        <v>1763.53</v>
      </c>
      <c r="V92" s="1">
        <f t="shared" si="18"/>
        <v>0</v>
      </c>
      <c r="W92" s="254">
        <f t="shared" si="20"/>
        <v>1700.53346744615</v>
      </c>
      <c r="X92" s="254">
        <f t="shared" si="21"/>
        <v>62.9965325538499</v>
      </c>
      <c r="Y92" s="1">
        <f t="shared" si="22"/>
        <v>195.947777777778</v>
      </c>
      <c r="AA92" s="209"/>
    </row>
    <row r="93" s="1" customFormat="1" ht="21.7" customHeight="1" spans="1:27">
      <c r="A93" s="228">
        <f t="shared" si="23"/>
        <v>90</v>
      </c>
      <c r="B93" s="228"/>
      <c r="C93" s="232" t="s">
        <v>497</v>
      </c>
      <c r="D93" s="287">
        <v>45829</v>
      </c>
      <c r="E93" s="284" t="s">
        <v>192</v>
      </c>
      <c r="F93" s="285">
        <v>26</v>
      </c>
      <c r="G93" s="285">
        <v>9</v>
      </c>
      <c r="H93" s="286">
        <v>515.769230769231</v>
      </c>
      <c r="I93" s="286">
        <v>584.803088</v>
      </c>
      <c r="J93" s="296">
        <v>273</v>
      </c>
      <c r="K93" s="297">
        <v>69.2307692307692</v>
      </c>
      <c r="L93" s="292">
        <v>180</v>
      </c>
      <c r="M93" s="286"/>
      <c r="N93" s="286"/>
      <c r="O93" s="286">
        <v>0</v>
      </c>
      <c r="P93" s="293">
        <v>1694.8</v>
      </c>
      <c r="Q93" s="259"/>
      <c r="R93" s="300">
        <f t="shared" si="17"/>
        <v>1694.8</v>
      </c>
      <c r="S93" s="301">
        <v>0</v>
      </c>
      <c r="T93" s="302" t="str">
        <f>VLOOKUP(C93,'[5]2025.06'!$B$3:$CN$700,38,0)</f>
        <v>湘潭宏顺</v>
      </c>
      <c r="U93" s="1">
        <f>VLOOKUP(C93,[8]一线员工!$C$3:$CL$800,60,0)</f>
        <v>1694.8</v>
      </c>
      <c r="V93" s="1">
        <f t="shared" si="18"/>
        <v>0</v>
      </c>
      <c r="W93" s="254">
        <f t="shared" si="20"/>
        <v>1631.803088</v>
      </c>
      <c r="X93" s="254">
        <f t="shared" si="21"/>
        <v>62.9969120000001</v>
      </c>
      <c r="Y93" s="1">
        <f t="shared" si="22"/>
        <v>188.311111111111</v>
      </c>
      <c r="AA93" s="209"/>
    </row>
    <row r="94" s="1" customFormat="1" ht="21.7" customHeight="1" spans="1:27">
      <c r="A94" s="228">
        <f t="shared" si="23"/>
        <v>91</v>
      </c>
      <c r="B94" s="228"/>
      <c r="C94" s="232" t="s">
        <v>498</v>
      </c>
      <c r="D94" s="287">
        <v>45830</v>
      </c>
      <c r="E94" s="284" t="s">
        <v>192</v>
      </c>
      <c r="F94" s="285">
        <v>26</v>
      </c>
      <c r="G94" s="285">
        <v>7</v>
      </c>
      <c r="H94" s="286">
        <v>401.153846153846</v>
      </c>
      <c r="I94" s="286">
        <v>394.416624</v>
      </c>
      <c r="J94" s="296">
        <v>273</v>
      </c>
      <c r="K94" s="297">
        <v>53.8461538461538</v>
      </c>
      <c r="L94" s="292">
        <v>140</v>
      </c>
      <c r="M94" s="286"/>
      <c r="N94" s="286"/>
      <c r="O94" s="286">
        <v>0</v>
      </c>
      <c r="P94" s="293">
        <v>1318.42</v>
      </c>
      <c r="Q94" s="259">
        <v>8.5</v>
      </c>
      <c r="R94" s="300">
        <f t="shared" si="17"/>
        <v>1309.92</v>
      </c>
      <c r="S94" s="301">
        <v>0</v>
      </c>
      <c r="T94" s="302" t="str">
        <f>VLOOKUP(C94,'[5]2025.06'!$B$3:$CN$700,38,0)</f>
        <v>湘潭宏顺</v>
      </c>
      <c r="U94" s="1">
        <f>VLOOKUP(C94,[8]一线员工!$C$3:$CL$800,60,0)</f>
        <v>1309.92</v>
      </c>
      <c r="V94" s="1">
        <f t="shared" si="18"/>
        <v>0</v>
      </c>
      <c r="W94" s="254">
        <f t="shared" si="20"/>
        <v>1269.416624</v>
      </c>
      <c r="X94" s="254">
        <f t="shared" si="21"/>
        <v>49.0033760000001</v>
      </c>
      <c r="Y94" s="1">
        <f t="shared" si="22"/>
        <v>187.131428571429</v>
      </c>
      <c r="AA94" s="209"/>
    </row>
    <row r="95" s="1" customFormat="1" ht="21.7" customHeight="1" spans="1:27">
      <c r="A95" s="228">
        <f t="shared" ref="A95:A104" si="24">ROW()-3</f>
        <v>92</v>
      </c>
      <c r="B95" s="228"/>
      <c r="C95" s="232" t="s">
        <v>499</v>
      </c>
      <c r="D95" s="287">
        <v>45812</v>
      </c>
      <c r="E95" s="284" t="s">
        <v>192</v>
      </c>
      <c r="F95" s="285">
        <v>26</v>
      </c>
      <c r="G95" s="285">
        <v>25</v>
      </c>
      <c r="H95" s="286">
        <v>1432.69230769231</v>
      </c>
      <c r="I95" s="286">
        <v>1680.48</v>
      </c>
      <c r="J95" s="296">
        <v>246</v>
      </c>
      <c r="K95" s="297">
        <v>192.307692307692</v>
      </c>
      <c r="L95" s="292">
        <v>500</v>
      </c>
      <c r="M95" s="286"/>
      <c r="N95" s="286">
        <v>-10</v>
      </c>
      <c r="O95" s="286">
        <v>0</v>
      </c>
      <c r="P95" s="293">
        <v>4241.48</v>
      </c>
      <c r="Q95" s="259">
        <v>150.75</v>
      </c>
      <c r="R95" s="300">
        <f t="shared" si="17"/>
        <v>4090.73</v>
      </c>
      <c r="S95" s="301" t="s">
        <v>500</v>
      </c>
      <c r="T95" s="302" t="str">
        <f>VLOOKUP(C95,'[5]2025.06'!$B$3:$CN$700,38,0)</f>
        <v>湘潭宏顺</v>
      </c>
      <c r="U95" s="1">
        <f>VLOOKUP(C95,[8]一线员工!$C$3:$CL$800,60,0)</f>
        <v>4090.73</v>
      </c>
      <c r="V95" s="1">
        <f t="shared" si="18"/>
        <v>0</v>
      </c>
      <c r="W95" s="254">
        <f t="shared" si="20"/>
        <v>4066.48</v>
      </c>
      <c r="X95" s="254">
        <f t="shared" si="21"/>
        <v>175</v>
      </c>
      <c r="Y95" s="1">
        <f t="shared" si="22"/>
        <v>163.6292</v>
      </c>
      <c r="AA95" s="209"/>
    </row>
    <row r="96" s="1" customFormat="1" ht="21.7" customHeight="1" spans="1:27">
      <c r="A96" s="228">
        <f t="shared" si="24"/>
        <v>93</v>
      </c>
      <c r="B96" s="228"/>
      <c r="C96" s="232" t="s">
        <v>501</v>
      </c>
      <c r="D96" s="287">
        <v>45812</v>
      </c>
      <c r="E96" s="284" t="s">
        <v>192</v>
      </c>
      <c r="F96" s="285">
        <v>26</v>
      </c>
      <c r="G96" s="285">
        <v>11</v>
      </c>
      <c r="H96" s="286">
        <v>630.384615384615</v>
      </c>
      <c r="I96" s="286">
        <v>870.997552</v>
      </c>
      <c r="J96" s="296">
        <v>273</v>
      </c>
      <c r="K96" s="297">
        <v>84.6153846153846</v>
      </c>
      <c r="L96" s="292">
        <v>220</v>
      </c>
      <c r="M96" s="286"/>
      <c r="N96" s="286"/>
      <c r="O96" s="286">
        <v>0</v>
      </c>
      <c r="P96" s="293">
        <v>2167</v>
      </c>
      <c r="Q96" s="259">
        <v>59.9</v>
      </c>
      <c r="R96" s="300">
        <f t="shared" si="17"/>
        <v>2107.1</v>
      </c>
      <c r="S96" s="301" t="s">
        <v>387</v>
      </c>
      <c r="T96" s="302" t="str">
        <f>VLOOKUP(C96,'[5]2025.06'!$B$3:$CN$700,38,0)</f>
        <v>湘潭宏顺</v>
      </c>
      <c r="U96" s="1">
        <f>VLOOKUP(C96,[8]一线员工!$C$3:$CL$800,60,0)</f>
        <v>2107.1</v>
      </c>
      <c r="V96" s="1">
        <f t="shared" si="18"/>
        <v>0</v>
      </c>
      <c r="W96" s="254">
        <f t="shared" si="20"/>
        <v>2089.997552</v>
      </c>
      <c r="X96" s="254">
        <f t="shared" si="21"/>
        <v>77.0024480000002</v>
      </c>
      <c r="Y96" s="1">
        <f t="shared" si="22"/>
        <v>191.554545454545</v>
      </c>
      <c r="AA96" s="209"/>
    </row>
    <row r="97" s="1" customFormat="1" ht="21.7" customHeight="1" spans="1:27">
      <c r="A97" s="228">
        <f t="shared" si="24"/>
        <v>94</v>
      </c>
      <c r="B97" s="228"/>
      <c r="C97" s="232" t="s">
        <v>502</v>
      </c>
      <c r="D97" s="287">
        <v>45813</v>
      </c>
      <c r="E97" s="284" t="s">
        <v>192</v>
      </c>
      <c r="F97" s="285">
        <v>26</v>
      </c>
      <c r="G97" s="285">
        <v>16</v>
      </c>
      <c r="H97" s="286">
        <v>916.923076923077</v>
      </c>
      <c r="I97" s="286">
        <v>1275.107712</v>
      </c>
      <c r="J97" s="296">
        <v>267</v>
      </c>
      <c r="K97" s="297">
        <v>184.615384615385</v>
      </c>
      <c r="L97" s="292">
        <v>320</v>
      </c>
      <c r="M97" s="286">
        <v>-307.378848615385</v>
      </c>
      <c r="N97" s="286"/>
      <c r="O97" s="286">
        <v>0</v>
      </c>
      <c r="P97" s="293">
        <v>2784.27</v>
      </c>
      <c r="Q97" s="259">
        <v>150.75</v>
      </c>
      <c r="R97" s="300">
        <f t="shared" si="17"/>
        <v>2633.52</v>
      </c>
      <c r="S97" s="301" t="s">
        <v>443</v>
      </c>
      <c r="T97" s="302" t="str">
        <f>VLOOKUP(C97,'[5]2025.06'!$B$3:$CN$700,38,0)</f>
        <v>德顺</v>
      </c>
      <c r="U97" s="1">
        <f>VLOOKUP(C97,[8]一线员工!$C$3:$CL$800,60,0)</f>
        <v>2633.52</v>
      </c>
      <c r="V97" s="1">
        <f t="shared" si="18"/>
        <v>0</v>
      </c>
      <c r="W97" s="254">
        <f t="shared" si="20"/>
        <v>2672.26732492308</v>
      </c>
      <c r="X97" s="254">
        <f t="shared" si="21"/>
        <v>112.00267507692</v>
      </c>
      <c r="Y97" s="1">
        <f t="shared" si="22"/>
        <v>164.595</v>
      </c>
      <c r="AA97" s="209"/>
    </row>
    <row r="98" s="1" customFormat="1" ht="21.7" customHeight="1" spans="1:27">
      <c r="A98" s="228">
        <f t="shared" si="24"/>
        <v>95</v>
      </c>
      <c r="B98" s="228"/>
      <c r="C98" s="232" t="s">
        <v>503</v>
      </c>
      <c r="D98" s="287">
        <v>45814</v>
      </c>
      <c r="E98" s="284" t="s">
        <v>192</v>
      </c>
      <c r="F98" s="285">
        <v>26</v>
      </c>
      <c r="G98" s="285">
        <v>14</v>
      </c>
      <c r="H98" s="286">
        <v>802.307692307692</v>
      </c>
      <c r="I98" s="286">
        <v>834.7008</v>
      </c>
      <c r="J98" s="296">
        <v>255</v>
      </c>
      <c r="K98" s="297">
        <v>107.692307692308</v>
      </c>
      <c r="L98" s="292">
        <v>280</v>
      </c>
      <c r="M98" s="286"/>
      <c r="N98" s="286"/>
      <c r="O98" s="286">
        <v>0</v>
      </c>
      <c r="P98" s="293">
        <v>2391.7</v>
      </c>
      <c r="Q98" s="259"/>
      <c r="R98" s="300">
        <f t="shared" si="17"/>
        <v>2391.7</v>
      </c>
      <c r="S98" s="301" t="s">
        <v>445</v>
      </c>
      <c r="T98" s="302" t="str">
        <f>VLOOKUP(C98,'[5]2025.06'!$B$3:$CN$700,38,0)</f>
        <v>湘潭思泉</v>
      </c>
      <c r="U98" s="1">
        <f>VLOOKUP(C98,[8]一线员工!$C$3:$CL$800,60,0)</f>
        <v>2391.7</v>
      </c>
      <c r="V98" s="1">
        <f t="shared" si="18"/>
        <v>0</v>
      </c>
      <c r="W98" s="254">
        <f t="shared" si="20"/>
        <v>2293.7008</v>
      </c>
      <c r="X98" s="254">
        <f t="shared" si="21"/>
        <v>97.9991999999997</v>
      </c>
      <c r="Y98" s="1">
        <f t="shared" si="22"/>
        <v>170.835714285714</v>
      </c>
      <c r="AA98" s="209"/>
    </row>
    <row r="99" s="1" customFormat="1" ht="21.7" customHeight="1" spans="1:27">
      <c r="A99" s="228">
        <f t="shared" si="24"/>
        <v>96</v>
      </c>
      <c r="B99" s="228"/>
      <c r="C99" s="232" t="s">
        <v>504</v>
      </c>
      <c r="D99" s="287">
        <v>45812</v>
      </c>
      <c r="E99" s="284" t="s">
        <v>192</v>
      </c>
      <c r="F99" s="285">
        <v>26</v>
      </c>
      <c r="G99" s="285">
        <v>22</v>
      </c>
      <c r="H99" s="286">
        <v>1260.76923076923</v>
      </c>
      <c r="I99" s="286">
        <v>1918.123104</v>
      </c>
      <c r="J99" s="296">
        <v>267</v>
      </c>
      <c r="K99" s="297">
        <v>169.230769230769</v>
      </c>
      <c r="L99" s="292">
        <v>440</v>
      </c>
      <c r="M99" s="286"/>
      <c r="N99" s="286"/>
      <c r="O99" s="286">
        <v>0</v>
      </c>
      <c r="P99" s="293">
        <v>4231.12</v>
      </c>
      <c r="Q99" s="259">
        <v>150.75</v>
      </c>
      <c r="R99" s="300">
        <f t="shared" si="17"/>
        <v>4080.37</v>
      </c>
      <c r="S99" s="301" t="s">
        <v>505</v>
      </c>
      <c r="T99" s="302" t="str">
        <f>VLOOKUP(C99,'[5]2025.06'!$B$3:$CN$700,38,0)</f>
        <v>湘潭宏顺</v>
      </c>
      <c r="U99" s="1">
        <f>VLOOKUP(C99,[8]一线员工!$C$3:$CL$800,60,0)</f>
        <v>4080.37</v>
      </c>
      <c r="V99" s="1">
        <f t="shared" si="18"/>
        <v>0</v>
      </c>
      <c r="W99" s="254">
        <f t="shared" si="20"/>
        <v>4077.123104</v>
      </c>
      <c r="X99" s="254">
        <f t="shared" si="21"/>
        <v>153.996896</v>
      </c>
      <c r="Y99" s="1">
        <f t="shared" si="22"/>
        <v>185.471363636364</v>
      </c>
      <c r="AA99" s="209"/>
    </row>
    <row r="100" s="1" customFormat="1" ht="21.7" customHeight="1" spans="1:27">
      <c r="A100" s="228">
        <f t="shared" si="24"/>
        <v>97</v>
      </c>
      <c r="B100" s="228"/>
      <c r="C100" s="232" t="s">
        <v>506</v>
      </c>
      <c r="D100" s="287">
        <v>45813</v>
      </c>
      <c r="E100" s="284" t="s">
        <v>192</v>
      </c>
      <c r="F100" s="285">
        <v>26</v>
      </c>
      <c r="G100" s="285">
        <v>17</v>
      </c>
      <c r="H100" s="286">
        <v>974.230769230769</v>
      </c>
      <c r="I100" s="286">
        <v>1450.140944</v>
      </c>
      <c r="J100" s="296">
        <v>267</v>
      </c>
      <c r="K100" s="297">
        <v>326.923076923077</v>
      </c>
      <c r="L100" s="292">
        <v>340</v>
      </c>
      <c r="M100" s="286"/>
      <c r="N100" s="286"/>
      <c r="O100" s="286">
        <v>0</v>
      </c>
      <c r="P100" s="293">
        <v>3494.29</v>
      </c>
      <c r="Q100" s="259"/>
      <c r="R100" s="300">
        <f t="shared" si="17"/>
        <v>3494.29</v>
      </c>
      <c r="S100" s="301" t="s">
        <v>507</v>
      </c>
      <c r="T100" s="302" t="str">
        <f>VLOOKUP(C100,'[5]2025.06'!$B$3:$CN$700,38,0)</f>
        <v>湘潭思泉</v>
      </c>
      <c r="U100" s="1">
        <f>VLOOKUP(C100,[8]一线员工!$C$3:$CL$800,60,0)</f>
        <v>3494.29</v>
      </c>
      <c r="V100" s="1">
        <f t="shared" si="18"/>
        <v>0</v>
      </c>
      <c r="W100" s="254">
        <f t="shared" si="20"/>
        <v>3375.29479015385</v>
      </c>
      <c r="X100" s="254">
        <f t="shared" si="21"/>
        <v>118.99520984615</v>
      </c>
      <c r="Y100" s="1">
        <f t="shared" si="22"/>
        <v>205.546470588235</v>
      </c>
      <c r="AA100" s="209"/>
    </row>
    <row r="101" s="1" customFormat="1" ht="21.7" customHeight="1" spans="1:27">
      <c r="A101" s="228">
        <f t="shared" si="24"/>
        <v>98</v>
      </c>
      <c r="B101" s="228"/>
      <c r="C101" s="232" t="s">
        <v>508</v>
      </c>
      <c r="D101" s="287">
        <v>45817</v>
      </c>
      <c r="E101" s="284" t="s">
        <v>192</v>
      </c>
      <c r="F101" s="285">
        <v>26</v>
      </c>
      <c r="G101" s="285">
        <v>7</v>
      </c>
      <c r="H101" s="286">
        <v>401.153846153846</v>
      </c>
      <c r="I101" s="286">
        <v>255.7504</v>
      </c>
      <c r="J101" s="296">
        <v>246</v>
      </c>
      <c r="K101" s="297">
        <v>53.8461538461538</v>
      </c>
      <c r="L101" s="292">
        <v>140</v>
      </c>
      <c r="M101" s="286"/>
      <c r="N101" s="286"/>
      <c r="O101" s="286">
        <v>0</v>
      </c>
      <c r="P101" s="293">
        <v>1152.75</v>
      </c>
      <c r="Q101" s="259"/>
      <c r="R101" s="300">
        <f t="shared" ref="R101:R126" si="25">P101-Q101</f>
        <v>1152.75</v>
      </c>
      <c r="S101" s="301" t="s">
        <v>460</v>
      </c>
      <c r="T101" s="302" t="str">
        <f>VLOOKUP(C101,'[5]2025.06'!$B$3:$CN$700,38,0)</f>
        <v>湘潭思泉</v>
      </c>
      <c r="U101" s="1">
        <f>VLOOKUP(C101,[8]一线员工!$C$3:$CL$800,60,0)</f>
        <v>1152.75</v>
      </c>
      <c r="V101" s="1">
        <f t="shared" ref="V101:V126" si="26">U101-R101</f>
        <v>0</v>
      </c>
      <c r="W101" s="254">
        <f t="shared" si="20"/>
        <v>1103.7504</v>
      </c>
      <c r="X101" s="254">
        <f t="shared" si="21"/>
        <v>48.9996000000001</v>
      </c>
      <c r="Y101" s="1">
        <f t="shared" si="22"/>
        <v>164.678571428571</v>
      </c>
      <c r="AA101" s="209"/>
    </row>
    <row r="102" s="1" customFormat="1" ht="21.7" customHeight="1" spans="1:27">
      <c r="A102" s="228">
        <f t="shared" si="24"/>
        <v>99</v>
      </c>
      <c r="B102" s="228"/>
      <c r="C102" s="232" t="s">
        <v>509</v>
      </c>
      <c r="D102" s="287">
        <v>45818</v>
      </c>
      <c r="E102" s="284" t="s">
        <v>192</v>
      </c>
      <c r="F102" s="285">
        <v>26</v>
      </c>
      <c r="G102" s="285">
        <v>7</v>
      </c>
      <c r="H102" s="286">
        <v>401.153846153846</v>
      </c>
      <c r="I102" s="286">
        <v>255.7504</v>
      </c>
      <c r="J102" s="296">
        <v>246</v>
      </c>
      <c r="K102" s="297">
        <v>53.8461538461538</v>
      </c>
      <c r="L102" s="292">
        <v>140</v>
      </c>
      <c r="M102" s="286"/>
      <c r="N102" s="286"/>
      <c r="O102" s="286">
        <v>0</v>
      </c>
      <c r="P102" s="293">
        <v>1152.75</v>
      </c>
      <c r="Q102" s="259"/>
      <c r="R102" s="300">
        <f t="shared" si="25"/>
        <v>1152.75</v>
      </c>
      <c r="S102" s="301" t="s">
        <v>435</v>
      </c>
      <c r="T102" s="302" t="str">
        <f>VLOOKUP(C102,'[5]2025.06'!$B$3:$CN$700,38,0)</f>
        <v>湘潭思泉</v>
      </c>
      <c r="U102" s="1">
        <f>VLOOKUP(C102,[8]一线员工!$C$3:$CL$800,60,0)</f>
        <v>1152.75</v>
      </c>
      <c r="V102" s="1">
        <f t="shared" si="26"/>
        <v>0</v>
      </c>
      <c r="W102" s="254">
        <f t="shared" si="20"/>
        <v>1103.7504</v>
      </c>
      <c r="X102" s="254">
        <f t="shared" si="21"/>
        <v>48.9996000000001</v>
      </c>
      <c r="Y102" s="1">
        <f t="shared" si="22"/>
        <v>164.678571428571</v>
      </c>
      <c r="AA102" s="209"/>
    </row>
    <row r="103" s="1" customFormat="1" ht="21.7" customHeight="1" spans="1:27">
      <c r="A103" s="228">
        <f t="shared" si="24"/>
        <v>100</v>
      </c>
      <c r="B103" s="228"/>
      <c r="C103" s="232" t="s">
        <v>510</v>
      </c>
      <c r="D103" s="287">
        <v>45812</v>
      </c>
      <c r="E103" s="284" t="s">
        <v>192</v>
      </c>
      <c r="F103" s="285">
        <v>26</v>
      </c>
      <c r="G103" s="285">
        <v>15</v>
      </c>
      <c r="H103" s="286">
        <v>859.615384615385</v>
      </c>
      <c r="I103" s="286">
        <v>1011.684</v>
      </c>
      <c r="J103" s="296">
        <v>255</v>
      </c>
      <c r="K103" s="297">
        <v>173.076923076923</v>
      </c>
      <c r="L103" s="292">
        <v>300</v>
      </c>
      <c r="M103" s="286"/>
      <c r="N103" s="286"/>
      <c r="O103" s="286">
        <v>0</v>
      </c>
      <c r="P103" s="293">
        <v>2719.38</v>
      </c>
      <c r="Q103" s="259"/>
      <c r="R103" s="300">
        <f t="shared" si="25"/>
        <v>2719.38</v>
      </c>
      <c r="S103" s="301" t="s">
        <v>442</v>
      </c>
      <c r="T103" s="302" t="str">
        <f>VLOOKUP(C103,'[5]2025.06'!$B$3:$CN$700,38,0)</f>
        <v>湖南诚展</v>
      </c>
      <c r="U103" s="1">
        <f>VLOOKUP(C103,[8]一线员工!$C$3:$CL$800,60,0)</f>
        <v>2719.38</v>
      </c>
      <c r="V103" s="1">
        <f t="shared" si="26"/>
        <v>0</v>
      </c>
      <c r="W103" s="254">
        <f t="shared" si="20"/>
        <v>2614.37630769231</v>
      </c>
      <c r="X103" s="254">
        <f t="shared" si="21"/>
        <v>105.00369230769</v>
      </c>
      <c r="Y103" s="1">
        <f t="shared" si="22"/>
        <v>181.292</v>
      </c>
      <c r="AA103" s="209"/>
    </row>
    <row r="104" s="1" customFormat="1" ht="21.7" customHeight="1" spans="1:27">
      <c r="A104" s="228">
        <f t="shared" si="24"/>
        <v>101</v>
      </c>
      <c r="B104" s="228"/>
      <c r="C104" s="232" t="s">
        <v>511</v>
      </c>
      <c r="D104" s="287">
        <v>45811</v>
      </c>
      <c r="E104" s="284" t="s">
        <v>192</v>
      </c>
      <c r="F104" s="285">
        <v>26</v>
      </c>
      <c r="G104" s="285">
        <v>10</v>
      </c>
      <c r="H104" s="286">
        <v>573.076923076923</v>
      </c>
      <c r="I104" s="286">
        <v>474.456</v>
      </c>
      <c r="J104" s="296">
        <v>264</v>
      </c>
      <c r="K104" s="297">
        <v>115.384615384615</v>
      </c>
      <c r="L104" s="292">
        <v>200</v>
      </c>
      <c r="M104" s="286">
        <v>-262.306584615385</v>
      </c>
      <c r="N104" s="286"/>
      <c r="O104" s="286">
        <v>0</v>
      </c>
      <c r="P104" s="293">
        <v>1444.61</v>
      </c>
      <c r="Q104" s="259">
        <v>42.5</v>
      </c>
      <c r="R104" s="300">
        <f t="shared" si="25"/>
        <v>1402.11</v>
      </c>
      <c r="S104" s="301" t="s">
        <v>512</v>
      </c>
      <c r="T104" s="302" t="str">
        <f>VLOOKUP(C104,'[5]2025.06'!$B$3:$CN$700,38,0)</f>
        <v>湘潭宏顺</v>
      </c>
      <c r="U104" s="1">
        <f>VLOOKUP(C104,[8]一线员工!$C$3:$CL$800,60,0)</f>
        <v>1402.11</v>
      </c>
      <c r="V104" s="1">
        <f t="shared" si="26"/>
        <v>0</v>
      </c>
      <c r="W104" s="254">
        <f t="shared" si="20"/>
        <v>1374.61095384615</v>
      </c>
      <c r="X104" s="254">
        <f t="shared" si="21"/>
        <v>69.9990461538498</v>
      </c>
      <c r="Y104" s="1">
        <f t="shared" si="22"/>
        <v>140.211</v>
      </c>
      <c r="AA104" s="209"/>
    </row>
    <row r="105" s="1" customFormat="1" ht="21.7" customHeight="1" spans="1:27">
      <c r="A105" s="228">
        <f t="shared" ref="A105:A114" si="27">ROW()-3</f>
        <v>102</v>
      </c>
      <c r="B105" s="228"/>
      <c r="C105" s="232" t="s">
        <v>513</v>
      </c>
      <c r="D105" s="287">
        <v>45818</v>
      </c>
      <c r="E105" s="284" t="s">
        <v>192</v>
      </c>
      <c r="F105" s="285">
        <v>26</v>
      </c>
      <c r="G105" s="285">
        <v>14</v>
      </c>
      <c r="H105" s="286">
        <v>802.307692307692</v>
      </c>
      <c r="I105" s="286">
        <v>738.40576</v>
      </c>
      <c r="J105" s="296">
        <v>240</v>
      </c>
      <c r="K105" s="297">
        <v>269.230769230769</v>
      </c>
      <c r="L105" s="292">
        <v>280</v>
      </c>
      <c r="M105" s="286"/>
      <c r="N105" s="286">
        <v>-10</v>
      </c>
      <c r="O105" s="286">
        <v>0</v>
      </c>
      <c r="P105" s="293">
        <v>2431.94</v>
      </c>
      <c r="Q105" s="259"/>
      <c r="R105" s="300">
        <f t="shared" si="25"/>
        <v>2431.94</v>
      </c>
      <c r="S105" s="301" t="s">
        <v>445</v>
      </c>
      <c r="T105" s="302" t="str">
        <f>VLOOKUP(C105,'[5]2025.06'!$B$3:$CN$700,38,0)</f>
        <v>湘潭宏顺</v>
      </c>
      <c r="U105" s="1">
        <f>VLOOKUP(C105,[8]一线员工!$C$3:$CL$800,60,0)</f>
        <v>2431.94</v>
      </c>
      <c r="V105" s="1">
        <f t="shared" si="26"/>
        <v>0</v>
      </c>
      <c r="W105" s="254">
        <f t="shared" si="20"/>
        <v>2333.94422153846</v>
      </c>
      <c r="X105" s="254">
        <f t="shared" si="21"/>
        <v>97.9957784615399</v>
      </c>
      <c r="Y105" s="1">
        <f t="shared" si="22"/>
        <v>173.71</v>
      </c>
      <c r="AA105" s="209"/>
    </row>
    <row r="106" s="1" customFormat="1" ht="21.7" customHeight="1" spans="1:27">
      <c r="A106" s="228">
        <f t="shared" si="27"/>
        <v>103</v>
      </c>
      <c r="B106" s="228"/>
      <c r="C106" s="232" t="s">
        <v>514</v>
      </c>
      <c r="D106" s="287">
        <v>45818</v>
      </c>
      <c r="E106" s="284" t="s">
        <v>192</v>
      </c>
      <c r="F106" s="285">
        <v>26</v>
      </c>
      <c r="G106" s="285">
        <v>7</v>
      </c>
      <c r="H106" s="286">
        <v>401.153846153846</v>
      </c>
      <c r="I106" s="286">
        <v>303.3192</v>
      </c>
      <c r="J106" s="296">
        <v>228</v>
      </c>
      <c r="K106" s="297">
        <v>80.7692307692308</v>
      </c>
      <c r="L106" s="292">
        <v>140</v>
      </c>
      <c r="M106" s="286"/>
      <c r="N106" s="286">
        <v>-20</v>
      </c>
      <c r="O106" s="286">
        <v>0</v>
      </c>
      <c r="P106" s="293">
        <v>1189.24</v>
      </c>
      <c r="Q106" s="259"/>
      <c r="R106" s="300">
        <f t="shared" si="25"/>
        <v>1189.24</v>
      </c>
      <c r="S106" s="301" t="s">
        <v>435</v>
      </c>
      <c r="T106" s="302" t="str">
        <f>VLOOKUP(C106,'[5]2025.06'!$B$3:$CN$700,38,0)</f>
        <v>湖南诚展</v>
      </c>
      <c r="U106" s="1">
        <f>VLOOKUP(C106,[8]一线员工!$C$3:$CL$800,60,0)</f>
        <v>1189.24</v>
      </c>
      <c r="V106" s="1">
        <f t="shared" si="26"/>
        <v>0</v>
      </c>
      <c r="W106" s="254">
        <f t="shared" si="20"/>
        <v>1140.24227692308</v>
      </c>
      <c r="X106" s="254">
        <f t="shared" si="21"/>
        <v>48.99772307692</v>
      </c>
      <c r="Y106" s="1">
        <f t="shared" si="22"/>
        <v>169.891428571429</v>
      </c>
      <c r="AA106" s="209"/>
    </row>
    <row r="107" s="1" customFormat="1" ht="21.7" customHeight="1" spans="1:27">
      <c r="A107" s="228">
        <f t="shared" si="27"/>
        <v>104</v>
      </c>
      <c r="B107" s="228"/>
      <c r="C107" s="232" t="s">
        <v>515</v>
      </c>
      <c r="D107" s="287">
        <v>45818</v>
      </c>
      <c r="E107" s="284" t="s">
        <v>192</v>
      </c>
      <c r="F107" s="285">
        <v>26</v>
      </c>
      <c r="G107" s="285">
        <v>10</v>
      </c>
      <c r="H107" s="286">
        <v>573.076923076923</v>
      </c>
      <c r="I107" s="286">
        <v>575.256</v>
      </c>
      <c r="J107" s="296">
        <v>228</v>
      </c>
      <c r="K107" s="297">
        <v>115.384615384615</v>
      </c>
      <c r="L107" s="292">
        <v>200</v>
      </c>
      <c r="M107" s="286"/>
      <c r="N107" s="286"/>
      <c r="O107" s="286">
        <v>0</v>
      </c>
      <c r="P107" s="293">
        <v>1771.72</v>
      </c>
      <c r="Q107" s="259"/>
      <c r="R107" s="300">
        <f t="shared" si="25"/>
        <v>1771.72</v>
      </c>
      <c r="S107" s="301" t="s">
        <v>442</v>
      </c>
      <c r="T107" s="302" t="str">
        <f>VLOOKUP(C107,'[5]2025.06'!$B$3:$CN$700,38,0)</f>
        <v>湘潭思泉</v>
      </c>
      <c r="U107" s="1">
        <f>VLOOKUP(C107,[8]一线员工!$C$3:$CL$800,60,0)</f>
        <v>1771.72</v>
      </c>
      <c r="V107" s="1">
        <f t="shared" si="26"/>
        <v>0</v>
      </c>
      <c r="W107" s="254">
        <f t="shared" si="20"/>
        <v>1701.71753846154</v>
      </c>
      <c r="X107" s="254">
        <f t="shared" si="21"/>
        <v>70.00246153846</v>
      </c>
      <c r="Y107" s="1">
        <f t="shared" si="22"/>
        <v>177.172</v>
      </c>
      <c r="AA107" s="209"/>
    </row>
    <row r="108" s="1" customFormat="1" ht="21.7" customHeight="1" spans="1:27">
      <c r="A108" s="228">
        <f t="shared" si="27"/>
        <v>105</v>
      </c>
      <c r="B108" s="228"/>
      <c r="C108" s="232" t="s">
        <v>516</v>
      </c>
      <c r="D108" s="287">
        <v>45818</v>
      </c>
      <c r="E108" s="284" t="s">
        <v>192</v>
      </c>
      <c r="F108" s="285">
        <v>26</v>
      </c>
      <c r="G108" s="285">
        <v>8</v>
      </c>
      <c r="H108" s="286">
        <v>458.461538461539</v>
      </c>
      <c r="I108" s="286">
        <v>389.1648</v>
      </c>
      <c r="J108" s="296">
        <v>228</v>
      </c>
      <c r="K108" s="297">
        <v>92.3076923076923</v>
      </c>
      <c r="L108" s="292">
        <v>160</v>
      </c>
      <c r="M108" s="286"/>
      <c r="N108" s="286">
        <v>-20</v>
      </c>
      <c r="O108" s="286">
        <v>0</v>
      </c>
      <c r="P108" s="293">
        <v>1371.93</v>
      </c>
      <c r="Q108" s="259"/>
      <c r="R108" s="300">
        <f t="shared" si="25"/>
        <v>1371.93</v>
      </c>
      <c r="S108" s="301" t="s">
        <v>435</v>
      </c>
      <c r="T108" s="302" t="str">
        <f>VLOOKUP(C108,'[5]2025.06'!$B$3:$CN$700,38,0)</f>
        <v>湖南诚展</v>
      </c>
      <c r="U108" s="1">
        <f>VLOOKUP(C108,[8]一线员工!$C$3:$CL$800,60,0)</f>
        <v>1371.93</v>
      </c>
      <c r="V108" s="1">
        <f t="shared" si="26"/>
        <v>0</v>
      </c>
      <c r="W108" s="254">
        <f t="shared" si="20"/>
        <v>1315.93403076923</v>
      </c>
      <c r="X108" s="254">
        <f t="shared" si="21"/>
        <v>55.99596923077</v>
      </c>
      <c r="Y108" s="1">
        <f t="shared" si="22"/>
        <v>171.49125</v>
      </c>
      <c r="AA108" s="209"/>
    </row>
    <row r="109" s="1" customFormat="1" ht="21.7" customHeight="1" spans="1:27">
      <c r="A109" s="228">
        <f t="shared" si="27"/>
        <v>106</v>
      </c>
      <c r="B109" s="228"/>
      <c r="C109" s="232" t="s">
        <v>517</v>
      </c>
      <c r="D109" s="287">
        <v>45812</v>
      </c>
      <c r="E109" s="284" t="s">
        <v>192</v>
      </c>
      <c r="F109" s="285">
        <v>26</v>
      </c>
      <c r="G109" s="285">
        <v>7</v>
      </c>
      <c r="H109" s="286">
        <v>401.153846153846</v>
      </c>
      <c r="I109" s="286">
        <v>303.3192</v>
      </c>
      <c r="J109" s="296">
        <v>228</v>
      </c>
      <c r="K109" s="297">
        <v>53.8461538461538</v>
      </c>
      <c r="L109" s="292">
        <v>140</v>
      </c>
      <c r="M109" s="286"/>
      <c r="N109" s="286"/>
      <c r="O109" s="286">
        <v>0</v>
      </c>
      <c r="P109" s="293">
        <v>1182.32</v>
      </c>
      <c r="Q109" s="259"/>
      <c r="R109" s="300">
        <f t="shared" si="25"/>
        <v>1182.32</v>
      </c>
      <c r="S109" s="301" t="s">
        <v>473</v>
      </c>
      <c r="T109" s="302" t="str">
        <f>VLOOKUP(C109,'[5]2025.06'!$B$3:$CN$700,38,0)</f>
        <v>湘潭宏顺</v>
      </c>
      <c r="U109" s="1">
        <f>VLOOKUP(C109,[8]一线员工!$C$3:$CL$800,60,0)</f>
        <v>1182.32</v>
      </c>
      <c r="V109" s="1">
        <f t="shared" si="26"/>
        <v>0</v>
      </c>
      <c r="W109" s="254">
        <f t="shared" ref="W109:W126" si="28">SUM(G109:O109)</f>
        <v>1133.3192</v>
      </c>
      <c r="X109" s="254">
        <f t="shared" ref="X109:X126" si="29">P109-W109</f>
        <v>49.0008</v>
      </c>
      <c r="Y109" s="1">
        <f t="shared" ref="Y109:Y126" si="30">R109/G109</f>
        <v>168.902857142857</v>
      </c>
      <c r="AA109" s="209"/>
    </row>
    <row r="110" s="1" customFormat="1" ht="21.7" customHeight="1" spans="1:27">
      <c r="A110" s="228">
        <f t="shared" si="27"/>
        <v>107</v>
      </c>
      <c r="B110" s="228"/>
      <c r="C110" s="232" t="s">
        <v>518</v>
      </c>
      <c r="D110" s="287">
        <v>45811</v>
      </c>
      <c r="E110" s="284" t="s">
        <v>192</v>
      </c>
      <c r="F110" s="285">
        <v>26</v>
      </c>
      <c r="G110" s="285">
        <v>7</v>
      </c>
      <c r="H110" s="286">
        <v>401.153846153846</v>
      </c>
      <c r="I110" s="286">
        <v>303.3192</v>
      </c>
      <c r="J110" s="296">
        <v>255</v>
      </c>
      <c r="K110" s="297">
        <v>53.8461538461538</v>
      </c>
      <c r="L110" s="292">
        <v>140</v>
      </c>
      <c r="M110" s="286"/>
      <c r="N110" s="286"/>
      <c r="O110" s="286">
        <v>0</v>
      </c>
      <c r="P110" s="293">
        <v>1209.32</v>
      </c>
      <c r="Q110" s="259"/>
      <c r="R110" s="300">
        <f t="shared" si="25"/>
        <v>1209.32</v>
      </c>
      <c r="S110" s="301" t="s">
        <v>471</v>
      </c>
      <c r="T110" s="302" t="str">
        <f>VLOOKUP(C110,'[5]2025.06'!$B$3:$CN$700,38,0)</f>
        <v>湘潭宏顺</v>
      </c>
      <c r="U110" s="1">
        <f>VLOOKUP(C110,[8]一线员工!$C$3:$CL$800,60,0)</f>
        <v>1209.32</v>
      </c>
      <c r="V110" s="1">
        <f t="shared" si="26"/>
        <v>0</v>
      </c>
      <c r="W110" s="254">
        <f t="shared" si="28"/>
        <v>1160.3192</v>
      </c>
      <c r="X110" s="254">
        <f t="shared" si="29"/>
        <v>49.0008</v>
      </c>
      <c r="Y110" s="1">
        <f t="shared" si="30"/>
        <v>172.76</v>
      </c>
      <c r="AA110" s="209"/>
    </row>
    <row r="111" s="1" customFormat="1" ht="21.7" customHeight="1" spans="1:27">
      <c r="A111" s="228">
        <f t="shared" si="27"/>
        <v>108</v>
      </c>
      <c r="B111" s="228"/>
      <c r="C111" s="232" t="s">
        <v>519</v>
      </c>
      <c r="D111" s="287">
        <v>45809</v>
      </c>
      <c r="E111" s="284" t="s">
        <v>192</v>
      </c>
      <c r="F111" s="285">
        <v>26</v>
      </c>
      <c r="G111" s="285">
        <v>15</v>
      </c>
      <c r="H111" s="286">
        <v>859.615384615385</v>
      </c>
      <c r="I111" s="286">
        <v>889.8384</v>
      </c>
      <c r="J111" s="296">
        <v>228</v>
      </c>
      <c r="K111" s="297">
        <v>173.076923076923</v>
      </c>
      <c r="L111" s="292">
        <v>300</v>
      </c>
      <c r="M111" s="286"/>
      <c r="N111" s="286"/>
      <c r="O111" s="286">
        <v>0</v>
      </c>
      <c r="P111" s="293">
        <v>2570.53</v>
      </c>
      <c r="Q111" s="259"/>
      <c r="R111" s="300">
        <f t="shared" si="25"/>
        <v>2570.53</v>
      </c>
      <c r="S111" s="301" t="s">
        <v>460</v>
      </c>
      <c r="T111" s="302" t="str">
        <f>VLOOKUP(C111,'[5]2025.06'!$B$3:$CN$700,38,0)</f>
        <v>湘潭宏顺</v>
      </c>
      <c r="U111" s="1">
        <f>VLOOKUP(C111,[8]一线员工!$C$3:$CL$800,60,0)</f>
        <v>2570.53</v>
      </c>
      <c r="V111" s="1">
        <f t="shared" si="26"/>
        <v>0</v>
      </c>
      <c r="W111" s="254">
        <f t="shared" si="28"/>
        <v>2465.53070769231</v>
      </c>
      <c r="X111" s="254">
        <f t="shared" si="29"/>
        <v>104.999292307692</v>
      </c>
      <c r="Y111" s="1">
        <f t="shared" si="30"/>
        <v>171.368666666667</v>
      </c>
      <c r="AA111" s="209"/>
    </row>
    <row r="112" s="1" customFormat="1" ht="21.7" customHeight="1" spans="1:27">
      <c r="A112" s="228">
        <f t="shared" si="27"/>
        <v>109</v>
      </c>
      <c r="B112" s="228"/>
      <c r="C112" s="232" t="s">
        <v>520</v>
      </c>
      <c r="D112" s="287">
        <v>45830</v>
      </c>
      <c r="E112" s="284" t="s">
        <v>192</v>
      </c>
      <c r="F112" s="285">
        <v>26</v>
      </c>
      <c r="G112" s="285">
        <v>6</v>
      </c>
      <c r="H112" s="286">
        <v>343.846153846154</v>
      </c>
      <c r="I112" s="286">
        <v>428.6736</v>
      </c>
      <c r="J112" s="296">
        <v>0</v>
      </c>
      <c r="K112" s="297">
        <v>69.2307692307692</v>
      </c>
      <c r="L112" s="292">
        <v>120</v>
      </c>
      <c r="M112" s="286"/>
      <c r="N112" s="286"/>
      <c r="O112" s="286">
        <v>0</v>
      </c>
      <c r="P112" s="293">
        <v>1009.75</v>
      </c>
      <c r="Q112" s="259"/>
      <c r="R112" s="300">
        <f t="shared" si="25"/>
        <v>1009.75</v>
      </c>
      <c r="S112" s="301">
        <v>0</v>
      </c>
      <c r="T112" s="302" t="str">
        <f>VLOOKUP(C112,'[5]2025.06'!$B$3:$CN$700,38,0)</f>
        <v>湘潭思泉</v>
      </c>
      <c r="U112" s="1">
        <f>VLOOKUP(C112,[8]一线员工!$C$3:$CL$800,60,0)</f>
        <v>1009.75</v>
      </c>
      <c r="V112" s="1">
        <f t="shared" si="26"/>
        <v>0</v>
      </c>
      <c r="W112" s="254">
        <f t="shared" si="28"/>
        <v>967.750523076923</v>
      </c>
      <c r="X112" s="254">
        <f t="shared" si="29"/>
        <v>41.9994769230768</v>
      </c>
      <c r="Y112" s="1">
        <f t="shared" si="30"/>
        <v>168.291666666667</v>
      </c>
      <c r="AA112" s="209"/>
    </row>
    <row r="113" s="1" customFormat="1" ht="21.7" customHeight="1" spans="1:27">
      <c r="A113" s="228">
        <f t="shared" si="27"/>
        <v>110</v>
      </c>
      <c r="B113" s="228"/>
      <c r="C113" s="232" t="s">
        <v>521</v>
      </c>
      <c r="D113" s="287">
        <v>45830</v>
      </c>
      <c r="E113" s="284" t="s">
        <v>192</v>
      </c>
      <c r="F113" s="285">
        <v>26</v>
      </c>
      <c r="G113" s="285">
        <v>6</v>
      </c>
      <c r="H113" s="286">
        <v>343.846153846154</v>
      </c>
      <c r="I113" s="286">
        <v>522.206784</v>
      </c>
      <c r="J113" s="296">
        <v>0</v>
      </c>
      <c r="K113" s="297">
        <v>69.2307692307692</v>
      </c>
      <c r="L113" s="292">
        <v>120</v>
      </c>
      <c r="M113" s="286"/>
      <c r="N113" s="286"/>
      <c r="O113" s="286">
        <v>0</v>
      </c>
      <c r="P113" s="293">
        <v>1103.28</v>
      </c>
      <c r="Q113" s="259"/>
      <c r="R113" s="300">
        <f t="shared" si="25"/>
        <v>1103.28</v>
      </c>
      <c r="S113" s="301">
        <v>0</v>
      </c>
      <c r="T113" s="302" t="str">
        <f>VLOOKUP(C113,'[5]2025.06'!$B$3:$CN$700,38,0)</f>
        <v>湘潭思泉</v>
      </c>
      <c r="U113" s="1">
        <f>VLOOKUP(C113,[8]一线员工!$C$3:$CL$800,60,0)</f>
        <v>1103.28</v>
      </c>
      <c r="V113" s="1">
        <f t="shared" si="26"/>
        <v>0</v>
      </c>
      <c r="W113" s="254">
        <f t="shared" si="28"/>
        <v>1061.28370707692</v>
      </c>
      <c r="X113" s="254">
        <f t="shared" si="29"/>
        <v>41.9962929230767</v>
      </c>
      <c r="Y113" s="1">
        <f t="shared" si="30"/>
        <v>183.88</v>
      </c>
      <c r="AA113" s="209"/>
    </row>
    <row r="114" s="1" customFormat="1" ht="21.7" customHeight="1" spans="1:27">
      <c r="A114" s="228">
        <f t="shared" si="27"/>
        <v>111</v>
      </c>
      <c r="B114" s="228"/>
      <c r="C114" s="232" t="s">
        <v>522</v>
      </c>
      <c r="D114" s="287">
        <v>45793</v>
      </c>
      <c r="E114" s="284" t="s">
        <v>192</v>
      </c>
      <c r="F114" s="285">
        <v>26</v>
      </c>
      <c r="G114" s="285">
        <v>5</v>
      </c>
      <c r="H114" s="286">
        <v>286.538461538462</v>
      </c>
      <c r="I114" s="286">
        <v>317.536</v>
      </c>
      <c r="J114" s="296">
        <v>0</v>
      </c>
      <c r="K114" s="297">
        <v>38.4615384615385</v>
      </c>
      <c r="L114" s="292">
        <v>100</v>
      </c>
      <c r="M114" s="286"/>
      <c r="N114" s="286">
        <v>-10</v>
      </c>
      <c r="O114" s="286">
        <v>0</v>
      </c>
      <c r="P114" s="293">
        <v>772.54</v>
      </c>
      <c r="Q114" s="259"/>
      <c r="R114" s="300">
        <f t="shared" si="25"/>
        <v>772.54</v>
      </c>
      <c r="S114" s="301" t="s">
        <v>523</v>
      </c>
      <c r="T114" s="302" t="str">
        <f>VLOOKUP(C114,'[5]2025.06'!$B$3:$CN$700,38,0)</f>
        <v>湘潭思泉</v>
      </c>
      <c r="U114" s="1">
        <f>VLOOKUP(C114,[8]一线员工!$C$3:$CL$800,60,0)</f>
        <v>772.54</v>
      </c>
      <c r="V114" s="1">
        <f t="shared" si="26"/>
        <v>0</v>
      </c>
      <c r="W114" s="254">
        <f t="shared" si="28"/>
        <v>737.536</v>
      </c>
      <c r="X114" s="254">
        <f t="shared" si="29"/>
        <v>35.0039999999996</v>
      </c>
      <c r="Y114" s="1">
        <f t="shared" si="30"/>
        <v>154.508</v>
      </c>
      <c r="AA114" s="209"/>
    </row>
    <row r="115" s="1" customFormat="1" ht="21.7" customHeight="1" spans="1:27">
      <c r="A115" s="228">
        <f t="shared" ref="A115:A127" si="31">ROW()-3</f>
        <v>112</v>
      </c>
      <c r="B115" s="228"/>
      <c r="C115" s="232" t="s">
        <v>524</v>
      </c>
      <c r="D115" s="287">
        <v>45804</v>
      </c>
      <c r="E115" s="284" t="s">
        <v>192</v>
      </c>
      <c r="F115" s="285">
        <v>26</v>
      </c>
      <c r="G115" s="285">
        <v>3</v>
      </c>
      <c r="H115" s="286">
        <v>171.923076923077</v>
      </c>
      <c r="I115" s="286">
        <v>237.675696</v>
      </c>
      <c r="J115" s="296">
        <v>0</v>
      </c>
      <c r="K115" s="297">
        <v>34.6153846153846</v>
      </c>
      <c r="L115" s="292">
        <v>60</v>
      </c>
      <c r="M115" s="286"/>
      <c r="N115" s="286"/>
      <c r="O115" s="286">
        <v>0</v>
      </c>
      <c r="P115" s="293">
        <v>528.21</v>
      </c>
      <c r="Q115" s="259"/>
      <c r="R115" s="300">
        <f t="shared" si="25"/>
        <v>528.21</v>
      </c>
      <c r="S115" s="301" t="s">
        <v>525</v>
      </c>
      <c r="T115" s="302" t="str">
        <f>VLOOKUP(C115,'[5]2025.06'!$B$3:$CN$700,38,0)</f>
        <v>湘潭宏顺</v>
      </c>
      <c r="U115" s="1">
        <f>VLOOKUP(C115,[8]一线员工!$C$3:$CL$800,60,0)</f>
        <v>528.21</v>
      </c>
      <c r="V115" s="1">
        <f t="shared" si="26"/>
        <v>0</v>
      </c>
      <c r="W115" s="254">
        <f t="shared" si="28"/>
        <v>507.214157538462</v>
      </c>
      <c r="X115" s="254">
        <f t="shared" si="29"/>
        <v>20.9958424615385</v>
      </c>
      <c r="Y115" s="1">
        <f t="shared" si="30"/>
        <v>176.07</v>
      </c>
      <c r="AA115" s="209"/>
    </row>
    <row r="116" s="1" customFormat="1" ht="21.7" customHeight="1" spans="1:27">
      <c r="A116" s="228">
        <f t="shared" si="31"/>
        <v>113</v>
      </c>
      <c r="B116" s="228"/>
      <c r="C116" s="232" t="s">
        <v>526</v>
      </c>
      <c r="D116" s="287">
        <v>45784</v>
      </c>
      <c r="E116" s="284" t="s">
        <v>192</v>
      </c>
      <c r="F116" s="285">
        <v>26</v>
      </c>
      <c r="G116" s="285">
        <v>5</v>
      </c>
      <c r="H116" s="286">
        <v>286.538461538462</v>
      </c>
      <c r="I116" s="286">
        <v>263.55488</v>
      </c>
      <c r="J116" s="296">
        <v>0</v>
      </c>
      <c r="K116" s="297">
        <v>38.4615384615385</v>
      </c>
      <c r="L116" s="292">
        <v>100</v>
      </c>
      <c r="M116" s="286"/>
      <c r="N116" s="286"/>
      <c r="O116" s="286">
        <v>0</v>
      </c>
      <c r="P116" s="293">
        <v>728.55</v>
      </c>
      <c r="Q116" s="259"/>
      <c r="R116" s="300">
        <f t="shared" si="25"/>
        <v>728.55</v>
      </c>
      <c r="S116" s="301" t="s">
        <v>527</v>
      </c>
      <c r="T116" s="302" t="str">
        <f>VLOOKUP(C116,'[5]2025.06'!$B$3:$CN$700,38,0)</f>
        <v>湖南诚展</v>
      </c>
      <c r="U116" s="1">
        <f>VLOOKUP(C116,[8]一线员工!$C$3:$CL$800,60,0)</f>
        <v>728.55</v>
      </c>
      <c r="V116" s="1">
        <f t="shared" si="26"/>
        <v>0</v>
      </c>
      <c r="W116" s="254">
        <f t="shared" si="28"/>
        <v>693.55488</v>
      </c>
      <c r="X116" s="254">
        <f t="shared" si="29"/>
        <v>34.9951199999995</v>
      </c>
      <c r="Y116" s="1">
        <f t="shared" si="30"/>
        <v>145.71</v>
      </c>
      <c r="AA116" s="209"/>
    </row>
    <row r="117" s="1" customFormat="1" ht="21.7" customHeight="1" spans="1:27">
      <c r="A117" s="228">
        <f t="shared" si="31"/>
        <v>114</v>
      </c>
      <c r="B117" s="228"/>
      <c r="C117" s="232" t="s">
        <v>528</v>
      </c>
      <c r="D117" s="287">
        <v>45809</v>
      </c>
      <c r="E117" s="284" t="s">
        <v>192</v>
      </c>
      <c r="F117" s="285">
        <v>26</v>
      </c>
      <c r="G117" s="285">
        <v>6</v>
      </c>
      <c r="H117" s="286">
        <v>343.846153846154</v>
      </c>
      <c r="I117" s="286">
        <v>428.6736</v>
      </c>
      <c r="J117" s="296">
        <v>0</v>
      </c>
      <c r="K117" s="297">
        <v>46.1538461538462</v>
      </c>
      <c r="L117" s="292">
        <v>120</v>
      </c>
      <c r="M117" s="286"/>
      <c r="N117" s="286"/>
      <c r="O117" s="286">
        <v>0</v>
      </c>
      <c r="P117" s="293">
        <v>986.67</v>
      </c>
      <c r="Q117" s="259"/>
      <c r="R117" s="300">
        <f t="shared" si="25"/>
        <v>986.67</v>
      </c>
      <c r="S117" s="301" t="s">
        <v>529</v>
      </c>
      <c r="T117" s="302" t="str">
        <f>VLOOKUP(C117,'[5]2025.06'!$B$3:$CN$700,38,0)</f>
        <v>湖南诚展</v>
      </c>
      <c r="U117" s="1">
        <f>VLOOKUP(C117,[8]一线员工!$C$3:$CL$800,60,0)</f>
        <v>986.67</v>
      </c>
      <c r="V117" s="1">
        <f t="shared" si="26"/>
        <v>0</v>
      </c>
      <c r="W117" s="254">
        <f t="shared" si="28"/>
        <v>944.6736</v>
      </c>
      <c r="X117" s="254">
        <f t="shared" si="29"/>
        <v>41.9963999999998</v>
      </c>
      <c r="Y117" s="1">
        <f t="shared" si="30"/>
        <v>164.445</v>
      </c>
      <c r="AA117" s="209"/>
    </row>
    <row r="118" s="1" customFormat="1" ht="21.7" customHeight="1" spans="1:27">
      <c r="A118" s="228">
        <f t="shared" si="31"/>
        <v>115</v>
      </c>
      <c r="B118" s="228"/>
      <c r="C118" s="232" t="s">
        <v>530</v>
      </c>
      <c r="D118" s="287">
        <v>45814</v>
      </c>
      <c r="E118" s="284" t="s">
        <v>192</v>
      </c>
      <c r="F118" s="285">
        <v>26</v>
      </c>
      <c r="G118" s="285">
        <v>4</v>
      </c>
      <c r="H118" s="286">
        <v>229.230769230769</v>
      </c>
      <c r="I118" s="286">
        <v>254.0288</v>
      </c>
      <c r="J118" s="296">
        <v>0</v>
      </c>
      <c r="K118" s="297">
        <v>30.7692307692308</v>
      </c>
      <c r="L118" s="292">
        <v>80</v>
      </c>
      <c r="M118" s="286"/>
      <c r="N118" s="286"/>
      <c r="O118" s="286">
        <v>0</v>
      </c>
      <c r="P118" s="293">
        <v>626.03</v>
      </c>
      <c r="Q118" s="259"/>
      <c r="R118" s="300">
        <f t="shared" si="25"/>
        <v>626.03</v>
      </c>
      <c r="S118" s="301" t="s">
        <v>471</v>
      </c>
      <c r="T118" s="302" t="str">
        <f>VLOOKUP(C118,'[5]2025.06'!$B$3:$CN$700,38,0)</f>
        <v>德顺</v>
      </c>
      <c r="U118" s="1">
        <f>VLOOKUP(C118,[8]一线员工!$C$3:$CL$800,60,0)</f>
        <v>626.03</v>
      </c>
      <c r="V118" s="1">
        <f t="shared" si="26"/>
        <v>0</v>
      </c>
      <c r="W118" s="254">
        <f t="shared" si="28"/>
        <v>598.0288</v>
      </c>
      <c r="X118" s="254">
        <f t="shared" si="29"/>
        <v>28.0012000000002</v>
      </c>
      <c r="Y118" s="1">
        <f t="shared" si="30"/>
        <v>156.5075</v>
      </c>
      <c r="AA118" s="209"/>
    </row>
    <row r="119" s="1" customFormat="1" ht="21.7" customHeight="1" spans="1:27">
      <c r="A119" s="228">
        <f t="shared" si="31"/>
        <v>116</v>
      </c>
      <c r="B119" s="228"/>
      <c r="C119" s="232" t="s">
        <v>531</v>
      </c>
      <c r="D119" s="287">
        <v>45811</v>
      </c>
      <c r="E119" s="284" t="s">
        <v>192</v>
      </c>
      <c r="F119" s="285">
        <v>26</v>
      </c>
      <c r="G119" s="285">
        <v>4</v>
      </c>
      <c r="H119" s="286">
        <v>229.230769230769</v>
      </c>
      <c r="I119" s="286">
        <v>316.265856</v>
      </c>
      <c r="J119" s="296">
        <v>0</v>
      </c>
      <c r="K119" s="297">
        <v>46.1538461538462</v>
      </c>
      <c r="L119" s="292">
        <v>80</v>
      </c>
      <c r="M119" s="286"/>
      <c r="N119" s="286"/>
      <c r="O119" s="286">
        <v>0</v>
      </c>
      <c r="P119" s="293">
        <v>703.65</v>
      </c>
      <c r="Q119" s="259"/>
      <c r="R119" s="300">
        <f t="shared" si="25"/>
        <v>703.65</v>
      </c>
      <c r="S119" s="301" t="s">
        <v>532</v>
      </c>
      <c r="T119" s="302" t="str">
        <f>VLOOKUP(C119,'[5]2025.06'!$B$3:$CN$700,38,0)</f>
        <v>湘潭宏顺</v>
      </c>
      <c r="U119" s="1">
        <f>VLOOKUP(C119,[8]一线员工!$C$3:$CL$800,60,0)</f>
        <v>703.65</v>
      </c>
      <c r="V119" s="1">
        <f t="shared" si="26"/>
        <v>0</v>
      </c>
      <c r="W119" s="254">
        <f t="shared" si="28"/>
        <v>675.650471384615</v>
      </c>
      <c r="X119" s="254">
        <f t="shared" si="29"/>
        <v>27.9995286153847</v>
      </c>
      <c r="Y119" s="1">
        <f t="shared" si="30"/>
        <v>175.9125</v>
      </c>
      <c r="AA119" s="209"/>
    </row>
    <row r="120" s="1" customFormat="1" ht="21.7" customHeight="1" spans="1:27">
      <c r="A120" s="228">
        <f t="shared" si="31"/>
        <v>117</v>
      </c>
      <c r="B120" s="228"/>
      <c r="C120" s="232" t="s">
        <v>533</v>
      </c>
      <c r="D120" s="287">
        <v>45825</v>
      </c>
      <c r="E120" s="284" t="s">
        <v>192</v>
      </c>
      <c r="F120" s="285">
        <v>26</v>
      </c>
      <c r="G120" s="285">
        <v>6</v>
      </c>
      <c r="H120" s="286">
        <v>343.846153846154</v>
      </c>
      <c r="I120" s="286">
        <v>357.228</v>
      </c>
      <c r="J120" s="296">
        <v>0</v>
      </c>
      <c r="K120" s="297">
        <v>57.6923076923077</v>
      </c>
      <c r="L120" s="292">
        <v>120</v>
      </c>
      <c r="M120" s="286"/>
      <c r="N120" s="286"/>
      <c r="O120" s="286">
        <v>0</v>
      </c>
      <c r="P120" s="293">
        <v>926.77</v>
      </c>
      <c r="Q120" s="259">
        <v>25</v>
      </c>
      <c r="R120" s="300">
        <f t="shared" si="25"/>
        <v>901.77</v>
      </c>
      <c r="S120" s="301" t="s">
        <v>392</v>
      </c>
      <c r="T120" s="302" t="str">
        <f>VLOOKUP(C120,'[5]2025.06'!$B$3:$CN$700,38,0)</f>
        <v>湘潭宏顺</v>
      </c>
      <c r="U120" s="1">
        <f>VLOOKUP(C120,[8]一线员工!$C$3:$CL$800,60,0)</f>
        <v>901.77</v>
      </c>
      <c r="V120" s="1">
        <f t="shared" si="26"/>
        <v>0</v>
      </c>
      <c r="W120" s="254">
        <f t="shared" si="28"/>
        <v>884.766461538462</v>
      </c>
      <c r="X120" s="254">
        <f t="shared" si="29"/>
        <v>42.0035384615383</v>
      </c>
      <c r="Y120" s="1">
        <f t="shared" si="30"/>
        <v>150.295</v>
      </c>
      <c r="AA120" s="209"/>
    </row>
    <row r="121" s="1" customFormat="1" ht="21.7" customHeight="1" spans="1:27">
      <c r="A121" s="228">
        <f t="shared" si="31"/>
        <v>118</v>
      </c>
      <c r="B121" s="228"/>
      <c r="C121" s="232" t="s">
        <v>206</v>
      </c>
      <c r="D121" s="283">
        <v>45722</v>
      </c>
      <c r="E121" s="284" t="s">
        <v>192</v>
      </c>
      <c r="F121" s="285">
        <v>26</v>
      </c>
      <c r="G121" s="285">
        <v>12</v>
      </c>
      <c r="H121" s="286">
        <v>687.692307692308</v>
      </c>
      <c r="I121" s="286">
        <v>1247.65848</v>
      </c>
      <c r="J121" s="296">
        <v>279</v>
      </c>
      <c r="K121" s="297">
        <v>369.230769230769</v>
      </c>
      <c r="L121" s="292">
        <v>240</v>
      </c>
      <c r="M121" s="286"/>
      <c r="N121" s="286">
        <v>-20</v>
      </c>
      <c r="O121" s="286">
        <v>0</v>
      </c>
      <c r="P121" s="293">
        <v>2899.58</v>
      </c>
      <c r="Q121" s="259"/>
      <c r="R121" s="300">
        <f t="shared" si="25"/>
        <v>2899.58</v>
      </c>
      <c r="S121" s="301" t="s">
        <v>534</v>
      </c>
      <c r="T121" s="302" t="str">
        <f>VLOOKUP(C121,'[5]2025.06'!$B$3:$CN$700,38,0)</f>
        <v>湘潭思泉</v>
      </c>
      <c r="U121" s="1">
        <f>VLOOKUP(C121,[8]一线员工!$C$3:$CL$800,60,0)</f>
        <v>2899.58</v>
      </c>
      <c r="V121" s="1">
        <f t="shared" si="26"/>
        <v>0</v>
      </c>
      <c r="W121" s="254">
        <f t="shared" si="28"/>
        <v>2815.58155692308</v>
      </c>
      <c r="X121" s="254">
        <f t="shared" si="29"/>
        <v>83.9984430769227</v>
      </c>
      <c r="Y121" s="1">
        <f t="shared" si="30"/>
        <v>241.631666666667</v>
      </c>
      <c r="AA121" s="209"/>
    </row>
    <row r="122" s="1" customFormat="1" ht="21.7" customHeight="1" spans="1:27">
      <c r="A122" s="228">
        <f t="shared" si="31"/>
        <v>119</v>
      </c>
      <c r="B122" s="228"/>
      <c r="C122" s="232" t="s">
        <v>236</v>
      </c>
      <c r="D122" s="283">
        <v>45771</v>
      </c>
      <c r="E122" s="284" t="s">
        <v>192</v>
      </c>
      <c r="F122" s="285">
        <v>26</v>
      </c>
      <c r="G122" s="285">
        <v>25</v>
      </c>
      <c r="H122" s="286">
        <v>1432.69230769231</v>
      </c>
      <c r="I122" s="286">
        <v>2858.067</v>
      </c>
      <c r="J122" s="296">
        <v>240</v>
      </c>
      <c r="K122" s="309">
        <v>200</v>
      </c>
      <c r="L122" s="292">
        <v>500</v>
      </c>
      <c r="M122" s="286"/>
      <c r="N122" s="286">
        <v>-20</v>
      </c>
      <c r="O122" s="286">
        <v>200</v>
      </c>
      <c r="P122" s="293">
        <v>5825.11</v>
      </c>
      <c r="Q122" s="259"/>
      <c r="R122" s="300">
        <f t="shared" si="25"/>
        <v>5825.11</v>
      </c>
      <c r="S122" s="301">
        <v>0</v>
      </c>
      <c r="T122" s="302" t="str">
        <f>VLOOKUP(C122,'[5]2025.06'!$B$3:$CN$700,38,0)</f>
        <v>湘潭思泉</v>
      </c>
      <c r="U122" s="1">
        <f>VLOOKUP(C122,[8]一线员工!$C$3:$CL$800,60,0)</f>
        <v>5825.11</v>
      </c>
      <c r="V122" s="1">
        <f t="shared" si="26"/>
        <v>0</v>
      </c>
      <c r="W122" s="254">
        <f t="shared" si="28"/>
        <v>5435.75930769231</v>
      </c>
      <c r="X122" s="254">
        <f t="shared" si="29"/>
        <v>389.35069230769</v>
      </c>
      <c r="Y122" s="1">
        <f t="shared" si="30"/>
        <v>233.0044</v>
      </c>
      <c r="AA122" s="209"/>
    </row>
    <row r="123" s="1" customFormat="1" ht="21.7" customHeight="1" spans="1:27">
      <c r="A123" s="228">
        <f t="shared" si="31"/>
        <v>120</v>
      </c>
      <c r="B123" s="228"/>
      <c r="C123" s="232" t="s">
        <v>200</v>
      </c>
      <c r="D123" s="283">
        <v>45637</v>
      </c>
      <c r="E123" s="284" t="s">
        <v>192</v>
      </c>
      <c r="F123" s="285">
        <v>26</v>
      </c>
      <c r="G123" s="285">
        <v>28</v>
      </c>
      <c r="H123" s="286">
        <v>1604.61538461538</v>
      </c>
      <c r="I123" s="286">
        <v>3181.46312</v>
      </c>
      <c r="J123" s="296">
        <v>249</v>
      </c>
      <c r="K123" s="297">
        <v>200</v>
      </c>
      <c r="L123" s="292">
        <v>560</v>
      </c>
      <c r="M123" s="286"/>
      <c r="N123" s="286">
        <v>-10</v>
      </c>
      <c r="O123" s="286">
        <v>300</v>
      </c>
      <c r="P123" s="293">
        <v>6547.69</v>
      </c>
      <c r="Q123" s="259"/>
      <c r="R123" s="300">
        <f t="shared" si="25"/>
        <v>6547.69</v>
      </c>
      <c r="S123" s="301">
        <v>0</v>
      </c>
      <c r="T123" s="302" t="str">
        <f>VLOOKUP(C123,'[5]2025.06'!$B$3:$CN$700,38,0)</f>
        <v>湖南诚展</v>
      </c>
      <c r="U123" s="1">
        <f>VLOOKUP(C123,[8]一线员工!$C$3:$CL$800,60,0)</f>
        <v>6547.69</v>
      </c>
      <c r="V123" s="1">
        <f t="shared" si="26"/>
        <v>0</v>
      </c>
      <c r="W123" s="254">
        <f t="shared" si="28"/>
        <v>6113.07850461538</v>
      </c>
      <c r="X123" s="254">
        <f t="shared" si="29"/>
        <v>434.61149538462</v>
      </c>
      <c r="Y123" s="1">
        <f t="shared" si="30"/>
        <v>233.846071428571</v>
      </c>
      <c r="AA123" s="209"/>
    </row>
    <row r="124" s="1" customFormat="1" ht="21.7" customHeight="1" spans="1:27">
      <c r="A124" s="228">
        <f t="shared" si="31"/>
        <v>121</v>
      </c>
      <c r="B124" s="228"/>
      <c r="C124" s="232" t="s">
        <v>220</v>
      </c>
      <c r="D124" s="283">
        <v>45727</v>
      </c>
      <c r="E124" s="284" t="s">
        <v>192</v>
      </c>
      <c r="F124" s="285">
        <v>26</v>
      </c>
      <c r="G124" s="285">
        <v>27</v>
      </c>
      <c r="H124" s="286">
        <v>1547.30769230769</v>
      </c>
      <c r="I124" s="286">
        <v>3075.65316</v>
      </c>
      <c r="J124" s="296">
        <v>246</v>
      </c>
      <c r="K124" s="297">
        <v>200</v>
      </c>
      <c r="L124" s="292">
        <v>540</v>
      </c>
      <c r="M124" s="286"/>
      <c r="N124" s="286">
        <v>-20</v>
      </c>
      <c r="O124" s="286">
        <v>300</v>
      </c>
      <c r="P124" s="293">
        <v>6335.63</v>
      </c>
      <c r="Q124" s="259"/>
      <c r="R124" s="300">
        <f t="shared" si="25"/>
        <v>6335.63</v>
      </c>
      <c r="S124" s="301">
        <v>0</v>
      </c>
      <c r="T124" s="302" t="str">
        <f>VLOOKUP(C124,'[5]2025.06'!$B$3:$CN$700,38,0)</f>
        <v>湘潭思泉</v>
      </c>
      <c r="U124" s="1">
        <f>VLOOKUP(C124,[8]一线员工!$C$3:$CL$800,60,0)</f>
        <v>6335.63</v>
      </c>
      <c r="V124" s="1">
        <f t="shared" si="26"/>
        <v>0</v>
      </c>
      <c r="W124" s="254">
        <f t="shared" si="28"/>
        <v>5915.96085230769</v>
      </c>
      <c r="X124" s="254">
        <f t="shared" si="29"/>
        <v>419.669147692311</v>
      </c>
      <c r="Y124" s="1">
        <f t="shared" si="30"/>
        <v>234.652962962963</v>
      </c>
      <c r="AA124" s="209"/>
    </row>
    <row r="125" s="1" customFormat="1" ht="21.7" customHeight="1" spans="1:27">
      <c r="A125" s="228">
        <f t="shared" si="31"/>
        <v>122</v>
      </c>
      <c r="B125" s="228"/>
      <c r="C125" s="232" t="s">
        <v>151</v>
      </c>
      <c r="D125" s="283">
        <v>45705</v>
      </c>
      <c r="E125" s="284" t="s">
        <v>192</v>
      </c>
      <c r="F125" s="285">
        <v>26</v>
      </c>
      <c r="G125" s="285">
        <v>27.4</v>
      </c>
      <c r="H125" s="286">
        <v>1570.23076923077</v>
      </c>
      <c r="I125" s="286">
        <v>3115.186392</v>
      </c>
      <c r="J125" s="296">
        <v>282</v>
      </c>
      <c r="K125" s="297">
        <v>200</v>
      </c>
      <c r="L125" s="292">
        <v>540</v>
      </c>
      <c r="M125" s="286"/>
      <c r="N125" s="286"/>
      <c r="O125" s="286">
        <v>300</v>
      </c>
      <c r="P125" s="293">
        <v>7193.9</v>
      </c>
      <c r="Q125" s="259"/>
      <c r="R125" s="300">
        <f t="shared" si="25"/>
        <v>7193.9</v>
      </c>
      <c r="S125" s="301">
        <v>0</v>
      </c>
      <c r="T125" s="302" t="str">
        <f>VLOOKUP(C125,'[5]2025.06'!$B$3:$CN$700,38,0)</f>
        <v>湘潭思泉</v>
      </c>
      <c r="U125" s="1">
        <f>VLOOKUP(C125,[8]一线员工!$C$3:$CL$800,60,0)</f>
        <v>7193.9</v>
      </c>
      <c r="V125" s="1">
        <f t="shared" si="26"/>
        <v>0</v>
      </c>
      <c r="W125" s="254">
        <f t="shared" si="28"/>
        <v>6034.81716123077</v>
      </c>
      <c r="X125" s="254">
        <f t="shared" si="29"/>
        <v>1159.08283876923</v>
      </c>
      <c r="Y125" s="1">
        <f t="shared" si="30"/>
        <v>262.551094890511</v>
      </c>
      <c r="AA125" s="209"/>
    </row>
    <row r="126" s="1" customFormat="1" ht="21.7" customHeight="1" spans="1:27">
      <c r="A126" s="228">
        <f t="shared" si="31"/>
        <v>123</v>
      </c>
      <c r="B126" s="228">
        <v>24102501</v>
      </c>
      <c r="C126" s="232" t="s">
        <v>256</v>
      </c>
      <c r="D126" s="283">
        <v>45591</v>
      </c>
      <c r="E126" s="284" t="s">
        <v>257</v>
      </c>
      <c r="F126" s="285">
        <v>26</v>
      </c>
      <c r="G126" s="285">
        <v>29</v>
      </c>
      <c r="H126" s="286">
        <v>1661.92307692308</v>
      </c>
      <c r="I126" s="286">
        <v>3344.43</v>
      </c>
      <c r="J126" s="296">
        <v>258</v>
      </c>
      <c r="K126" s="297">
        <v>200</v>
      </c>
      <c r="L126" s="292">
        <v>580</v>
      </c>
      <c r="M126" s="286"/>
      <c r="N126" s="286">
        <v>-20</v>
      </c>
      <c r="O126" s="286">
        <v>300</v>
      </c>
      <c r="P126" s="293">
        <v>7058.02</v>
      </c>
      <c r="Q126" s="259"/>
      <c r="R126" s="300">
        <f t="shared" si="25"/>
        <v>7058.02</v>
      </c>
      <c r="S126" s="301">
        <v>0</v>
      </c>
      <c r="T126" s="302" t="str">
        <f>VLOOKUP(C126,'[5]2025.06'!$B$3:$CN$700,38,0)</f>
        <v>湖南诚展</v>
      </c>
      <c r="U126" s="1">
        <f>VLOOKUP(C126,[8]一线员工!$C$3:$CL$800,60,0)</f>
        <v>7058.02</v>
      </c>
      <c r="V126" s="1">
        <f t="shared" si="26"/>
        <v>0</v>
      </c>
      <c r="W126" s="254">
        <f t="shared" si="28"/>
        <v>6353.35307692308</v>
      </c>
      <c r="X126" s="254">
        <f t="shared" si="29"/>
        <v>704.66692307692</v>
      </c>
      <c r="Y126" s="1">
        <f t="shared" si="30"/>
        <v>243.38</v>
      </c>
      <c r="AA126" s="209"/>
    </row>
    <row r="127" s="1" customFormat="1" ht="23" customHeight="1" spans="1:24">
      <c r="A127" s="273" t="s">
        <v>14</v>
      </c>
      <c r="B127" s="273" t="s">
        <v>14</v>
      </c>
      <c r="C127" s="273" t="s">
        <v>14</v>
      </c>
      <c r="D127" s="273"/>
      <c r="E127" s="218"/>
      <c r="F127" s="218"/>
      <c r="G127" s="218"/>
      <c r="H127" s="305">
        <f>SUM(H4:H126)</f>
        <v>137459.076923077</v>
      </c>
      <c r="I127" s="305">
        <f t="shared" ref="I127:R127" si="32">SUM(I4:I126)</f>
        <v>223949.973618</v>
      </c>
      <c r="J127" s="305">
        <f t="shared" si="32"/>
        <v>31650.1666666667</v>
      </c>
      <c r="K127" s="305">
        <f t="shared" si="32"/>
        <v>31432.7692307692</v>
      </c>
      <c r="L127" s="305">
        <f t="shared" si="32"/>
        <v>46328</v>
      </c>
      <c r="M127" s="305">
        <f t="shared" si="32"/>
        <v>-1926.27738438927</v>
      </c>
      <c r="N127" s="305">
        <f t="shared" si="32"/>
        <v>-580</v>
      </c>
      <c r="O127" s="305">
        <f t="shared" si="32"/>
        <v>13800</v>
      </c>
      <c r="P127" s="305">
        <f t="shared" si="32"/>
        <v>507054.1</v>
      </c>
      <c r="Q127" s="305">
        <f t="shared" si="32"/>
        <v>2511.6</v>
      </c>
      <c r="R127" s="312">
        <f t="shared" si="32"/>
        <v>504542.5</v>
      </c>
      <c r="S127" s="273"/>
      <c r="W127" s="254">
        <f>SUM(W4:W126)</f>
        <v>484449.609054123</v>
      </c>
      <c r="X127" s="254">
        <f>SUM(X4:X126)</f>
        <v>22604.4909458765</v>
      </c>
    </row>
    <row r="128" s="1" customFormat="1" ht="12" customHeight="1" spans="1:24">
      <c r="A128" s="306"/>
      <c r="B128" s="306"/>
      <c r="C128" s="306"/>
      <c r="D128" s="306"/>
      <c r="E128" s="306"/>
      <c r="F128" s="306"/>
      <c r="G128" s="306"/>
      <c r="H128" s="307"/>
      <c r="I128" s="307"/>
      <c r="J128" s="307"/>
      <c r="K128" s="307"/>
      <c r="L128" s="311"/>
      <c r="M128" s="307"/>
      <c r="N128" s="311"/>
      <c r="O128" s="311"/>
      <c r="P128" s="307"/>
      <c r="Q128" s="307"/>
      <c r="R128" s="307"/>
      <c r="S128" s="313"/>
      <c r="T128" s="313"/>
      <c r="W128" s="254"/>
      <c r="X128" s="254"/>
    </row>
    <row r="130" s="1" customFormat="1" spans="1:18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80"/>
      <c r="L130" s="219"/>
      <c r="M130" s="219"/>
      <c r="N130" s="219"/>
      <c r="O130" s="219"/>
      <c r="P130" s="219">
        <f>SUM(P4:P126)</f>
        <v>507054.1</v>
      </c>
      <c r="Q130" s="219">
        <f>SUM(Q4:Q126)</f>
        <v>2511.6</v>
      </c>
      <c r="R130" s="219">
        <f>SUM(R4:R126)</f>
        <v>504542.5</v>
      </c>
    </row>
    <row r="131" s="1" customFormat="1" spans="1:22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80"/>
      <c r="L131" s="219"/>
      <c r="M131" s="219"/>
      <c r="N131" s="219"/>
      <c r="O131" s="219"/>
      <c r="P131" s="219"/>
      <c r="Q131" s="219"/>
      <c r="R131" s="315"/>
      <c r="V131" s="1">
        <v>225771.76</v>
      </c>
    </row>
    <row r="132" s="1" customFormat="1" spans="1:22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80"/>
      <c r="L132" s="219"/>
      <c r="M132" s="219"/>
      <c r="N132" s="219"/>
      <c r="O132" s="219">
        <v>1</v>
      </c>
      <c r="P132" s="219">
        <f>P4+P8+P9+P11+P12+P13+P14+P15+P16+P17+P18+P19+P20+P21+P22+P23+P24+P31+P32+P34+P35+P37+P45+P56+P59+P60+P62+P70+P72+P86+P89+P91+P103+P106+P108+P116+P117+P123+P126</f>
        <v>167301.98</v>
      </c>
      <c r="Q132" s="219">
        <f>Q4+Q8+Q9+Q11+Q12+Q13+Q14+Q15+Q16+Q17+Q18+Q19+Q20+Q21+Q22+Q23+Q24+Q31+Q32+Q34+Q35+Q37+Q45+Q56+Q59+Q60+Q62+Q70+Q72+Q86+Q89+Q91+Q103+Q106+Q108+Q116+Q117+Q123+Q126</f>
        <v>558.5</v>
      </c>
      <c r="R132" s="219">
        <f>R4+R8+R9+R11+R12+R13+R14+R15+R16+R17+R18+R19+R20+R21+R22+R23+R24+R31+R32+R34+R35+R37+R45+R56+R59+R60+R62+R70+R72+R86+R89+R91+R103+R106+R108+R116+R117+R123+R126</f>
        <v>166743.48</v>
      </c>
      <c r="S132" s="1" t="s">
        <v>35</v>
      </c>
      <c r="T132" s="1">
        <v>39</v>
      </c>
      <c r="V132" s="1">
        <v>109171.58</v>
      </c>
    </row>
    <row r="133" s="1" customFormat="1" spans="1:23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  <c r="K133" s="280"/>
      <c r="L133" s="219"/>
      <c r="M133" s="219"/>
      <c r="N133" s="219"/>
      <c r="O133" s="219">
        <v>2</v>
      </c>
      <c r="P133" s="219"/>
      <c r="Q133" s="219"/>
      <c r="R133" s="219"/>
      <c r="S133" s="1" t="s">
        <v>39</v>
      </c>
      <c r="T133" s="1">
        <v>0</v>
      </c>
      <c r="U133" s="316"/>
      <c r="V133" s="1">
        <f>SUM(V131:V132)</f>
        <v>334943.34</v>
      </c>
      <c r="W133" s="1">
        <v>334943.34</v>
      </c>
    </row>
    <row r="134" s="1" customFormat="1" spans="1:20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  <c r="K134" s="280"/>
      <c r="L134" s="219"/>
      <c r="M134" s="219"/>
      <c r="N134" s="219"/>
      <c r="O134" s="219">
        <v>3</v>
      </c>
      <c r="P134" s="219">
        <f>P25+P26+P27+P29+P30+P33+P36+P47+P48+P49+P50+P52+P53+P57+P61+P63+P64+P66+P67+P68+P74+P75+P76+P80+P83+P84+P87+P98+P100+P101+P102+P107+P112+P113+P114+P121+P122+P124+P125</f>
        <v>159095.51</v>
      </c>
      <c r="Q134" s="219">
        <f>Q25+Q26+Q27+Q29+Q30+Q33+Q36+Q47+Q48+Q49+Q50+Q52+Q53+Q57+Q61+Q63+Q64+Q66+Q67+Q68+Q74+Q75+Q76+Q80+Q83+Q84+Q87+Q98+Q100+Q101+Q102+Q107+Q112+Q113+Q114+Q121+Q122+Q124+Q125</f>
        <v>561.95</v>
      </c>
      <c r="R134" s="219">
        <f>R25+R26+R27+R29+R30+R33+R36+R47+R48+R49+R50+R52+R53+R57+R61+R63+R64+R66+R67+R68+R74+R75+R76+R80+R83+R84+R87+R98+R100+R101+R102+R107+R112+R113+R114+R121+R122+R124+R125</f>
        <v>158533.56</v>
      </c>
      <c r="S134" s="1" t="s">
        <v>37</v>
      </c>
      <c r="T134" s="1">
        <v>39</v>
      </c>
    </row>
    <row r="135" s="1" customFormat="1" spans="1:20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  <c r="K135" s="280"/>
      <c r="L135" s="219"/>
      <c r="M135" s="219"/>
      <c r="N135" s="219"/>
      <c r="O135" s="219">
        <v>4</v>
      </c>
      <c r="P135" s="219">
        <f>P28+P71+P90</f>
        <v>15727.36</v>
      </c>
      <c r="Q135" s="219">
        <f>Q28+Q71+Q90</f>
        <v>115.6</v>
      </c>
      <c r="R135" s="219">
        <f>R28+R71+R90</f>
        <v>15611.76</v>
      </c>
      <c r="S135" s="1" t="s">
        <v>41</v>
      </c>
      <c r="T135" s="1">
        <v>3</v>
      </c>
    </row>
    <row r="136" spans="15:20">
      <c r="O136" s="219">
        <v>5</v>
      </c>
      <c r="P136" s="219">
        <f>P38+P39+P40+P41+P42+P43+P44+P46+P58+P69+P97+P118</f>
        <v>57446.72</v>
      </c>
      <c r="Q136" s="219">
        <f>Q38+Q39+Q40+Q41+Q42+Q43+Q44+Q46+Q58+Q69+Q97+Q118</f>
        <v>305.6</v>
      </c>
      <c r="R136" s="219">
        <f>R38+R39+R40+R41+R42+R43+R44+R46+R58+R69+R97+R118</f>
        <v>57141.12</v>
      </c>
      <c r="S136" s="1" t="s">
        <v>45</v>
      </c>
      <c r="T136" s="1">
        <v>12</v>
      </c>
    </row>
    <row r="137" customFormat="1" spans="1:20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  <c r="K137" s="280"/>
      <c r="L137" s="219"/>
      <c r="M137" s="219"/>
      <c r="N137" s="219"/>
      <c r="O137" s="219">
        <v>6</v>
      </c>
      <c r="P137" s="219">
        <f>P5+P6+P7+P10+P51+P54+P55+P65+P73+P77+P78+P79+P81+P82+P85+P88+P92+P93+P94+P95+P96+P99+P104+P105+P109+P110+P111+P115+P119+P120</f>
        <v>107482.53</v>
      </c>
      <c r="Q137" s="219">
        <f>Q5+Q6+Q7+Q10+Q51+Q54+Q55+Q65+Q73+Q77+Q78+Q79+Q81+Q82+Q85+Q88+Q92+Q93+Q94+Q95+Q96+Q99+Q104+Q105+Q109+Q110+Q111+Q115+Q119+Q120</f>
        <v>969.95</v>
      </c>
      <c r="R137" s="219">
        <f>R5+R6+R7+R10+R51+R54+R55+R65+R73+R77+R78+R79+R81+R82+R85+R88+R92+R93+R94+R95+R96+R99+R104+R105+R109+R110+R111+R115+R119+R120</f>
        <v>106512.58</v>
      </c>
      <c r="S137" s="1" t="s">
        <v>535</v>
      </c>
      <c r="T137" s="1">
        <v>30</v>
      </c>
    </row>
    <row r="138" customFormat="1" spans="1:20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  <c r="K138" s="280"/>
      <c r="L138" s="219"/>
      <c r="M138" s="219"/>
      <c r="N138" s="219"/>
      <c r="O138" s="219"/>
      <c r="P138" s="219"/>
      <c r="Q138" s="219"/>
      <c r="R138" s="219"/>
      <c r="S138" s="1"/>
      <c r="T138" s="1"/>
    </row>
    <row r="139" s="1" customFormat="1" spans="1:20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  <c r="K139" s="280"/>
      <c r="L139" s="219"/>
      <c r="M139" s="219"/>
      <c r="N139" s="219"/>
      <c r="O139" s="219"/>
      <c r="P139" s="219">
        <f>SUM(P132:P138)</f>
        <v>507054.1</v>
      </c>
      <c r="Q139" s="219">
        <f>SUM(Q132:Q138)</f>
        <v>2511.6</v>
      </c>
      <c r="R139" s="219">
        <f>SUM(R132:R138)</f>
        <v>504542.5</v>
      </c>
      <c r="S139" s="219"/>
      <c r="T139" s="219">
        <f>SUM(T132:T138)</f>
        <v>123</v>
      </c>
    </row>
    <row r="141" s="1" customFormat="1" spans="1:19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  <c r="K141" s="280"/>
      <c r="L141" s="219"/>
      <c r="M141" s="219"/>
      <c r="N141" s="219" t="s">
        <v>536</v>
      </c>
      <c r="O141" s="219"/>
      <c r="P141" s="219">
        <f>P139+劳务公司工资表小时工!J5</f>
        <v>507054.1</v>
      </c>
      <c r="Q141" s="219">
        <f>Q139+劳务公司工资表小时工!K5</f>
        <v>2511.6</v>
      </c>
      <c r="R141" s="219">
        <f>R139+劳务公司工资表小时工!L5</f>
        <v>504542.5</v>
      </c>
      <c r="S141" s="1" t="s">
        <v>537</v>
      </c>
    </row>
    <row r="143" spans="11:18">
      <c r="K143" s="219" t="s">
        <v>35</v>
      </c>
      <c r="L143" s="219">
        <v>39</v>
      </c>
      <c r="M143" s="219">
        <v>166743.48</v>
      </c>
      <c r="R143" s="219">
        <v>504542.5</v>
      </c>
    </row>
    <row r="144" spans="11:18">
      <c r="K144" s="219" t="s">
        <v>39</v>
      </c>
      <c r="L144" s="219">
        <v>0</v>
      </c>
      <c r="Q144" s="219" t="s">
        <v>35</v>
      </c>
      <c r="R144" s="219">
        <v>166743.48</v>
      </c>
    </row>
    <row r="145" spans="11:17">
      <c r="K145" s="219" t="s">
        <v>37</v>
      </c>
      <c r="L145" s="219">
        <v>39</v>
      </c>
      <c r="M145" s="314">
        <v>158533.56</v>
      </c>
      <c r="Q145" s="219" t="s">
        <v>39</v>
      </c>
    </row>
    <row r="146" spans="11:18">
      <c r="K146" s="219" t="s">
        <v>41</v>
      </c>
      <c r="L146" s="219">
        <v>3</v>
      </c>
      <c r="M146" s="219">
        <v>15611.76</v>
      </c>
      <c r="Q146" s="219" t="s">
        <v>37</v>
      </c>
      <c r="R146" s="314">
        <v>158533.56</v>
      </c>
    </row>
    <row r="147" spans="11:18">
      <c r="K147" s="219" t="s">
        <v>45</v>
      </c>
      <c r="L147" s="219">
        <v>12</v>
      </c>
      <c r="M147" s="219">
        <v>57141.12</v>
      </c>
      <c r="Q147" s="219" t="s">
        <v>41</v>
      </c>
      <c r="R147" s="219">
        <v>15611.76</v>
      </c>
    </row>
    <row r="148" spans="11:18">
      <c r="K148" s="219" t="s">
        <v>535</v>
      </c>
      <c r="L148" s="219">
        <v>30</v>
      </c>
      <c r="M148" s="219">
        <v>106512.58</v>
      </c>
      <c r="Q148" s="219" t="s">
        <v>45</v>
      </c>
      <c r="R148" s="219">
        <v>57141.12</v>
      </c>
    </row>
    <row r="149" spans="17:18">
      <c r="Q149" s="219" t="s">
        <v>535</v>
      </c>
      <c r="R149" s="219">
        <v>106512.58</v>
      </c>
    </row>
    <row r="150" spans="18:18">
      <c r="R150" s="219">
        <f>SUM(R144:R149)</f>
        <v>504542.5</v>
      </c>
    </row>
  </sheetData>
  <autoFilter ref="A3:AA127">
    <extLst/>
  </autoFilter>
  <mergeCells count="1">
    <mergeCell ref="A2:S2"/>
  </mergeCells>
  <pageMargins left="0.236111111111111" right="0.236111111111111" top="0.432638888888889" bottom="0.236111111111111" header="0.196527777777778" footer="0.0784722222222222"/>
  <pageSetup paperSize="9" scale="85" fitToHeight="0" orientation="landscape" horizontalDpi="600"/>
  <headerFooter>
    <oddHeader>&amp;R&amp;P/&amp;N</oddHeader>
    <oddFooter>&amp;L编制：曾琼                &amp;C  财务审核：                        审批：                                         &amp;R日期：2025-06-16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HW30"/>
  <sheetViews>
    <sheetView zoomScale="110" zoomScaleNormal="110" workbookViewId="0">
      <selection activeCell="O14" sqref="O14"/>
    </sheetView>
  </sheetViews>
  <sheetFormatPr defaultColWidth="9" defaultRowHeight="14.25"/>
  <cols>
    <col min="1" max="2" width="4.33333333333333" style="1" customWidth="1"/>
    <col min="3" max="4" width="5.80833333333333" style="1" customWidth="1"/>
    <col min="5" max="5" width="9" style="1" customWidth="1"/>
    <col min="6" max="6" width="7.125" style="1" customWidth="1"/>
    <col min="7" max="7" width="7.35" style="1" customWidth="1"/>
    <col min="8" max="9" width="6.24166666666667" style="1" customWidth="1"/>
    <col min="10" max="10" width="6.24166666666667" style="1" hidden="1" customWidth="1"/>
    <col min="11" max="11" width="5.25" style="225" customWidth="1"/>
    <col min="12" max="12" width="6.33333333333333" style="225" customWidth="1"/>
    <col min="13" max="23" width="5.075" style="1" customWidth="1"/>
    <col min="24" max="24" width="6.58333333333333" style="1" customWidth="1"/>
    <col min="25" max="25" width="5.33333333333333" style="1" customWidth="1"/>
    <col min="26" max="26" width="6.24166666666667" style="1" hidden="1" customWidth="1"/>
    <col min="27" max="27" width="4.5" style="1" hidden="1" customWidth="1"/>
    <col min="28" max="28" width="6.24166666666667" style="1" customWidth="1"/>
    <col min="29" max="31" width="4.26666666666667" style="1" hidden="1" customWidth="1"/>
    <col min="32" max="32" width="6.24166666666667" style="1" hidden="1" customWidth="1"/>
    <col min="33" max="33" width="6.24166666666667" style="1" customWidth="1"/>
    <col min="34" max="34" width="9" style="1" hidden="1" customWidth="1"/>
    <col min="35" max="35" width="8.91666666666667" style="1" customWidth="1"/>
    <col min="36" max="39" width="6.39166666666667" style="1" customWidth="1"/>
    <col min="40" max="40" width="14.3333333333333" style="1" customWidth="1"/>
    <col min="41" max="41" width="9" style="1"/>
    <col min="42" max="42" width="10.375" style="1"/>
    <col min="43" max="16384" width="9" style="1"/>
  </cols>
  <sheetData>
    <row r="2" s="1" customFormat="1" ht="32" customHeight="1" spans="1:39">
      <c r="A2" s="226" t="s">
        <v>538</v>
      </c>
      <c r="B2" s="226"/>
      <c r="C2" s="226"/>
      <c r="D2" s="226"/>
      <c r="E2" s="226"/>
      <c r="F2" s="226"/>
      <c r="G2" s="226"/>
      <c r="H2" s="226"/>
      <c r="I2" s="226"/>
      <c r="J2" s="226"/>
      <c r="K2" s="240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26"/>
      <c r="Y2" s="226"/>
      <c r="Z2" s="226"/>
      <c r="AA2" s="226"/>
      <c r="AB2" s="226"/>
      <c r="AC2" s="262"/>
      <c r="AD2" s="226"/>
      <c r="AE2" s="263"/>
      <c r="AF2" s="226"/>
      <c r="AG2" s="226"/>
      <c r="AH2" s="226"/>
      <c r="AI2" s="268"/>
      <c r="AJ2" s="237"/>
      <c r="AK2" s="237"/>
      <c r="AL2" s="237"/>
      <c r="AM2" s="237"/>
    </row>
    <row r="3" s="210" customFormat="1" ht="27" customHeight="1" spans="1:44">
      <c r="A3" s="227" t="s">
        <v>0</v>
      </c>
      <c r="B3" s="227" t="s">
        <v>304</v>
      </c>
      <c r="C3" s="227" t="s">
        <v>2</v>
      </c>
      <c r="D3" s="227" t="s">
        <v>1</v>
      </c>
      <c r="E3" s="227" t="s">
        <v>305</v>
      </c>
      <c r="F3" s="227" t="s">
        <v>3</v>
      </c>
      <c r="G3" s="227" t="s">
        <v>306</v>
      </c>
      <c r="H3" s="227" t="s">
        <v>307</v>
      </c>
      <c r="I3" s="242" t="s">
        <v>380</v>
      </c>
      <c r="J3" s="243" t="s">
        <v>309</v>
      </c>
      <c r="K3" s="244" t="s">
        <v>310</v>
      </c>
      <c r="L3" s="245" t="s">
        <v>311</v>
      </c>
      <c r="M3" s="246" t="s">
        <v>312</v>
      </c>
      <c r="N3" s="246"/>
      <c r="O3" s="246"/>
      <c r="P3" s="246"/>
      <c r="Q3" s="246"/>
      <c r="R3" s="227" t="s">
        <v>313</v>
      </c>
      <c r="S3" s="227"/>
      <c r="T3" s="227"/>
      <c r="U3" s="227"/>
      <c r="V3" s="227"/>
      <c r="W3" s="257"/>
      <c r="X3" s="227" t="s">
        <v>314</v>
      </c>
      <c r="Y3" s="227" t="s">
        <v>315</v>
      </c>
      <c r="Z3" s="227" t="s">
        <v>539</v>
      </c>
      <c r="AA3" s="227" t="s">
        <v>383</v>
      </c>
      <c r="AB3" s="227" t="s">
        <v>318</v>
      </c>
      <c r="AC3" s="264" t="s">
        <v>319</v>
      </c>
      <c r="AD3" s="264" t="s">
        <v>320</v>
      </c>
      <c r="AE3" s="243" t="s">
        <v>309</v>
      </c>
      <c r="AF3" s="227" t="s">
        <v>384</v>
      </c>
      <c r="AG3" s="227" t="s">
        <v>322</v>
      </c>
      <c r="AH3" s="227" t="s">
        <v>323</v>
      </c>
      <c r="AI3" s="269" t="s">
        <v>286</v>
      </c>
      <c r="AJ3" s="270"/>
      <c r="AK3" s="270"/>
      <c r="AL3" s="270"/>
      <c r="AM3" s="270"/>
      <c r="AR3" s="278" t="s">
        <v>324</v>
      </c>
    </row>
    <row r="4" s="210" customFormat="1" ht="22" customHeight="1" spans="1:44">
      <c r="A4" s="227"/>
      <c r="B4" s="227"/>
      <c r="C4" s="227"/>
      <c r="D4" s="227"/>
      <c r="E4" s="227"/>
      <c r="F4" s="227"/>
      <c r="G4" s="227"/>
      <c r="H4" s="227"/>
      <c r="I4" s="247"/>
      <c r="J4" s="243"/>
      <c r="K4" s="244"/>
      <c r="L4" s="246"/>
      <c r="M4" s="246" t="s">
        <v>9</v>
      </c>
      <c r="N4" s="246" t="s">
        <v>11</v>
      </c>
      <c r="O4" s="246" t="s">
        <v>10</v>
      </c>
      <c r="P4" s="246" t="s">
        <v>325</v>
      </c>
      <c r="Q4" s="246" t="s">
        <v>385</v>
      </c>
      <c r="R4" s="246" t="s">
        <v>327</v>
      </c>
      <c r="S4" s="246" t="s">
        <v>328</v>
      </c>
      <c r="T4" s="246" t="s">
        <v>329</v>
      </c>
      <c r="U4" s="246" t="s">
        <v>330</v>
      </c>
      <c r="V4" s="246" t="s">
        <v>331</v>
      </c>
      <c r="W4" s="258" t="s">
        <v>332</v>
      </c>
      <c r="X4" s="227"/>
      <c r="Y4" s="227"/>
      <c r="Z4" s="227"/>
      <c r="AA4" s="227"/>
      <c r="AB4" s="227"/>
      <c r="AC4" s="264"/>
      <c r="AD4" s="264"/>
      <c r="AE4" s="243"/>
      <c r="AF4" s="227"/>
      <c r="AG4" s="227"/>
      <c r="AH4" s="227"/>
      <c r="AI4" s="269"/>
      <c r="AJ4" s="270">
        <v>4.16</v>
      </c>
      <c r="AK4" s="270"/>
      <c r="AL4" s="270">
        <v>4.14</v>
      </c>
      <c r="AM4" s="270"/>
      <c r="AN4" s="271" t="s">
        <v>333</v>
      </c>
      <c r="AO4" s="271" t="s">
        <v>334</v>
      </c>
      <c r="AR4" s="278"/>
    </row>
    <row r="5" s="1" customFormat="1" ht="28" customHeight="1" spans="1:231">
      <c r="A5" s="228">
        <f t="shared" ref="A5:A14" si="0">ROW()-4</f>
        <v>1</v>
      </c>
      <c r="B5" s="228"/>
      <c r="C5" s="228"/>
      <c r="D5" s="229"/>
      <c r="E5" s="230"/>
      <c r="F5" s="229"/>
      <c r="G5" s="231"/>
      <c r="H5" s="228"/>
      <c r="I5" s="214"/>
      <c r="J5" s="248"/>
      <c r="K5" s="249"/>
      <c r="L5" s="250"/>
      <c r="M5" s="251"/>
      <c r="N5" s="250"/>
      <c r="O5" s="250"/>
      <c r="P5" s="250"/>
      <c r="Q5" s="259"/>
      <c r="R5" s="259"/>
      <c r="S5" s="259"/>
      <c r="T5" s="259"/>
      <c r="U5" s="259"/>
      <c r="V5" s="259"/>
      <c r="W5" s="259"/>
      <c r="X5" s="236"/>
      <c r="Y5" s="250"/>
      <c r="Z5" s="236"/>
      <c r="AA5" s="218"/>
      <c r="AB5" s="218"/>
      <c r="AC5" s="236"/>
      <c r="AD5" s="265"/>
      <c r="AE5" s="236"/>
      <c r="AF5" s="266"/>
      <c r="AG5" s="236"/>
      <c r="AH5" s="272"/>
      <c r="AI5" s="273"/>
      <c r="AJ5" s="237" t="e">
        <f>VLOOKUP(C5,[1]研发人员!$C$3:$CK$800,58,0)</f>
        <v>#N/A</v>
      </c>
      <c r="AK5" s="237" t="e">
        <f t="shared" ref="AK5:AK14" si="1">AG5-AJ5</f>
        <v>#N/A</v>
      </c>
      <c r="AL5" s="237">
        <v>10460</v>
      </c>
      <c r="AM5" s="237" t="e">
        <f t="shared" ref="AM5:AM14" si="2">AJ5-AL5</f>
        <v>#N/A</v>
      </c>
      <c r="AN5" s="471" t="s">
        <v>540</v>
      </c>
      <c r="AO5" s="1" t="s">
        <v>337</v>
      </c>
      <c r="AP5" s="1">
        <f t="shared" ref="AP5:AP14" si="3">M5+N5+O5+Q5</f>
        <v>0</v>
      </c>
      <c r="AR5" s="209">
        <f>_xlfn.XLOOKUP($C5,汇总!$C:$C,汇总!$C:$C)</f>
        <v>0</v>
      </c>
      <c r="AS5" s="279"/>
      <c r="AT5" s="279"/>
      <c r="AU5" s="279"/>
      <c r="AV5" s="279"/>
      <c r="AW5" s="279"/>
      <c r="AX5" s="279"/>
      <c r="AY5" s="279"/>
      <c r="AZ5" s="279"/>
      <c r="BA5" s="279"/>
      <c r="BB5" s="279"/>
      <c r="BC5" s="279"/>
      <c r="BD5" s="279"/>
      <c r="BE5" s="279"/>
      <c r="BF5" s="279"/>
      <c r="BG5" s="279"/>
      <c r="BH5" s="279"/>
      <c r="BI5" s="279"/>
      <c r="BJ5" s="279"/>
      <c r="BK5" s="279"/>
      <c r="BL5" s="279"/>
      <c r="BM5" s="279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CP5" s="279"/>
      <c r="CQ5" s="279"/>
      <c r="CR5" s="279"/>
      <c r="CS5" s="279"/>
      <c r="CT5" s="279"/>
      <c r="CU5" s="279"/>
      <c r="CV5" s="279"/>
      <c r="CW5" s="279"/>
      <c r="CX5" s="279"/>
      <c r="CY5" s="279"/>
      <c r="CZ5" s="279"/>
      <c r="DA5" s="279"/>
      <c r="DB5" s="279"/>
      <c r="DC5" s="279"/>
      <c r="DD5" s="279"/>
      <c r="DE5" s="279"/>
      <c r="DF5" s="279"/>
      <c r="DG5" s="279"/>
      <c r="DH5" s="279"/>
      <c r="DI5" s="279"/>
      <c r="DJ5" s="279"/>
      <c r="DK5" s="279"/>
      <c r="DL5" s="279"/>
      <c r="DM5" s="279"/>
      <c r="DN5" s="279"/>
      <c r="DO5" s="279"/>
      <c r="DP5" s="279"/>
      <c r="DQ5" s="279"/>
      <c r="DR5" s="279"/>
      <c r="DS5" s="279"/>
      <c r="DT5" s="279"/>
      <c r="DU5" s="279"/>
      <c r="DV5" s="279"/>
      <c r="DW5" s="279"/>
      <c r="DX5" s="279"/>
      <c r="DY5" s="279"/>
      <c r="DZ5" s="279"/>
      <c r="EA5" s="279"/>
      <c r="EB5" s="279"/>
      <c r="EC5" s="279"/>
      <c r="ED5" s="279"/>
      <c r="EE5" s="279"/>
      <c r="EF5" s="279"/>
      <c r="EG5" s="279"/>
      <c r="EH5" s="279"/>
      <c r="EI5" s="279"/>
      <c r="EJ5" s="279"/>
      <c r="EK5" s="279"/>
      <c r="EL5" s="279"/>
      <c r="EM5" s="279"/>
      <c r="EN5" s="279"/>
      <c r="EO5" s="279"/>
      <c r="EP5" s="279"/>
      <c r="EQ5" s="279"/>
      <c r="ER5" s="279"/>
      <c r="ES5" s="279"/>
      <c r="ET5" s="279"/>
      <c r="EU5" s="279"/>
      <c r="EV5" s="279"/>
      <c r="EW5" s="279"/>
      <c r="EX5" s="279"/>
      <c r="EY5" s="279"/>
      <c r="EZ5" s="279"/>
      <c r="FA5" s="279"/>
      <c r="FB5" s="279"/>
      <c r="FC5" s="279"/>
      <c r="FD5" s="279"/>
      <c r="FE5" s="279"/>
      <c r="FF5" s="279"/>
      <c r="FG5" s="279"/>
      <c r="FH5" s="279"/>
      <c r="FI5" s="279"/>
      <c r="FJ5" s="279"/>
      <c r="FK5" s="279"/>
      <c r="FL5" s="279"/>
      <c r="FM5" s="279"/>
      <c r="FN5" s="279"/>
      <c r="FO5" s="279"/>
      <c r="FP5" s="279"/>
      <c r="FQ5" s="279"/>
      <c r="FR5" s="279"/>
      <c r="FS5" s="279"/>
      <c r="FT5" s="279"/>
      <c r="FU5" s="279"/>
      <c r="FV5" s="279"/>
      <c r="FW5" s="279"/>
      <c r="FX5" s="279"/>
      <c r="FY5" s="279"/>
      <c r="FZ5" s="279"/>
      <c r="GA5" s="279"/>
      <c r="GB5" s="279"/>
      <c r="GC5" s="279"/>
      <c r="GD5" s="279"/>
      <c r="GE5" s="279"/>
      <c r="GF5" s="279"/>
      <c r="GG5" s="279"/>
      <c r="GH5" s="279"/>
      <c r="GI5" s="279"/>
      <c r="GJ5" s="279"/>
      <c r="GK5" s="279"/>
      <c r="GL5" s="279"/>
      <c r="GM5" s="279"/>
      <c r="GN5" s="279"/>
      <c r="GO5" s="279"/>
      <c r="GP5" s="279"/>
      <c r="GQ5" s="279"/>
      <c r="GR5" s="279"/>
      <c r="GS5" s="279"/>
      <c r="GT5" s="279"/>
      <c r="GU5" s="279"/>
      <c r="GV5" s="279"/>
      <c r="GW5" s="279"/>
      <c r="GX5" s="279"/>
      <c r="GY5" s="279"/>
      <c r="GZ5" s="279"/>
      <c r="HA5" s="279"/>
      <c r="HB5" s="279"/>
      <c r="HC5" s="279"/>
      <c r="HD5" s="279"/>
      <c r="HE5" s="279"/>
      <c r="HF5" s="279"/>
      <c r="HG5" s="279"/>
      <c r="HH5" s="279"/>
      <c r="HI5" s="279"/>
      <c r="HJ5" s="279"/>
      <c r="HK5" s="279"/>
      <c r="HL5" s="279"/>
      <c r="HM5" s="279"/>
      <c r="HN5" s="279"/>
      <c r="HO5" s="279"/>
      <c r="HP5" s="279"/>
      <c r="HQ5" s="279"/>
      <c r="HR5" s="279"/>
      <c r="HS5" s="279"/>
      <c r="HT5" s="279"/>
      <c r="HU5" s="279"/>
      <c r="HV5" s="279"/>
      <c r="HW5" s="279"/>
    </row>
    <row r="6" s="1" customFormat="1" ht="28" customHeight="1" spans="1:231">
      <c r="A6" s="228">
        <f t="shared" si="0"/>
        <v>2</v>
      </c>
      <c r="B6" s="228"/>
      <c r="C6" s="228"/>
      <c r="D6" s="229"/>
      <c r="E6" s="232"/>
      <c r="F6" s="229"/>
      <c r="G6" s="231"/>
      <c r="H6" s="228"/>
      <c r="I6" s="252"/>
      <c r="J6" s="248"/>
      <c r="K6" s="249"/>
      <c r="L6" s="253"/>
      <c r="M6" s="251"/>
      <c r="N6" s="250"/>
      <c r="O6" s="250"/>
      <c r="P6" s="250"/>
      <c r="Q6" s="259"/>
      <c r="R6" s="259"/>
      <c r="S6" s="259"/>
      <c r="T6" s="259"/>
      <c r="U6" s="259"/>
      <c r="V6" s="259"/>
      <c r="W6" s="259"/>
      <c r="X6" s="236"/>
      <c r="Y6" s="253"/>
      <c r="Z6" s="236"/>
      <c r="AA6" s="218"/>
      <c r="AB6" s="218"/>
      <c r="AC6" s="236"/>
      <c r="AD6" s="265"/>
      <c r="AE6" s="236"/>
      <c r="AF6" s="266"/>
      <c r="AG6" s="236"/>
      <c r="AH6" s="272"/>
      <c r="AI6" s="273"/>
      <c r="AJ6" s="237" t="e">
        <f>VLOOKUP(C6,[1]研发人员!$C$3:$CK$800,58,0)</f>
        <v>#N/A</v>
      </c>
      <c r="AK6" s="237" t="e">
        <f t="shared" si="1"/>
        <v>#N/A</v>
      </c>
      <c r="AL6" s="237">
        <v>5170.23</v>
      </c>
      <c r="AM6" s="237" t="e">
        <f t="shared" si="2"/>
        <v>#N/A</v>
      </c>
      <c r="AN6" s="1" t="s">
        <v>541</v>
      </c>
      <c r="AO6" s="1" t="s">
        <v>337</v>
      </c>
      <c r="AP6" s="1">
        <f t="shared" si="3"/>
        <v>0</v>
      </c>
      <c r="AR6" s="209">
        <f>_xlfn.XLOOKUP($C6,汇总!$C:$C,汇总!$C:$C)</f>
        <v>0</v>
      </c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9"/>
      <c r="BI6" s="279"/>
      <c r="BJ6" s="279"/>
      <c r="BK6" s="279"/>
      <c r="BL6" s="279"/>
      <c r="BM6" s="279"/>
      <c r="BN6" s="279"/>
      <c r="BO6" s="279"/>
      <c r="BP6" s="279"/>
      <c r="BQ6" s="279"/>
      <c r="BR6" s="279"/>
      <c r="BS6" s="279"/>
      <c r="BT6" s="279"/>
      <c r="BU6" s="279"/>
      <c r="BV6" s="279"/>
      <c r="BW6" s="279"/>
      <c r="BX6" s="279"/>
      <c r="BY6" s="279"/>
      <c r="BZ6" s="279"/>
      <c r="CA6" s="279"/>
      <c r="CB6" s="279"/>
      <c r="CC6" s="279"/>
      <c r="CD6" s="279"/>
      <c r="CE6" s="279"/>
      <c r="CF6" s="279"/>
      <c r="CG6" s="279"/>
      <c r="CH6" s="279"/>
      <c r="CI6" s="279"/>
      <c r="CJ6" s="279"/>
      <c r="CK6" s="279"/>
      <c r="CL6" s="279"/>
      <c r="CM6" s="279"/>
      <c r="CN6" s="279"/>
      <c r="CO6" s="279"/>
      <c r="CP6" s="279"/>
      <c r="CQ6" s="279"/>
      <c r="CR6" s="279"/>
      <c r="CS6" s="279"/>
      <c r="CT6" s="279"/>
      <c r="CU6" s="279"/>
      <c r="CV6" s="279"/>
      <c r="CW6" s="279"/>
      <c r="CX6" s="279"/>
      <c r="CY6" s="279"/>
      <c r="CZ6" s="279"/>
      <c r="DA6" s="279"/>
      <c r="DB6" s="279"/>
      <c r="DC6" s="279"/>
      <c r="DD6" s="279"/>
      <c r="DE6" s="279"/>
      <c r="DF6" s="279"/>
      <c r="DG6" s="279"/>
      <c r="DH6" s="279"/>
      <c r="DI6" s="279"/>
      <c r="DJ6" s="279"/>
      <c r="DK6" s="279"/>
      <c r="DL6" s="279"/>
      <c r="DM6" s="279"/>
      <c r="DN6" s="279"/>
      <c r="DO6" s="279"/>
      <c r="DP6" s="279"/>
      <c r="DQ6" s="279"/>
      <c r="DR6" s="279"/>
      <c r="DS6" s="279"/>
      <c r="DT6" s="279"/>
      <c r="DU6" s="279"/>
      <c r="DV6" s="279"/>
      <c r="DW6" s="279"/>
      <c r="DX6" s="279"/>
      <c r="DY6" s="279"/>
      <c r="DZ6" s="279"/>
      <c r="EA6" s="279"/>
      <c r="EB6" s="279"/>
      <c r="EC6" s="279"/>
      <c r="ED6" s="279"/>
      <c r="EE6" s="279"/>
      <c r="EF6" s="279"/>
      <c r="EG6" s="279"/>
      <c r="EH6" s="279"/>
      <c r="EI6" s="279"/>
      <c r="EJ6" s="279"/>
      <c r="EK6" s="279"/>
      <c r="EL6" s="279"/>
      <c r="EM6" s="279"/>
      <c r="EN6" s="279"/>
      <c r="EO6" s="279"/>
      <c r="EP6" s="279"/>
      <c r="EQ6" s="279"/>
      <c r="ER6" s="279"/>
      <c r="ES6" s="279"/>
      <c r="ET6" s="279"/>
      <c r="EU6" s="279"/>
      <c r="EV6" s="279"/>
      <c r="EW6" s="279"/>
      <c r="EX6" s="279"/>
      <c r="EY6" s="279"/>
      <c r="EZ6" s="279"/>
      <c r="FA6" s="279"/>
      <c r="FB6" s="279"/>
      <c r="FC6" s="279"/>
      <c r="FD6" s="279"/>
      <c r="FE6" s="279"/>
      <c r="FF6" s="279"/>
      <c r="FG6" s="279"/>
      <c r="FH6" s="279"/>
      <c r="FI6" s="279"/>
      <c r="FJ6" s="279"/>
      <c r="FK6" s="279"/>
      <c r="FL6" s="279"/>
      <c r="FM6" s="279"/>
      <c r="FN6" s="279"/>
      <c r="FO6" s="279"/>
      <c r="FP6" s="279"/>
      <c r="FQ6" s="279"/>
      <c r="FR6" s="279"/>
      <c r="FS6" s="279"/>
      <c r="FT6" s="279"/>
      <c r="FU6" s="279"/>
      <c r="FV6" s="279"/>
      <c r="FW6" s="279"/>
      <c r="FX6" s="279"/>
      <c r="FY6" s="279"/>
      <c r="FZ6" s="279"/>
      <c r="GA6" s="279"/>
      <c r="GB6" s="279"/>
      <c r="GC6" s="279"/>
      <c r="GD6" s="279"/>
      <c r="GE6" s="279"/>
      <c r="GF6" s="279"/>
      <c r="GG6" s="279"/>
      <c r="GH6" s="279"/>
      <c r="GI6" s="279"/>
      <c r="GJ6" s="279"/>
      <c r="GK6" s="279"/>
      <c r="GL6" s="279"/>
      <c r="GM6" s="279"/>
      <c r="GN6" s="279"/>
      <c r="GO6" s="279"/>
      <c r="GP6" s="279"/>
      <c r="GQ6" s="279"/>
      <c r="GR6" s="279"/>
      <c r="GS6" s="279"/>
      <c r="GT6" s="279"/>
      <c r="GU6" s="279"/>
      <c r="GV6" s="279"/>
      <c r="GW6" s="279"/>
      <c r="GX6" s="279"/>
      <c r="GY6" s="279"/>
      <c r="GZ6" s="279"/>
      <c r="HA6" s="279"/>
      <c r="HB6" s="279"/>
      <c r="HC6" s="279"/>
      <c r="HD6" s="279"/>
      <c r="HE6" s="279"/>
      <c r="HF6" s="279"/>
      <c r="HG6" s="279"/>
      <c r="HH6" s="279"/>
      <c r="HI6" s="279"/>
      <c r="HJ6" s="279"/>
      <c r="HK6" s="279"/>
      <c r="HL6" s="279"/>
      <c r="HM6" s="279"/>
      <c r="HN6" s="279"/>
      <c r="HO6" s="279"/>
      <c r="HP6" s="279"/>
      <c r="HQ6" s="279"/>
      <c r="HR6" s="279"/>
      <c r="HS6" s="279"/>
      <c r="HT6" s="279"/>
      <c r="HU6" s="279"/>
      <c r="HV6" s="279"/>
      <c r="HW6" s="279"/>
    </row>
    <row r="7" s="1" customFormat="1" ht="28" customHeight="1" spans="1:231">
      <c r="A7" s="228">
        <f t="shared" si="0"/>
        <v>3</v>
      </c>
      <c r="B7" s="228"/>
      <c r="C7" s="228"/>
      <c r="D7" s="229"/>
      <c r="E7" s="230"/>
      <c r="F7" s="229"/>
      <c r="G7" s="231"/>
      <c r="H7" s="228"/>
      <c r="I7" s="214"/>
      <c r="J7" s="248"/>
      <c r="K7" s="249"/>
      <c r="L7" s="250"/>
      <c r="M7" s="251"/>
      <c r="N7" s="250"/>
      <c r="O7" s="250"/>
      <c r="P7" s="250"/>
      <c r="Q7" s="259"/>
      <c r="R7" s="259"/>
      <c r="S7" s="259"/>
      <c r="T7" s="259"/>
      <c r="U7" s="259"/>
      <c r="V7" s="259"/>
      <c r="W7" s="259"/>
      <c r="X7" s="236"/>
      <c r="Y7" s="250"/>
      <c r="Z7" s="236"/>
      <c r="AA7" s="218"/>
      <c r="AB7" s="218"/>
      <c r="AC7" s="236"/>
      <c r="AD7" s="265"/>
      <c r="AE7" s="236"/>
      <c r="AF7" s="266"/>
      <c r="AG7" s="236"/>
      <c r="AH7" s="272"/>
      <c r="AI7" s="274"/>
      <c r="AJ7" s="237" t="e">
        <f>VLOOKUP(C7,[1]研发人员!$C$3:$CK$800,58,0)</f>
        <v>#N/A</v>
      </c>
      <c r="AK7" s="237" t="e">
        <f t="shared" si="1"/>
        <v>#N/A</v>
      </c>
      <c r="AL7" s="237">
        <v>1118.99</v>
      </c>
      <c r="AM7" s="237" t="e">
        <f t="shared" si="2"/>
        <v>#N/A</v>
      </c>
      <c r="AN7" s="1" t="s">
        <v>542</v>
      </c>
      <c r="AO7" s="1" t="s">
        <v>337</v>
      </c>
      <c r="AP7" s="1">
        <f t="shared" si="3"/>
        <v>0</v>
      </c>
      <c r="AR7" s="209">
        <f>_xlfn.XLOOKUP($C7,汇总!$C:$C,汇总!$C:$C)</f>
        <v>0</v>
      </c>
      <c r="AS7" s="279"/>
      <c r="AT7" s="279"/>
      <c r="AU7" s="279"/>
      <c r="AV7" s="279"/>
      <c r="AW7" s="279"/>
      <c r="AX7" s="279"/>
      <c r="AY7" s="279"/>
      <c r="AZ7" s="279"/>
      <c r="BA7" s="279"/>
      <c r="BB7" s="279"/>
      <c r="BC7" s="279"/>
      <c r="BD7" s="279"/>
      <c r="BE7" s="279"/>
      <c r="BF7" s="279"/>
      <c r="BG7" s="279"/>
      <c r="BH7" s="279"/>
      <c r="BI7" s="279"/>
      <c r="BJ7" s="279"/>
      <c r="BK7" s="279"/>
      <c r="BL7" s="279"/>
      <c r="BM7" s="279"/>
      <c r="BN7" s="279"/>
      <c r="BO7" s="279"/>
      <c r="BP7" s="279"/>
      <c r="BQ7" s="279"/>
      <c r="BR7" s="279"/>
      <c r="BS7" s="279"/>
      <c r="BT7" s="279"/>
      <c r="BU7" s="279"/>
      <c r="BV7" s="279"/>
      <c r="BW7" s="279"/>
      <c r="BX7" s="279"/>
      <c r="BY7" s="279"/>
      <c r="BZ7" s="279"/>
      <c r="CA7" s="279"/>
      <c r="CB7" s="279"/>
      <c r="CC7" s="279"/>
      <c r="CD7" s="279"/>
      <c r="CE7" s="279"/>
      <c r="CF7" s="279"/>
      <c r="CG7" s="279"/>
      <c r="CH7" s="279"/>
      <c r="CI7" s="279"/>
      <c r="CJ7" s="279"/>
      <c r="CK7" s="279"/>
      <c r="CL7" s="279"/>
      <c r="CM7" s="279"/>
      <c r="CN7" s="279"/>
      <c r="CO7" s="279"/>
      <c r="CP7" s="279"/>
      <c r="CQ7" s="279"/>
      <c r="CR7" s="279"/>
      <c r="CS7" s="279"/>
      <c r="CT7" s="279"/>
      <c r="CU7" s="279"/>
      <c r="CV7" s="279"/>
      <c r="CW7" s="279"/>
      <c r="CX7" s="279"/>
      <c r="CY7" s="279"/>
      <c r="CZ7" s="279"/>
      <c r="DA7" s="279"/>
      <c r="DB7" s="279"/>
      <c r="DC7" s="279"/>
      <c r="DD7" s="279"/>
      <c r="DE7" s="279"/>
      <c r="DF7" s="279"/>
      <c r="DG7" s="279"/>
      <c r="DH7" s="279"/>
      <c r="DI7" s="279"/>
      <c r="DJ7" s="279"/>
      <c r="DK7" s="279"/>
      <c r="DL7" s="279"/>
      <c r="DM7" s="279"/>
      <c r="DN7" s="279"/>
      <c r="DO7" s="279"/>
      <c r="DP7" s="279"/>
      <c r="DQ7" s="279"/>
      <c r="DR7" s="279"/>
      <c r="DS7" s="279"/>
      <c r="DT7" s="279"/>
      <c r="DU7" s="279"/>
      <c r="DV7" s="279"/>
      <c r="DW7" s="279"/>
      <c r="DX7" s="279"/>
      <c r="DY7" s="279"/>
      <c r="DZ7" s="279"/>
      <c r="EA7" s="279"/>
      <c r="EB7" s="279"/>
      <c r="EC7" s="279"/>
      <c r="ED7" s="279"/>
      <c r="EE7" s="279"/>
      <c r="EF7" s="279"/>
      <c r="EG7" s="279"/>
      <c r="EH7" s="279"/>
      <c r="EI7" s="279"/>
      <c r="EJ7" s="279"/>
      <c r="EK7" s="279"/>
      <c r="EL7" s="279"/>
      <c r="EM7" s="279"/>
      <c r="EN7" s="279"/>
      <c r="EO7" s="279"/>
      <c r="EP7" s="279"/>
      <c r="EQ7" s="279"/>
      <c r="ER7" s="279"/>
      <c r="ES7" s="279"/>
      <c r="ET7" s="279"/>
      <c r="EU7" s="279"/>
      <c r="EV7" s="279"/>
      <c r="EW7" s="279"/>
      <c r="EX7" s="279"/>
      <c r="EY7" s="279"/>
      <c r="EZ7" s="279"/>
      <c r="FA7" s="279"/>
      <c r="FB7" s="279"/>
      <c r="FC7" s="279"/>
      <c r="FD7" s="279"/>
      <c r="FE7" s="279"/>
      <c r="FF7" s="279"/>
      <c r="FG7" s="279"/>
      <c r="FH7" s="279"/>
      <c r="FI7" s="279"/>
      <c r="FJ7" s="279"/>
      <c r="FK7" s="279"/>
      <c r="FL7" s="279"/>
      <c r="FM7" s="279"/>
      <c r="FN7" s="279"/>
      <c r="FO7" s="279"/>
      <c r="FP7" s="279"/>
      <c r="FQ7" s="279"/>
      <c r="FR7" s="279"/>
      <c r="FS7" s="279"/>
      <c r="FT7" s="279"/>
      <c r="FU7" s="279"/>
      <c r="FV7" s="279"/>
      <c r="FW7" s="279"/>
      <c r="FX7" s="279"/>
      <c r="FY7" s="279"/>
      <c r="FZ7" s="279"/>
      <c r="GA7" s="279"/>
      <c r="GB7" s="279"/>
      <c r="GC7" s="279"/>
      <c r="GD7" s="279"/>
      <c r="GE7" s="279"/>
      <c r="GF7" s="279"/>
      <c r="GG7" s="279"/>
      <c r="GH7" s="279"/>
      <c r="GI7" s="279"/>
      <c r="GJ7" s="279"/>
      <c r="GK7" s="279"/>
      <c r="GL7" s="279"/>
      <c r="GM7" s="279"/>
      <c r="GN7" s="279"/>
      <c r="GO7" s="279"/>
      <c r="GP7" s="279"/>
      <c r="GQ7" s="279"/>
      <c r="GR7" s="279"/>
      <c r="GS7" s="279"/>
      <c r="GT7" s="279"/>
      <c r="GU7" s="279"/>
      <c r="GV7" s="279"/>
      <c r="GW7" s="279"/>
      <c r="GX7" s="279"/>
      <c r="GY7" s="279"/>
      <c r="GZ7" s="279"/>
      <c r="HA7" s="279"/>
      <c r="HB7" s="279"/>
      <c r="HC7" s="279"/>
      <c r="HD7" s="279"/>
      <c r="HE7" s="279"/>
      <c r="HF7" s="279"/>
      <c r="HG7" s="279"/>
      <c r="HH7" s="279"/>
      <c r="HI7" s="279"/>
      <c r="HJ7" s="279"/>
      <c r="HK7" s="279"/>
      <c r="HL7" s="279"/>
      <c r="HM7" s="279"/>
      <c r="HN7" s="279"/>
      <c r="HO7" s="279"/>
      <c r="HP7" s="279"/>
      <c r="HQ7" s="279"/>
      <c r="HR7" s="279"/>
      <c r="HS7" s="279"/>
      <c r="HT7" s="279"/>
      <c r="HU7" s="279"/>
      <c r="HV7" s="279"/>
      <c r="HW7" s="279"/>
    </row>
    <row r="8" s="1" customFormat="1" ht="28" customHeight="1" spans="1:231">
      <c r="A8" s="228">
        <f t="shared" si="0"/>
        <v>4</v>
      </c>
      <c r="B8" s="228"/>
      <c r="C8" s="228"/>
      <c r="D8" s="229"/>
      <c r="E8" s="232"/>
      <c r="F8" s="229"/>
      <c r="G8" s="231"/>
      <c r="H8" s="228"/>
      <c r="I8" s="214"/>
      <c r="J8" s="248"/>
      <c r="K8" s="249"/>
      <c r="L8" s="250"/>
      <c r="M8" s="251"/>
      <c r="N8" s="250"/>
      <c r="O8" s="250"/>
      <c r="P8" s="250"/>
      <c r="Q8" s="259"/>
      <c r="R8" s="259"/>
      <c r="S8" s="259"/>
      <c r="T8" s="259"/>
      <c r="U8" s="259"/>
      <c r="V8" s="259"/>
      <c r="W8" s="259"/>
      <c r="X8" s="236"/>
      <c r="Y8" s="250"/>
      <c r="Z8" s="236"/>
      <c r="AA8" s="218"/>
      <c r="AB8" s="218"/>
      <c r="AC8" s="236"/>
      <c r="AD8" s="265"/>
      <c r="AE8" s="236"/>
      <c r="AF8" s="266"/>
      <c r="AG8" s="236"/>
      <c r="AH8" s="272"/>
      <c r="AI8" s="273"/>
      <c r="AJ8" s="237" t="e">
        <f>VLOOKUP(C8,[1]研发人员!$C$3:$CK$800,58,0)</f>
        <v>#N/A</v>
      </c>
      <c r="AK8" s="237" t="e">
        <f t="shared" si="1"/>
        <v>#N/A</v>
      </c>
      <c r="AL8" s="237">
        <v>8224.5</v>
      </c>
      <c r="AM8" s="237" t="e">
        <f t="shared" si="2"/>
        <v>#N/A</v>
      </c>
      <c r="AN8" s="471" t="s">
        <v>543</v>
      </c>
      <c r="AO8" s="1" t="s">
        <v>337</v>
      </c>
      <c r="AP8" s="1">
        <f t="shared" si="3"/>
        <v>0</v>
      </c>
      <c r="AR8" s="209">
        <f>_xlfn.XLOOKUP($C8,汇总!$C:$C,汇总!$C:$C)</f>
        <v>0</v>
      </c>
      <c r="AS8" s="279"/>
      <c r="AT8" s="279"/>
      <c r="AU8" s="279"/>
      <c r="AV8" s="279"/>
      <c r="AW8" s="279"/>
      <c r="AX8" s="279"/>
      <c r="AY8" s="279"/>
      <c r="AZ8" s="279"/>
      <c r="BA8" s="279"/>
      <c r="BB8" s="279"/>
      <c r="BC8" s="279"/>
      <c r="BD8" s="279"/>
      <c r="BE8" s="279"/>
      <c r="BF8" s="279"/>
      <c r="BG8" s="279"/>
      <c r="BH8" s="279"/>
      <c r="BI8" s="279"/>
      <c r="BJ8" s="279"/>
      <c r="BK8" s="279"/>
      <c r="BL8" s="279"/>
      <c r="BM8" s="279"/>
      <c r="BN8" s="279"/>
      <c r="BO8" s="279"/>
      <c r="BP8" s="279"/>
      <c r="BQ8" s="279"/>
      <c r="BR8" s="279"/>
      <c r="BS8" s="279"/>
      <c r="BT8" s="279"/>
      <c r="BU8" s="279"/>
      <c r="BV8" s="279"/>
      <c r="BW8" s="279"/>
      <c r="BX8" s="279"/>
      <c r="BY8" s="279"/>
      <c r="BZ8" s="279"/>
      <c r="CA8" s="279"/>
      <c r="CB8" s="279"/>
      <c r="CC8" s="279"/>
      <c r="CD8" s="279"/>
      <c r="CE8" s="279"/>
      <c r="CF8" s="279"/>
      <c r="CG8" s="279"/>
      <c r="CH8" s="279"/>
      <c r="CI8" s="279"/>
      <c r="CJ8" s="279"/>
      <c r="CK8" s="279"/>
      <c r="CL8" s="279"/>
      <c r="CM8" s="279"/>
      <c r="CN8" s="279"/>
      <c r="CO8" s="279"/>
      <c r="CP8" s="279"/>
      <c r="CQ8" s="279"/>
      <c r="CR8" s="279"/>
      <c r="CS8" s="279"/>
      <c r="CT8" s="279"/>
      <c r="CU8" s="279"/>
      <c r="CV8" s="279"/>
      <c r="CW8" s="279"/>
      <c r="CX8" s="279"/>
      <c r="CY8" s="279"/>
      <c r="CZ8" s="279"/>
      <c r="DA8" s="279"/>
      <c r="DB8" s="279"/>
      <c r="DC8" s="279"/>
      <c r="DD8" s="279"/>
      <c r="DE8" s="279"/>
      <c r="DF8" s="279"/>
      <c r="DG8" s="279"/>
      <c r="DH8" s="279"/>
      <c r="DI8" s="279"/>
      <c r="DJ8" s="279"/>
      <c r="DK8" s="279"/>
      <c r="DL8" s="279"/>
      <c r="DM8" s="279"/>
      <c r="DN8" s="279"/>
      <c r="DO8" s="279"/>
      <c r="DP8" s="279"/>
      <c r="DQ8" s="279"/>
      <c r="DR8" s="279"/>
      <c r="DS8" s="279"/>
      <c r="DT8" s="279"/>
      <c r="DU8" s="279"/>
      <c r="DV8" s="279"/>
      <c r="DW8" s="279"/>
      <c r="DX8" s="279"/>
      <c r="DY8" s="279"/>
      <c r="DZ8" s="279"/>
      <c r="EA8" s="279"/>
      <c r="EB8" s="279"/>
      <c r="EC8" s="279"/>
      <c r="ED8" s="279"/>
      <c r="EE8" s="279"/>
      <c r="EF8" s="279"/>
      <c r="EG8" s="279"/>
      <c r="EH8" s="279"/>
      <c r="EI8" s="279"/>
      <c r="EJ8" s="279"/>
      <c r="EK8" s="279"/>
      <c r="EL8" s="279"/>
      <c r="EM8" s="279"/>
      <c r="EN8" s="279"/>
      <c r="EO8" s="279"/>
      <c r="EP8" s="279"/>
      <c r="EQ8" s="279"/>
      <c r="ER8" s="279"/>
      <c r="ES8" s="279"/>
      <c r="ET8" s="279"/>
      <c r="EU8" s="279"/>
      <c r="EV8" s="279"/>
      <c r="EW8" s="279"/>
      <c r="EX8" s="279"/>
      <c r="EY8" s="279"/>
      <c r="EZ8" s="279"/>
      <c r="FA8" s="279"/>
      <c r="FB8" s="279"/>
      <c r="FC8" s="279"/>
      <c r="FD8" s="279"/>
      <c r="FE8" s="279"/>
      <c r="FF8" s="279"/>
      <c r="FG8" s="279"/>
      <c r="FH8" s="279"/>
      <c r="FI8" s="279"/>
      <c r="FJ8" s="279"/>
      <c r="FK8" s="279"/>
      <c r="FL8" s="279"/>
      <c r="FM8" s="279"/>
      <c r="FN8" s="279"/>
      <c r="FO8" s="279"/>
      <c r="FP8" s="279"/>
      <c r="FQ8" s="279"/>
      <c r="FR8" s="279"/>
      <c r="FS8" s="279"/>
      <c r="FT8" s="279"/>
      <c r="FU8" s="279"/>
      <c r="FV8" s="279"/>
      <c r="FW8" s="279"/>
      <c r="FX8" s="279"/>
      <c r="FY8" s="279"/>
      <c r="FZ8" s="279"/>
      <c r="GA8" s="279"/>
      <c r="GB8" s="279"/>
      <c r="GC8" s="279"/>
      <c r="GD8" s="279"/>
      <c r="GE8" s="279"/>
      <c r="GF8" s="279"/>
      <c r="GG8" s="279"/>
      <c r="GH8" s="279"/>
      <c r="GI8" s="279"/>
      <c r="GJ8" s="279"/>
      <c r="GK8" s="279"/>
      <c r="GL8" s="279"/>
      <c r="GM8" s="279"/>
      <c r="GN8" s="279"/>
      <c r="GO8" s="279"/>
      <c r="GP8" s="279"/>
      <c r="GQ8" s="279"/>
      <c r="GR8" s="279"/>
      <c r="GS8" s="279"/>
      <c r="GT8" s="279"/>
      <c r="GU8" s="279"/>
      <c r="GV8" s="279"/>
      <c r="GW8" s="279"/>
      <c r="GX8" s="279"/>
      <c r="GY8" s="279"/>
      <c r="GZ8" s="279"/>
      <c r="HA8" s="279"/>
      <c r="HB8" s="279"/>
      <c r="HC8" s="279"/>
      <c r="HD8" s="279"/>
      <c r="HE8" s="279"/>
      <c r="HF8" s="279"/>
      <c r="HG8" s="279"/>
      <c r="HH8" s="279"/>
      <c r="HI8" s="279"/>
      <c r="HJ8" s="279"/>
      <c r="HK8" s="279"/>
      <c r="HL8" s="279"/>
      <c r="HM8" s="279"/>
      <c r="HN8" s="279"/>
      <c r="HO8" s="279"/>
      <c r="HP8" s="279"/>
      <c r="HQ8" s="279"/>
      <c r="HR8" s="279"/>
      <c r="HS8" s="279"/>
      <c r="HT8" s="279"/>
      <c r="HU8" s="279"/>
      <c r="HV8" s="279"/>
      <c r="HW8" s="279"/>
    </row>
    <row r="9" s="1" customFormat="1" ht="28" customHeight="1" spans="1:231">
      <c r="A9" s="228">
        <f t="shared" si="0"/>
        <v>5</v>
      </c>
      <c r="B9" s="228"/>
      <c r="C9" s="228"/>
      <c r="D9" s="229"/>
      <c r="E9" s="230"/>
      <c r="F9" s="229"/>
      <c r="G9" s="231"/>
      <c r="H9" s="228"/>
      <c r="I9" s="214"/>
      <c r="J9" s="248"/>
      <c r="K9" s="249"/>
      <c r="L9" s="250"/>
      <c r="M9" s="251"/>
      <c r="N9" s="250"/>
      <c r="O9" s="250"/>
      <c r="P9" s="250"/>
      <c r="Q9" s="259"/>
      <c r="R9" s="259"/>
      <c r="S9" s="259"/>
      <c r="T9" s="259"/>
      <c r="U9" s="259"/>
      <c r="V9" s="259"/>
      <c r="W9" s="259"/>
      <c r="X9" s="236"/>
      <c r="Y9" s="250"/>
      <c r="Z9" s="267"/>
      <c r="AA9" s="218"/>
      <c r="AB9" s="218"/>
      <c r="AC9" s="236"/>
      <c r="AD9" s="265"/>
      <c r="AE9" s="236"/>
      <c r="AF9" s="266"/>
      <c r="AG9" s="236"/>
      <c r="AH9" s="272"/>
      <c r="AI9" s="273"/>
      <c r="AJ9" s="237" t="e">
        <f>VLOOKUP(C9,[1]研发人员!$C$3:$CK$800,58,0)</f>
        <v>#N/A</v>
      </c>
      <c r="AK9" s="237" t="e">
        <f t="shared" si="1"/>
        <v>#N/A</v>
      </c>
      <c r="AL9" s="237">
        <v>8777.12</v>
      </c>
      <c r="AM9" s="237" t="e">
        <f t="shared" si="2"/>
        <v>#N/A</v>
      </c>
      <c r="AN9" s="471" t="s">
        <v>544</v>
      </c>
      <c r="AO9" s="1" t="s">
        <v>337</v>
      </c>
      <c r="AP9" s="1">
        <f t="shared" si="3"/>
        <v>0</v>
      </c>
      <c r="AR9" s="209">
        <f>_xlfn.XLOOKUP($C9,汇总!$C:$C,汇总!$C:$C)</f>
        <v>0</v>
      </c>
      <c r="AS9" s="279"/>
      <c r="AT9" s="279"/>
      <c r="AU9" s="279"/>
      <c r="AV9" s="279"/>
      <c r="AW9" s="279"/>
      <c r="AX9" s="279"/>
      <c r="AY9" s="279"/>
      <c r="AZ9" s="279"/>
      <c r="BA9" s="279"/>
      <c r="BB9" s="279"/>
      <c r="BC9" s="279"/>
      <c r="BD9" s="279"/>
      <c r="BE9" s="279"/>
      <c r="BF9" s="279"/>
      <c r="BG9" s="279"/>
      <c r="BH9" s="279"/>
      <c r="BI9" s="279"/>
      <c r="BJ9" s="279"/>
      <c r="BK9" s="279"/>
      <c r="BL9" s="279"/>
      <c r="BM9" s="279"/>
      <c r="BN9" s="279"/>
      <c r="BO9" s="279"/>
      <c r="BP9" s="279"/>
      <c r="BQ9" s="279"/>
      <c r="BR9" s="279"/>
      <c r="BS9" s="279"/>
      <c r="BT9" s="279"/>
      <c r="BU9" s="279"/>
      <c r="BV9" s="279"/>
      <c r="BW9" s="279"/>
      <c r="BX9" s="279"/>
      <c r="BY9" s="279"/>
      <c r="BZ9" s="279"/>
      <c r="CA9" s="279"/>
      <c r="CB9" s="279"/>
      <c r="CC9" s="279"/>
      <c r="CD9" s="279"/>
      <c r="CE9" s="279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  <c r="CR9" s="279"/>
      <c r="CS9" s="279"/>
      <c r="CT9" s="279"/>
      <c r="CU9" s="279"/>
      <c r="CV9" s="279"/>
      <c r="CW9" s="279"/>
      <c r="CX9" s="279"/>
      <c r="CY9" s="279"/>
      <c r="CZ9" s="279"/>
      <c r="DA9" s="279"/>
      <c r="DB9" s="279"/>
      <c r="DC9" s="279"/>
      <c r="DD9" s="279"/>
      <c r="DE9" s="279"/>
      <c r="DF9" s="279"/>
      <c r="DG9" s="279"/>
      <c r="DH9" s="279"/>
      <c r="DI9" s="279"/>
      <c r="DJ9" s="279"/>
      <c r="DK9" s="279"/>
      <c r="DL9" s="279"/>
      <c r="DM9" s="279"/>
      <c r="DN9" s="279"/>
      <c r="DO9" s="279"/>
      <c r="DP9" s="279"/>
      <c r="DQ9" s="279"/>
      <c r="DR9" s="279"/>
      <c r="DS9" s="279"/>
      <c r="DT9" s="279"/>
      <c r="DU9" s="279"/>
      <c r="DV9" s="279"/>
      <c r="DW9" s="279"/>
      <c r="DX9" s="279"/>
      <c r="DY9" s="279"/>
      <c r="DZ9" s="279"/>
      <c r="EA9" s="279"/>
      <c r="EB9" s="279"/>
      <c r="EC9" s="279"/>
      <c r="ED9" s="279"/>
      <c r="EE9" s="279"/>
      <c r="EF9" s="279"/>
      <c r="EG9" s="279"/>
      <c r="EH9" s="279"/>
      <c r="EI9" s="279"/>
      <c r="EJ9" s="279"/>
      <c r="EK9" s="279"/>
      <c r="EL9" s="279"/>
      <c r="EM9" s="279"/>
      <c r="EN9" s="279"/>
      <c r="EO9" s="279"/>
      <c r="EP9" s="279"/>
      <c r="EQ9" s="279"/>
      <c r="ER9" s="279"/>
      <c r="ES9" s="279"/>
      <c r="ET9" s="279"/>
      <c r="EU9" s="279"/>
      <c r="EV9" s="279"/>
      <c r="EW9" s="279"/>
      <c r="EX9" s="279"/>
      <c r="EY9" s="279"/>
      <c r="EZ9" s="279"/>
      <c r="FA9" s="279"/>
      <c r="FB9" s="279"/>
      <c r="FC9" s="279"/>
      <c r="FD9" s="279"/>
      <c r="FE9" s="279"/>
      <c r="FF9" s="279"/>
      <c r="FG9" s="279"/>
      <c r="FH9" s="279"/>
      <c r="FI9" s="279"/>
      <c r="FJ9" s="279"/>
      <c r="FK9" s="279"/>
      <c r="FL9" s="279"/>
      <c r="FM9" s="279"/>
      <c r="FN9" s="279"/>
      <c r="FO9" s="279"/>
      <c r="FP9" s="279"/>
      <c r="FQ9" s="279"/>
      <c r="FR9" s="279"/>
      <c r="FS9" s="279"/>
      <c r="FT9" s="279"/>
      <c r="FU9" s="279"/>
      <c r="FV9" s="279"/>
      <c r="FW9" s="279"/>
      <c r="FX9" s="279"/>
      <c r="FY9" s="279"/>
      <c r="FZ9" s="279"/>
      <c r="GA9" s="279"/>
      <c r="GB9" s="279"/>
      <c r="GC9" s="279"/>
      <c r="GD9" s="279"/>
      <c r="GE9" s="279"/>
      <c r="GF9" s="279"/>
      <c r="GG9" s="279"/>
      <c r="GH9" s="279"/>
      <c r="GI9" s="279"/>
      <c r="GJ9" s="279"/>
      <c r="GK9" s="279"/>
      <c r="GL9" s="279"/>
      <c r="GM9" s="279"/>
      <c r="GN9" s="279"/>
      <c r="GO9" s="279"/>
      <c r="GP9" s="279"/>
      <c r="GQ9" s="279"/>
      <c r="GR9" s="279"/>
      <c r="GS9" s="279"/>
      <c r="GT9" s="279"/>
      <c r="GU9" s="279"/>
      <c r="GV9" s="279"/>
      <c r="GW9" s="279"/>
      <c r="GX9" s="279"/>
      <c r="GY9" s="279"/>
      <c r="GZ9" s="279"/>
      <c r="HA9" s="279"/>
      <c r="HB9" s="279"/>
      <c r="HC9" s="279"/>
      <c r="HD9" s="279"/>
      <c r="HE9" s="279"/>
      <c r="HF9" s="279"/>
      <c r="HG9" s="279"/>
      <c r="HH9" s="279"/>
      <c r="HI9" s="279"/>
      <c r="HJ9" s="279"/>
      <c r="HK9" s="279"/>
      <c r="HL9" s="279"/>
      <c r="HM9" s="279"/>
      <c r="HN9" s="279"/>
      <c r="HO9" s="279"/>
      <c r="HP9" s="279"/>
      <c r="HQ9" s="279"/>
      <c r="HR9" s="279"/>
      <c r="HS9" s="279"/>
      <c r="HT9" s="279"/>
      <c r="HU9" s="279"/>
      <c r="HV9" s="279"/>
      <c r="HW9" s="279"/>
    </row>
    <row r="10" s="1" customFormat="1" ht="28" customHeight="1" spans="1:231">
      <c r="A10" s="228">
        <f t="shared" si="0"/>
        <v>6</v>
      </c>
      <c r="B10" s="228"/>
      <c r="C10" s="228"/>
      <c r="D10" s="229"/>
      <c r="E10" s="233"/>
      <c r="F10" s="229"/>
      <c r="G10" s="231"/>
      <c r="H10" s="228"/>
      <c r="I10" s="214"/>
      <c r="J10" s="248"/>
      <c r="K10" s="249"/>
      <c r="L10" s="250"/>
      <c r="M10" s="251"/>
      <c r="N10" s="250"/>
      <c r="O10" s="250"/>
      <c r="P10" s="250"/>
      <c r="Q10" s="259"/>
      <c r="R10" s="259"/>
      <c r="S10" s="259"/>
      <c r="T10" s="259"/>
      <c r="U10" s="259"/>
      <c r="V10" s="259"/>
      <c r="W10" s="259"/>
      <c r="X10" s="236"/>
      <c r="Y10" s="250"/>
      <c r="Z10" s="267"/>
      <c r="AA10" s="218"/>
      <c r="AB10" s="218"/>
      <c r="AC10" s="236"/>
      <c r="AD10" s="265"/>
      <c r="AE10" s="236"/>
      <c r="AF10" s="266"/>
      <c r="AG10" s="236"/>
      <c r="AH10" s="272"/>
      <c r="AI10" s="274"/>
      <c r="AJ10" s="237" t="e">
        <f>VLOOKUP(C10,[1]研发人员!$C$3:$CK$800,58,0)</f>
        <v>#N/A</v>
      </c>
      <c r="AK10" s="237" t="e">
        <f t="shared" si="1"/>
        <v>#N/A</v>
      </c>
      <c r="AL10" s="237">
        <v>0</v>
      </c>
      <c r="AM10" s="237" t="e">
        <f t="shared" si="2"/>
        <v>#N/A</v>
      </c>
      <c r="AN10" s="471" t="s">
        <v>545</v>
      </c>
      <c r="AO10" s="1" t="s">
        <v>337</v>
      </c>
      <c r="AP10" s="1">
        <f t="shared" si="3"/>
        <v>0</v>
      </c>
      <c r="AR10" s="209">
        <f>_xlfn.XLOOKUP($C10,汇总!$C:$C,汇总!$C:$C)</f>
        <v>0</v>
      </c>
      <c r="AS10" s="279"/>
      <c r="AT10" s="279"/>
      <c r="AU10" s="279"/>
      <c r="AV10" s="279"/>
      <c r="AW10" s="279"/>
      <c r="AX10" s="279"/>
      <c r="AY10" s="279"/>
      <c r="AZ10" s="279"/>
      <c r="BA10" s="279"/>
      <c r="BB10" s="279"/>
      <c r="BC10" s="279"/>
      <c r="BD10" s="279"/>
      <c r="BE10" s="279"/>
      <c r="BF10" s="279"/>
      <c r="BG10" s="279"/>
      <c r="BH10" s="279"/>
      <c r="BI10" s="279"/>
      <c r="BJ10" s="279"/>
      <c r="BK10" s="279"/>
      <c r="BL10" s="279"/>
      <c r="BM10" s="279"/>
      <c r="BN10" s="279"/>
      <c r="BO10" s="279"/>
      <c r="BP10" s="279"/>
      <c r="BQ10" s="279"/>
      <c r="BR10" s="279"/>
      <c r="BS10" s="279"/>
      <c r="BT10" s="279"/>
      <c r="BU10" s="279"/>
      <c r="BV10" s="279"/>
      <c r="BW10" s="279"/>
      <c r="BX10" s="279"/>
      <c r="BY10" s="279"/>
      <c r="BZ10" s="279"/>
      <c r="CA10" s="279"/>
      <c r="CB10" s="279"/>
      <c r="CC10" s="279"/>
      <c r="CD10" s="279"/>
      <c r="CE10" s="279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  <c r="CR10" s="279"/>
      <c r="CS10" s="279"/>
      <c r="CT10" s="279"/>
      <c r="CU10" s="279"/>
      <c r="CV10" s="279"/>
      <c r="CW10" s="279"/>
      <c r="CX10" s="279"/>
      <c r="CY10" s="279"/>
      <c r="CZ10" s="279"/>
      <c r="DA10" s="279"/>
      <c r="DB10" s="279"/>
      <c r="DC10" s="279"/>
      <c r="DD10" s="279"/>
      <c r="DE10" s="279"/>
      <c r="DF10" s="279"/>
      <c r="DG10" s="279"/>
      <c r="DH10" s="279"/>
      <c r="DI10" s="279"/>
      <c r="DJ10" s="279"/>
      <c r="DK10" s="279"/>
      <c r="DL10" s="279"/>
      <c r="DM10" s="279"/>
      <c r="DN10" s="279"/>
      <c r="DO10" s="279"/>
      <c r="DP10" s="279"/>
      <c r="DQ10" s="279"/>
      <c r="DR10" s="279"/>
      <c r="DS10" s="279"/>
      <c r="DT10" s="279"/>
      <c r="DU10" s="279"/>
      <c r="DV10" s="279"/>
      <c r="DW10" s="279"/>
      <c r="DX10" s="279"/>
      <c r="DY10" s="279"/>
      <c r="DZ10" s="279"/>
      <c r="EA10" s="279"/>
      <c r="EB10" s="279"/>
      <c r="EC10" s="279"/>
      <c r="ED10" s="279"/>
      <c r="EE10" s="279"/>
      <c r="EF10" s="279"/>
      <c r="EG10" s="279"/>
      <c r="EH10" s="279"/>
      <c r="EI10" s="279"/>
      <c r="EJ10" s="279"/>
      <c r="EK10" s="279"/>
      <c r="EL10" s="279"/>
      <c r="EM10" s="279"/>
      <c r="EN10" s="279"/>
      <c r="EO10" s="279"/>
      <c r="EP10" s="279"/>
      <c r="EQ10" s="279"/>
      <c r="ER10" s="279"/>
      <c r="ES10" s="279"/>
      <c r="ET10" s="279"/>
      <c r="EU10" s="279"/>
      <c r="EV10" s="279"/>
      <c r="EW10" s="279"/>
      <c r="EX10" s="279"/>
      <c r="EY10" s="279"/>
      <c r="EZ10" s="279"/>
      <c r="FA10" s="279"/>
      <c r="FB10" s="279"/>
      <c r="FC10" s="279"/>
      <c r="FD10" s="279"/>
      <c r="FE10" s="279"/>
      <c r="FF10" s="279"/>
      <c r="FG10" s="279"/>
      <c r="FH10" s="279"/>
      <c r="FI10" s="279"/>
      <c r="FJ10" s="279"/>
      <c r="FK10" s="279"/>
      <c r="FL10" s="279"/>
      <c r="FM10" s="279"/>
      <c r="FN10" s="279"/>
      <c r="FO10" s="279"/>
      <c r="FP10" s="279"/>
      <c r="FQ10" s="279"/>
      <c r="FR10" s="279"/>
      <c r="FS10" s="279"/>
      <c r="FT10" s="279"/>
      <c r="FU10" s="279"/>
      <c r="FV10" s="279"/>
      <c r="FW10" s="279"/>
      <c r="FX10" s="279"/>
      <c r="FY10" s="279"/>
      <c r="FZ10" s="279"/>
      <c r="GA10" s="279"/>
      <c r="GB10" s="279"/>
      <c r="GC10" s="279"/>
      <c r="GD10" s="279"/>
      <c r="GE10" s="279"/>
      <c r="GF10" s="279"/>
      <c r="GG10" s="279"/>
      <c r="GH10" s="279"/>
      <c r="GI10" s="279"/>
      <c r="GJ10" s="279"/>
      <c r="GK10" s="279"/>
      <c r="GL10" s="279"/>
      <c r="GM10" s="279"/>
      <c r="GN10" s="279"/>
      <c r="GO10" s="279"/>
      <c r="GP10" s="279"/>
      <c r="GQ10" s="279"/>
      <c r="GR10" s="279"/>
      <c r="GS10" s="279"/>
      <c r="GT10" s="279"/>
      <c r="GU10" s="279"/>
      <c r="GV10" s="279"/>
      <c r="GW10" s="279"/>
      <c r="GX10" s="279"/>
      <c r="GY10" s="279"/>
      <c r="GZ10" s="279"/>
      <c r="HA10" s="279"/>
      <c r="HB10" s="279"/>
      <c r="HC10" s="279"/>
      <c r="HD10" s="279"/>
      <c r="HE10" s="279"/>
      <c r="HF10" s="279"/>
      <c r="HG10" s="279"/>
      <c r="HH10" s="279"/>
      <c r="HI10" s="279"/>
      <c r="HJ10" s="279"/>
      <c r="HK10" s="279"/>
      <c r="HL10" s="279"/>
      <c r="HM10" s="279"/>
      <c r="HN10" s="279"/>
      <c r="HO10" s="279"/>
      <c r="HP10" s="279"/>
      <c r="HQ10" s="279"/>
      <c r="HR10" s="279"/>
      <c r="HS10" s="279"/>
      <c r="HT10" s="279"/>
      <c r="HU10" s="279"/>
      <c r="HV10" s="279"/>
      <c r="HW10" s="279"/>
    </row>
    <row r="11" s="1" customFormat="1" ht="28" customHeight="1" spans="1:231">
      <c r="A11" s="228">
        <f t="shared" si="0"/>
        <v>7</v>
      </c>
      <c r="B11" s="228"/>
      <c r="C11" s="228"/>
      <c r="D11" s="229"/>
      <c r="E11" s="234"/>
      <c r="F11" s="229"/>
      <c r="G11" s="231"/>
      <c r="H11" s="228"/>
      <c r="I11" s="252"/>
      <c r="J11" s="248"/>
      <c r="K11" s="249"/>
      <c r="L11" s="253"/>
      <c r="M11" s="251"/>
      <c r="N11" s="250"/>
      <c r="O11" s="250"/>
      <c r="P11" s="250"/>
      <c r="Q11" s="259"/>
      <c r="R11" s="259"/>
      <c r="S11" s="259"/>
      <c r="T11" s="259"/>
      <c r="U11" s="259"/>
      <c r="V11" s="259"/>
      <c r="W11" s="259"/>
      <c r="X11" s="236"/>
      <c r="Y11" s="250"/>
      <c r="Z11" s="267"/>
      <c r="AA11" s="218"/>
      <c r="AB11" s="218"/>
      <c r="AC11" s="236"/>
      <c r="AD11" s="265"/>
      <c r="AE11" s="236"/>
      <c r="AF11" s="266"/>
      <c r="AG11" s="236"/>
      <c r="AH11" s="272"/>
      <c r="AI11" s="273"/>
      <c r="AJ11" s="237" t="e">
        <f>VLOOKUP(C11,[1]研发人员!$C$3:$CK$800,58,0)</f>
        <v>#N/A</v>
      </c>
      <c r="AK11" s="237" t="e">
        <f t="shared" si="1"/>
        <v>#N/A</v>
      </c>
      <c r="AL11" s="237">
        <v>3624</v>
      </c>
      <c r="AM11" s="237" t="e">
        <f t="shared" si="2"/>
        <v>#N/A</v>
      </c>
      <c r="AN11" s="471" t="s">
        <v>546</v>
      </c>
      <c r="AO11" s="1" t="s">
        <v>337</v>
      </c>
      <c r="AP11" s="1">
        <f t="shared" si="3"/>
        <v>0</v>
      </c>
      <c r="AR11" s="209">
        <f>_xlfn.XLOOKUP($C11,汇总!$C:$C,汇总!$C:$C)</f>
        <v>0</v>
      </c>
      <c r="AS11" s="279"/>
      <c r="AT11" s="279"/>
      <c r="AU11" s="279"/>
      <c r="AV11" s="279"/>
      <c r="AW11" s="279"/>
      <c r="AX11" s="279"/>
      <c r="AY11" s="279"/>
      <c r="AZ11" s="279"/>
      <c r="BA11" s="279"/>
      <c r="BB11" s="279"/>
      <c r="BC11" s="279"/>
      <c r="BD11" s="279"/>
      <c r="BE11" s="279"/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  <c r="CF11" s="279"/>
      <c r="CG11" s="279"/>
      <c r="CH11" s="279"/>
      <c r="CI11" s="279"/>
      <c r="CJ11" s="279"/>
      <c r="CK11" s="279"/>
      <c r="CL11" s="279"/>
      <c r="CM11" s="279"/>
      <c r="CN11" s="279"/>
      <c r="CO11" s="279"/>
      <c r="CP11" s="279"/>
      <c r="CQ11" s="279"/>
      <c r="CR11" s="279"/>
      <c r="CS11" s="279"/>
      <c r="CT11" s="279"/>
      <c r="CU11" s="279"/>
      <c r="CV11" s="279"/>
      <c r="CW11" s="279"/>
      <c r="CX11" s="279"/>
      <c r="CY11" s="279"/>
      <c r="CZ11" s="279"/>
      <c r="DA11" s="279"/>
      <c r="DB11" s="279"/>
      <c r="DC11" s="279"/>
      <c r="DD11" s="279"/>
      <c r="DE11" s="279"/>
      <c r="DF11" s="279"/>
      <c r="DG11" s="279"/>
      <c r="DH11" s="279"/>
      <c r="DI11" s="279"/>
      <c r="DJ11" s="279"/>
      <c r="DK11" s="279"/>
      <c r="DL11" s="279"/>
      <c r="DM11" s="279"/>
      <c r="DN11" s="279"/>
      <c r="DO11" s="279"/>
      <c r="DP11" s="279"/>
      <c r="DQ11" s="279"/>
      <c r="DR11" s="279"/>
      <c r="DS11" s="279"/>
      <c r="DT11" s="279"/>
      <c r="DU11" s="279"/>
      <c r="DV11" s="279"/>
      <c r="DW11" s="279"/>
      <c r="DX11" s="279"/>
      <c r="DY11" s="279"/>
      <c r="DZ11" s="279"/>
      <c r="EA11" s="279"/>
      <c r="EB11" s="279"/>
      <c r="EC11" s="279"/>
      <c r="ED11" s="279"/>
      <c r="EE11" s="279"/>
      <c r="EF11" s="279"/>
      <c r="EG11" s="279"/>
      <c r="EH11" s="279"/>
      <c r="EI11" s="279"/>
      <c r="EJ11" s="279"/>
      <c r="EK11" s="279"/>
      <c r="EL11" s="279"/>
      <c r="EM11" s="279"/>
      <c r="EN11" s="279"/>
      <c r="EO11" s="279"/>
      <c r="EP11" s="279"/>
      <c r="EQ11" s="279"/>
      <c r="ER11" s="279"/>
      <c r="ES11" s="279"/>
      <c r="ET11" s="279"/>
      <c r="EU11" s="279"/>
      <c r="EV11" s="279"/>
      <c r="EW11" s="279"/>
      <c r="EX11" s="279"/>
      <c r="EY11" s="279"/>
      <c r="EZ11" s="279"/>
      <c r="FA11" s="279"/>
      <c r="FB11" s="279"/>
      <c r="FC11" s="279"/>
      <c r="FD11" s="279"/>
      <c r="FE11" s="279"/>
      <c r="FF11" s="279"/>
      <c r="FG11" s="279"/>
      <c r="FH11" s="279"/>
      <c r="FI11" s="279"/>
      <c r="FJ11" s="279"/>
      <c r="FK11" s="279"/>
      <c r="FL11" s="279"/>
      <c r="FM11" s="279"/>
      <c r="FN11" s="279"/>
      <c r="FO11" s="279"/>
      <c r="FP11" s="279"/>
      <c r="FQ11" s="279"/>
      <c r="FR11" s="279"/>
      <c r="FS11" s="279"/>
      <c r="FT11" s="279"/>
      <c r="FU11" s="279"/>
      <c r="FV11" s="279"/>
      <c r="FW11" s="279"/>
      <c r="FX11" s="279"/>
      <c r="FY11" s="279"/>
      <c r="FZ11" s="279"/>
      <c r="GA11" s="279"/>
      <c r="GB11" s="279"/>
      <c r="GC11" s="279"/>
      <c r="GD11" s="279"/>
      <c r="GE11" s="279"/>
      <c r="GF11" s="279"/>
      <c r="GG11" s="279"/>
      <c r="GH11" s="279"/>
      <c r="GI11" s="279"/>
      <c r="GJ11" s="279"/>
      <c r="GK11" s="279"/>
      <c r="GL11" s="279"/>
      <c r="GM11" s="279"/>
      <c r="GN11" s="279"/>
      <c r="GO11" s="279"/>
      <c r="GP11" s="279"/>
      <c r="GQ11" s="279"/>
      <c r="GR11" s="279"/>
      <c r="GS11" s="279"/>
      <c r="GT11" s="279"/>
      <c r="GU11" s="279"/>
      <c r="GV11" s="279"/>
      <c r="GW11" s="279"/>
      <c r="GX11" s="279"/>
      <c r="GY11" s="279"/>
      <c r="GZ11" s="279"/>
      <c r="HA11" s="279"/>
      <c r="HB11" s="279"/>
      <c r="HC11" s="279"/>
      <c r="HD11" s="279"/>
      <c r="HE11" s="279"/>
      <c r="HF11" s="279"/>
      <c r="HG11" s="279"/>
      <c r="HH11" s="279"/>
      <c r="HI11" s="279"/>
      <c r="HJ11" s="279"/>
      <c r="HK11" s="279"/>
      <c r="HL11" s="279"/>
      <c r="HM11" s="279"/>
      <c r="HN11" s="279"/>
      <c r="HO11" s="279"/>
      <c r="HP11" s="279"/>
      <c r="HQ11" s="279"/>
      <c r="HR11" s="279"/>
      <c r="HS11" s="279"/>
      <c r="HT11" s="279"/>
      <c r="HU11" s="279"/>
      <c r="HV11" s="279"/>
      <c r="HW11" s="279"/>
    </row>
    <row r="12" s="1" customFormat="1" ht="28" customHeight="1" spans="1:231">
      <c r="A12" s="228">
        <f t="shared" si="0"/>
        <v>8</v>
      </c>
      <c r="B12" s="228"/>
      <c r="C12" s="228"/>
      <c r="D12" s="229"/>
      <c r="E12" s="234"/>
      <c r="F12" s="229"/>
      <c r="G12" s="231"/>
      <c r="H12" s="228"/>
      <c r="I12" s="214"/>
      <c r="J12" s="248"/>
      <c r="K12" s="249"/>
      <c r="L12" s="250"/>
      <c r="M12" s="251"/>
      <c r="N12" s="250"/>
      <c r="O12" s="250"/>
      <c r="P12" s="250"/>
      <c r="Q12" s="259"/>
      <c r="R12" s="259"/>
      <c r="S12" s="259"/>
      <c r="T12" s="259"/>
      <c r="U12" s="259"/>
      <c r="V12" s="259"/>
      <c r="W12" s="259"/>
      <c r="X12" s="236"/>
      <c r="Y12" s="250"/>
      <c r="Z12" s="267"/>
      <c r="AA12" s="218"/>
      <c r="AB12" s="218"/>
      <c r="AC12" s="236"/>
      <c r="AD12" s="265"/>
      <c r="AE12" s="236"/>
      <c r="AF12" s="266"/>
      <c r="AG12" s="236"/>
      <c r="AH12" s="272"/>
      <c r="AI12" s="273"/>
      <c r="AJ12" s="237" t="e">
        <f>VLOOKUP(C12,[1]研发人员!$C$3:$CK$800,58,0)</f>
        <v>#N/A</v>
      </c>
      <c r="AK12" s="237" t="e">
        <f t="shared" si="1"/>
        <v>#N/A</v>
      </c>
      <c r="AL12" s="237">
        <v>6605.39</v>
      </c>
      <c r="AM12" s="237" t="e">
        <f t="shared" si="2"/>
        <v>#N/A</v>
      </c>
      <c r="AN12" s="471" t="s">
        <v>547</v>
      </c>
      <c r="AO12" s="1" t="s">
        <v>337</v>
      </c>
      <c r="AP12" s="1">
        <f t="shared" si="3"/>
        <v>0</v>
      </c>
      <c r="AR12" s="209">
        <f>_xlfn.XLOOKUP($C12,汇总!$C:$C,汇总!$C:$C)</f>
        <v>0</v>
      </c>
      <c r="AS12" s="279"/>
      <c r="AT12" s="279"/>
      <c r="AU12" s="279"/>
      <c r="AV12" s="279"/>
      <c r="AW12" s="279"/>
      <c r="AX12" s="279"/>
      <c r="AY12" s="279"/>
      <c r="AZ12" s="279"/>
      <c r="BA12" s="279"/>
      <c r="BB12" s="279"/>
      <c r="BC12" s="279"/>
      <c r="BD12" s="279"/>
      <c r="BE12" s="279"/>
      <c r="BF12" s="279"/>
      <c r="BG12" s="279"/>
      <c r="BH12" s="279"/>
      <c r="BI12" s="279"/>
      <c r="BJ12" s="279"/>
      <c r="BK12" s="279"/>
      <c r="BL12" s="279"/>
      <c r="BM12" s="279"/>
      <c r="BN12" s="279"/>
      <c r="BO12" s="279"/>
      <c r="BP12" s="279"/>
      <c r="BQ12" s="279"/>
      <c r="BR12" s="279"/>
      <c r="BS12" s="279"/>
      <c r="BT12" s="279"/>
      <c r="BU12" s="279"/>
      <c r="BV12" s="279"/>
      <c r="BW12" s="279"/>
      <c r="BX12" s="279"/>
      <c r="BY12" s="279"/>
      <c r="BZ12" s="279"/>
      <c r="CA12" s="279"/>
      <c r="CB12" s="279"/>
      <c r="CC12" s="279"/>
      <c r="CD12" s="279"/>
      <c r="CE12" s="279"/>
      <c r="CF12" s="279"/>
      <c r="CG12" s="279"/>
      <c r="CH12" s="279"/>
      <c r="CI12" s="279"/>
      <c r="CJ12" s="279"/>
      <c r="CK12" s="279"/>
      <c r="CL12" s="279"/>
      <c r="CM12" s="279"/>
      <c r="CN12" s="279"/>
      <c r="CO12" s="279"/>
      <c r="CP12" s="279"/>
      <c r="CQ12" s="279"/>
      <c r="CR12" s="279"/>
      <c r="CS12" s="279"/>
      <c r="CT12" s="279"/>
      <c r="CU12" s="279"/>
      <c r="CV12" s="279"/>
      <c r="CW12" s="279"/>
      <c r="CX12" s="279"/>
      <c r="CY12" s="279"/>
      <c r="CZ12" s="279"/>
      <c r="DA12" s="279"/>
      <c r="DB12" s="279"/>
      <c r="DC12" s="279"/>
      <c r="DD12" s="279"/>
      <c r="DE12" s="279"/>
      <c r="DF12" s="279"/>
      <c r="DG12" s="279"/>
      <c r="DH12" s="279"/>
      <c r="DI12" s="279"/>
      <c r="DJ12" s="279"/>
      <c r="DK12" s="279"/>
      <c r="DL12" s="279"/>
      <c r="DM12" s="279"/>
      <c r="DN12" s="279"/>
      <c r="DO12" s="279"/>
      <c r="DP12" s="279"/>
      <c r="DQ12" s="279"/>
      <c r="DR12" s="279"/>
      <c r="DS12" s="279"/>
      <c r="DT12" s="279"/>
      <c r="DU12" s="279"/>
      <c r="DV12" s="279"/>
      <c r="DW12" s="279"/>
      <c r="DX12" s="279"/>
      <c r="DY12" s="279"/>
      <c r="DZ12" s="279"/>
      <c r="EA12" s="279"/>
      <c r="EB12" s="279"/>
      <c r="EC12" s="279"/>
      <c r="ED12" s="279"/>
      <c r="EE12" s="279"/>
      <c r="EF12" s="279"/>
      <c r="EG12" s="279"/>
      <c r="EH12" s="279"/>
      <c r="EI12" s="279"/>
      <c r="EJ12" s="279"/>
      <c r="EK12" s="279"/>
      <c r="EL12" s="279"/>
      <c r="EM12" s="279"/>
      <c r="EN12" s="279"/>
      <c r="EO12" s="279"/>
      <c r="EP12" s="279"/>
      <c r="EQ12" s="279"/>
      <c r="ER12" s="279"/>
      <c r="ES12" s="279"/>
      <c r="ET12" s="279"/>
      <c r="EU12" s="279"/>
      <c r="EV12" s="279"/>
      <c r="EW12" s="279"/>
      <c r="EX12" s="279"/>
      <c r="EY12" s="279"/>
      <c r="EZ12" s="279"/>
      <c r="FA12" s="279"/>
      <c r="FB12" s="279"/>
      <c r="FC12" s="279"/>
      <c r="FD12" s="279"/>
      <c r="FE12" s="279"/>
      <c r="FF12" s="279"/>
      <c r="FG12" s="279"/>
      <c r="FH12" s="279"/>
      <c r="FI12" s="279"/>
      <c r="FJ12" s="279"/>
      <c r="FK12" s="279"/>
      <c r="FL12" s="279"/>
      <c r="FM12" s="279"/>
      <c r="FN12" s="279"/>
      <c r="FO12" s="279"/>
      <c r="FP12" s="279"/>
      <c r="FQ12" s="279"/>
      <c r="FR12" s="279"/>
      <c r="FS12" s="279"/>
      <c r="FT12" s="279"/>
      <c r="FU12" s="279"/>
      <c r="FV12" s="279"/>
      <c r="FW12" s="279"/>
      <c r="FX12" s="279"/>
      <c r="FY12" s="279"/>
      <c r="FZ12" s="279"/>
      <c r="GA12" s="279"/>
      <c r="GB12" s="279"/>
      <c r="GC12" s="279"/>
      <c r="GD12" s="279"/>
      <c r="GE12" s="279"/>
      <c r="GF12" s="279"/>
      <c r="GG12" s="279"/>
      <c r="GH12" s="279"/>
      <c r="GI12" s="279"/>
      <c r="GJ12" s="279"/>
      <c r="GK12" s="279"/>
      <c r="GL12" s="279"/>
      <c r="GM12" s="279"/>
      <c r="GN12" s="279"/>
      <c r="GO12" s="279"/>
      <c r="GP12" s="279"/>
      <c r="GQ12" s="279"/>
      <c r="GR12" s="279"/>
      <c r="GS12" s="279"/>
      <c r="GT12" s="279"/>
      <c r="GU12" s="279"/>
      <c r="GV12" s="279"/>
      <c r="GW12" s="279"/>
      <c r="GX12" s="279"/>
      <c r="GY12" s="279"/>
      <c r="GZ12" s="279"/>
      <c r="HA12" s="279"/>
      <c r="HB12" s="279"/>
      <c r="HC12" s="279"/>
      <c r="HD12" s="279"/>
      <c r="HE12" s="279"/>
      <c r="HF12" s="279"/>
      <c r="HG12" s="279"/>
      <c r="HH12" s="279"/>
      <c r="HI12" s="279"/>
      <c r="HJ12" s="279"/>
      <c r="HK12" s="279"/>
      <c r="HL12" s="279"/>
      <c r="HM12" s="279"/>
      <c r="HN12" s="279"/>
      <c r="HO12" s="279"/>
      <c r="HP12" s="279"/>
      <c r="HQ12" s="279"/>
      <c r="HR12" s="279"/>
      <c r="HS12" s="279"/>
      <c r="HT12" s="279"/>
      <c r="HU12" s="279"/>
      <c r="HV12" s="279"/>
      <c r="HW12" s="279"/>
    </row>
    <row r="13" s="1" customFormat="1" ht="28" customHeight="1" spans="1:231">
      <c r="A13" s="228">
        <f t="shared" si="0"/>
        <v>9</v>
      </c>
      <c r="B13" s="228"/>
      <c r="C13" s="228"/>
      <c r="D13" s="229"/>
      <c r="E13" s="234"/>
      <c r="F13" s="229"/>
      <c r="G13" s="231"/>
      <c r="H13" s="228"/>
      <c r="I13" s="214"/>
      <c r="J13" s="248"/>
      <c r="K13" s="249"/>
      <c r="L13" s="250"/>
      <c r="M13" s="251"/>
      <c r="N13" s="250"/>
      <c r="O13" s="250"/>
      <c r="P13" s="250"/>
      <c r="Q13" s="259"/>
      <c r="R13" s="259"/>
      <c r="S13" s="259"/>
      <c r="T13" s="259"/>
      <c r="U13" s="259"/>
      <c r="V13" s="259"/>
      <c r="W13" s="259"/>
      <c r="X13" s="236"/>
      <c r="Y13" s="250"/>
      <c r="Z13" s="267"/>
      <c r="AA13" s="218"/>
      <c r="AB13" s="218"/>
      <c r="AC13" s="236"/>
      <c r="AD13" s="265"/>
      <c r="AE13" s="236"/>
      <c r="AF13" s="266"/>
      <c r="AG13" s="236"/>
      <c r="AH13" s="272"/>
      <c r="AI13" s="273"/>
      <c r="AJ13" s="237" t="e">
        <f>VLOOKUP(C13,[1]研发人员!$C$3:$CK$800,58,0)</f>
        <v>#N/A</v>
      </c>
      <c r="AK13" s="237" t="e">
        <f t="shared" si="1"/>
        <v>#N/A</v>
      </c>
      <c r="AL13" s="237">
        <v>6964.07</v>
      </c>
      <c r="AM13" s="237" t="e">
        <f t="shared" si="2"/>
        <v>#N/A</v>
      </c>
      <c r="AN13" s="471" t="s">
        <v>548</v>
      </c>
      <c r="AO13" s="1" t="s">
        <v>337</v>
      </c>
      <c r="AP13" s="1">
        <f t="shared" si="3"/>
        <v>0</v>
      </c>
      <c r="AR13" s="209">
        <f>_xlfn.XLOOKUP($C13,汇总!$C:$C,汇总!$C:$C)</f>
        <v>0</v>
      </c>
      <c r="AS13" s="279"/>
      <c r="AT13" s="279"/>
      <c r="AU13" s="279"/>
      <c r="AV13" s="279"/>
      <c r="AW13" s="279"/>
      <c r="AX13" s="279"/>
      <c r="AY13" s="279"/>
      <c r="AZ13" s="279"/>
      <c r="BA13" s="279"/>
      <c r="BB13" s="279"/>
      <c r="BC13" s="279"/>
      <c r="BD13" s="279"/>
      <c r="BE13" s="279"/>
      <c r="BF13" s="279"/>
      <c r="BG13" s="279"/>
      <c r="BH13" s="279"/>
      <c r="BI13" s="279"/>
      <c r="BJ13" s="279"/>
      <c r="BK13" s="279"/>
      <c r="BL13" s="279"/>
      <c r="BM13" s="279"/>
      <c r="BN13" s="279"/>
      <c r="BO13" s="279"/>
      <c r="BP13" s="279"/>
      <c r="BQ13" s="279"/>
      <c r="BR13" s="279"/>
      <c r="BS13" s="279"/>
      <c r="BT13" s="279"/>
      <c r="BU13" s="279"/>
      <c r="BV13" s="279"/>
      <c r="BW13" s="279"/>
      <c r="BX13" s="279"/>
      <c r="BY13" s="279"/>
      <c r="BZ13" s="279"/>
      <c r="CA13" s="279"/>
      <c r="CB13" s="279"/>
      <c r="CC13" s="279"/>
      <c r="CD13" s="279"/>
      <c r="CE13" s="279"/>
      <c r="CF13" s="279"/>
      <c r="CG13" s="279"/>
      <c r="CH13" s="279"/>
      <c r="CI13" s="279"/>
      <c r="CJ13" s="279"/>
      <c r="CK13" s="279"/>
      <c r="CL13" s="279"/>
      <c r="CM13" s="279"/>
      <c r="CN13" s="279"/>
      <c r="CO13" s="279"/>
      <c r="CP13" s="279"/>
      <c r="CQ13" s="279"/>
      <c r="CR13" s="279"/>
      <c r="CS13" s="279"/>
      <c r="CT13" s="279"/>
      <c r="CU13" s="279"/>
      <c r="CV13" s="279"/>
      <c r="CW13" s="279"/>
      <c r="CX13" s="279"/>
      <c r="CY13" s="279"/>
      <c r="CZ13" s="279"/>
      <c r="DA13" s="279"/>
      <c r="DB13" s="279"/>
      <c r="DC13" s="279"/>
      <c r="DD13" s="279"/>
      <c r="DE13" s="279"/>
      <c r="DF13" s="279"/>
      <c r="DG13" s="279"/>
      <c r="DH13" s="279"/>
      <c r="DI13" s="279"/>
      <c r="DJ13" s="279"/>
      <c r="DK13" s="279"/>
      <c r="DL13" s="279"/>
      <c r="DM13" s="279"/>
      <c r="DN13" s="279"/>
      <c r="DO13" s="279"/>
      <c r="DP13" s="279"/>
      <c r="DQ13" s="279"/>
      <c r="DR13" s="279"/>
      <c r="DS13" s="279"/>
      <c r="DT13" s="279"/>
      <c r="DU13" s="279"/>
      <c r="DV13" s="279"/>
      <c r="DW13" s="279"/>
      <c r="DX13" s="279"/>
      <c r="DY13" s="279"/>
      <c r="DZ13" s="279"/>
      <c r="EA13" s="279"/>
      <c r="EB13" s="279"/>
      <c r="EC13" s="279"/>
      <c r="ED13" s="279"/>
      <c r="EE13" s="279"/>
      <c r="EF13" s="279"/>
      <c r="EG13" s="279"/>
      <c r="EH13" s="279"/>
      <c r="EI13" s="279"/>
      <c r="EJ13" s="279"/>
      <c r="EK13" s="279"/>
      <c r="EL13" s="279"/>
      <c r="EM13" s="279"/>
      <c r="EN13" s="279"/>
      <c r="EO13" s="279"/>
      <c r="EP13" s="279"/>
      <c r="EQ13" s="279"/>
      <c r="ER13" s="279"/>
      <c r="ES13" s="279"/>
      <c r="ET13" s="279"/>
      <c r="EU13" s="279"/>
      <c r="EV13" s="279"/>
      <c r="EW13" s="279"/>
      <c r="EX13" s="279"/>
      <c r="EY13" s="279"/>
      <c r="EZ13" s="279"/>
      <c r="FA13" s="279"/>
      <c r="FB13" s="279"/>
      <c r="FC13" s="279"/>
      <c r="FD13" s="279"/>
      <c r="FE13" s="279"/>
      <c r="FF13" s="279"/>
      <c r="FG13" s="279"/>
      <c r="FH13" s="279"/>
      <c r="FI13" s="279"/>
      <c r="FJ13" s="279"/>
      <c r="FK13" s="279"/>
      <c r="FL13" s="279"/>
      <c r="FM13" s="279"/>
      <c r="FN13" s="279"/>
      <c r="FO13" s="279"/>
      <c r="FP13" s="279"/>
      <c r="FQ13" s="279"/>
      <c r="FR13" s="279"/>
      <c r="FS13" s="279"/>
      <c r="FT13" s="279"/>
      <c r="FU13" s="279"/>
      <c r="FV13" s="279"/>
      <c r="FW13" s="279"/>
      <c r="FX13" s="279"/>
      <c r="FY13" s="279"/>
      <c r="FZ13" s="279"/>
      <c r="GA13" s="279"/>
      <c r="GB13" s="279"/>
      <c r="GC13" s="279"/>
      <c r="GD13" s="279"/>
      <c r="GE13" s="279"/>
      <c r="GF13" s="279"/>
      <c r="GG13" s="279"/>
      <c r="GH13" s="279"/>
      <c r="GI13" s="279"/>
      <c r="GJ13" s="279"/>
      <c r="GK13" s="279"/>
      <c r="GL13" s="279"/>
      <c r="GM13" s="279"/>
      <c r="GN13" s="279"/>
      <c r="GO13" s="279"/>
      <c r="GP13" s="279"/>
      <c r="GQ13" s="279"/>
      <c r="GR13" s="279"/>
      <c r="GS13" s="279"/>
      <c r="GT13" s="279"/>
      <c r="GU13" s="279"/>
      <c r="GV13" s="279"/>
      <c r="GW13" s="279"/>
      <c r="GX13" s="279"/>
      <c r="GY13" s="279"/>
      <c r="GZ13" s="279"/>
      <c r="HA13" s="279"/>
      <c r="HB13" s="279"/>
      <c r="HC13" s="279"/>
      <c r="HD13" s="279"/>
      <c r="HE13" s="279"/>
      <c r="HF13" s="279"/>
      <c r="HG13" s="279"/>
      <c r="HH13" s="279"/>
      <c r="HI13" s="279"/>
      <c r="HJ13" s="279"/>
      <c r="HK13" s="279"/>
      <c r="HL13" s="279"/>
      <c r="HM13" s="279"/>
      <c r="HN13" s="279"/>
      <c r="HO13" s="279"/>
      <c r="HP13" s="279"/>
      <c r="HQ13" s="279"/>
      <c r="HR13" s="279"/>
      <c r="HS13" s="279"/>
      <c r="HT13" s="279"/>
      <c r="HU13" s="279"/>
      <c r="HV13" s="279"/>
      <c r="HW13" s="279"/>
    </row>
    <row r="14" s="1" customFormat="1" ht="28" customHeight="1" spans="1:231">
      <c r="A14" s="228">
        <f t="shared" si="0"/>
        <v>10</v>
      </c>
      <c r="B14" s="228"/>
      <c r="C14" s="228"/>
      <c r="D14" s="229"/>
      <c r="E14" s="234"/>
      <c r="F14" s="229"/>
      <c r="G14" s="231"/>
      <c r="H14" s="228"/>
      <c r="I14" s="214"/>
      <c r="J14" s="248"/>
      <c r="K14" s="249"/>
      <c r="L14" s="250"/>
      <c r="M14" s="251"/>
      <c r="N14" s="250"/>
      <c r="O14" s="250"/>
      <c r="P14" s="250"/>
      <c r="Q14" s="259"/>
      <c r="R14" s="259"/>
      <c r="S14" s="259"/>
      <c r="T14" s="259"/>
      <c r="U14" s="259"/>
      <c r="V14" s="259"/>
      <c r="W14" s="259"/>
      <c r="X14" s="236"/>
      <c r="Y14" s="250"/>
      <c r="Z14" s="267"/>
      <c r="AA14" s="218"/>
      <c r="AB14" s="218"/>
      <c r="AC14" s="236"/>
      <c r="AD14" s="265"/>
      <c r="AE14" s="236"/>
      <c r="AF14" s="266"/>
      <c r="AG14" s="236"/>
      <c r="AH14" s="272"/>
      <c r="AI14" s="273"/>
      <c r="AJ14" s="237" t="e">
        <f>VLOOKUP(C14,[1]研发人员!$C$3:$CK$800,58,0)</f>
        <v>#N/A</v>
      </c>
      <c r="AK14" s="237" t="e">
        <f t="shared" si="1"/>
        <v>#N/A</v>
      </c>
      <c r="AL14" s="237">
        <v>6904.06</v>
      </c>
      <c r="AM14" s="237" t="e">
        <f t="shared" si="2"/>
        <v>#N/A</v>
      </c>
      <c r="AN14" s="1" t="s">
        <v>549</v>
      </c>
      <c r="AO14" s="1" t="s">
        <v>337</v>
      </c>
      <c r="AP14" s="1">
        <f t="shared" si="3"/>
        <v>0</v>
      </c>
      <c r="AR14" s="209">
        <f>_xlfn.XLOOKUP($C14,汇总!$C:$C,汇总!$C:$C)</f>
        <v>0</v>
      </c>
      <c r="AS14" s="279"/>
      <c r="AT14" s="279"/>
      <c r="AU14" s="279"/>
      <c r="AV14" s="279"/>
      <c r="AW14" s="279"/>
      <c r="AX14" s="279"/>
      <c r="AY14" s="279"/>
      <c r="AZ14" s="279"/>
      <c r="BA14" s="279"/>
      <c r="BB14" s="279"/>
      <c r="BC14" s="279"/>
      <c r="BD14" s="279"/>
      <c r="BE14" s="279"/>
      <c r="BF14" s="279"/>
      <c r="BG14" s="279"/>
      <c r="BH14" s="279"/>
      <c r="BI14" s="279"/>
      <c r="BJ14" s="279"/>
      <c r="BK14" s="279"/>
      <c r="BL14" s="279"/>
      <c r="BM14" s="279"/>
      <c r="BN14" s="279"/>
      <c r="BO14" s="279"/>
      <c r="BP14" s="279"/>
      <c r="BQ14" s="279"/>
      <c r="BR14" s="279"/>
      <c r="BS14" s="279"/>
      <c r="BT14" s="279"/>
      <c r="BU14" s="279"/>
      <c r="BV14" s="279"/>
      <c r="BW14" s="279"/>
      <c r="BX14" s="279"/>
      <c r="BY14" s="279"/>
      <c r="BZ14" s="279"/>
      <c r="CA14" s="279"/>
      <c r="CB14" s="279"/>
      <c r="CC14" s="279"/>
      <c r="CD14" s="279"/>
      <c r="CE14" s="279"/>
      <c r="CF14" s="279"/>
      <c r="CG14" s="279"/>
      <c r="CH14" s="279"/>
      <c r="CI14" s="279"/>
      <c r="CJ14" s="279"/>
      <c r="CK14" s="279"/>
      <c r="CL14" s="279"/>
      <c r="CM14" s="279"/>
      <c r="CN14" s="279"/>
      <c r="CO14" s="279"/>
      <c r="CP14" s="279"/>
      <c r="CQ14" s="279"/>
      <c r="CR14" s="279"/>
      <c r="CS14" s="279"/>
      <c r="CT14" s="279"/>
      <c r="CU14" s="279"/>
      <c r="CV14" s="279"/>
      <c r="CW14" s="279"/>
      <c r="CX14" s="279"/>
      <c r="CY14" s="279"/>
      <c r="CZ14" s="279"/>
      <c r="DA14" s="279"/>
      <c r="DB14" s="279"/>
      <c r="DC14" s="279"/>
      <c r="DD14" s="279"/>
      <c r="DE14" s="279"/>
      <c r="DF14" s="279"/>
      <c r="DG14" s="279"/>
      <c r="DH14" s="279"/>
      <c r="DI14" s="279"/>
      <c r="DJ14" s="279"/>
      <c r="DK14" s="279"/>
      <c r="DL14" s="279"/>
      <c r="DM14" s="279"/>
      <c r="DN14" s="279"/>
      <c r="DO14" s="279"/>
      <c r="DP14" s="279"/>
      <c r="DQ14" s="279"/>
      <c r="DR14" s="279"/>
      <c r="DS14" s="279"/>
      <c r="DT14" s="279"/>
      <c r="DU14" s="279"/>
      <c r="DV14" s="279"/>
      <c r="DW14" s="279"/>
      <c r="DX14" s="279"/>
      <c r="DY14" s="279"/>
      <c r="DZ14" s="279"/>
      <c r="EA14" s="279"/>
      <c r="EB14" s="279"/>
      <c r="EC14" s="279"/>
      <c r="ED14" s="279"/>
      <c r="EE14" s="279"/>
      <c r="EF14" s="279"/>
      <c r="EG14" s="279"/>
      <c r="EH14" s="279"/>
      <c r="EI14" s="279"/>
      <c r="EJ14" s="279"/>
      <c r="EK14" s="279"/>
      <c r="EL14" s="279"/>
      <c r="EM14" s="279"/>
      <c r="EN14" s="279"/>
      <c r="EO14" s="279"/>
      <c r="EP14" s="279"/>
      <c r="EQ14" s="279"/>
      <c r="ER14" s="279"/>
      <c r="ES14" s="279"/>
      <c r="ET14" s="279"/>
      <c r="EU14" s="279"/>
      <c r="EV14" s="279"/>
      <c r="EW14" s="279"/>
      <c r="EX14" s="279"/>
      <c r="EY14" s="279"/>
      <c r="EZ14" s="279"/>
      <c r="FA14" s="279"/>
      <c r="FB14" s="279"/>
      <c r="FC14" s="279"/>
      <c r="FD14" s="279"/>
      <c r="FE14" s="279"/>
      <c r="FF14" s="279"/>
      <c r="FG14" s="279"/>
      <c r="FH14" s="279"/>
      <c r="FI14" s="279"/>
      <c r="FJ14" s="279"/>
      <c r="FK14" s="279"/>
      <c r="FL14" s="279"/>
      <c r="FM14" s="279"/>
      <c r="FN14" s="279"/>
      <c r="FO14" s="279"/>
      <c r="FP14" s="279"/>
      <c r="FQ14" s="279"/>
      <c r="FR14" s="279"/>
      <c r="FS14" s="279"/>
      <c r="FT14" s="279"/>
      <c r="FU14" s="279"/>
      <c r="FV14" s="279"/>
      <c r="FW14" s="279"/>
      <c r="FX14" s="279"/>
      <c r="FY14" s="279"/>
      <c r="FZ14" s="279"/>
      <c r="GA14" s="279"/>
      <c r="GB14" s="279"/>
      <c r="GC14" s="279"/>
      <c r="GD14" s="279"/>
      <c r="GE14" s="279"/>
      <c r="GF14" s="279"/>
      <c r="GG14" s="279"/>
      <c r="GH14" s="279"/>
      <c r="GI14" s="279"/>
      <c r="GJ14" s="279"/>
      <c r="GK14" s="279"/>
      <c r="GL14" s="279"/>
      <c r="GM14" s="279"/>
      <c r="GN14" s="279"/>
      <c r="GO14" s="279"/>
      <c r="GP14" s="279"/>
      <c r="GQ14" s="279"/>
      <c r="GR14" s="279"/>
      <c r="GS14" s="279"/>
      <c r="GT14" s="279"/>
      <c r="GU14" s="279"/>
      <c r="GV14" s="279"/>
      <c r="GW14" s="279"/>
      <c r="GX14" s="279"/>
      <c r="GY14" s="279"/>
      <c r="GZ14" s="279"/>
      <c r="HA14" s="279"/>
      <c r="HB14" s="279"/>
      <c r="HC14" s="279"/>
      <c r="HD14" s="279"/>
      <c r="HE14" s="279"/>
      <c r="HF14" s="279"/>
      <c r="HG14" s="279"/>
      <c r="HH14" s="279"/>
      <c r="HI14" s="279"/>
      <c r="HJ14" s="279"/>
      <c r="HK14" s="279"/>
      <c r="HL14" s="279"/>
      <c r="HM14" s="279"/>
      <c r="HN14" s="279"/>
      <c r="HO14" s="279"/>
      <c r="HP14" s="279"/>
      <c r="HQ14" s="279"/>
      <c r="HR14" s="279"/>
      <c r="HS14" s="279"/>
      <c r="HT14" s="279"/>
      <c r="HU14" s="279"/>
      <c r="HV14" s="279"/>
      <c r="HW14" s="279"/>
    </row>
    <row r="15" s="1" customFormat="1" ht="23" customHeight="1" spans="1:44">
      <c r="A15" s="235" t="s">
        <v>14</v>
      </c>
      <c r="B15" s="235" t="s">
        <v>14</v>
      </c>
      <c r="C15" s="235" t="s">
        <v>14</v>
      </c>
      <c r="D15" s="235"/>
      <c r="E15" s="235"/>
      <c r="F15" s="235"/>
      <c r="G15" s="235"/>
      <c r="H15" s="236">
        <f t="shared" ref="H15:AG15" si="4">SUM(H5:H14)</f>
        <v>0</v>
      </c>
      <c r="I15" s="236">
        <f t="shared" si="4"/>
        <v>0</v>
      </c>
      <c r="J15" s="236">
        <f t="shared" si="4"/>
        <v>0</v>
      </c>
      <c r="K15" s="236">
        <f t="shared" si="4"/>
        <v>0</v>
      </c>
      <c r="L15" s="236">
        <f t="shared" si="4"/>
        <v>0</v>
      </c>
      <c r="M15" s="236">
        <f t="shared" si="4"/>
        <v>0</v>
      </c>
      <c r="N15" s="236">
        <f t="shared" si="4"/>
        <v>0</v>
      </c>
      <c r="O15" s="236">
        <f t="shared" si="4"/>
        <v>0</v>
      </c>
      <c r="P15" s="236">
        <f t="shared" si="4"/>
        <v>0</v>
      </c>
      <c r="Q15" s="236">
        <f t="shared" si="4"/>
        <v>0</v>
      </c>
      <c r="R15" s="236">
        <f t="shared" si="4"/>
        <v>0</v>
      </c>
      <c r="S15" s="236">
        <f t="shared" si="4"/>
        <v>0</v>
      </c>
      <c r="T15" s="236">
        <f t="shared" si="4"/>
        <v>0</v>
      </c>
      <c r="U15" s="236">
        <f t="shared" si="4"/>
        <v>0</v>
      </c>
      <c r="V15" s="236">
        <f t="shared" si="4"/>
        <v>0</v>
      </c>
      <c r="W15" s="236">
        <f t="shared" si="4"/>
        <v>0</v>
      </c>
      <c r="X15" s="236">
        <f t="shared" si="4"/>
        <v>0</v>
      </c>
      <c r="Y15" s="236">
        <f t="shared" si="4"/>
        <v>0</v>
      </c>
      <c r="Z15" s="236">
        <f t="shared" si="4"/>
        <v>0</v>
      </c>
      <c r="AA15" s="236">
        <f t="shared" si="4"/>
        <v>0</v>
      </c>
      <c r="AB15" s="236">
        <f t="shared" si="4"/>
        <v>0</v>
      </c>
      <c r="AC15" s="236">
        <f t="shared" si="4"/>
        <v>0</v>
      </c>
      <c r="AD15" s="236">
        <f t="shared" si="4"/>
        <v>0</v>
      </c>
      <c r="AE15" s="236">
        <f t="shared" si="4"/>
        <v>0</v>
      </c>
      <c r="AF15" s="236">
        <f t="shared" si="4"/>
        <v>0</v>
      </c>
      <c r="AG15" s="236">
        <f t="shared" si="4"/>
        <v>0</v>
      </c>
      <c r="AH15" s="275"/>
      <c r="AI15" s="276"/>
      <c r="AM15" s="1" t="e">
        <f>AM6+AM11</f>
        <v>#N/A</v>
      </c>
      <c r="AN15" s="1">
        <v>1748.79</v>
      </c>
      <c r="AP15" s="1">
        <f>SUM(AP5:AP14)</f>
        <v>0</v>
      </c>
      <c r="AR15" s="209"/>
    </row>
    <row r="16" s="1" customFormat="1" ht="14" customHeight="1" spans="1:39">
      <c r="A16" s="237"/>
      <c r="B16" s="237"/>
      <c r="C16" s="237"/>
      <c r="D16" s="237"/>
      <c r="E16" s="237"/>
      <c r="F16" s="237"/>
      <c r="G16" s="237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38"/>
      <c r="AA16" s="238"/>
      <c r="AB16" s="238"/>
      <c r="AC16" s="238"/>
      <c r="AD16" s="238"/>
      <c r="AE16" s="238"/>
      <c r="AF16" s="238"/>
      <c r="AG16" s="238"/>
      <c r="AH16" s="237"/>
      <c r="AI16" s="277"/>
      <c r="AM16" s="255" t="e">
        <f>SUM(AM5:AM15)</f>
        <v>#N/A</v>
      </c>
    </row>
    <row r="17" s="1" customFormat="1" ht="20" customHeight="1" spans="1:35">
      <c r="A17" s="219" t="s">
        <v>550</v>
      </c>
      <c r="B17" s="219"/>
      <c r="C17" s="219"/>
      <c r="D17" s="219"/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</row>
    <row r="18" s="1" customFormat="1" spans="4:22">
      <c r="D18" s="239"/>
      <c r="F18" s="219" t="s">
        <v>551</v>
      </c>
      <c r="K18" s="225"/>
      <c r="L18" s="225"/>
      <c r="M18" s="254"/>
      <c r="N18" s="254"/>
      <c r="Q18" s="225"/>
      <c r="R18" s="260"/>
      <c r="U18" s="261"/>
      <c r="V18" s="261"/>
    </row>
    <row r="19" s="1" customFormat="1" spans="9:13">
      <c r="I19" s="255">
        <f>I6+I11</f>
        <v>0</v>
      </c>
      <c r="K19" s="225"/>
      <c r="L19" s="225">
        <f>SUBTOTAL(9,L12:L14)</f>
        <v>0</v>
      </c>
      <c r="M19" s="1" t="s">
        <v>552</v>
      </c>
    </row>
    <row r="20" s="1" customFormat="1" spans="11:16">
      <c r="K20" s="225"/>
      <c r="L20" s="225">
        <f>SUBTOTAL(9,L5:L11)</f>
        <v>0</v>
      </c>
      <c r="O20" s="1">
        <f>[2]一线员工!L67</f>
        <v>3063.46</v>
      </c>
      <c r="P20" s="1" t="s">
        <v>553</v>
      </c>
    </row>
    <row r="21" s="1" customFormat="1" spans="11:19">
      <c r="K21" s="225"/>
      <c r="L21" s="225">
        <f>[2]科室人员!L16+L20+[2]销售人员!L5+[2]销售人员!L6+O20</f>
        <v>97266.6</v>
      </c>
      <c r="M21" s="1" t="s">
        <v>554</v>
      </c>
      <c r="Q21" s="1">
        <v>334943.34</v>
      </c>
      <c r="R21" s="1" t="s">
        <v>555</v>
      </c>
      <c r="S21" s="1" t="s">
        <v>556</v>
      </c>
    </row>
    <row r="22" s="1" customFormat="1" spans="11:18">
      <c r="K22" s="225">
        <f>L21+L24</f>
        <v>741066.92</v>
      </c>
      <c r="L22" s="225"/>
      <c r="M22" s="225"/>
      <c r="Q22" s="1">
        <v>0</v>
      </c>
      <c r="R22" s="1" t="s">
        <v>17</v>
      </c>
    </row>
    <row r="23" s="1" customFormat="1" spans="8:19">
      <c r="H23" s="1" t="s">
        <v>557</v>
      </c>
      <c r="K23" s="225">
        <f>[2]科室人员!L24</f>
        <v>590023.55</v>
      </c>
      <c r="L23" s="225">
        <f>L12+L13+L14</f>
        <v>0</v>
      </c>
      <c r="M23" s="237" t="s">
        <v>558</v>
      </c>
      <c r="N23" s="237"/>
      <c r="Q23" s="1">
        <v>194758.53</v>
      </c>
      <c r="R23" s="1" t="s">
        <v>559</v>
      </c>
      <c r="S23" s="1">
        <v>34</v>
      </c>
    </row>
    <row r="24" s="1" customFormat="1" spans="11:19">
      <c r="K24" s="225">
        <f>K22-K23</f>
        <v>151043.37</v>
      </c>
      <c r="L24" s="225">
        <f>L19+[2]一线员工!L70-O20+[2]销售人员!L7+[2]销售人员!L8+[2]销售人员!L9+[2]销售人员!L10+[2]销售人员!L11</f>
        <v>643800.32</v>
      </c>
      <c r="M24" s="1" t="s">
        <v>552</v>
      </c>
      <c r="Q24" s="1">
        <f>[2]销售人员!L8+[2]销售人员!L9+[2]销售人员!L10+[2]销售人员!L11</f>
        <v>22725.85</v>
      </c>
      <c r="R24" s="1" t="s">
        <v>18</v>
      </c>
      <c r="S24" s="1">
        <v>4</v>
      </c>
    </row>
    <row r="25" s="1" customFormat="1" spans="8:19">
      <c r="H25" s="1" t="s">
        <v>560</v>
      </c>
      <c r="K25" s="225">
        <f>K23+L25</f>
        <v>699195.13</v>
      </c>
      <c r="L25" s="1">
        <v>109171.58</v>
      </c>
      <c r="M25" s="1" t="s">
        <v>561</v>
      </c>
      <c r="Q25" s="219">
        <f>Q21+Q23+Q24+L26</f>
        <v>558235.9</v>
      </c>
      <c r="R25" s="219"/>
      <c r="S25" s="1">
        <f>68+40+34+4</f>
        <v>146</v>
      </c>
    </row>
    <row r="26" s="1" customFormat="1" spans="11:18">
      <c r="K26" s="225"/>
      <c r="L26" s="256">
        <f>[2]小时工!L6</f>
        <v>5808.18</v>
      </c>
      <c r="M26" s="255" t="s">
        <v>366</v>
      </c>
      <c r="Q26" s="219"/>
      <c r="R26" s="219"/>
    </row>
    <row r="27" s="1" customFormat="1" spans="11:13">
      <c r="K27" s="225"/>
      <c r="L27" s="225">
        <f>SUM(L24:L26)</f>
        <v>758780.08</v>
      </c>
      <c r="M27" s="1" t="s">
        <v>562</v>
      </c>
    </row>
    <row r="28" s="1" customFormat="1" spans="11:12">
      <c r="K28" s="225"/>
      <c r="L28" s="225">
        <f>L21+L27</f>
        <v>856046.68</v>
      </c>
    </row>
    <row r="29" s="1" customFormat="1" spans="11:12">
      <c r="K29" s="225"/>
      <c r="L29" s="225"/>
    </row>
    <row r="30" s="1" customFormat="1" spans="11:12">
      <c r="K30" s="225"/>
      <c r="L30" s="225"/>
    </row>
  </sheetData>
  <mergeCells count="31">
    <mergeCell ref="A2:AI2"/>
    <mergeCell ref="M3:Q3"/>
    <mergeCell ref="R3:W3"/>
    <mergeCell ref="A17:AI17"/>
    <mergeCell ref="M23:N23"/>
    <mergeCell ref="Q25:R25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R3:AR4"/>
  </mergeCells>
  <pageMargins left="0.75" right="0.75" top="1" bottom="1" header="0.5" footer="0.5"/>
  <pageSetup paperSize="9" orientation="portrait"/>
  <headerFooter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AM18"/>
  <sheetViews>
    <sheetView zoomScale="90" zoomScaleNormal="90" workbookViewId="0">
      <selection activeCell="I19" sqref="I19"/>
    </sheetView>
  </sheetViews>
  <sheetFormatPr defaultColWidth="9" defaultRowHeight="27" customHeight="1"/>
  <cols>
    <col min="1" max="1" width="8.25" style="1" customWidth="1"/>
    <col min="2" max="2" width="8.25" style="1" hidden="1" customWidth="1"/>
    <col min="3" max="3" width="12.75" style="1" customWidth="1"/>
    <col min="4" max="4" width="13.375" style="1" customWidth="1"/>
    <col min="5" max="5" width="13.625" style="1" customWidth="1"/>
    <col min="6" max="6" width="17.875" style="1" customWidth="1"/>
    <col min="7" max="10" width="14.75" style="1" customWidth="1"/>
    <col min="11" max="11" width="9.875" style="1" customWidth="1"/>
    <col min="12" max="12" width="9.25" style="1" customWidth="1"/>
    <col min="13" max="13" width="16.375" style="1" customWidth="1"/>
    <col min="14" max="14" width="29.25" style="1" customWidth="1"/>
    <col min="15" max="256" width="14.75" style="1" customWidth="1"/>
    <col min="257" max="16384" width="9" style="1"/>
  </cols>
  <sheetData>
    <row r="2" s="1" customFormat="1" ht="61" customHeight="1" spans="1:14">
      <c r="A2" s="211" t="s">
        <v>563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21"/>
    </row>
    <row r="3" s="1" customFormat="1" customHeight="1" spans="1:15">
      <c r="A3" s="212" t="s">
        <v>0</v>
      </c>
      <c r="B3" s="212"/>
      <c r="C3" s="212" t="s">
        <v>2</v>
      </c>
      <c r="D3" s="212" t="s">
        <v>564</v>
      </c>
      <c r="E3" s="212" t="s">
        <v>565</v>
      </c>
      <c r="F3" s="212" t="s">
        <v>566</v>
      </c>
      <c r="G3" s="212" t="s">
        <v>567</v>
      </c>
      <c r="H3" s="212" t="s">
        <v>568</v>
      </c>
      <c r="I3" s="212" t="s">
        <v>569</v>
      </c>
      <c r="J3" s="212" t="s">
        <v>570</v>
      </c>
      <c r="K3" s="212" t="s">
        <v>319</v>
      </c>
      <c r="L3" s="212" t="s">
        <v>311</v>
      </c>
      <c r="M3" s="212" t="s">
        <v>286</v>
      </c>
      <c r="N3" s="1" t="s">
        <v>333</v>
      </c>
      <c r="O3" s="1" t="s">
        <v>334</v>
      </c>
    </row>
    <row r="4" s="1" customFormat="1" customHeight="1" spans="1:17">
      <c r="A4" s="213">
        <v>1</v>
      </c>
      <c r="B4" s="213"/>
      <c r="C4" s="214"/>
      <c r="D4" s="215"/>
      <c r="E4" s="216"/>
      <c r="F4" s="214"/>
      <c r="G4" s="217"/>
      <c r="H4" s="218"/>
      <c r="I4" s="222"/>
      <c r="J4" s="218"/>
      <c r="K4" s="223"/>
      <c r="L4" s="218"/>
      <c r="M4" s="16"/>
      <c r="Q4" s="209">
        <f>_xlfn.XLOOKUP($C4,汇总!$C:$C,汇总!$C:$C)</f>
        <v>0</v>
      </c>
    </row>
    <row r="5" s="1" customFormat="1" customHeight="1" spans="1:17">
      <c r="A5" s="213">
        <v>2</v>
      </c>
      <c r="B5" s="213"/>
      <c r="C5" s="214"/>
      <c r="D5" s="215"/>
      <c r="E5" s="216"/>
      <c r="F5" s="214"/>
      <c r="G5" s="217"/>
      <c r="H5" s="218"/>
      <c r="I5" s="222"/>
      <c r="J5" s="218"/>
      <c r="K5" s="223"/>
      <c r="L5" s="218"/>
      <c r="M5" s="16"/>
      <c r="Q5" s="209">
        <f>_xlfn.XLOOKUP($C5,汇总!$C:$C,汇总!$C:$C)</f>
        <v>0</v>
      </c>
    </row>
    <row r="6" s="1" customFormat="1" customHeight="1" spans="1:13">
      <c r="A6" s="213"/>
      <c r="B6" s="213"/>
      <c r="C6" s="218" t="s">
        <v>14</v>
      </c>
      <c r="D6" s="213"/>
      <c r="E6" s="213"/>
      <c r="F6" s="218">
        <f t="shared" ref="F6:L6" si="0">SUM(F4:F5)</f>
        <v>0</v>
      </c>
      <c r="G6" s="218"/>
      <c r="H6" s="218">
        <f t="shared" si="0"/>
        <v>0</v>
      </c>
      <c r="I6" s="218">
        <f t="shared" si="0"/>
        <v>0</v>
      </c>
      <c r="J6" s="218">
        <f t="shared" si="0"/>
        <v>0</v>
      </c>
      <c r="K6" s="218">
        <f t="shared" si="0"/>
        <v>0</v>
      </c>
      <c r="L6" s="218">
        <f t="shared" si="0"/>
        <v>0</v>
      </c>
      <c r="M6" s="218"/>
    </row>
    <row r="7" s="1" customFormat="1" customHeight="1" spans="1:14">
      <c r="A7" s="219"/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</row>
    <row r="8" s="1" customFormat="1" customHeight="1" spans="1:14">
      <c r="A8" s="219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</row>
    <row r="9" s="1" customFormat="1" customHeight="1" spans="1:14">
      <c r="A9" s="220" t="s">
        <v>571</v>
      </c>
      <c r="B9" s="220"/>
      <c r="C9" s="220"/>
      <c r="D9" s="220"/>
      <c r="E9" s="220"/>
      <c r="F9" s="220"/>
      <c r="G9" s="220"/>
      <c r="H9" s="220"/>
      <c r="I9" s="220"/>
      <c r="J9" s="220"/>
      <c r="K9" s="220"/>
      <c r="L9" s="220"/>
      <c r="M9" s="220"/>
      <c r="N9" s="224"/>
    </row>
    <row r="10" s="210" customFormat="1" customHeight="1" spans="1:39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="1" customFormat="1" customHeight="1" spans="1:14">
      <c r="A11" s="219"/>
      <c r="B11" s="219"/>
      <c r="C11" s="219"/>
      <c r="D11" s="219"/>
      <c r="E11" s="219"/>
      <c r="F11" s="219"/>
      <c r="G11" s="219"/>
      <c r="H11" s="219"/>
      <c r="I11" s="219"/>
      <c r="J11" s="219"/>
      <c r="K11" s="219"/>
      <c r="L11" s="219"/>
      <c r="M11" s="219"/>
      <c r="N11" s="219"/>
    </row>
    <row r="12" s="1" customFormat="1" customHeight="1" spans="1:14">
      <c r="A12" s="219"/>
      <c r="B12" s="219"/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</row>
    <row r="13" s="210" customFormat="1" customHeight="1" spans="1:39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</row>
    <row r="14" s="210" customFormat="1" customHeight="1" spans="1:39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</row>
    <row r="15" s="210" customFormat="1" customHeight="1" spans="1:39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</row>
    <row r="17" s="210" customFormat="1" customHeight="1" spans="1:39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="210" customFormat="1" customHeight="1" spans="1:39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</sheetData>
  <mergeCells count="2">
    <mergeCell ref="A2:M2"/>
    <mergeCell ref="A9:M9"/>
  </mergeCells>
  <pageMargins left="0.75" right="0.75" top="1" bottom="1" header="0.5" footer="0.5"/>
  <pageSetup paperSize="9" orientation="portrait"/>
  <headerFooter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  <pageSetUpPr fitToPage="1"/>
  </sheetPr>
  <dimension ref="A1:IU58"/>
  <sheetViews>
    <sheetView workbookViewId="0">
      <selection activeCell="G10" sqref="G10"/>
    </sheetView>
  </sheetViews>
  <sheetFormatPr defaultColWidth="9" defaultRowHeight="27" customHeight="1"/>
  <cols>
    <col min="1" max="1" width="5.875" style="30" customWidth="1"/>
    <col min="2" max="2" width="6.125" style="30" customWidth="1"/>
    <col min="3" max="3" width="12.75" style="30" customWidth="1"/>
    <col min="4" max="4" width="7" style="30" customWidth="1"/>
    <col min="5" max="5" width="13.625" style="30" customWidth="1"/>
    <col min="6" max="6" width="11" style="30" customWidth="1"/>
    <col min="7" max="7" width="9.125" style="30" customWidth="1"/>
    <col min="8" max="8" width="12.625" style="30" customWidth="1"/>
    <col min="9" max="9" width="12.5" style="30" customWidth="1"/>
    <col min="10" max="10" width="14.75" style="30" customWidth="1"/>
    <col min="11" max="11" width="9.875" style="30" customWidth="1"/>
    <col min="12" max="12" width="9.25" style="30" customWidth="1"/>
    <col min="13" max="13" width="14.75" style="187" customWidth="1"/>
    <col min="14" max="14" width="11.875" style="188" customWidth="1"/>
    <col min="15" max="255" width="14.75" style="30" customWidth="1"/>
    <col min="256" max="256" width="14.75" style="30"/>
    <col min="257" max="16384" width="9" style="30"/>
  </cols>
  <sheetData>
    <row r="1" s="30" customFormat="1" customHeight="1" spans="13:14">
      <c r="M1" s="187"/>
      <c r="N1" s="188"/>
    </row>
    <row r="2" s="30" customFormat="1" ht="61" customHeight="1" spans="1:14">
      <c r="A2" s="189" t="s">
        <v>572</v>
      </c>
      <c r="B2" s="189"/>
      <c r="C2" s="189"/>
      <c r="D2" s="189"/>
      <c r="E2" s="189"/>
      <c r="F2" s="189"/>
      <c r="G2" s="189"/>
      <c r="H2" s="189"/>
      <c r="I2" s="201"/>
      <c r="J2" s="189"/>
      <c r="K2" s="189"/>
      <c r="L2" s="189"/>
      <c r="M2" s="189"/>
      <c r="N2" s="202"/>
    </row>
    <row r="3" s="30" customFormat="1" ht="39" customHeight="1" spans="1:20">
      <c r="A3" s="190" t="s">
        <v>0</v>
      </c>
      <c r="B3" s="190" t="s">
        <v>304</v>
      </c>
      <c r="C3" s="190" t="s">
        <v>2</v>
      </c>
      <c r="D3" s="190" t="s">
        <v>564</v>
      </c>
      <c r="E3" s="190" t="s">
        <v>565</v>
      </c>
      <c r="F3" s="191" t="s">
        <v>566</v>
      </c>
      <c r="G3" s="191" t="s">
        <v>567</v>
      </c>
      <c r="H3" s="191" t="s">
        <v>568</v>
      </c>
      <c r="I3" s="191" t="s">
        <v>573</v>
      </c>
      <c r="J3" s="191" t="s">
        <v>574</v>
      </c>
      <c r="K3" s="191" t="s">
        <v>319</v>
      </c>
      <c r="L3" s="191" t="s">
        <v>311</v>
      </c>
      <c r="M3" s="191" t="s">
        <v>286</v>
      </c>
      <c r="N3" s="188" t="s">
        <v>432</v>
      </c>
      <c r="T3" s="209" t="s">
        <v>434</v>
      </c>
    </row>
    <row r="4" s="30" customFormat="1" customHeight="1" spans="1:20">
      <c r="A4" s="192">
        <f>ROW()-3</f>
        <v>1</v>
      </c>
      <c r="B4" s="192"/>
      <c r="C4" s="193"/>
      <c r="D4" s="194"/>
      <c r="E4" s="195"/>
      <c r="F4" s="193"/>
      <c r="G4" s="196"/>
      <c r="H4" s="196"/>
      <c r="I4" s="203"/>
      <c r="J4" s="196"/>
      <c r="K4" s="204"/>
      <c r="L4" s="196"/>
      <c r="M4" s="205"/>
      <c r="N4" s="188" t="e">
        <f>VLOOKUP(C4,[3]小时工!$D$2:$AV$1500,2,0)</f>
        <v>#N/A</v>
      </c>
      <c r="P4" s="30">
        <f>O4-F4</f>
        <v>0</v>
      </c>
      <c r="Q4" s="30">
        <f>_xlfn.XLOOKUP(C4,[4]临时用工!$C$1:$C$65536,[4]临时用工!$L$1:$L$65536,0,0)</f>
        <v>0</v>
      </c>
      <c r="R4" s="30">
        <f>L4-Q4</f>
        <v>0</v>
      </c>
      <c r="T4" s="209">
        <f>_xlfn.XLOOKUP($C4,汇总!$C:$C,汇总!$C:$C)</f>
        <v>0</v>
      </c>
    </row>
    <row r="5" s="30" customFormat="1" customHeight="1" spans="1:14">
      <c r="A5" s="192"/>
      <c r="B5" s="192"/>
      <c r="C5" s="197" t="s">
        <v>14</v>
      </c>
      <c r="D5" s="192"/>
      <c r="E5" s="192"/>
      <c r="F5" s="198">
        <f t="shared" ref="F5:L5" si="0">SUM(F4:F4)</f>
        <v>0</v>
      </c>
      <c r="G5" s="198">
        <f t="shared" si="0"/>
        <v>0</v>
      </c>
      <c r="H5" s="198">
        <f t="shared" si="0"/>
        <v>0</v>
      </c>
      <c r="I5" s="198">
        <f t="shared" si="0"/>
        <v>0</v>
      </c>
      <c r="J5" s="198">
        <f t="shared" si="0"/>
        <v>0</v>
      </c>
      <c r="K5" s="198">
        <f t="shared" si="0"/>
        <v>0</v>
      </c>
      <c r="L5" s="198">
        <f t="shared" si="0"/>
        <v>0</v>
      </c>
      <c r="M5" s="198"/>
      <c r="N5" s="188"/>
    </row>
    <row r="6" s="30" customFormat="1" customHeight="1" spans="1:14">
      <c r="A6" s="199"/>
      <c r="B6" s="199"/>
      <c r="C6" s="199"/>
      <c r="D6" s="199"/>
      <c r="E6" s="199"/>
      <c r="F6" s="199"/>
      <c r="G6" s="199"/>
      <c r="H6" s="199"/>
      <c r="I6" s="187"/>
      <c r="J6" s="199"/>
      <c r="K6" s="199"/>
      <c r="L6" s="199"/>
      <c r="M6" s="199"/>
      <c r="N6" s="206"/>
    </row>
    <row r="7" s="30" customFormat="1" customHeight="1" spans="1:14">
      <c r="A7" s="200" t="s">
        <v>575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7"/>
    </row>
    <row r="8" s="30" customFormat="1" customHeight="1" spans="6:14">
      <c r="F8" s="30">
        <f>F5*24.5</f>
        <v>0</v>
      </c>
      <c r="J8" s="187" t="s">
        <v>35</v>
      </c>
      <c r="M8" s="187"/>
      <c r="N8" s="188"/>
    </row>
    <row r="9" s="30" customFormat="1" customHeight="1" spans="1:14">
      <c r="A9" s="199"/>
      <c r="B9" s="199"/>
      <c r="C9" s="199"/>
      <c r="D9" s="199"/>
      <c r="E9" s="199"/>
      <c r="F9" s="199"/>
      <c r="G9" s="199"/>
      <c r="H9" s="199"/>
      <c r="I9" s="187"/>
      <c r="J9" s="187" t="s">
        <v>37</v>
      </c>
      <c r="K9" s="199"/>
      <c r="L9" s="199"/>
      <c r="M9" s="199"/>
      <c r="N9" s="206"/>
    </row>
    <row r="10" s="30" customFormat="1" customHeight="1" spans="1:14">
      <c r="A10" s="199"/>
      <c r="B10" s="199"/>
      <c r="C10" s="199"/>
      <c r="D10" s="199"/>
      <c r="E10" s="199"/>
      <c r="F10" s="199"/>
      <c r="G10" s="199"/>
      <c r="H10" s="199"/>
      <c r="I10" s="187"/>
      <c r="J10" s="199" t="s">
        <v>45</v>
      </c>
      <c r="K10" s="199"/>
      <c r="L10" s="199"/>
      <c r="M10" s="199"/>
      <c r="N10" s="208"/>
    </row>
    <row r="11" s="30" customFormat="1" customHeight="1" spans="10:14">
      <c r="J11" s="199" t="s">
        <v>41</v>
      </c>
      <c r="M11" s="187"/>
      <c r="N11" s="188"/>
    </row>
    <row r="12" s="30" customFormat="1" customHeight="1" spans="10:14">
      <c r="J12" s="187" t="s">
        <v>576</v>
      </c>
      <c r="K12" s="30">
        <v>0</v>
      </c>
      <c r="L12" s="30">
        <v>0</v>
      </c>
      <c r="M12" s="187"/>
      <c r="N12" s="188"/>
    </row>
    <row r="13" s="30" customFormat="1" customHeight="1" spans="13:14">
      <c r="M13" s="187"/>
      <c r="N13" s="188"/>
    </row>
    <row r="14" s="1" customFormat="1" customHeight="1" spans="1:255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187"/>
      <c r="N14" s="188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</row>
    <row r="15" s="1" customFormat="1" customHeight="1" spans="1:255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187"/>
      <c r="N15" s="188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</row>
    <row r="16" s="1" customFormat="1" customHeight="1" spans="1:255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187"/>
      <c r="N16" s="188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</row>
    <row r="17" s="1" customFormat="1" customHeight="1" spans="1:255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187"/>
      <c r="N17" s="188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</row>
    <row r="18" s="1" customFormat="1" customHeight="1" spans="1:255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187"/>
      <c r="N18" s="188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</row>
    <row r="19" s="1" customFormat="1" customHeight="1" spans="1:255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187"/>
      <c r="N19" s="188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</row>
    <row r="20" s="1" customFormat="1" customHeight="1" spans="1:255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187"/>
      <c r="N20" s="188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</row>
    <row r="21" s="1" customFormat="1" customHeight="1" spans="1:255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187"/>
      <c r="N21" s="188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</row>
    <row r="22" s="1" customFormat="1" customHeight="1" spans="1:255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187"/>
      <c r="N22" s="188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</row>
    <row r="23" s="1" customFormat="1" customHeight="1" spans="1:255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87"/>
      <c r="N23" s="188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</row>
    <row r="24" s="1" customFormat="1" customHeight="1" spans="1:255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187"/>
      <c r="N24" s="188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</row>
    <row r="25" s="1" customFormat="1" customHeight="1" spans="1:255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187"/>
      <c r="N25" s="188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</row>
    <row r="26" s="1" customFormat="1" customHeight="1" spans="1:255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187"/>
      <c r="N26" s="188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</row>
    <row r="27" s="1" customFormat="1" customHeight="1" spans="1:255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187"/>
      <c r="N27" s="188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</row>
    <row r="28" s="1" customFormat="1" customHeight="1" spans="1:255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187"/>
      <c r="N28" s="188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</row>
    <row r="29" s="1" customFormat="1" customHeight="1" spans="1:255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187"/>
      <c r="N29" s="188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</row>
    <row r="30" s="1" customFormat="1" customHeight="1" spans="1:255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187"/>
      <c r="N30" s="188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</row>
    <row r="31" s="1" customFormat="1" customHeight="1" spans="1:255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187"/>
      <c r="N31" s="188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</row>
    <row r="32" s="1" customFormat="1" customHeight="1" spans="1:255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187"/>
      <c r="N32" s="188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</row>
    <row r="33" s="1" customFormat="1" customHeight="1" spans="1:255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187"/>
      <c r="N33" s="188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</row>
    <row r="34" s="1" customFormat="1" customHeight="1" spans="1:255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187"/>
      <c r="N34" s="188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</row>
    <row r="35" s="1" customFormat="1" customHeight="1" spans="1:255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187"/>
      <c r="N35" s="188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</row>
    <row r="36" s="1" customFormat="1" customHeight="1" spans="1:255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187"/>
      <c r="N36" s="188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</row>
    <row r="37" s="1" customFormat="1" customHeight="1" spans="1:255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187"/>
      <c r="N37" s="188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</row>
    <row r="38" s="1" customFormat="1" customHeight="1" spans="1:255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187"/>
      <c r="N38" s="188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</row>
    <row r="39" s="1" customFormat="1" customHeight="1" spans="1:255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187"/>
      <c r="N39" s="188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</row>
    <row r="40" s="1" customFormat="1" customHeight="1" spans="1:255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187"/>
      <c r="N40" s="188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</row>
    <row r="41" s="1" customFormat="1" customHeight="1" spans="1:255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187"/>
      <c r="N41" s="188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</row>
    <row r="42" s="1" customFormat="1" customHeight="1" spans="1:255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187"/>
      <c r="N42" s="188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</row>
    <row r="43" s="1" customFormat="1" customHeight="1" spans="1:255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187"/>
      <c r="N43" s="188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</row>
    <row r="44" s="1" customFormat="1" customHeight="1" spans="1:255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187"/>
      <c r="N44" s="188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</row>
    <row r="45" s="1" customFormat="1" customHeight="1" spans="1:255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187"/>
      <c r="N45" s="188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</row>
    <row r="46" s="1" customFormat="1" customHeight="1" spans="1:255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187"/>
      <c r="N46" s="188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</row>
    <row r="47" s="1" customFormat="1" customHeight="1" spans="1:255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187"/>
      <c r="N47" s="188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</row>
    <row r="48" s="1" customFormat="1" customHeight="1" spans="1:255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187"/>
      <c r="N48" s="188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</row>
    <row r="49" s="1" customFormat="1" customHeight="1" spans="1:255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187"/>
      <c r="N49" s="188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</row>
    <row r="50" s="1" customFormat="1" customHeight="1" spans="1:255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187"/>
      <c r="N50" s="188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</row>
    <row r="51" s="1" customFormat="1" customHeight="1" spans="1:255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187"/>
      <c r="N51" s="188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</row>
    <row r="52" s="1" customFormat="1" customHeight="1" spans="1:255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187"/>
      <c r="N52" s="188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</row>
    <row r="53" s="1" customFormat="1" customHeight="1" spans="1:255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187"/>
      <c r="N53" s="188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</row>
    <row r="54" s="1" customFormat="1" customHeight="1" spans="1:255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187"/>
      <c r="N54" s="188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</row>
    <row r="55" s="1" customFormat="1" customHeight="1" spans="1:255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187"/>
      <c r="N55" s="188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</row>
    <row r="56" s="1" customFormat="1" customHeight="1" spans="1:255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187"/>
      <c r="N56" s="188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</row>
    <row r="57" s="1" customFormat="1" customHeight="1" spans="1:255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187"/>
      <c r="N57" s="188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</row>
    <row r="58" s="1" customFormat="1" customHeight="1" spans="1:255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187"/>
      <c r="N58" s="188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</row>
  </sheetData>
  <autoFilter ref="A3:IU5">
    <extLst/>
  </autoFilter>
  <mergeCells count="2">
    <mergeCell ref="A2:M2"/>
    <mergeCell ref="A7:M7"/>
  </mergeCells>
  <pageMargins left="0.196527777777778" right="0.118055555555556" top="0.314583333333333" bottom="0.354166666666667" header="0.196527777777778" footer="0.118055555555556"/>
  <pageSetup paperSize="9" scale="68" orientation="portrait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汇总</vt:lpstr>
      <vt:lpstr>人工费用汇总</vt:lpstr>
      <vt:lpstr>荣昌工资表科室人员</vt:lpstr>
      <vt:lpstr>荣昌工资表一线员工</vt:lpstr>
      <vt:lpstr>荣昌工资表销售人员</vt:lpstr>
      <vt:lpstr>劳务公司工资表同工同酬</vt:lpstr>
      <vt:lpstr>荣昌工资表研发人员</vt:lpstr>
      <vt:lpstr>荣昌工资表小时工</vt:lpstr>
      <vt:lpstr>劳务公司工资表小时工</vt:lpstr>
      <vt:lpstr>五险</vt:lpstr>
      <vt:lpstr>公积金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2025-03-20T06:57:00Z</dcterms:created>
  <dcterms:modified xsi:type="dcterms:W3CDTF">2025-07-14T02:17:01Z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8A75CA8FD224470684A58E4EAA3DC345</vt:lpwstr>
  </property>
  <property fmtid="{D5CDD505-2E9C-101B-9397-08002B2CF9AE}" pid="3" name="KSOProductBuildVer">
    <vt:lpwstr>2052-11.8.2.12011</vt:lpwstr>
  </property>
</Properties>
</file>