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汇总表" sheetId="18" r:id="rId1"/>
    <sheet name="劳务费" sheetId="10" r:id="rId2"/>
    <sheet name="考勤" sheetId="9" r:id="rId3"/>
    <sheet name="奖惩" sheetId="12" state="hidden" r:id="rId4"/>
    <sheet name="Sheet2" sheetId="17" state="hidden" r:id="rId5"/>
    <sheet name="Sheet1" sheetId="16" state="hidden" r:id="rId6"/>
  </sheets>
  <externalReferences>
    <externalReference r:id="rId9"/>
  </externalReferences>
  <definedNames>
    <definedName name="_xlnm._FilterDatabase" localSheetId="1" hidden="1">劳务费!$A$2:$Y$6</definedName>
    <definedName name="_xlnm._FilterDatabase" localSheetId="2" hidden="1">考勤!$A$1:$AP$10</definedName>
    <definedName name="_xlnm._FilterDatabase" localSheetId="3" hidden="1">奖惩!$A$1:$F$52</definedName>
    <definedName name="_xlnm.Print_Titles" localSheetId="2">考勤!#REF!</definedName>
    <definedName name="_xlnm.Print_Area" localSheetId="2">考勤!#REF!</definedName>
  </definedNames>
  <calcPr calcId="191029"/>
  <pivotCaches>
    <pivotCache cacheId="0" r:id="rId7"/>
    <pivotCache cacheId="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<sst xmlns="http://schemas.openxmlformats.org/spreadsheetml/2006/main" count="423" uniqueCount="141">
  <si>
    <t>6月劳务费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</si>
  <si>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</si>
  <si>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</si>
  <si>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</si>
  <si>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</si>
  <si>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</si>
  <si>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</si>
  <si>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</si>
  <si>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</si>
  <si>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</si>
  <si>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</si>
  <si>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</si>
  <si>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</si>
  <si>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</si>
  <si>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</si>
  <si>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</si>
  <si>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</si>
  <si>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縫紉</t>
  </si>
  <si>
    <t>王治飞</t>
  </si>
  <si>
    <t>组装工</t>
  </si>
  <si>
    <t/>
  </si>
  <si>
    <t>李利苹</t>
  </si>
  <si>
    <t>合  计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</si>
  <si>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</si>
  <si>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</si>
  <si>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</si>
  <si>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</si>
  <si>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</si>
  <si>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</si>
  <si>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</si>
  <si>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</si>
  <si>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</si>
  <si>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</si>
  <si>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</si>
  <si>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</si>
  <si>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</si>
  <si>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</si>
  <si>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</si>
  <si>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</si>
  <si>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</si>
  <si>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</si>
  <si>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</si>
  <si>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</si>
  <si>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缝纫</t>
  </si>
  <si>
    <t>上午</t>
  </si>
  <si>
    <t>下午</t>
  </si>
  <si>
    <t>加班</t>
  </si>
  <si>
    <t>异常情况</t>
  </si>
  <si>
    <t>金额</t>
  </si>
  <si>
    <t>H6</t>
  </si>
  <si>
    <t>张建东</t>
  </si>
  <si>
    <t>张润峰</t>
  </si>
  <si>
    <t>李佳峻</t>
  </si>
  <si>
    <t>赵玉田</t>
  </si>
  <si>
    <t>齐松源</t>
  </si>
  <si>
    <t>孙洪波</t>
  </si>
  <si>
    <t>李瑞山</t>
  </si>
  <si>
    <t>冲压</t>
  </si>
  <si>
    <t>宋兴宇</t>
  </si>
  <si>
    <t>沈永亮</t>
  </si>
  <si>
    <t>刘震</t>
  </si>
  <si>
    <t>曹延召</t>
  </si>
  <si>
    <t>孙忠硕</t>
  </si>
  <si>
    <t>柴树强</t>
  </si>
  <si>
    <t>吕春江</t>
  </si>
  <si>
    <t>白立宏</t>
  </si>
  <si>
    <t>底座</t>
  </si>
  <si>
    <t>闫玉栋</t>
  </si>
  <si>
    <t>杨仁义</t>
  </si>
  <si>
    <t>发泡</t>
  </si>
  <si>
    <t>郑文博</t>
  </si>
  <si>
    <t>邓雨萌</t>
  </si>
  <si>
    <t>陈学辉</t>
  </si>
  <si>
    <t>吕博涛</t>
  </si>
  <si>
    <t>崔佳佳</t>
  </si>
  <si>
    <t>杨金鹏</t>
  </si>
  <si>
    <t>韩宇辰</t>
  </si>
  <si>
    <t>郭家豪</t>
  </si>
  <si>
    <t>赵梦云</t>
  </si>
  <si>
    <t>张家赫</t>
  </si>
  <si>
    <t>王泽楷</t>
  </si>
  <si>
    <t>赵康皓</t>
  </si>
  <si>
    <t>王树诚</t>
  </si>
  <si>
    <t>王英智</t>
  </si>
  <si>
    <t>吴函泽</t>
  </si>
  <si>
    <t>张文斌</t>
  </si>
  <si>
    <t>王建元</t>
  </si>
  <si>
    <t>焊接</t>
  </si>
  <si>
    <t>曹如霞</t>
  </si>
  <si>
    <t>孙玉福</t>
  </si>
  <si>
    <t>张国臣</t>
  </si>
  <si>
    <t>何兆锟</t>
  </si>
  <si>
    <t>后视镜</t>
  </si>
  <si>
    <t>李静</t>
  </si>
  <si>
    <t>王春花</t>
  </si>
  <si>
    <t>欧马可</t>
  </si>
  <si>
    <t>刘海城</t>
  </si>
  <si>
    <t>重卡</t>
  </si>
  <si>
    <t>刘树政</t>
  </si>
  <si>
    <t>张志承</t>
  </si>
  <si>
    <t>朱玉仓</t>
  </si>
  <si>
    <t>张子龙</t>
  </si>
  <si>
    <t>注塑</t>
  </si>
  <si>
    <t>张欣</t>
  </si>
  <si>
    <t>张建洪</t>
  </si>
  <si>
    <t>邓海鹏</t>
  </si>
  <si>
    <t>1.0轻卡</t>
  </si>
  <si>
    <t>2.0重卡</t>
  </si>
  <si>
    <t>晋茂军</t>
  </si>
  <si>
    <t>3.0-H6</t>
  </si>
  <si>
    <t>刘佳浩</t>
  </si>
  <si>
    <t>李皓天</t>
  </si>
  <si>
    <t>发泡车间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</si>
  <si>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</si>
  <si>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</si>
  <si>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</si>
  <si>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</si>
  <si>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</si>
  <si>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</si>
  <si>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</si>
  <si>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</si>
  <si>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</si>
  <si>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</si>
  <si>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</si>
  <si>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</si>
  <si>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</si>
  <si>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</si>
  <si>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</si>
  <si>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</si>
  <si>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</si>
  <si>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刘帅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</si>
  <si>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</si>
  <si>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</si>
  <si>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</si>
  <si>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</si>
  <si>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</si>
  <si>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</si>
  <si>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</si>
  <si>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</si>
  <si>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</si>
  <si>
    <t>张文硕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</si>
</sst>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General&quot;年&quot;"/>
    <numFmt numFmtId="180" formatCode="General&quot;月&quot;"/>
    <numFmt numFmtId="181" formatCode="0.0"/>
    <numFmt numFmtId="182" formatCode="yyyy/m/d;@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lef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/>
    <xf numFmtId="0" fontId="2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/>
    <xf numFmtId="0" fontId="1" fillId="0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/>
    </xf>
    <xf numFmtId="0" fontId="2" fillId="0" borderId="2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5" fillId="2" borderId="8" xfId="0" applyFont="1" applyFill="1" applyBorder="1" applyAlignment="1" applyProtection="1">
      <alignment horizontal="center" vertical="center"/>
      <protection locked="0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protection locked="0"/>
    </xf>
    <xf numFmtId="179" fontId="10" fillId="0" borderId="0" xfId="0" applyNumberFormat="1" applyFont="1" applyFill="1" applyBorder="1" applyAlignment="1" applyProtection="1">
      <alignment horizontal="left" vertical="center"/>
      <protection locked="0"/>
    </xf>
    <xf numFmtId="180" fontId="11" fillId="0" borderId="0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1" fontId="15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19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82" fontId="1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6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6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6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6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6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6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8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0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7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8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8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9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30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3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5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6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7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7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8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5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6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8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8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9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0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1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92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2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93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9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9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0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0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0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09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110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0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1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112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1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1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2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3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4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4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4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3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5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5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38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8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6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7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7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8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9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7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198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19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0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2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03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3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04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0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0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1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2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1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5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6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19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1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2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0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0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1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2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3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4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5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6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7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8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0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1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2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3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4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5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6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7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8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92710</xdr:colOff>
      <xdr:row>10</xdr:row>
      <xdr:rowOff>165735</xdr:rowOff>
    </xdr:to>
    <xdr:sp>
      <xdr:nvSpPr>
        <xdr:cNvPr id="22199" name="Text Box 2"/>
        <xdr:cNvSpPr txBox="1"/>
      </xdr:nvSpPr>
      <xdr:spPr>
        <a:xfrm>
          <a:off x="864870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2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3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4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5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6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7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8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29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0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8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19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0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1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2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3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4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5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6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10</xdr:row>
      <xdr:rowOff>0</xdr:rowOff>
    </xdr:from>
    <xdr:to>
      <xdr:col>1</xdr:col>
      <xdr:colOff>93345</xdr:colOff>
      <xdr:row>10</xdr:row>
      <xdr:rowOff>165735</xdr:rowOff>
    </xdr:to>
    <xdr:sp>
      <xdr:nvSpPr>
        <xdr:cNvPr id="22327" name="Text Box 2"/>
        <xdr:cNvSpPr txBox="1"/>
      </xdr:nvSpPr>
      <xdr:spPr>
        <a:xfrm>
          <a:off x="864870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7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2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2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3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3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3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6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47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4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5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59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0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1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2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3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4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65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5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266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8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69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0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1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2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3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4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5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6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7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8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29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0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0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1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2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3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4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5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6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7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8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165735</xdr:rowOff>
    </xdr:to>
    <xdr:sp>
      <xdr:nvSpPr>
        <xdr:cNvPr id="27319" name="Text Box 2"/>
        <xdr:cNvSpPr txBox="1"/>
      </xdr:nvSpPr>
      <xdr:spPr>
        <a:xfrm>
          <a:off x="17145" y="2501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7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64.7102546296" refreshedBy="WuYanxia" recordCount="2">
  <cacheSource type="worksheet">
    <worksheetSource ref="B2:O4" sheet="劳务费"/>
  </cacheSource>
  <cacheFields count="14">
    <cacheField name="车间" numFmtId="0">
      <sharedItems count="1">
        <s v="縫紉"/>
      </sharedItems>
    </cacheField>
    <cacheField name="姓名" numFmtId="0">
      <sharedItems count="2">
        <s v="王治飞"/>
        <s v="李利苹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containsInteger="1" minValue="11" maxValue="11" count="1">
        <n v="11"/>
      </sharedItems>
    </cacheField>
    <cacheField name="日常工时" numFmtId="0">
      <sharedItems containsSemiMixedTypes="0" containsString="0" containsNumber="1" containsInteger="1" minValue="88" maxValue="88" count="1">
        <n v="88"/>
      </sharedItems>
    </cacheField>
    <cacheField name="日常工价" numFmtId="176">
      <sharedItems containsSemiMixedTypes="0" containsString="0" containsNumber="1" minValue="18.5" maxValue="18.5" count="1">
        <n v="18.5"/>
      </sharedItems>
    </cacheField>
    <cacheField name="日常工资" numFmtId="0">
      <sharedItems containsSemiMixedTypes="0" containsString="0" containsNumber="1" containsInteger="1" minValue="1628" maxValue="1628" count="1">
        <n v="1628"/>
      </sharedItems>
    </cacheField>
    <cacheField name="加班工时" numFmtId="0">
      <sharedItems containsSemiMixedTypes="0" containsString="0" containsNumber="1" containsInteger="1" minValue="38" maxValue="38" count="1">
        <n v="38"/>
      </sharedItems>
    </cacheField>
    <cacheField name="加班工价" numFmtId="176">
      <sharedItems containsSemiMixedTypes="0" containsString="0" containsNumber="1" minValue="18.5" maxValue="18.5" count="1">
        <n v="18.5"/>
      </sharedItems>
    </cacheField>
    <cacheField name="加班工资" numFmtId="0">
      <sharedItems containsSemiMixedTypes="0" containsString="0" containsNumber="1" containsInteger="1" minValue="703" maxValue="703" count="1">
        <n v="703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containsInteger="1" minValue="2331" maxValue="2331" count="1">
        <n v="2331"/>
      </sharedItems>
    </cacheField>
    <cacheField name="饭补" numFmtId="0">
      <sharedItems containsSemiMixedTypes="0" containsString="0" containsNumber="1" containsInteger="1" minValue="110" maxValue="110" count="1">
        <n v="110"/>
      </sharedItems>
    </cacheField>
    <cacheField name="工资合计" numFmtId="0">
      <sharedItems containsSemiMixedTypes="0" containsString="0" containsNumber="1" containsInteger="1" minValue="2441" maxValue="2441" count="1">
        <n v="244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1"/>
    <x v="0"/>
    <x v="0"/>
    <x v="1"/>
    <x v="4"/>
    <x v="4"/>
    <x v="1"/>
    <x v="4"/>
    <x v="0"/>
    <x v="4"/>
    <x v="0"/>
    <x v="4"/>
  </r>
  <r>
    <x v="0"/>
    <x v="5"/>
    <x v="0"/>
    <x v="4"/>
    <x v="4"/>
    <x v="0"/>
    <x v="5"/>
    <x v="5"/>
    <x v="0"/>
    <x v="5"/>
    <x v="0"/>
    <x v="5"/>
    <x v="4"/>
    <x v="5"/>
  </r>
  <r>
    <x v="0"/>
    <x v="6"/>
    <x v="0"/>
    <x v="4"/>
    <x v="4"/>
    <x v="0"/>
    <x v="5"/>
    <x v="6"/>
    <x v="0"/>
    <x v="6"/>
    <x v="0"/>
    <x v="6"/>
    <x v="4"/>
    <x v="6"/>
  </r>
  <r>
    <x v="0"/>
    <x v="7"/>
    <x v="0"/>
    <x v="5"/>
    <x v="5"/>
    <x v="0"/>
    <x v="6"/>
    <x v="7"/>
    <x v="0"/>
    <x v="7"/>
    <x v="1"/>
    <x v="7"/>
    <x v="5"/>
    <x v="7"/>
  </r>
  <r>
    <x v="0"/>
    <x v="8"/>
    <x v="0"/>
    <x v="6"/>
    <x v="6"/>
    <x v="0"/>
    <x v="7"/>
    <x v="8"/>
    <x v="0"/>
    <x v="8"/>
    <x v="0"/>
    <x v="8"/>
    <x v="6"/>
    <x v="8"/>
  </r>
  <r>
    <x v="0"/>
    <x v="9"/>
    <x v="0"/>
    <x v="7"/>
    <x v="7"/>
    <x v="0"/>
    <x v="8"/>
    <x v="9"/>
    <x v="0"/>
    <x v="9"/>
    <x v="0"/>
    <x v="9"/>
    <x v="7"/>
    <x v="9"/>
  </r>
  <r>
    <x v="0"/>
    <x v="10"/>
    <x v="0"/>
    <x v="0"/>
    <x v="0"/>
    <x v="0"/>
    <x v="0"/>
    <x v="10"/>
    <x v="0"/>
    <x v="10"/>
    <x v="0"/>
    <x v="10"/>
    <x v="0"/>
    <x v="10"/>
  </r>
  <r>
    <x v="1"/>
    <x v="11"/>
    <x v="0"/>
    <x v="8"/>
    <x v="8"/>
    <x v="2"/>
    <x v="9"/>
    <x v="11"/>
    <x v="2"/>
    <x v="11"/>
    <x v="2"/>
    <x v="11"/>
    <x v="8"/>
    <x v="11"/>
  </r>
  <r>
    <x v="1"/>
    <x v="12"/>
    <x v="0"/>
    <x v="3"/>
    <x v="9"/>
    <x v="2"/>
    <x v="10"/>
    <x v="12"/>
    <x v="2"/>
    <x v="12"/>
    <x v="3"/>
    <x v="12"/>
    <x v="3"/>
    <x v="12"/>
  </r>
  <r>
    <x v="2"/>
    <x v="13"/>
    <x v="0"/>
    <x v="9"/>
    <x v="10"/>
    <x v="0"/>
    <x v="11"/>
    <x v="13"/>
    <x v="3"/>
    <x v="13"/>
    <x v="0"/>
    <x v="13"/>
    <x v="9"/>
    <x v="13"/>
  </r>
  <r>
    <x v="2"/>
    <x v="14"/>
    <x v="0"/>
    <x v="3"/>
    <x v="3"/>
    <x v="0"/>
    <x v="3"/>
    <x v="1"/>
    <x v="3"/>
    <x v="14"/>
    <x v="0"/>
    <x v="14"/>
    <x v="3"/>
    <x v="14"/>
  </r>
  <r>
    <x v="2"/>
    <x v="15"/>
    <x v="0"/>
    <x v="10"/>
    <x v="0"/>
    <x v="0"/>
    <x v="0"/>
    <x v="14"/>
    <x v="3"/>
    <x v="15"/>
    <x v="0"/>
    <x v="15"/>
    <x v="10"/>
    <x v="15"/>
  </r>
  <r>
    <x v="3"/>
    <x v="16"/>
    <x v="0"/>
    <x v="11"/>
    <x v="11"/>
    <x v="3"/>
    <x v="12"/>
    <x v="15"/>
    <x v="4"/>
    <x v="16"/>
    <x v="4"/>
    <x v="16"/>
    <x v="11"/>
    <x v="16"/>
  </r>
  <r>
    <x v="4"/>
    <x v="17"/>
    <x v="0"/>
    <x v="12"/>
    <x v="12"/>
    <x v="2"/>
    <x v="13"/>
    <x v="16"/>
    <x v="2"/>
    <x v="17"/>
    <x v="5"/>
    <x v="17"/>
    <x v="12"/>
    <x v="17"/>
  </r>
  <r>
    <x v="4"/>
    <x v="18"/>
    <x v="0"/>
    <x v="13"/>
    <x v="3"/>
    <x v="2"/>
    <x v="14"/>
    <x v="17"/>
    <x v="2"/>
    <x v="18"/>
    <x v="6"/>
    <x v="18"/>
    <x v="13"/>
    <x v="18"/>
  </r>
  <r>
    <x v="4"/>
    <x v="19"/>
    <x v="0"/>
    <x v="9"/>
    <x v="13"/>
    <x v="2"/>
    <x v="15"/>
    <x v="18"/>
    <x v="2"/>
    <x v="19"/>
    <x v="0"/>
    <x v="19"/>
    <x v="9"/>
    <x v="19"/>
  </r>
  <r>
    <x v="4"/>
    <x v="20"/>
    <x v="0"/>
    <x v="0"/>
    <x v="14"/>
    <x v="2"/>
    <x v="16"/>
    <x v="19"/>
    <x v="2"/>
    <x v="20"/>
    <x v="0"/>
    <x v="20"/>
    <x v="0"/>
    <x v="20"/>
  </r>
  <r>
    <x v="4"/>
    <x v="21"/>
    <x v="0"/>
    <x v="14"/>
    <x v="15"/>
    <x v="2"/>
    <x v="17"/>
    <x v="20"/>
    <x v="2"/>
    <x v="21"/>
    <x v="7"/>
    <x v="21"/>
    <x v="14"/>
    <x v="21"/>
  </r>
  <r>
    <x v="4"/>
    <x v="22"/>
    <x v="0"/>
    <x v="15"/>
    <x v="16"/>
    <x v="2"/>
    <x v="18"/>
    <x v="21"/>
    <x v="2"/>
    <x v="22"/>
    <x v="0"/>
    <x v="22"/>
    <x v="15"/>
    <x v="22"/>
  </r>
  <r>
    <x v="4"/>
    <x v="23"/>
    <x v="0"/>
    <x v="16"/>
    <x v="17"/>
    <x v="2"/>
    <x v="19"/>
    <x v="22"/>
    <x v="2"/>
    <x v="23"/>
    <x v="8"/>
    <x v="23"/>
    <x v="16"/>
    <x v="23"/>
  </r>
  <r>
    <x v="4"/>
    <x v="24"/>
    <x v="0"/>
    <x v="17"/>
    <x v="18"/>
    <x v="2"/>
    <x v="20"/>
    <x v="23"/>
    <x v="2"/>
    <x v="24"/>
    <x v="9"/>
    <x v="24"/>
    <x v="17"/>
    <x v="24"/>
  </r>
  <r>
    <x v="4"/>
    <x v="25"/>
    <x v="0"/>
    <x v="15"/>
    <x v="16"/>
    <x v="2"/>
    <x v="18"/>
    <x v="24"/>
    <x v="2"/>
    <x v="25"/>
    <x v="0"/>
    <x v="25"/>
    <x v="15"/>
    <x v="25"/>
  </r>
  <r>
    <x v="4"/>
    <x v="26"/>
    <x v="0"/>
    <x v="18"/>
    <x v="19"/>
    <x v="2"/>
    <x v="21"/>
    <x v="25"/>
    <x v="2"/>
    <x v="26"/>
    <x v="10"/>
    <x v="26"/>
    <x v="18"/>
    <x v="26"/>
  </r>
  <r>
    <x v="4"/>
    <x v="27"/>
    <x v="0"/>
    <x v="18"/>
    <x v="19"/>
    <x v="2"/>
    <x v="21"/>
    <x v="26"/>
    <x v="2"/>
    <x v="27"/>
    <x v="11"/>
    <x v="27"/>
    <x v="18"/>
    <x v="27"/>
  </r>
  <r>
    <x v="4"/>
    <x v="28"/>
    <x v="0"/>
    <x v="10"/>
    <x v="20"/>
    <x v="2"/>
    <x v="22"/>
    <x v="27"/>
    <x v="2"/>
    <x v="28"/>
    <x v="12"/>
    <x v="28"/>
    <x v="10"/>
    <x v="28"/>
  </r>
  <r>
    <x v="4"/>
    <x v="29"/>
    <x v="0"/>
    <x v="19"/>
    <x v="21"/>
    <x v="2"/>
    <x v="23"/>
    <x v="28"/>
    <x v="2"/>
    <x v="29"/>
    <x v="0"/>
    <x v="29"/>
    <x v="19"/>
    <x v="29"/>
  </r>
  <r>
    <x v="4"/>
    <x v="30"/>
    <x v="0"/>
    <x v="8"/>
    <x v="22"/>
    <x v="2"/>
    <x v="24"/>
    <x v="29"/>
    <x v="2"/>
    <x v="30"/>
    <x v="13"/>
    <x v="30"/>
    <x v="8"/>
    <x v="27"/>
  </r>
  <r>
    <x v="4"/>
    <x v="31"/>
    <x v="0"/>
    <x v="14"/>
    <x v="23"/>
    <x v="2"/>
    <x v="25"/>
    <x v="30"/>
    <x v="2"/>
    <x v="31"/>
    <x v="14"/>
    <x v="31"/>
    <x v="14"/>
    <x v="30"/>
  </r>
  <r>
    <x v="4"/>
    <x v="32"/>
    <x v="0"/>
    <x v="5"/>
    <x v="5"/>
    <x v="2"/>
    <x v="26"/>
    <x v="30"/>
    <x v="2"/>
    <x v="31"/>
    <x v="0"/>
    <x v="32"/>
    <x v="5"/>
    <x v="31"/>
  </r>
  <r>
    <x v="4"/>
    <x v="33"/>
    <x v="0"/>
    <x v="18"/>
    <x v="19"/>
    <x v="2"/>
    <x v="21"/>
    <x v="26"/>
    <x v="2"/>
    <x v="27"/>
    <x v="11"/>
    <x v="27"/>
    <x v="18"/>
    <x v="27"/>
  </r>
  <r>
    <x v="4"/>
    <x v="34"/>
    <x v="0"/>
    <x v="5"/>
    <x v="5"/>
    <x v="2"/>
    <x v="26"/>
    <x v="30"/>
    <x v="2"/>
    <x v="31"/>
    <x v="0"/>
    <x v="32"/>
    <x v="5"/>
    <x v="31"/>
  </r>
  <r>
    <x v="4"/>
    <x v="35"/>
    <x v="0"/>
    <x v="20"/>
    <x v="24"/>
    <x v="2"/>
    <x v="27"/>
    <x v="31"/>
    <x v="2"/>
    <x v="32"/>
    <x v="0"/>
    <x v="33"/>
    <x v="20"/>
    <x v="32"/>
  </r>
  <r>
    <x v="4"/>
    <x v="36"/>
    <x v="0"/>
    <x v="5"/>
    <x v="5"/>
    <x v="2"/>
    <x v="26"/>
    <x v="30"/>
    <x v="2"/>
    <x v="31"/>
    <x v="15"/>
    <x v="34"/>
    <x v="5"/>
    <x v="33"/>
  </r>
  <r>
    <x v="4"/>
    <x v="37"/>
    <x v="0"/>
    <x v="21"/>
    <x v="25"/>
    <x v="2"/>
    <x v="28"/>
    <x v="32"/>
    <x v="2"/>
    <x v="33"/>
    <x v="16"/>
    <x v="35"/>
    <x v="21"/>
    <x v="34"/>
  </r>
  <r>
    <x v="4"/>
    <x v="38"/>
    <x v="0"/>
    <x v="22"/>
    <x v="26"/>
    <x v="2"/>
    <x v="29"/>
    <x v="33"/>
    <x v="2"/>
    <x v="34"/>
    <x v="17"/>
    <x v="36"/>
    <x v="22"/>
    <x v="35"/>
  </r>
  <r>
    <x v="4"/>
    <x v="39"/>
    <x v="0"/>
    <x v="18"/>
    <x v="19"/>
    <x v="2"/>
    <x v="21"/>
    <x v="25"/>
    <x v="2"/>
    <x v="26"/>
    <x v="18"/>
    <x v="37"/>
    <x v="18"/>
    <x v="36"/>
  </r>
  <r>
    <x v="4"/>
    <x v="40"/>
    <x v="0"/>
    <x v="14"/>
    <x v="15"/>
    <x v="2"/>
    <x v="17"/>
    <x v="34"/>
    <x v="2"/>
    <x v="35"/>
    <x v="0"/>
    <x v="38"/>
    <x v="14"/>
    <x v="37"/>
  </r>
  <r>
    <x v="4"/>
    <x v="41"/>
    <x v="0"/>
    <x v="23"/>
    <x v="27"/>
    <x v="2"/>
    <x v="30"/>
    <x v="35"/>
    <x v="2"/>
    <x v="36"/>
    <x v="19"/>
    <x v="39"/>
    <x v="23"/>
    <x v="38"/>
  </r>
  <r>
    <x v="4"/>
    <x v="42"/>
    <x v="0"/>
    <x v="24"/>
    <x v="28"/>
    <x v="2"/>
    <x v="31"/>
    <x v="36"/>
    <x v="2"/>
    <x v="37"/>
    <x v="20"/>
    <x v="40"/>
    <x v="24"/>
    <x v="39"/>
  </r>
  <r>
    <x v="4"/>
    <x v="43"/>
    <x v="0"/>
    <x v="20"/>
    <x v="24"/>
    <x v="2"/>
    <x v="27"/>
    <x v="37"/>
    <x v="2"/>
    <x v="38"/>
    <x v="21"/>
    <x v="41"/>
    <x v="20"/>
    <x v="40"/>
  </r>
  <r>
    <x v="4"/>
    <x v="44"/>
    <x v="0"/>
    <x v="14"/>
    <x v="15"/>
    <x v="2"/>
    <x v="17"/>
    <x v="34"/>
    <x v="2"/>
    <x v="35"/>
    <x v="0"/>
    <x v="38"/>
    <x v="14"/>
    <x v="37"/>
  </r>
  <r>
    <x v="4"/>
    <x v="45"/>
    <x v="0"/>
    <x v="3"/>
    <x v="29"/>
    <x v="2"/>
    <x v="32"/>
    <x v="38"/>
    <x v="2"/>
    <x v="39"/>
    <x v="0"/>
    <x v="42"/>
    <x v="3"/>
    <x v="41"/>
  </r>
  <r>
    <x v="4"/>
    <x v="46"/>
    <x v="0"/>
    <x v="25"/>
    <x v="30"/>
    <x v="2"/>
    <x v="33"/>
    <x v="39"/>
    <x v="2"/>
    <x v="40"/>
    <x v="22"/>
    <x v="43"/>
    <x v="25"/>
    <x v="42"/>
  </r>
  <r>
    <x v="4"/>
    <x v="47"/>
    <x v="0"/>
    <x v="26"/>
    <x v="31"/>
    <x v="2"/>
    <x v="34"/>
    <x v="40"/>
    <x v="2"/>
    <x v="41"/>
    <x v="23"/>
    <x v="44"/>
    <x v="26"/>
    <x v="43"/>
  </r>
  <r>
    <x v="5"/>
    <x v="48"/>
    <x v="0"/>
    <x v="3"/>
    <x v="3"/>
    <x v="0"/>
    <x v="3"/>
    <x v="41"/>
    <x v="0"/>
    <x v="42"/>
    <x v="0"/>
    <x v="45"/>
    <x v="3"/>
    <x v="44"/>
  </r>
  <r>
    <x v="5"/>
    <x v="49"/>
    <x v="0"/>
    <x v="21"/>
    <x v="25"/>
    <x v="0"/>
    <x v="35"/>
    <x v="42"/>
    <x v="0"/>
    <x v="43"/>
    <x v="24"/>
    <x v="46"/>
    <x v="21"/>
    <x v="45"/>
  </r>
  <r>
    <x v="5"/>
    <x v="50"/>
    <x v="0"/>
    <x v="10"/>
    <x v="32"/>
    <x v="0"/>
    <x v="36"/>
    <x v="43"/>
    <x v="0"/>
    <x v="44"/>
    <x v="25"/>
    <x v="47"/>
    <x v="10"/>
    <x v="46"/>
  </r>
  <r>
    <x v="5"/>
    <x v="51"/>
    <x v="0"/>
    <x v="0"/>
    <x v="33"/>
    <x v="0"/>
    <x v="37"/>
    <x v="44"/>
    <x v="0"/>
    <x v="45"/>
    <x v="0"/>
    <x v="48"/>
    <x v="0"/>
    <x v="47"/>
  </r>
  <r>
    <x v="5"/>
    <x v="52"/>
    <x v="0"/>
    <x v="11"/>
    <x v="33"/>
    <x v="0"/>
    <x v="37"/>
    <x v="45"/>
    <x v="0"/>
    <x v="46"/>
    <x v="26"/>
    <x v="49"/>
    <x v="11"/>
    <x v="48"/>
  </r>
  <r>
    <x v="6"/>
    <x v="53"/>
    <x v="0"/>
    <x v="0"/>
    <x v="34"/>
    <x v="2"/>
    <x v="38"/>
    <x v="46"/>
    <x v="2"/>
    <x v="47"/>
    <x v="0"/>
    <x v="50"/>
    <x v="0"/>
    <x v="49"/>
  </r>
  <r>
    <x v="6"/>
    <x v="54"/>
    <x v="0"/>
    <x v="11"/>
    <x v="3"/>
    <x v="2"/>
    <x v="14"/>
    <x v="47"/>
    <x v="2"/>
    <x v="48"/>
    <x v="0"/>
    <x v="51"/>
    <x v="11"/>
    <x v="50"/>
  </r>
  <r>
    <x v="6"/>
    <x v="55"/>
    <x v="0"/>
    <x v="4"/>
    <x v="3"/>
    <x v="2"/>
    <x v="14"/>
    <x v="48"/>
    <x v="2"/>
    <x v="49"/>
    <x v="0"/>
    <x v="52"/>
    <x v="4"/>
    <x v="51"/>
  </r>
  <r>
    <x v="7"/>
    <x v="56"/>
    <x v="0"/>
    <x v="7"/>
    <x v="35"/>
    <x v="4"/>
    <x v="39"/>
    <x v="7"/>
    <x v="5"/>
    <x v="50"/>
    <x v="0"/>
    <x v="53"/>
    <x v="7"/>
    <x v="52"/>
  </r>
  <r>
    <x v="7"/>
    <x v="57"/>
    <x v="0"/>
    <x v="23"/>
    <x v="36"/>
    <x v="4"/>
    <x v="40"/>
    <x v="49"/>
    <x v="5"/>
    <x v="51"/>
    <x v="27"/>
    <x v="54"/>
    <x v="23"/>
    <x v="53"/>
  </r>
  <r>
    <x v="7"/>
    <x v="58"/>
    <x v="0"/>
    <x v="27"/>
    <x v="37"/>
    <x v="4"/>
    <x v="41"/>
    <x v="50"/>
    <x v="5"/>
    <x v="52"/>
    <x v="28"/>
    <x v="55"/>
    <x v="27"/>
    <x v="54"/>
  </r>
  <r>
    <x v="7"/>
    <x v="59"/>
    <x v="0"/>
    <x v="23"/>
    <x v="36"/>
    <x v="4"/>
    <x v="40"/>
    <x v="49"/>
    <x v="5"/>
    <x v="51"/>
    <x v="27"/>
    <x v="54"/>
    <x v="23"/>
    <x v="53"/>
  </r>
  <r>
    <x v="7"/>
    <x v="60"/>
    <x v="0"/>
    <x v="18"/>
    <x v="19"/>
    <x v="4"/>
    <x v="42"/>
    <x v="22"/>
    <x v="5"/>
    <x v="53"/>
    <x v="29"/>
    <x v="56"/>
    <x v="18"/>
    <x v="55"/>
  </r>
  <r>
    <x v="7"/>
    <x v="61"/>
    <x v="0"/>
    <x v="28"/>
    <x v="38"/>
    <x v="4"/>
    <x v="43"/>
    <x v="51"/>
    <x v="5"/>
    <x v="54"/>
    <x v="30"/>
    <x v="57"/>
    <x v="28"/>
    <x v="56"/>
  </r>
  <r>
    <x v="7"/>
    <x v="62"/>
    <x v="0"/>
    <x v="21"/>
    <x v="25"/>
    <x v="4"/>
    <x v="44"/>
    <x v="52"/>
    <x v="5"/>
    <x v="55"/>
    <x v="31"/>
    <x v="58"/>
    <x v="21"/>
    <x v="57"/>
  </r>
  <r>
    <x v="8"/>
    <x v="63"/>
    <x v="0"/>
    <x v="29"/>
    <x v="39"/>
    <x v="4"/>
    <x v="45"/>
    <x v="53"/>
    <x v="5"/>
    <x v="56"/>
    <x v="32"/>
    <x v="59"/>
    <x v="29"/>
    <x v="58"/>
  </r>
  <r>
    <x v="8"/>
    <x v="64"/>
    <x v="0"/>
    <x v="30"/>
    <x v="40"/>
    <x v="4"/>
    <x v="46"/>
    <x v="54"/>
    <x v="5"/>
    <x v="57"/>
    <x v="33"/>
    <x v="60"/>
    <x v="30"/>
    <x v="59"/>
  </r>
  <r>
    <x v="8"/>
    <x v="65"/>
    <x v="0"/>
    <x v="4"/>
    <x v="41"/>
    <x v="4"/>
    <x v="47"/>
    <x v="28"/>
    <x v="5"/>
    <x v="58"/>
    <x v="33"/>
    <x v="61"/>
    <x v="4"/>
    <x v="60"/>
  </r>
  <r>
    <x v="8"/>
    <x v="66"/>
    <x v="0"/>
    <x v="31"/>
    <x v="42"/>
    <x v="4"/>
    <x v="48"/>
    <x v="55"/>
    <x v="5"/>
    <x v="59"/>
    <x v="34"/>
    <x v="62"/>
    <x v="31"/>
    <x v="61"/>
  </r>
  <r>
    <x v="8"/>
    <x v="67"/>
    <x v="0"/>
    <x v="10"/>
    <x v="0"/>
    <x v="4"/>
    <x v="49"/>
    <x v="56"/>
    <x v="5"/>
    <x v="60"/>
    <x v="35"/>
    <x v="63"/>
    <x v="10"/>
    <x v="62"/>
  </r>
  <r>
    <x v="8"/>
    <x v="68"/>
    <x v="0"/>
    <x v="32"/>
    <x v="43"/>
    <x v="4"/>
    <x v="50"/>
    <x v="57"/>
    <x v="5"/>
    <x v="61"/>
    <x v="33"/>
    <x v="64"/>
    <x v="32"/>
    <x v="63"/>
  </r>
  <r>
    <x v="8"/>
    <x v="69"/>
    <x v="0"/>
    <x v="13"/>
    <x v="44"/>
    <x v="4"/>
    <x v="51"/>
    <x v="58"/>
    <x v="5"/>
    <x v="62"/>
    <x v="33"/>
    <x v="65"/>
    <x v="13"/>
    <x v="64"/>
  </r>
  <r>
    <x v="8"/>
    <x v="70"/>
    <x v="0"/>
    <x v="5"/>
    <x v="5"/>
    <x v="4"/>
    <x v="52"/>
    <x v="59"/>
    <x v="5"/>
    <x v="63"/>
    <x v="36"/>
    <x v="66"/>
    <x v="5"/>
    <x v="65"/>
  </r>
  <r>
    <x v="9"/>
    <x v="71"/>
    <x v="0"/>
    <x v="10"/>
    <x v="3"/>
    <x v="4"/>
    <x v="53"/>
    <x v="60"/>
    <x v="5"/>
    <x v="64"/>
    <x v="0"/>
    <x v="67"/>
    <x v="10"/>
    <x v="66"/>
  </r>
  <r>
    <x v="9"/>
    <x v="72"/>
    <x v="0"/>
    <x v="33"/>
    <x v="45"/>
    <x v="4"/>
    <x v="54"/>
    <x v="61"/>
    <x v="5"/>
    <x v="65"/>
    <x v="35"/>
    <x v="68"/>
    <x v="33"/>
    <x v="67"/>
  </r>
  <r>
    <x v="9"/>
    <x v="73"/>
    <x v="0"/>
    <x v="19"/>
    <x v="21"/>
    <x v="4"/>
    <x v="55"/>
    <x v="62"/>
    <x v="5"/>
    <x v="66"/>
    <x v="35"/>
    <x v="69"/>
    <x v="19"/>
    <x v="68"/>
  </r>
  <r>
    <x v="9"/>
    <x v="74"/>
    <x v="0"/>
    <x v="19"/>
    <x v="46"/>
    <x v="4"/>
    <x v="56"/>
    <x v="63"/>
    <x v="5"/>
    <x v="67"/>
    <x v="35"/>
    <x v="70"/>
    <x v="19"/>
    <x v="69"/>
  </r>
  <r>
    <x v="9"/>
    <x v="75"/>
    <x v="0"/>
    <x v="14"/>
    <x v="15"/>
    <x v="4"/>
    <x v="57"/>
    <x v="64"/>
    <x v="5"/>
    <x v="68"/>
    <x v="0"/>
    <x v="71"/>
    <x v="14"/>
    <x v="7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2:D14" firstHeaderRow="1" firstDataRow="1" firstDataCol="1"/>
  <pivotFields count="14">
    <pivotField axis="axisRow" compact="0" showAll="0">
      <items count="2">
        <item x="0"/>
        <item t="default"/>
      </items>
    </pivotField>
    <pivotField compact="0" showAll="0">
      <items count="3">
        <item x="0"/>
        <item x="1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numFmtId="176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numFmtId="176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dataField="1" compact="0" showAll="0">
      <items count="2">
        <item x="0"/>
        <item t="default"/>
      </items>
    </pivotField>
  </pivotFields>
  <rowFields count="1">
    <field x="0"/>
  </rowFields>
  <rowItems count="2">
    <i>
      <x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7"/>
  <sheetViews>
    <sheetView tabSelected="1" workbookViewId="0">
      <selection activeCell="H13" sqref="H13"/>
    </sheetView>
  </sheetViews>
  <sheetFormatPr defaultColWidth="9" defaultRowHeight="14.25"/>
  <cols>
    <col min="1" max="1" width="5.375" style="73" customWidth="1"/>
    <col min="2" max="2" width="8.875" style="73"/>
    <col min="3" max="3" width="7.375" style="73"/>
    <col min="4" max="4" width="17.25" style="76"/>
    <col min="5" max="5" width="17.25" style="73"/>
    <col min="6" max="6" width="10" style="73" customWidth="1"/>
    <col min="7" max="7" width="10.125" style="73" customWidth="1"/>
    <col min="8" max="8" width="17.25" style="73"/>
    <col min="9" max="9" width="9.375" style="73" customWidth="1"/>
    <col min="10" max="10" width="10.25" style="73" customWidth="1"/>
    <col min="11" max="11" width="11.5" style="73" customWidth="1"/>
    <col min="12" max="12" width="7.75" style="73" customWidth="1"/>
    <col min="13" max="13" width="10.375" style="73" customWidth="1"/>
    <col min="14" max="14" width="7.375" style="73" customWidth="1"/>
    <col min="15" max="15" width="16.125" style="73"/>
    <col min="16" max="16" width="11.5" style="73" customWidth="1"/>
    <col min="17" max="17" width="16.125" style="73"/>
    <col min="18" max="18" width="10.875" style="73" customWidth="1"/>
    <col min="19" max="24" width="10.875" style="73"/>
    <col min="25" max="25" width="5.125" style="73"/>
    <col min="26" max="16384" width="9" style="73"/>
  </cols>
  <sheetData>
    <row r="1" s="73" customFormat="1" ht="30" customHeight="1" spans="1:16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2"/>
    </row>
    <row r="2" s="72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85" t="s">
        <v>16</v>
      </c>
      <c r="Q2" s="73"/>
      <c r="T2" s="8"/>
      <c r="U2" s="8"/>
    </row>
    <row r="3" s="72" customFormat="1" ht="30" customHeight="1" spans="1:21">
      <c r="A3" s="4">
        <v>1</v>
      </c>
      <c r="B3" s="1" t="s">
        <v>17</v>
      </c>
      <c r="C3" s="78" t="s">
        <v>18</v>
      </c>
      <c r="D3" s="1" t="s">
        <v>19</v>
      </c>
      <c r="E3" s="2">
        <v>11</v>
      </c>
      <c r="F3" s="2">
        <v>88</v>
      </c>
      <c r="G3" s="3">
        <v>18.5</v>
      </c>
      <c r="H3" s="4">
        <v>1628</v>
      </c>
      <c r="I3" s="4">
        <v>38</v>
      </c>
      <c r="J3" s="3">
        <v>18.5</v>
      </c>
      <c r="K3" s="4">
        <v>703</v>
      </c>
      <c r="L3" s="4">
        <v>0</v>
      </c>
      <c r="M3" s="7">
        <v>2331</v>
      </c>
      <c r="N3" s="7">
        <v>110</v>
      </c>
      <c r="O3" s="7">
        <v>2441</v>
      </c>
      <c r="P3" s="85" t="s">
        <v>20</v>
      </c>
      <c r="Q3" s="73"/>
      <c r="T3" s="8"/>
      <c r="U3" s="8"/>
    </row>
    <row r="4" s="72" customFormat="1" ht="30" customHeight="1" spans="1:21">
      <c r="A4" s="4">
        <v>2</v>
      </c>
      <c r="B4" s="1" t="s">
        <v>17</v>
      </c>
      <c r="C4" s="1" t="s">
        <v>21</v>
      </c>
      <c r="D4" s="1" t="s">
        <v>19</v>
      </c>
      <c r="E4" s="2">
        <v>11</v>
      </c>
      <c r="F4" s="2">
        <v>88</v>
      </c>
      <c r="G4" s="3">
        <v>18.5</v>
      </c>
      <c r="H4" s="4">
        <v>1628</v>
      </c>
      <c r="I4" s="4">
        <v>38</v>
      </c>
      <c r="J4" s="3">
        <v>18.5</v>
      </c>
      <c r="K4" s="4">
        <v>703</v>
      </c>
      <c r="L4" s="4">
        <v>0</v>
      </c>
      <c r="M4" s="7">
        <v>2331</v>
      </c>
      <c r="N4" s="7">
        <v>110</v>
      </c>
      <c r="O4" s="7">
        <v>2441</v>
      </c>
      <c r="P4" s="85" t="s">
        <v>20</v>
      </c>
      <c r="Q4" s="73"/>
      <c r="T4" s="8"/>
      <c r="U4" s="8"/>
    </row>
    <row r="5" s="72" customFormat="1" ht="30" customHeight="1" spans="1:21">
      <c r="A5" s="23" t="s">
        <v>22</v>
      </c>
      <c r="B5" s="79"/>
      <c r="C5" s="80"/>
      <c r="D5" s="1"/>
      <c r="E5" s="2">
        <v>22</v>
      </c>
      <c r="F5" s="2">
        <v>176</v>
      </c>
      <c r="G5" s="2">
        <v>37</v>
      </c>
      <c r="H5" s="2">
        <v>3256</v>
      </c>
      <c r="I5" s="2">
        <v>76</v>
      </c>
      <c r="J5" s="2">
        <v>37</v>
      </c>
      <c r="K5" s="2">
        <v>1406</v>
      </c>
      <c r="L5" s="2">
        <v>0</v>
      </c>
      <c r="M5" s="2">
        <v>4662</v>
      </c>
      <c r="N5" s="2">
        <v>220</v>
      </c>
      <c r="O5" s="2">
        <v>4882</v>
      </c>
      <c r="P5" s="85"/>
      <c r="Q5" s="73"/>
      <c r="T5" s="8"/>
      <c r="U5" s="8"/>
    </row>
    <row r="6" s="73" customFormat="1" ht="25" customHeight="1" spans="1:16">
      <c r="A6" s="2" t="s">
        <v>23</v>
      </c>
      <c r="B6" s="2"/>
      <c r="C6" s="2">
        <v>5174.92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="74" customFormat="1" ht="21" customHeight="1" spans="1:25">
      <c r="A7" s="81"/>
      <c r="B7" s="81"/>
      <c r="C7" s="82"/>
      <c r="D7" s="76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8"/>
      <c r="U7" s="8"/>
      <c r="V7" s="73"/>
      <c r="W7" s="73"/>
      <c r="X7" s="73"/>
      <c r="Y7" s="73"/>
    </row>
    <row r="8" s="74" customFormat="1" ht="21" customHeight="1" spans="1:25">
      <c r="A8" s="81"/>
      <c r="B8" s="81"/>
      <c r="C8" s="82"/>
      <c r="D8" s="76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</row>
    <row r="9" s="74" customFormat="1" spans="3:16">
      <c r="C9" s="82"/>
      <c r="D9" s="76"/>
      <c r="P9" s="73"/>
    </row>
    <row r="10" s="75" customFormat="1" ht="18" customHeight="1" spans="1:15">
      <c r="A10" s="83"/>
      <c r="B10" s="84" t="s">
        <v>24</v>
      </c>
      <c r="C10" s="82"/>
      <c r="D10" s="84"/>
      <c r="E10" s="84"/>
      <c r="F10" s="84"/>
      <c r="G10" s="84"/>
      <c r="H10" s="84" t="s">
        <v>25</v>
      </c>
      <c r="I10" s="83"/>
      <c r="J10" s="83"/>
      <c r="K10" s="83"/>
      <c r="L10" s="83"/>
      <c r="M10" s="83"/>
      <c r="N10" s="83"/>
      <c r="O10" s="83"/>
    </row>
    <row r="11" s="73" customFormat="1" ht="25" customHeight="1" spans="3:25">
      <c r="C11" s="82"/>
      <c r="D11" s="76"/>
      <c r="Q11" s="74"/>
      <c r="R11" s="74"/>
      <c r="S11" s="74"/>
      <c r="T11" s="74"/>
      <c r="U11" s="74"/>
      <c r="V11" s="74"/>
      <c r="W11" s="74"/>
      <c r="X11" s="74"/>
      <c r="Y11" s="74"/>
    </row>
    <row r="12" s="73" customFormat="1" spans="2:5">
      <c r="B12"/>
      <c r="C12" t="s">
        <v>2</v>
      </c>
      <c r="D12" t="s">
        <v>26</v>
      </c>
      <c r="E12"/>
    </row>
    <row r="13" s="73" customFormat="1" spans="2:5">
      <c r="B13"/>
      <c r="C13" t="s">
        <v>17</v>
      </c>
      <c r="D13">
        <v>4882</v>
      </c>
      <c r="E13"/>
    </row>
    <row r="14" s="73" customFormat="1" spans="2:5">
      <c r="B14"/>
      <c r="C14" t="s">
        <v>27</v>
      </c>
      <c r="D14">
        <v>4882</v>
      </c>
      <c r="E14"/>
    </row>
    <row r="15" s="73" customFormat="1" spans="2:5">
      <c r="B15"/>
      <c r="C15"/>
      <c r="D15"/>
      <c r="E15"/>
    </row>
    <row r="16" s="73" customFormat="1" spans="2:5">
      <c r="B16"/>
      <c r="C16"/>
      <c r="D16"/>
      <c r="E16"/>
    </row>
    <row r="17" s="73" customFormat="1" spans="2:5">
      <c r="B17"/>
      <c r="C17"/>
      <c r="D17"/>
      <c r="E17"/>
    </row>
    <row r="18" s="73" customFormat="1" spans="2:5">
      <c r="B18"/>
      <c r="C18"/>
      <c r="D18"/>
      <c r="E18"/>
    </row>
    <row r="19" s="73" customFormat="1" spans="2:5">
      <c r="B19"/>
      <c r="C19"/>
      <c r="D19"/>
      <c r="E19"/>
    </row>
    <row r="20" s="73" customFormat="1" spans="2:5">
      <c r="B20"/>
      <c r="C20"/>
      <c r="D20"/>
      <c r="E20"/>
    </row>
    <row r="21" s="73" customFormat="1" spans="2:5">
      <c r="B21"/>
      <c r="C21"/>
      <c r="D21"/>
      <c r="E21"/>
    </row>
    <row r="22" s="73" customFormat="1" spans="2:5">
      <c r="B22"/>
      <c r="C22"/>
      <c r="D22"/>
      <c r="E22"/>
    </row>
    <row r="23" s="73" customFormat="1" spans="2:5">
      <c r="B23"/>
      <c r="C23"/>
      <c r="D23"/>
      <c r="E23"/>
    </row>
    <row r="24" s="73" customFormat="1" spans="2:5">
      <c r="B24"/>
      <c r="C24"/>
      <c r="D24"/>
      <c r="E24"/>
    </row>
    <row r="25" s="73" customFormat="1" spans="2:5">
      <c r="B25"/>
      <c r="C25"/>
      <c r="D25"/>
      <c r="E25"/>
    </row>
    <row r="26" s="73" customFormat="1" spans="2:5">
      <c r="B26"/>
      <c r="C26"/>
      <c r="D26"/>
      <c r="E26"/>
    </row>
    <row r="27" s="73" customFormat="1" spans="2:5">
      <c r="B27"/>
      <c r="C27"/>
      <c r="D27"/>
      <c r="E27"/>
    </row>
    <row r="28" s="73" customFormat="1" spans="2:5">
      <c r="B28"/>
      <c r="C28"/>
      <c r="D28"/>
      <c r="E28"/>
    </row>
    <row r="29" s="73" customFormat="1" spans="2:5">
      <c r="B29"/>
      <c r="C29"/>
      <c r="D29"/>
      <c r="E29"/>
    </row>
    <row r="30" s="73" customFormat="1" spans="2:4">
      <c r="B30"/>
      <c r="C30"/>
      <c r="D30" s="76"/>
    </row>
    <row r="31" s="73" customFormat="1" spans="2:4">
      <c r="B31"/>
      <c r="C31"/>
      <c r="D31" s="76"/>
    </row>
    <row r="32" s="73" customFormat="1" spans="2:4">
      <c r="B32"/>
      <c r="C32"/>
      <c r="D32" s="76"/>
    </row>
    <row r="33" s="73" customFormat="1" spans="2:4">
      <c r="B33"/>
      <c r="C33"/>
      <c r="D33" s="76"/>
    </row>
    <row r="34" s="73" customFormat="1" spans="2:4">
      <c r="B34"/>
      <c r="C34"/>
      <c r="D34" s="76"/>
    </row>
    <row r="35" s="73" customFormat="1" spans="2:4">
      <c r="B35"/>
      <c r="C35"/>
      <c r="D35" s="76"/>
    </row>
    <row r="36" s="73" customFormat="1" spans="2:4">
      <c r="B36"/>
      <c r="C36"/>
      <c r="D36" s="76"/>
    </row>
    <row r="37" s="73" customFormat="1" spans="2:4">
      <c r="B37"/>
      <c r="C37"/>
      <c r="D37" s="76"/>
    </row>
    <row r="38" s="73" customFormat="1" spans="2:4">
      <c r="B38" s="8"/>
      <c r="C38" s="8"/>
      <c r="D38" s="76"/>
    </row>
    <row r="39" s="73" customFormat="1" spans="2:4">
      <c r="B39" s="8"/>
      <c r="C39" s="8"/>
      <c r="D39" s="76"/>
    </row>
    <row r="40" s="73" customFormat="1" spans="2:4">
      <c r="B40" s="8"/>
      <c r="C40" s="8"/>
      <c r="D40" s="76"/>
    </row>
    <row r="41" s="73" customFormat="1" spans="2:4">
      <c r="B41" s="8"/>
      <c r="C41" s="8"/>
      <c r="D41" s="76"/>
    </row>
    <row r="42" s="73" customFormat="1" spans="2:4">
      <c r="B42" s="8"/>
      <c r="C42" s="8"/>
      <c r="D42" s="76"/>
    </row>
    <row r="43" s="73" customFormat="1" spans="2:4">
      <c r="B43" s="8"/>
      <c r="C43" s="8"/>
      <c r="D43" s="76"/>
    </row>
    <row r="44" s="73" customFormat="1" spans="2:4">
      <c r="B44" s="8"/>
      <c r="C44" s="8"/>
      <c r="D44" s="76"/>
    </row>
    <row r="45" s="73" customFormat="1" spans="2:4">
      <c r="B45" s="8"/>
      <c r="C45" s="8"/>
      <c r="D45" s="76"/>
    </row>
    <row r="46" s="73" customFormat="1" spans="2:4">
      <c r="B46" s="8"/>
      <c r="C46" s="8"/>
      <c r="D46" s="76"/>
    </row>
    <row r="47" s="73" customFormat="1" spans="2:4">
      <c r="B47" s="8"/>
      <c r="C47" s="8"/>
      <c r="D47" s="76"/>
    </row>
    <row r="48" s="73" customFormat="1" spans="4:4">
      <c r="D48" s="76"/>
    </row>
    <row r="49" s="73" customFormat="1" spans="4:4">
      <c r="D49" s="76"/>
    </row>
    <row r="50" s="73" customFormat="1" spans="4:4">
      <c r="D50" s="76"/>
    </row>
    <row r="51" s="73" customFormat="1" spans="4:4">
      <c r="D51" s="76"/>
    </row>
    <row r="52" s="73" customFormat="1" spans="4:4">
      <c r="D52" s="76"/>
    </row>
    <row r="53" s="73" customFormat="1" spans="4:4">
      <c r="D53" s="76"/>
    </row>
    <row r="54" s="73" customFormat="1" spans="4:4">
      <c r="D54" s="76"/>
    </row>
    <row r="55" s="73" customFormat="1" spans="4:4">
      <c r="D55" s="76"/>
    </row>
    <row r="56" s="73" customFormat="1" spans="4:4">
      <c r="D56" s="76"/>
    </row>
    <row r="57" s="73" customFormat="1" spans="4:4">
      <c r="D57" s="76"/>
    </row>
  </sheetData>
  <mergeCells count="4">
    <mergeCell ref="A1:P1"/>
    <mergeCell ref="A5:C5"/>
    <mergeCell ref="A6:B6"/>
    <mergeCell ref="C6:P6"/>
  </mergeCells>
  <conditionalFormatting sqref="B1">
    <cfRule type="duplicateValues" dxfId="0" priority="49"/>
  </conditionalFormatting>
  <conditionalFormatting sqref="C1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8"/>
    <cfRule type="duplicateValues" dxfId="0" priority="47"/>
    <cfRule type="duplicateValues" dxfId="0" priority="46"/>
  </conditionalFormatting>
  <conditionalFormatting sqref="B2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0"/>
  </conditionalFormatting>
  <conditionalFormatting sqref="C2">
    <cfRule type="duplicateValues" dxfId="0" priority="78"/>
    <cfRule type="duplicateValues" dxfId="0" priority="77"/>
    <cfRule type="duplicateValues" dxfId="0" priority="71"/>
    <cfRule type="duplicateValues" dxfId="0" priority="69"/>
  </conditionalFormatting>
  <conditionalFormatting sqref="B3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A5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C6">
    <cfRule type="duplicateValues" dxfId="0" priority="66"/>
    <cfRule type="duplicateValues" dxfId="0" priority="65"/>
    <cfRule type="duplicateValues" dxfId="0" priority="64"/>
  </conditionalFormatting>
  <conditionalFormatting sqref="C7">
    <cfRule type="duplicateValues" dxfId="0" priority="100"/>
    <cfRule type="duplicateValues" dxfId="0" priority="99"/>
  </conditionalFormatting>
  <conditionalFormatting sqref="C8">
    <cfRule type="duplicateValues" dxfId="0" priority="98"/>
    <cfRule type="duplicateValues" dxfId="0" priority="97"/>
  </conditionalFormatting>
  <conditionalFormatting sqref="C9">
    <cfRule type="duplicateValues" dxfId="0" priority="96"/>
    <cfRule type="duplicateValues" dxfId="0" priority="95"/>
  </conditionalFormatting>
  <conditionalFormatting sqref="C10">
    <cfRule type="duplicateValues" dxfId="0" priority="94"/>
    <cfRule type="duplicateValues" dxfId="0" priority="93"/>
  </conditionalFormatting>
  <conditionalFormatting sqref="C11">
    <cfRule type="duplicateValues" dxfId="0" priority="102"/>
    <cfRule type="duplicateValues" dxfId="0" priority="101"/>
  </conditionalFormatting>
  <conditionalFormatting sqref="C$1:C$1048576">
    <cfRule type="duplicateValues" dxfId="0" priority="14"/>
    <cfRule type="duplicateValues" dxfId="0" priority="13"/>
  </conditionalFormatting>
  <conditionalFormatting sqref="C48:C1048576">
    <cfRule type="duplicateValues" dxfId="0" priority="106"/>
    <cfRule type="duplicateValues" dxfId="0" priority="105"/>
    <cfRule type="duplicateValues" dxfId="0" priority="104"/>
    <cfRule type="duplicateValues" dxfId="0" priority="103"/>
  </conditionalFormatting>
  <conditionalFormatting sqref="C1:C2 C5:C11 C48:C1048576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C1:C2 C4:C11 C48:C1048576">
    <cfRule type="duplicateValues" dxfId="0" priority="20"/>
    <cfRule type="duplicateValues" dxfId="0" priority="19"/>
  </conditionalFormatting>
  <conditionalFormatting sqref="C1:C11 C38:C1048576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C2 C5 C7:C11 C48:C1048576">
    <cfRule type="duplicateValues" dxfId="0" priority="68"/>
    <cfRule type="duplicateValues" dxfId="0" priority="67"/>
  </conditionalFormatting>
  <conditionalFormatting sqref="C2 C5:C11 C48:C1048576">
    <cfRule type="duplicateValues" dxfId="0" priority="63"/>
    <cfRule type="duplicateValues" dxfId="0" priority="62"/>
    <cfRule type="duplicateValues" dxfId="0" priority="61"/>
  </conditionalFormatting>
  <conditionalFormatting sqref="B5 B7:B11 B48:B1048576">
    <cfRule type="duplicateValues" dxfId="0" priority="80"/>
  </conditionalFormatting>
  <conditionalFormatting sqref="C5 C7:C11 C48:C1048576">
    <cfRule type="duplicateValues" dxfId="0" priority="79"/>
  </conditionalFormatting>
  <conditionalFormatting sqref="C7:C11 C48:C104857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7"/>
  <sheetViews>
    <sheetView workbookViewId="0">
      <selection activeCell="A1" sqref="$A1:$XFD1048576"/>
    </sheetView>
  </sheetViews>
  <sheetFormatPr defaultColWidth="9" defaultRowHeight="14.25"/>
  <cols>
    <col min="1" max="1" width="5.375" style="73" customWidth="1"/>
    <col min="2" max="2" width="8.875" style="73"/>
    <col min="3" max="3" width="7.375" style="73"/>
    <col min="4" max="4" width="17.25" style="76"/>
    <col min="5" max="5" width="17.25" style="73"/>
    <col min="6" max="6" width="10" style="73" customWidth="1"/>
    <col min="7" max="7" width="10.125" style="73" customWidth="1"/>
    <col min="8" max="8" width="17.25" style="73"/>
    <col min="9" max="9" width="9.375" style="73" customWidth="1"/>
    <col min="10" max="10" width="10.25" style="73" customWidth="1"/>
    <col min="11" max="11" width="11.5" style="73" customWidth="1"/>
    <col min="12" max="12" width="7.75" style="73" customWidth="1"/>
    <col min="13" max="13" width="10.375" style="73" customWidth="1"/>
    <col min="14" max="14" width="7.375" style="73" customWidth="1"/>
    <col min="15" max="15" width="16.125" style="73"/>
    <col min="16" max="16" width="11.5" style="73" customWidth="1"/>
    <col min="17" max="17" width="16.125" style="73"/>
    <col min="18" max="18" width="10.875" style="73" customWidth="1"/>
    <col min="19" max="24" width="10.875" style="73"/>
    <col min="25" max="25" width="5.125" style="73"/>
    <col min="26" max="16384" width="9" style="73"/>
  </cols>
  <sheetData>
    <row r="1" ht="30" customHeight="1" spans="1:16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2"/>
    </row>
    <row r="2" s="72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85" t="s">
        <v>16</v>
      </c>
      <c r="Q2" s="73"/>
      <c r="T2" s="8"/>
      <c r="U2" s="8"/>
    </row>
    <row r="3" s="72" customFormat="1" ht="30" customHeight="1" spans="1:21">
      <c r="A3" s="4">
        <f>ROW()-2</f>
        <v>1</v>
      </c>
      <c r="B3" s="1" t="s">
        <v>17</v>
      </c>
      <c r="C3" s="78" t="s">
        <v>18</v>
      </c>
      <c r="D3" s="1" t="s">
        <v>19</v>
      </c>
      <c r="E3" s="2">
        <f>VLOOKUP(C3,考勤!A:AM,35,0)</f>
        <v>11</v>
      </c>
      <c r="F3" s="2">
        <f>VLOOKUP(C3,考勤!$A$5:AP26,42,0)</f>
        <v>88</v>
      </c>
      <c r="G3" s="3">
        <v>18.5</v>
      </c>
      <c r="H3" s="4">
        <f>G3*F3</f>
        <v>1628</v>
      </c>
      <c r="I3" s="4">
        <f>VLOOKUP(C3,考勤!$A$5:AP26,41,0)</f>
        <v>38</v>
      </c>
      <c r="J3" s="3">
        <v>18.5</v>
      </c>
      <c r="K3" s="4">
        <f>J3*I3</f>
        <v>703</v>
      </c>
      <c r="L3" s="4">
        <f>IFERROR(VLOOKUP(C3,奖惩!B:D,3,0),0)</f>
        <v>0</v>
      </c>
      <c r="M3" s="7">
        <f>H3+K3+L3</f>
        <v>2331</v>
      </c>
      <c r="N3" s="7">
        <f>E3*10</f>
        <v>110</v>
      </c>
      <c r="O3" s="7">
        <f>M3+N3</f>
        <v>2441</v>
      </c>
      <c r="P3" s="85" t="str">
        <f>IFERROR(VLOOKUP(C3,奖惩!B:C,2,0),"")</f>
        <v/>
      </c>
      <c r="Q3" s="73"/>
      <c r="T3" s="8"/>
      <c r="U3" s="8"/>
    </row>
    <row r="4" s="72" customFormat="1" ht="30" customHeight="1" spans="1:21">
      <c r="A4" s="4">
        <f>ROW()-2</f>
        <v>2</v>
      </c>
      <c r="B4" s="1" t="s">
        <v>17</v>
      </c>
      <c r="C4" s="1" t="s">
        <v>21</v>
      </c>
      <c r="D4" s="1" t="s">
        <v>19</v>
      </c>
      <c r="E4" s="2">
        <f>VLOOKUP(C4,考勤!A:AM,35,0)</f>
        <v>11</v>
      </c>
      <c r="F4" s="2">
        <f>VLOOKUP(C4,考勤!$A$5:AP27,42,0)</f>
        <v>88</v>
      </c>
      <c r="G4" s="3">
        <v>18.5</v>
      </c>
      <c r="H4" s="4">
        <f>G4*F4</f>
        <v>1628</v>
      </c>
      <c r="I4" s="4">
        <f>VLOOKUP(C4,考勤!$A$5:AP27,41,0)</f>
        <v>38</v>
      </c>
      <c r="J4" s="3">
        <v>18.5</v>
      </c>
      <c r="K4" s="4">
        <f>J4*I4</f>
        <v>703</v>
      </c>
      <c r="L4" s="4">
        <f>IFERROR(VLOOKUP(C4,奖惩!B:D,3,0),0)</f>
        <v>0</v>
      </c>
      <c r="M4" s="7">
        <f>H4+K4+L4</f>
        <v>2331</v>
      </c>
      <c r="N4" s="7">
        <f>E4*10</f>
        <v>110</v>
      </c>
      <c r="O4" s="7">
        <f>M4+N4</f>
        <v>2441</v>
      </c>
      <c r="P4" s="85" t="str">
        <f>IFERROR(VLOOKUP(C4,奖惩!B:C,2,0),"")</f>
        <v/>
      </c>
      <c r="Q4" s="73"/>
      <c r="T4" s="8"/>
      <c r="U4" s="8"/>
    </row>
    <row r="5" s="72" customFormat="1" ht="30" customHeight="1" spans="1:21">
      <c r="A5" s="23" t="s">
        <v>22</v>
      </c>
      <c r="B5" s="79"/>
      <c r="C5" s="80"/>
      <c r="D5" s="1"/>
      <c r="E5" s="2">
        <f t="shared" ref="E5:O5" si="0">SUM(E3:E4)</f>
        <v>22</v>
      </c>
      <c r="F5" s="2">
        <f t="shared" si="0"/>
        <v>176</v>
      </c>
      <c r="G5" s="2">
        <f t="shared" si="0"/>
        <v>37</v>
      </c>
      <c r="H5" s="2">
        <f t="shared" si="0"/>
        <v>3256</v>
      </c>
      <c r="I5" s="2">
        <f t="shared" si="0"/>
        <v>76</v>
      </c>
      <c r="J5" s="2">
        <f t="shared" si="0"/>
        <v>37</v>
      </c>
      <c r="K5" s="2">
        <f t="shared" si="0"/>
        <v>1406</v>
      </c>
      <c r="L5" s="2">
        <f t="shared" si="0"/>
        <v>0</v>
      </c>
      <c r="M5" s="2">
        <f t="shared" si="0"/>
        <v>4662</v>
      </c>
      <c r="N5" s="2">
        <f t="shared" si="0"/>
        <v>220</v>
      </c>
      <c r="O5" s="2">
        <f t="shared" si="0"/>
        <v>4882</v>
      </c>
      <c r="P5" s="85"/>
      <c r="Q5" s="73"/>
      <c r="T5" s="8"/>
      <c r="U5" s="8"/>
    </row>
    <row r="6" s="73" customFormat="1" ht="25" customHeight="1" spans="1:16">
      <c r="A6" s="2" t="s">
        <v>23</v>
      </c>
      <c r="B6" s="2"/>
      <c r="C6" s="2">
        <f>ROUND(O5*1.06,2)</f>
        <v>5174.92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="74" customFormat="1" ht="21" customHeight="1" spans="1:25">
      <c r="A7" s="81"/>
      <c r="B7" s="81"/>
      <c r="C7" s="82"/>
      <c r="D7" s="76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8"/>
      <c r="U7" s="8"/>
      <c r="V7" s="73"/>
      <c r="W7" s="73"/>
      <c r="X7" s="73"/>
      <c r="Y7" s="73"/>
    </row>
    <row r="8" s="74" customFormat="1" ht="21" customHeight="1" spans="1:25">
      <c r="A8" s="81"/>
      <c r="B8" s="81"/>
      <c r="C8" s="82"/>
      <c r="D8" s="76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</row>
    <row r="9" s="74" customFormat="1" spans="3:16">
      <c r="C9" s="82"/>
      <c r="D9" s="76"/>
      <c r="P9" s="73"/>
    </row>
    <row r="10" s="75" customFormat="1" ht="18" customHeight="1" spans="1:15">
      <c r="A10" s="83"/>
      <c r="B10" s="84" t="s">
        <v>24</v>
      </c>
      <c r="C10" s="82"/>
      <c r="D10" s="84"/>
      <c r="E10" s="84"/>
      <c r="F10" s="84"/>
      <c r="G10" s="84"/>
      <c r="H10" s="84" t="s">
        <v>25</v>
      </c>
      <c r="I10" s="83"/>
      <c r="J10" s="83"/>
      <c r="K10" s="83"/>
      <c r="L10" s="83"/>
      <c r="M10" s="83"/>
      <c r="N10" s="83"/>
      <c r="O10" s="83"/>
    </row>
    <row r="11" ht="25" customHeight="1" spans="3:25">
      <c r="C11" s="82"/>
      <c r="Q11" s="74"/>
      <c r="R11" s="74"/>
      <c r="S11" s="74"/>
      <c r="T11" s="74"/>
      <c r="U11" s="74"/>
      <c r="V11" s="74"/>
      <c r="W11" s="74"/>
      <c r="X11" s="74"/>
      <c r="Y11" s="74"/>
    </row>
    <row r="12" spans="2:5">
      <c r="B12"/>
      <c r="C12" t="s">
        <v>2</v>
      </c>
      <c r="D12" t="s">
        <v>26</v>
      </c>
      <c r="E12"/>
    </row>
    <row r="13" spans="2:5">
      <c r="B13"/>
      <c r="C13" t="s">
        <v>17</v>
      </c>
      <c r="D13">
        <v>4882</v>
      </c>
      <c r="E13"/>
    </row>
    <row r="14" spans="2:5">
      <c r="B14"/>
      <c r="C14" t="s">
        <v>27</v>
      </c>
      <c r="D14">
        <v>4882</v>
      </c>
      <c r="E14"/>
    </row>
    <row r="15" spans="2:5">
      <c r="B15"/>
      <c r="C15"/>
      <c r="D15"/>
      <c r="E15"/>
    </row>
    <row r="16" spans="2:5">
      <c r="B16"/>
      <c r="C16"/>
      <c r="D16"/>
      <c r="E16"/>
    </row>
    <row r="17" spans="2:5">
      <c r="B17"/>
      <c r="C17"/>
      <c r="D17"/>
      <c r="E17"/>
    </row>
    <row r="18" spans="2:5">
      <c r="B18"/>
      <c r="C18"/>
      <c r="D18"/>
      <c r="E18"/>
    </row>
    <row r="19" spans="2:5">
      <c r="B19"/>
      <c r="C19"/>
      <c r="D19"/>
      <c r="E19"/>
    </row>
    <row r="20" spans="2:5">
      <c r="B20"/>
      <c r="C20"/>
      <c r="D20"/>
      <c r="E20"/>
    </row>
    <row r="21" spans="2:5">
      <c r="B21"/>
      <c r="C21"/>
      <c r="D21"/>
      <c r="E21"/>
    </row>
    <row r="22" spans="2:5">
      <c r="B22"/>
      <c r="C22"/>
      <c r="D22"/>
      <c r="E22"/>
    </row>
    <row r="23" spans="2:5">
      <c r="B23"/>
      <c r="C23"/>
      <c r="D23"/>
      <c r="E23"/>
    </row>
    <row r="24" spans="2:5">
      <c r="B24"/>
      <c r="C24"/>
      <c r="D24"/>
      <c r="E24"/>
    </row>
    <row r="25" spans="2:5">
      <c r="B25"/>
      <c r="C25"/>
      <c r="D25"/>
      <c r="E25"/>
    </row>
    <row r="26" spans="2:5">
      <c r="B26"/>
      <c r="C26"/>
      <c r="D26"/>
      <c r="E26"/>
    </row>
    <row r="27" spans="2:5">
      <c r="B27"/>
      <c r="C27"/>
      <c r="D27"/>
      <c r="E27"/>
    </row>
    <row r="28" spans="2:5">
      <c r="B28"/>
      <c r="C28"/>
      <c r="D28"/>
      <c r="E28"/>
    </row>
    <row r="29" spans="2:5">
      <c r="B29"/>
      <c r="C29"/>
      <c r="D29"/>
      <c r="E29"/>
    </row>
    <row r="30" spans="2:3">
      <c r="B30"/>
      <c r="C30"/>
    </row>
    <row r="31" spans="2:3">
      <c r="B31"/>
      <c r="C31"/>
    </row>
    <row r="32" spans="2:3">
      <c r="B32"/>
      <c r="C32"/>
    </row>
    <row r="33" spans="2:3">
      <c r="B33"/>
      <c r="C33"/>
    </row>
    <row r="34" spans="2:3">
      <c r="B34"/>
      <c r="C34"/>
    </row>
    <row r="35" spans="2:3">
      <c r="B35"/>
      <c r="C35"/>
    </row>
    <row r="36" spans="2:3">
      <c r="B36"/>
      <c r="C36"/>
    </row>
    <row r="37" spans="2:3">
      <c r="B37"/>
      <c r="C37"/>
    </row>
    <row r="38" spans="2:3">
      <c r="B38" s="8"/>
      <c r="C38" s="8"/>
    </row>
    <row r="39" spans="2:3">
      <c r="B39" s="8"/>
      <c r="C39" s="8"/>
    </row>
    <row r="40" spans="2:3">
      <c r="B40" s="8"/>
      <c r="C40" s="8"/>
    </row>
    <row r="41" spans="2:3">
      <c r="B41" s="8"/>
      <c r="C41" s="8"/>
    </row>
    <row r="42" spans="2:3">
      <c r="B42" s="8"/>
      <c r="C42" s="8"/>
    </row>
    <row r="43" spans="2:3">
      <c r="B43" s="8"/>
      <c r="C43" s="8"/>
    </row>
    <row r="44" spans="2:3">
      <c r="B44" s="8"/>
      <c r="C44" s="8"/>
    </row>
    <row r="45" spans="2:3">
      <c r="B45" s="8"/>
      <c r="C45" s="8"/>
    </row>
    <row r="46" spans="2:3">
      <c r="B46" s="8"/>
      <c r="C46" s="8"/>
    </row>
    <row r="47" spans="2:3">
      <c r="B47" s="8"/>
      <c r="C47" s="8"/>
    </row>
  </sheetData>
  <autoFilter xmlns:etc="http://www.wps.cn/officeDocument/2017/etCustomData" ref="A2:Y6" etc:filterBottomFollowUsedRange="0">
    <sortState ref="A2:Y6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5:C5"/>
    <mergeCell ref="A6:B6"/>
    <mergeCell ref="C6:P6"/>
  </mergeCells>
  <conditionalFormatting sqref="B1">
    <cfRule type="duplicateValues" dxfId="0" priority="2215"/>
  </conditionalFormatting>
  <conditionalFormatting sqref="C1">
    <cfRule type="duplicateValues" dxfId="0" priority="2226"/>
    <cfRule type="duplicateValues" dxfId="0" priority="2225"/>
    <cfRule type="duplicateValues" dxfId="0" priority="2224"/>
    <cfRule type="duplicateValues" dxfId="0" priority="2223"/>
    <cfRule type="duplicateValues" dxfId="0" priority="2222"/>
    <cfRule type="duplicateValues" dxfId="0" priority="2221"/>
    <cfRule type="duplicateValues" dxfId="0" priority="2220"/>
    <cfRule type="duplicateValues" dxfId="0" priority="2219"/>
    <cfRule type="duplicateValues" dxfId="0" priority="2218"/>
    <cfRule type="duplicateValues" dxfId="0" priority="2217"/>
    <cfRule type="duplicateValues" dxfId="0" priority="2216"/>
    <cfRule type="duplicateValues" dxfId="0" priority="2214"/>
    <cfRule type="duplicateValues" dxfId="0" priority="2213"/>
    <cfRule type="duplicateValues" dxfId="0" priority="2212"/>
  </conditionalFormatting>
  <conditionalFormatting sqref="B2">
    <cfRule type="duplicateValues" dxfId="0" priority="3155"/>
    <cfRule type="duplicateValues" dxfId="0" priority="3138"/>
    <cfRule type="duplicateValues" dxfId="0" priority="3121"/>
    <cfRule type="duplicateValues" dxfId="0" priority="3104"/>
    <cfRule type="duplicateValues" dxfId="0" priority="3087"/>
    <cfRule type="duplicateValues" dxfId="0" priority="3053"/>
  </conditionalFormatting>
  <conditionalFormatting sqref="C2">
    <cfRule type="duplicateValues" dxfId="0" priority="3189"/>
    <cfRule type="duplicateValues" dxfId="0" priority="3172"/>
    <cfRule type="duplicateValues" dxfId="0" priority="3070"/>
    <cfRule type="duplicateValues" dxfId="0" priority="3036"/>
  </conditionalFormatting>
  <conditionalFormatting sqref="B3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4">
    <cfRule type="duplicateValues" dxfId="0" priority="1125"/>
    <cfRule type="duplicateValues" dxfId="0" priority="1118"/>
    <cfRule type="duplicateValues" dxfId="0" priority="1111"/>
    <cfRule type="duplicateValues" dxfId="0" priority="1104"/>
    <cfRule type="duplicateValues" dxfId="0" priority="1055"/>
    <cfRule type="duplicateValues" dxfId="0" priority="1048"/>
    <cfRule type="duplicateValues" dxfId="0" priority="1041"/>
    <cfRule type="duplicateValues" dxfId="0" priority="1034"/>
    <cfRule type="duplicateValues" dxfId="0" priority="1027"/>
    <cfRule type="duplicateValues" dxfId="0" priority="1020"/>
    <cfRule type="duplicateValues" dxfId="0" priority="1013"/>
    <cfRule type="duplicateValues" dxfId="0" priority="1006"/>
    <cfRule type="duplicateValues" dxfId="0" priority="999"/>
    <cfRule type="duplicateValues" dxfId="0" priority="992"/>
    <cfRule type="duplicateValues" dxfId="0" priority="985"/>
    <cfRule type="duplicateValues" dxfId="0" priority="978"/>
    <cfRule type="duplicateValues" dxfId="0" priority="971"/>
  </conditionalFormatting>
  <conditionalFormatting sqref="A5">
    <cfRule type="duplicateValues" dxfId="0" priority="3805"/>
    <cfRule type="duplicateValues" dxfId="0" priority="3876"/>
    <cfRule type="duplicateValues" dxfId="0" priority="3947"/>
    <cfRule type="duplicateValues" dxfId="0" priority="4018"/>
    <cfRule type="duplicateValues" dxfId="0" priority="4089"/>
  </conditionalFormatting>
  <conditionalFormatting sqref="C6">
    <cfRule type="duplicateValues" dxfId="0" priority="2751"/>
    <cfRule type="duplicateValues" dxfId="0" priority="2752"/>
    <cfRule type="duplicateValues" dxfId="0" priority="2753"/>
  </conditionalFormatting>
  <conditionalFormatting sqref="C7">
    <cfRule type="duplicateValues" dxfId="0" priority="7069"/>
    <cfRule type="duplicateValues" dxfId="0" priority="7070"/>
  </conditionalFormatting>
  <conditionalFormatting sqref="C8">
    <cfRule type="duplicateValues" dxfId="0" priority="7067"/>
    <cfRule type="duplicateValues" dxfId="0" priority="7068"/>
  </conditionalFormatting>
  <conditionalFormatting sqref="C9">
    <cfRule type="duplicateValues" dxfId="0" priority="7063"/>
    <cfRule type="duplicateValues" dxfId="0" priority="7064"/>
  </conditionalFormatting>
  <conditionalFormatting sqref="C10">
    <cfRule type="duplicateValues" dxfId="0" priority="7061"/>
    <cfRule type="duplicateValues" dxfId="0" priority="7062"/>
  </conditionalFormatting>
  <conditionalFormatting sqref="C11">
    <cfRule type="duplicateValues" dxfId="0" priority="7077"/>
    <cfRule type="duplicateValues" dxfId="0" priority="7078"/>
  </conditionalFormatting>
  <conditionalFormatting sqref="C$1:C$1048576">
    <cfRule type="duplicateValues" dxfId="0" priority="13"/>
    <cfRule type="duplicateValues" dxfId="0" priority="20"/>
  </conditionalFormatting>
  <conditionalFormatting sqref="C48:C1048576">
    <cfRule type="duplicateValues" dxfId="0" priority="7080"/>
    <cfRule type="duplicateValues" dxfId="0" priority="7084"/>
    <cfRule type="duplicateValues" dxfId="0" priority="7271"/>
    <cfRule type="duplicateValues" dxfId="0" priority="7327"/>
  </conditionalFormatting>
  <conditionalFormatting sqref="C1:C2 C5:C11 C48:C1048576">
    <cfRule type="duplicateValues" dxfId="0" priority="1126"/>
    <cfRule type="duplicateValues" dxfId="0" priority="1167"/>
    <cfRule type="duplicateValues" dxfId="0" priority="1294"/>
    <cfRule type="duplicateValues" dxfId="0" priority="1315"/>
    <cfRule type="duplicateValues" dxfId="0" priority="1392"/>
    <cfRule type="duplicateValues" dxfId="0" priority="1789"/>
    <cfRule type="duplicateValues" dxfId="0" priority="1841"/>
    <cfRule type="duplicateValues" dxfId="0" priority="1954"/>
  </conditionalFormatting>
  <conditionalFormatting sqref="C1:C2 C4:C11 C48:C1048576">
    <cfRule type="duplicateValues" dxfId="0" priority="490"/>
    <cfRule type="duplicateValues" dxfId="0" priority="923"/>
  </conditionalFormatting>
  <conditionalFormatting sqref="C1:C11 C38:C1048576">
    <cfRule type="duplicateValues" dxfId="0" priority="60"/>
    <cfRule type="duplicateValues" dxfId="0" priority="173"/>
    <cfRule type="duplicateValues" dxfId="0" priority="176"/>
    <cfRule type="duplicateValues" dxfId="0" priority="464"/>
  </conditionalFormatting>
  <conditionalFormatting sqref="C2 C5 C7:C11 C48:C1048576">
    <cfRule type="duplicateValues" dxfId="0" priority="2781"/>
    <cfRule type="duplicateValues" dxfId="0" priority="2797"/>
  </conditionalFormatting>
  <conditionalFormatting sqref="C2 C5:C11 C48:C1048576">
    <cfRule type="duplicateValues" dxfId="0" priority="2250"/>
    <cfRule type="duplicateValues" dxfId="0" priority="2335"/>
    <cfRule type="duplicateValues" dxfId="0" priority="2546"/>
  </conditionalFormatting>
  <conditionalFormatting sqref="B5 B7:B11 B48:B1048576">
    <cfRule type="duplicateValues" dxfId="0" priority="3606"/>
  </conditionalFormatting>
  <conditionalFormatting sqref="C5 C7:C11 C48:C1048576">
    <cfRule type="duplicateValues" dxfId="0" priority="3557"/>
  </conditionalFormatting>
  <conditionalFormatting sqref="C7:C11 C48:C1048576">
    <cfRule type="duplicateValues" dxfId="0" priority="3771"/>
    <cfRule type="duplicateValues" dxfId="0" priority="4441"/>
    <cfRule type="duplicateValues" dxfId="0" priority="4457"/>
    <cfRule type="duplicateValues" dxfId="0" priority="5163"/>
    <cfRule type="duplicateValues" dxfId="0" priority="5449"/>
    <cfRule type="duplicateValues" dxfId="0" priority="6832"/>
    <cfRule type="duplicateValues" dxfId="0" priority="7058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"/>
  <sheetViews>
    <sheetView zoomScale="115" zoomScaleNormal="115" workbookViewId="0">
      <pane xSplit="3" ySplit="4" topLeftCell="D5" activePane="bottomRight" state="frozen"/>
      <selection/>
      <selection pane="topRight"/>
      <selection pane="bottomLeft"/>
      <selection pane="bottomRight" activeCell="M17" sqref="M17"/>
    </sheetView>
  </sheetViews>
  <sheetFormatPr defaultColWidth="9" defaultRowHeight="13.5"/>
  <cols>
    <col min="1" max="1" width="11.125" style="47" customWidth="1"/>
    <col min="2" max="2" width="9.25" style="47" customWidth="1"/>
    <col min="3" max="3" width="6.25" style="47" customWidth="1"/>
    <col min="4" max="16" width="4.275" style="47" customWidth="1"/>
    <col min="17" max="20" width="6.19166666666667" style="47" customWidth="1"/>
    <col min="21" max="33" width="4.275" style="47" customWidth="1"/>
    <col min="34" max="34" width="5" style="47" customWidth="1"/>
    <col min="35" max="35" width="7.75" style="47" customWidth="1"/>
    <col min="36" max="36" width="6.63333333333333" style="47" customWidth="1"/>
    <col min="37" max="37" width="7.63333333333333" style="47" customWidth="1"/>
    <col min="38" max="38" width="5.5" style="47" customWidth="1"/>
    <col min="39" max="39" width="10.3833333333333" style="47" customWidth="1"/>
    <col min="40" max="40" width="7.88333333333333" style="47" customWidth="1"/>
    <col min="41" max="41" width="8" style="48" customWidth="1"/>
    <col min="42" max="16381" width="9" style="47"/>
    <col min="16382" max="16384" width="9" style="49"/>
  </cols>
  <sheetData>
    <row r="1" s="47" customFormat="1" ht="30" customHeight="1" spans="1:16381">
      <c r="A1" s="50" t="s">
        <v>28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63"/>
      <c r="AK1" s="63"/>
      <c r="AL1" s="64">
        <v>2025</v>
      </c>
      <c r="AM1" s="64"/>
      <c r="AN1" s="65">
        <v>6</v>
      </c>
      <c r="XEZ1" s="49"/>
      <c r="XFA1" s="49"/>
    </row>
    <row r="2" s="47" customFormat="1" ht="21" customHeight="1" spans="1:16381">
      <c r="A2" s="50" t="str">
        <f>AL1&amp;"年"&amp;AN1&amp;"月"&amp;"("&amp;TEXT(DATE(AL1,AN1,1),"mm月dd日")&amp;"-"&amp;TEXT(EOMONTH(DATE(AL1,AN1,1),0),"mm月dd日")&amp;")"&amp;AJ1&amp;AJ2&amp;"考勤表"</f>
        <v>2025年6月(06月01日-06月30日)金属件厂焊接车间考勤表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66" t="s">
        <v>29</v>
      </c>
      <c r="AK2" s="66"/>
      <c r="AL2" s="66"/>
      <c r="AM2" s="51" t="s">
        <v>30</v>
      </c>
      <c r="AN2" s="67"/>
      <c r="XEZ2" s="49"/>
      <c r="XFA2" s="49"/>
    </row>
    <row r="3" s="47" customFormat="1" ht="15" customHeight="1" spans="1:16381">
      <c r="A3" s="52" t="s">
        <v>31</v>
      </c>
      <c r="B3" s="53" t="s">
        <v>32</v>
      </c>
      <c r="C3" s="53" t="s">
        <v>33</v>
      </c>
      <c r="D3" s="54">
        <f t="shared" ref="D3:AE3" si="0">DATE($AL$1,$AN$1,1)+COLUMN(A:A)-1</f>
        <v>45809</v>
      </c>
      <c r="E3" s="54">
        <f t="shared" si="0"/>
        <v>45810</v>
      </c>
      <c r="F3" s="54">
        <f t="shared" si="0"/>
        <v>45811</v>
      </c>
      <c r="G3" s="54">
        <f t="shared" si="0"/>
        <v>45812</v>
      </c>
      <c r="H3" s="54">
        <f t="shared" si="0"/>
        <v>45813</v>
      </c>
      <c r="I3" s="54">
        <f t="shared" si="0"/>
        <v>45814</v>
      </c>
      <c r="J3" s="54">
        <f t="shared" si="0"/>
        <v>45815</v>
      </c>
      <c r="K3" s="54">
        <f t="shared" si="0"/>
        <v>45816</v>
      </c>
      <c r="L3" s="54">
        <f t="shared" si="0"/>
        <v>45817</v>
      </c>
      <c r="M3" s="54">
        <f t="shared" si="0"/>
        <v>45818</v>
      </c>
      <c r="N3" s="54">
        <f t="shared" si="0"/>
        <v>45819</v>
      </c>
      <c r="O3" s="54">
        <f t="shared" si="0"/>
        <v>45820</v>
      </c>
      <c r="P3" s="54">
        <f t="shared" si="0"/>
        <v>45821</v>
      </c>
      <c r="Q3" s="54">
        <f t="shared" si="0"/>
        <v>45822</v>
      </c>
      <c r="R3" s="54">
        <f t="shared" si="0"/>
        <v>45823</v>
      </c>
      <c r="S3" s="54">
        <f t="shared" si="0"/>
        <v>45824</v>
      </c>
      <c r="T3" s="54">
        <f t="shared" si="0"/>
        <v>45825</v>
      </c>
      <c r="U3" s="54">
        <f t="shared" si="0"/>
        <v>45826</v>
      </c>
      <c r="V3" s="54">
        <f t="shared" si="0"/>
        <v>45827</v>
      </c>
      <c r="W3" s="54">
        <f t="shared" si="0"/>
        <v>45828</v>
      </c>
      <c r="X3" s="54">
        <f t="shared" si="0"/>
        <v>45829</v>
      </c>
      <c r="Y3" s="54">
        <f t="shared" si="0"/>
        <v>45830</v>
      </c>
      <c r="Z3" s="54">
        <f t="shared" si="0"/>
        <v>45831</v>
      </c>
      <c r="AA3" s="54">
        <f t="shared" si="0"/>
        <v>45832</v>
      </c>
      <c r="AB3" s="54">
        <f t="shared" si="0"/>
        <v>45833</v>
      </c>
      <c r="AC3" s="54">
        <f t="shared" si="0"/>
        <v>45834</v>
      </c>
      <c r="AD3" s="54">
        <f t="shared" si="0"/>
        <v>45835</v>
      </c>
      <c r="AE3" s="54">
        <f t="shared" si="0"/>
        <v>45836</v>
      </c>
      <c r="AF3" s="54">
        <f>IF(DAY(DATE($AL$1,$AN$1,1)+COLUMN(AC:AC)-1)&lt;5,"",DATE($AL$1,$AN$1,1)+COLUMN(AC:AC)-1)</f>
        <v>45837</v>
      </c>
      <c r="AG3" s="54">
        <f>IF(DAY(DATE($AL$1,$AN$1,1)+COLUMN(AD:AD)-1)&lt;5,"",DATE($AL$1,$AN$1,1)+COLUMN(AD:AD)-1)</f>
        <v>45838</v>
      </c>
      <c r="AH3" s="54" t="str">
        <f>IF(DAY(DATE($AL$1,$AN$1,1)+COLUMN(AE:AE)-1)&lt;5,"",DATE($AL$1,$AN$1,1)+COLUMN(AE:AE)-1)</f>
        <v/>
      </c>
      <c r="AI3" s="68" t="s">
        <v>34</v>
      </c>
      <c r="AJ3" s="69" t="s">
        <v>35</v>
      </c>
      <c r="AK3" s="69" t="s">
        <v>36</v>
      </c>
      <c r="AL3" s="69"/>
      <c r="AM3" s="69" t="s">
        <v>37</v>
      </c>
      <c r="AN3" s="53" t="s">
        <v>38</v>
      </c>
      <c r="AO3" s="71" t="s">
        <v>39</v>
      </c>
      <c r="AP3" s="71" t="s">
        <v>40</v>
      </c>
      <c r="AQ3" s="71"/>
      <c r="XEY3" s="49"/>
      <c r="XEZ3" s="49"/>
      <c r="XFA3" s="49"/>
    </row>
    <row r="4" s="47" customFormat="1" ht="15" customHeight="1" spans="1:16381">
      <c r="A4" s="52" t="s">
        <v>3</v>
      </c>
      <c r="B4" s="53"/>
      <c r="C4" s="53"/>
      <c r="D4" s="55" t="str">
        <f t="shared" ref="D4:AH4" si="1">TEXT(D3,"aaa")</f>
        <v>日</v>
      </c>
      <c r="E4" s="55" t="str">
        <f t="shared" si="1"/>
        <v>一</v>
      </c>
      <c r="F4" s="55" t="str">
        <f t="shared" si="1"/>
        <v>二</v>
      </c>
      <c r="G4" s="55" t="str">
        <f t="shared" si="1"/>
        <v>三</v>
      </c>
      <c r="H4" s="55" t="str">
        <f t="shared" si="1"/>
        <v>四</v>
      </c>
      <c r="I4" s="55" t="str">
        <f t="shared" si="1"/>
        <v>五</v>
      </c>
      <c r="J4" s="55" t="str">
        <f t="shared" si="1"/>
        <v>六</v>
      </c>
      <c r="K4" s="55" t="str">
        <f t="shared" si="1"/>
        <v>日</v>
      </c>
      <c r="L4" s="55" t="str">
        <f t="shared" si="1"/>
        <v>一</v>
      </c>
      <c r="M4" s="55" t="str">
        <f t="shared" si="1"/>
        <v>二</v>
      </c>
      <c r="N4" s="55" t="str">
        <f t="shared" si="1"/>
        <v>三</v>
      </c>
      <c r="O4" s="55" t="str">
        <f t="shared" si="1"/>
        <v>四</v>
      </c>
      <c r="P4" s="55" t="str">
        <f t="shared" si="1"/>
        <v>五</v>
      </c>
      <c r="Q4" s="55" t="str">
        <f t="shared" si="1"/>
        <v>六</v>
      </c>
      <c r="R4" s="55" t="str">
        <f t="shared" si="1"/>
        <v>日</v>
      </c>
      <c r="S4" s="55" t="str">
        <f t="shared" si="1"/>
        <v>一</v>
      </c>
      <c r="T4" s="55" t="str">
        <f t="shared" si="1"/>
        <v>二</v>
      </c>
      <c r="U4" s="55" t="str">
        <f t="shared" si="1"/>
        <v>三</v>
      </c>
      <c r="V4" s="55" t="str">
        <f t="shared" si="1"/>
        <v>四</v>
      </c>
      <c r="W4" s="55" t="str">
        <f t="shared" si="1"/>
        <v>五</v>
      </c>
      <c r="X4" s="55" t="str">
        <f t="shared" si="1"/>
        <v>六</v>
      </c>
      <c r="Y4" s="55" t="str">
        <f t="shared" si="1"/>
        <v>日</v>
      </c>
      <c r="Z4" s="55" t="str">
        <f t="shared" si="1"/>
        <v>一</v>
      </c>
      <c r="AA4" s="55" t="str">
        <f t="shared" si="1"/>
        <v>二</v>
      </c>
      <c r="AB4" s="55" t="str">
        <f t="shared" si="1"/>
        <v>三</v>
      </c>
      <c r="AC4" s="55" t="str">
        <f t="shared" si="1"/>
        <v>四</v>
      </c>
      <c r="AD4" s="55" t="str">
        <f t="shared" si="1"/>
        <v>五</v>
      </c>
      <c r="AE4" s="55" t="str">
        <f t="shared" si="1"/>
        <v>六</v>
      </c>
      <c r="AF4" s="55" t="str">
        <f t="shared" si="1"/>
        <v>日</v>
      </c>
      <c r="AG4" s="55" t="str">
        <f t="shared" si="1"/>
        <v>一</v>
      </c>
      <c r="AH4" s="55" t="str">
        <f t="shared" si="1"/>
        <v/>
      </c>
      <c r="AI4" s="68"/>
      <c r="AJ4" s="69"/>
      <c r="AK4" s="69" t="s">
        <v>41</v>
      </c>
      <c r="AL4" s="69" t="s">
        <v>42</v>
      </c>
      <c r="AM4" s="69"/>
      <c r="AN4" s="53"/>
      <c r="AO4" s="71"/>
      <c r="AP4" s="71"/>
      <c r="AQ4" s="71"/>
      <c r="XEY4" s="49"/>
      <c r="XEZ4" s="49"/>
      <c r="XFA4" s="49"/>
    </row>
    <row r="5" s="47" customFormat="1" ht="19" customHeight="1" spans="1:44">
      <c r="A5" s="56" t="s">
        <v>18</v>
      </c>
      <c r="B5" s="57" t="s">
        <v>43</v>
      </c>
      <c r="C5" s="58" t="s">
        <v>44</v>
      </c>
      <c r="D5" s="59"/>
      <c r="E5" s="59"/>
      <c r="F5" s="59">
        <v>4</v>
      </c>
      <c r="G5" s="59">
        <v>4</v>
      </c>
      <c r="H5" s="59">
        <v>4</v>
      </c>
      <c r="I5" s="59">
        <v>4</v>
      </c>
      <c r="J5" s="59">
        <v>4</v>
      </c>
      <c r="K5" s="59"/>
      <c r="L5" s="59">
        <v>4</v>
      </c>
      <c r="M5" s="59">
        <v>4</v>
      </c>
      <c r="N5" s="59">
        <v>4</v>
      </c>
      <c r="O5" s="59">
        <v>4</v>
      </c>
      <c r="P5" s="59">
        <v>4</v>
      </c>
      <c r="Q5" s="59"/>
      <c r="R5" s="62"/>
      <c r="S5" s="59">
        <v>4</v>
      </c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70">
        <f>IF(A5="","",COUNTIF(D5:AH6,"&gt;2")/2)</f>
        <v>11</v>
      </c>
      <c r="AJ5" s="70" cm="1">
        <f t="array" ref="AJ5">SUMPRODUCT(IFERROR((IFERROR(WEEKDAY($D$3:$AH$3,2),999)&lt;6)*D5:AH6,0))</f>
        <v>80</v>
      </c>
      <c r="AK5" s="70">
        <f>SUMPRODUCT((IFERROR(WEEKDAY($D$3:$AH$3,2),999)&lt;6)*D7:AH7)</f>
        <v>34.5</v>
      </c>
      <c r="AL5" s="70">
        <f>SUMPRODUCT(IFERROR((IFERROR(WEEKDAY($D$3:$AH$3,2),0)&gt;5)*D5:AH7,0))</f>
        <v>11.5</v>
      </c>
      <c r="AM5" s="70">
        <f>IFERROR(SUM(AJ5:AL7),"")</f>
        <v>126</v>
      </c>
      <c r="AN5" s="53" t="e">
        <f>VLOOKUP(A5,[1]Sheet1!$D:$M,10,0)</f>
        <v>#N/A</v>
      </c>
      <c r="AO5" s="70" cm="1">
        <f t="array" ref="AO5">SUMPRODUCT((IFERROR((D5:AH5+D6:AH6+D7:AH7),0)&gt;8)*1,IFERROR((D5:AH5+D6:AH6+D7:AH7-8),0))</f>
        <v>38</v>
      </c>
      <c r="AP5" s="70">
        <f>AM5-AO5</f>
        <v>88</v>
      </c>
      <c r="AQ5" s="70"/>
      <c r="AR5" s="70"/>
    </row>
    <row r="6" s="47" customFormat="1" ht="19" customHeight="1" spans="1:44">
      <c r="A6" s="56"/>
      <c r="B6" s="60"/>
      <c r="C6" s="58" t="s">
        <v>45</v>
      </c>
      <c r="D6" s="59"/>
      <c r="E6" s="59"/>
      <c r="F6" s="59">
        <v>4</v>
      </c>
      <c r="G6" s="59">
        <v>4</v>
      </c>
      <c r="H6" s="59">
        <v>4</v>
      </c>
      <c r="I6" s="59">
        <v>4</v>
      </c>
      <c r="J6" s="59">
        <v>4</v>
      </c>
      <c r="K6" s="59"/>
      <c r="L6" s="59">
        <v>4</v>
      </c>
      <c r="M6" s="59">
        <v>4</v>
      </c>
      <c r="N6" s="59">
        <v>4</v>
      </c>
      <c r="O6" s="59">
        <v>4</v>
      </c>
      <c r="P6" s="59">
        <v>4</v>
      </c>
      <c r="Q6" s="59"/>
      <c r="R6" s="62"/>
      <c r="S6" s="59">
        <v>4</v>
      </c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70"/>
      <c r="AJ6" s="70"/>
      <c r="AK6" s="70"/>
      <c r="AL6" s="70"/>
      <c r="AM6" s="70"/>
      <c r="AN6" s="53"/>
      <c r="AO6" s="70"/>
      <c r="AP6" s="70"/>
      <c r="AQ6" s="70"/>
      <c r="AR6" s="70"/>
    </row>
    <row r="7" s="47" customFormat="1" ht="20" customHeight="1" spans="1:44">
      <c r="A7" s="56"/>
      <c r="B7" s="61"/>
      <c r="C7" s="58" t="s">
        <v>46</v>
      </c>
      <c r="D7" s="59"/>
      <c r="E7" s="59"/>
      <c r="F7" s="59">
        <v>3.5</v>
      </c>
      <c r="G7" s="59">
        <v>3.5</v>
      </c>
      <c r="H7" s="59">
        <v>2.5</v>
      </c>
      <c r="I7" s="59">
        <v>3.5</v>
      </c>
      <c r="J7" s="59">
        <v>3.5</v>
      </c>
      <c r="K7" s="59"/>
      <c r="L7" s="59">
        <v>3.5</v>
      </c>
      <c r="M7" s="59">
        <v>4</v>
      </c>
      <c r="N7" s="59">
        <v>3.5</v>
      </c>
      <c r="O7" s="59">
        <v>3.5</v>
      </c>
      <c r="P7" s="59">
        <v>3.5</v>
      </c>
      <c r="Q7" s="59"/>
      <c r="R7" s="62"/>
      <c r="S7" s="59">
        <v>3.5</v>
      </c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70"/>
      <c r="AJ7" s="70"/>
      <c r="AK7" s="70"/>
      <c r="AL7" s="70"/>
      <c r="AM7" s="70"/>
      <c r="AN7" s="53"/>
      <c r="AO7" s="70"/>
      <c r="AP7" s="70"/>
      <c r="AQ7" s="70"/>
      <c r="AR7" s="70"/>
    </row>
    <row r="8" s="47" customFormat="1" ht="19" customHeight="1" spans="1:44">
      <c r="A8" s="56" t="s">
        <v>21</v>
      </c>
      <c r="B8" s="57" t="s">
        <v>43</v>
      </c>
      <c r="C8" s="58" t="s">
        <v>44</v>
      </c>
      <c r="D8" s="59"/>
      <c r="E8" s="59"/>
      <c r="F8" s="59">
        <v>4</v>
      </c>
      <c r="G8" s="59">
        <v>4</v>
      </c>
      <c r="H8" s="59">
        <v>4</v>
      </c>
      <c r="I8" s="59">
        <v>4</v>
      </c>
      <c r="J8" s="59">
        <v>4</v>
      </c>
      <c r="K8" s="59"/>
      <c r="L8" s="59">
        <v>4</v>
      </c>
      <c r="M8" s="59">
        <v>4</v>
      </c>
      <c r="N8" s="59">
        <v>4</v>
      </c>
      <c r="O8" s="59">
        <v>4</v>
      </c>
      <c r="P8" s="59">
        <v>4</v>
      </c>
      <c r="Q8" s="59"/>
      <c r="R8" s="62"/>
      <c r="S8" s="59">
        <v>4</v>
      </c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70">
        <f>IF(A8="","",COUNTIF(D8:AH9,"&gt;2")/2)</f>
        <v>11</v>
      </c>
      <c r="AJ8" s="70">
        <f>SUMPRODUCT(IFERROR((IFERROR(WEEKDAY($D$3:$AH$3,2),999)&lt;6)*D8:AH9,0))</f>
        <v>80</v>
      </c>
      <c r="AK8" s="70">
        <f>SUMPRODUCT((IFERROR(WEEKDAY($D$3:$AH$3,2),999)&lt;6)*D10:AH10)</f>
        <v>34.5</v>
      </c>
      <c r="AL8" s="70">
        <f>SUMPRODUCT(IFERROR((IFERROR(WEEKDAY($D$3:$AH$3,2),0)&gt;5)*D8:AH10,0))</f>
        <v>11.5</v>
      </c>
      <c r="AM8" s="70">
        <f>IFERROR(SUM(AJ8:AL10),"")</f>
        <v>126</v>
      </c>
      <c r="AN8" s="53" t="e">
        <f>VLOOKUP(A8,[1]Sheet1!$D:$M,10,0)</f>
        <v>#N/A</v>
      </c>
      <c r="AO8" s="70">
        <f>SUMPRODUCT((IFERROR((D8:AH8+D9:AH9+D10:AH10),0)&gt;8)*1,IFERROR((D8:AH8+D9:AH9+D10:AH10-8),0))</f>
        <v>38</v>
      </c>
      <c r="AP8" s="70">
        <f>AM8-AO8</f>
        <v>88</v>
      </c>
      <c r="AQ8" s="70"/>
      <c r="AR8" s="70"/>
    </row>
    <row r="9" s="47" customFormat="1" ht="19" customHeight="1" spans="1:44">
      <c r="A9" s="56"/>
      <c r="B9" s="60"/>
      <c r="C9" s="58" t="s">
        <v>45</v>
      </c>
      <c r="D9" s="59"/>
      <c r="E9" s="59"/>
      <c r="F9" s="59">
        <v>4</v>
      </c>
      <c r="G9" s="59">
        <v>4</v>
      </c>
      <c r="H9" s="59">
        <v>4</v>
      </c>
      <c r="I9" s="59">
        <v>4</v>
      </c>
      <c r="J9" s="59">
        <v>4</v>
      </c>
      <c r="K9" s="59"/>
      <c r="L9" s="59">
        <v>4</v>
      </c>
      <c r="M9" s="59">
        <v>4</v>
      </c>
      <c r="N9" s="59">
        <v>4</v>
      </c>
      <c r="O9" s="59">
        <v>4</v>
      </c>
      <c r="P9" s="59">
        <v>4</v>
      </c>
      <c r="Q9" s="59"/>
      <c r="R9" s="62"/>
      <c r="S9" s="59">
        <v>4</v>
      </c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70"/>
      <c r="AJ9" s="70"/>
      <c r="AK9" s="70"/>
      <c r="AL9" s="70"/>
      <c r="AM9" s="70"/>
      <c r="AN9" s="53"/>
      <c r="AO9" s="70"/>
      <c r="AP9" s="70"/>
      <c r="AQ9" s="70"/>
      <c r="AR9" s="70"/>
    </row>
    <row r="10" s="47" customFormat="1" ht="20" customHeight="1" spans="1:44">
      <c r="A10" s="56"/>
      <c r="B10" s="61"/>
      <c r="C10" s="58" t="s">
        <v>46</v>
      </c>
      <c r="D10" s="59"/>
      <c r="E10" s="59"/>
      <c r="F10" s="59">
        <v>3.5</v>
      </c>
      <c r="G10" s="59">
        <v>3.5</v>
      </c>
      <c r="H10" s="59">
        <v>2.5</v>
      </c>
      <c r="I10" s="59">
        <v>3.5</v>
      </c>
      <c r="J10" s="59">
        <v>3.5</v>
      </c>
      <c r="K10" s="59"/>
      <c r="L10" s="59">
        <v>3.5</v>
      </c>
      <c r="M10" s="59">
        <v>4</v>
      </c>
      <c r="N10" s="59">
        <v>3.5</v>
      </c>
      <c r="O10" s="59">
        <v>3.5</v>
      </c>
      <c r="P10" s="59">
        <v>3.5</v>
      </c>
      <c r="Q10" s="59"/>
      <c r="R10" s="62"/>
      <c r="S10" s="59">
        <v>3.5</v>
      </c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70"/>
      <c r="AJ10" s="70"/>
      <c r="AK10" s="70"/>
      <c r="AL10" s="70"/>
      <c r="AM10" s="70"/>
      <c r="AN10" s="53"/>
      <c r="AO10" s="70"/>
      <c r="AP10" s="70"/>
      <c r="AQ10" s="70"/>
      <c r="AR10" s="70"/>
    </row>
  </sheetData>
  <autoFilter xmlns:etc="http://www.wps.cn/officeDocument/2017/etCustomData" ref="A1:AP10" etc:filterBottomFollowUsedRange="0">
    <extLst/>
  </autoFilter>
  <mergeCells count="39">
    <mergeCell ref="A1:AI1"/>
    <mergeCell ref="AL1:AM1"/>
    <mergeCell ref="A2:AI2"/>
    <mergeCell ref="AJ2:AL2"/>
    <mergeCell ref="AM2:AN2"/>
    <mergeCell ref="AK3:AL3"/>
    <mergeCell ref="A5:A7"/>
    <mergeCell ref="A8:A10"/>
    <mergeCell ref="B3:B4"/>
    <mergeCell ref="B5:B7"/>
    <mergeCell ref="B8:B10"/>
    <mergeCell ref="C3:C4"/>
    <mergeCell ref="AI3:AI4"/>
    <mergeCell ref="AI5:AI7"/>
    <mergeCell ref="AI8:AI10"/>
    <mergeCell ref="AJ3:AJ4"/>
    <mergeCell ref="AJ5:AJ7"/>
    <mergeCell ref="AJ8:AJ10"/>
    <mergeCell ref="AK5:AK7"/>
    <mergeCell ref="AK8:AK10"/>
    <mergeCell ref="AL5:AL7"/>
    <mergeCell ref="AL8:AL10"/>
    <mergeCell ref="AM3:AM4"/>
    <mergeCell ref="AM5:AM7"/>
    <mergeCell ref="AM8:AM10"/>
    <mergeCell ref="AN3:AN4"/>
    <mergeCell ref="AN5:AN7"/>
    <mergeCell ref="AN8:AN10"/>
    <mergeCell ref="AO3:AO4"/>
    <mergeCell ref="AO5:AO7"/>
    <mergeCell ref="AO8:AO10"/>
    <mergeCell ref="AP3:AP4"/>
    <mergeCell ref="AP5:AP7"/>
    <mergeCell ref="AP8:AP10"/>
    <mergeCell ref="AQ3:AQ4"/>
    <mergeCell ref="AQ5:AQ7"/>
    <mergeCell ref="AQ8:AQ10"/>
    <mergeCell ref="AR5:AR7"/>
    <mergeCell ref="AR8:AR10"/>
  </mergeCells>
  <conditionalFormatting sqref="A5">
    <cfRule type="duplicateValues" dxfId="0" priority="2"/>
  </conditionalFormatting>
  <conditionalFormatting sqref="A8">
    <cfRule type="duplicateValues" dxfId="0" priority="3"/>
  </conditionalFormatting>
  <conditionalFormatting sqref="A1:A4">
    <cfRule type="duplicateValues" dxfId="0" priority="2431"/>
    <cfRule type="duplicateValues" dxfId="0" priority="2430"/>
    <cfRule type="duplicateValues" dxfId="0" priority="2429"/>
    <cfRule type="duplicateValues" dxfId="0" priority="2428"/>
    <cfRule type="duplicateValues" dxfId="0" priority="2427"/>
    <cfRule type="duplicateValues" dxfId="0" priority="2426"/>
    <cfRule type="duplicateValues" dxfId="0" priority="2425"/>
  </conditionalFormatting>
  <conditionalFormatting sqref="A5:A10">
    <cfRule type="duplicateValues" dxfId="0" priority="1"/>
  </conditionalFormatting>
  <conditionalFormatting sqref="A11:A1048576">
    <cfRule type="duplicateValues" dxfId="0" priority="2432"/>
    <cfRule type="duplicateValues" dxfId="0" priority="2433"/>
    <cfRule type="duplicateValues" dxfId="0" priority="2434"/>
    <cfRule type="duplicateValues" dxfId="0" priority="2435"/>
    <cfRule type="duplicateValues" dxfId="0" priority="2436"/>
  </conditionalFormatting>
  <conditionalFormatting sqref="A1:A4 A11:A1048576">
    <cfRule type="duplicateValues" dxfId="0" priority="43"/>
    <cfRule type="duplicateValues" dxfId="0" priority="948"/>
    <cfRule type="duplicateValues" dxfId="0" priority="1022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1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2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0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4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8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39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0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workbookViewId="0">
      <selection activeCell="F88" sqref="F88"/>
    </sheetView>
  </sheetViews>
  <sheetFormatPr defaultColWidth="9" defaultRowHeight="13.5"/>
  <cols>
    <col min="1" max="2" width="9" style="8"/>
    <col min="3" max="3" width="51.25" style="8" customWidth="1"/>
    <col min="4" max="4" width="11" style="8" customWidth="1"/>
    <col min="5" max="5" width="10.375" style="8"/>
    <col min="6" max="11" width="9" style="8"/>
    <col min="12" max="12" width="13" style="8" customWidth="1"/>
    <col min="13" max="16384" width="9" style="8"/>
  </cols>
  <sheetData>
    <row r="1" spans="1:4">
      <c r="A1" s="9" t="s">
        <v>1</v>
      </c>
      <c r="B1" s="10" t="s">
        <v>3</v>
      </c>
      <c r="C1" s="10" t="s">
        <v>47</v>
      </c>
      <c r="D1" s="10" t="s">
        <v>48</v>
      </c>
    </row>
    <row r="2" ht="14.25" spans="1:6">
      <c r="A2" s="11"/>
      <c r="B2" s="1"/>
      <c r="C2" s="12"/>
      <c r="D2" s="13"/>
      <c r="E2" s="13"/>
      <c r="F2" s="8" t="e">
        <f>VLOOKUP(B2,劳务费!$C$3:L11,10,0)</f>
        <v>#N/A</v>
      </c>
    </row>
    <row r="3" ht="18.75" spans="1:6">
      <c r="A3" s="14"/>
      <c r="B3" s="15"/>
      <c r="C3" s="12"/>
      <c r="D3" s="16"/>
      <c r="E3" s="16"/>
      <c r="F3" s="8" t="e">
        <f>VLOOKUP(B3,劳务费!$C$3:L11,10,0)</f>
        <v>#N/A</v>
      </c>
    </row>
    <row r="4" ht="18.75" spans="1:6">
      <c r="A4" s="11"/>
      <c r="B4" s="17"/>
      <c r="C4" s="18"/>
      <c r="D4" s="16"/>
      <c r="E4" s="16"/>
      <c r="F4" s="8" t="e">
        <f>VLOOKUP(B4,劳务费!$C$3:L10,10,0)</f>
        <v>#N/A</v>
      </c>
    </row>
    <row r="5" ht="18.75" spans="1:6">
      <c r="A5" s="14"/>
      <c r="B5" s="17"/>
      <c r="C5" s="18"/>
      <c r="D5" s="16"/>
      <c r="E5" s="16"/>
      <c r="F5" s="8" t="e">
        <f>VLOOKUP(B5,劳务费!$C$3:L11,10,0)</f>
        <v>#N/A</v>
      </c>
    </row>
    <row r="6" ht="18.75" spans="1:6">
      <c r="A6" s="14"/>
      <c r="B6" s="17"/>
      <c r="C6" s="18"/>
      <c r="D6" s="16"/>
      <c r="E6" s="16"/>
      <c r="F6" s="8" t="e">
        <f>VLOOKUP(B6,劳务费!$C$3:L11,10,0)</f>
        <v>#N/A</v>
      </c>
    </row>
    <row r="7" ht="18.75" spans="1:6">
      <c r="A7" s="14"/>
      <c r="B7" s="19"/>
      <c r="C7" s="15"/>
      <c r="D7" s="16"/>
      <c r="E7" s="16"/>
      <c r="F7" s="20" t="e">
        <f>VLOOKUP(B7,劳务费!$C$3:L11,10,0)</f>
        <v>#N/A</v>
      </c>
    </row>
    <row r="8" ht="18.75" spans="1:6">
      <c r="A8" s="21"/>
      <c r="B8" s="17"/>
      <c r="C8" s="18"/>
      <c r="D8" s="16"/>
      <c r="E8" s="16"/>
      <c r="F8" s="8" t="e">
        <f>VLOOKUP(B8,劳务费!$C$3:L11,10,0)</f>
        <v>#N/A</v>
      </c>
    </row>
    <row r="9" ht="18.75" spans="1:6">
      <c r="A9" s="11"/>
      <c r="B9" s="17"/>
      <c r="C9" s="22"/>
      <c r="D9" s="16"/>
      <c r="E9" s="16"/>
      <c r="F9" s="8" t="e">
        <f>VLOOKUP(B9,劳务费!$C$3:L11,10,0)</f>
        <v>#N/A</v>
      </c>
    </row>
    <row r="10" ht="18.75" spans="1:6">
      <c r="A10" s="23"/>
      <c r="B10" s="17"/>
      <c r="C10" s="22"/>
      <c r="D10" s="24"/>
      <c r="E10" s="25"/>
      <c r="F10" s="8" t="e">
        <f>VLOOKUP(B10,劳务费!$C$3:L11,10,0)</f>
        <v>#N/A</v>
      </c>
    </row>
    <row r="11" ht="14.25" spans="1:6">
      <c r="A11" s="14"/>
      <c r="B11" s="15"/>
      <c r="C11" s="26"/>
      <c r="D11" s="27"/>
      <c r="E11" s="27"/>
      <c r="F11" s="20" t="e">
        <f>VLOOKUP(B11,劳务费!$C$3:L11,10,0)</f>
        <v>#N/A</v>
      </c>
    </row>
    <row r="12" ht="14.25" spans="1:6">
      <c r="A12" s="14"/>
      <c r="B12" s="15"/>
      <c r="C12" s="26"/>
      <c r="D12" s="28"/>
      <c r="E12" s="28"/>
      <c r="F12" s="20" t="e">
        <f>VLOOKUP(B12,劳务费!$C$3:L11,10,0)</f>
        <v>#N/A</v>
      </c>
    </row>
    <row r="13" ht="18.75" spans="1:6">
      <c r="A13" s="14"/>
      <c r="B13" s="17"/>
      <c r="C13" s="29"/>
      <c r="D13" s="17"/>
      <c r="E13" s="17"/>
      <c r="F13" s="20" t="e">
        <f>VLOOKUP(B13,劳务费!$C$3:L11,10,0)</f>
        <v>#N/A</v>
      </c>
    </row>
    <row r="14" ht="14.25" spans="1:6">
      <c r="A14" s="14"/>
      <c r="B14" s="15"/>
      <c r="C14" s="26"/>
      <c r="D14" s="30"/>
      <c r="E14" s="28"/>
      <c r="F14" s="20" t="e">
        <f>VLOOKUP(B14,劳务费!$C$3:L11,10,0)</f>
        <v>#N/A</v>
      </c>
    </row>
    <row r="15" ht="18.75" spans="1:6">
      <c r="A15" s="11"/>
      <c r="B15" s="31"/>
      <c r="C15" s="29"/>
      <c r="D15" s="32"/>
      <c r="E15" s="17"/>
      <c r="F15" s="20" t="e">
        <f>VLOOKUP(B15,劳务费!$C$3:L11,10,0)</f>
        <v>#N/A</v>
      </c>
    </row>
    <row r="16" ht="16.5" spans="1:6">
      <c r="A16" s="14"/>
      <c r="B16" s="31"/>
      <c r="C16" s="22"/>
      <c r="D16" s="33"/>
      <c r="E16" s="13"/>
      <c r="F16" s="20" t="e">
        <f>VLOOKUP(B16,劳务费!$C$3:L11,10,0)</f>
        <v>#N/A</v>
      </c>
    </row>
    <row r="17" ht="18.75" spans="1:6">
      <c r="A17" s="34"/>
      <c r="B17" s="17"/>
      <c r="C17" s="35"/>
      <c r="D17" s="36"/>
      <c r="E17" s="36"/>
      <c r="F17" s="20" t="e">
        <f>VLOOKUP(B17,劳务费!$C$3:L11,10,0)</f>
        <v>#N/A</v>
      </c>
    </row>
    <row r="18" ht="14.25" spans="1:6">
      <c r="A18" s="14"/>
      <c r="B18" s="28"/>
      <c r="C18" s="28"/>
      <c r="D18" s="37"/>
      <c r="E18" s="37"/>
      <c r="F18" s="20" t="e">
        <f>VLOOKUP(B18,劳务费!$C$3:L11,10,0)</f>
        <v>#N/A</v>
      </c>
    </row>
    <row r="19" ht="14.25" spans="1:6">
      <c r="A19" s="14"/>
      <c r="B19" s="15"/>
      <c r="C19" s="15"/>
      <c r="D19" s="28"/>
      <c r="E19" s="28"/>
      <c r="F19" s="20" t="e">
        <f>VLOOKUP(B19,劳务费!$C$3:L11,10,0)</f>
        <v>#N/A</v>
      </c>
    </row>
    <row r="20" ht="14.25" spans="1:6">
      <c r="A20" s="11"/>
      <c r="B20" s="15"/>
      <c r="C20" s="15"/>
      <c r="D20" s="28"/>
      <c r="E20" s="28"/>
      <c r="F20" s="20" t="e">
        <f>VLOOKUP(B20,劳务费!$C$3:L11,10,0)</f>
        <v>#N/A</v>
      </c>
    </row>
    <row r="21" ht="18.75" spans="1:6">
      <c r="A21" s="11"/>
      <c r="B21" s="38"/>
      <c r="C21" s="18"/>
      <c r="D21" s="17"/>
      <c r="E21" s="17"/>
      <c r="F21" s="20" t="e">
        <f>VLOOKUP(B21,劳务费!$C$3:L11,10,0)</f>
        <v>#N/A</v>
      </c>
    </row>
    <row r="22" ht="14.25" spans="1:6">
      <c r="A22" s="14"/>
      <c r="B22" s="15"/>
      <c r="C22" s="15"/>
      <c r="D22" s="28"/>
      <c r="E22" s="28"/>
      <c r="F22" s="20" t="e">
        <f>VLOOKUP(B22,劳务费!$C$3:L11,10,0)</f>
        <v>#N/A</v>
      </c>
    </row>
    <row r="23" ht="18.75" spans="1:6">
      <c r="A23" s="14"/>
      <c r="B23" s="17"/>
      <c r="C23" s="18"/>
      <c r="D23" s="38"/>
      <c r="E23" s="38"/>
      <c r="F23" s="20" t="e">
        <f>VLOOKUP(B23,劳务费!$C$3:L11,10,0)</f>
        <v>#N/A</v>
      </c>
    </row>
    <row r="24" ht="14.25" spans="1:6">
      <c r="A24" s="14"/>
      <c r="B24" s="15"/>
      <c r="C24" s="15"/>
      <c r="D24" s="28"/>
      <c r="E24" s="28"/>
      <c r="F24" s="20" t="e">
        <f>VLOOKUP(B24,劳务费!$C$3:L11,10,0)</f>
        <v>#N/A</v>
      </c>
    </row>
    <row r="25" ht="18.75" spans="1:6">
      <c r="A25" s="14"/>
      <c r="B25" s="15"/>
      <c r="C25" s="15"/>
      <c r="D25" s="17"/>
      <c r="E25" s="28"/>
      <c r="F25" s="20" t="e">
        <f>VLOOKUP(B25,劳务费!$C$3:L11,10,0)</f>
        <v>#N/A</v>
      </c>
    </row>
    <row r="26" ht="18.75" spans="1:6">
      <c r="A26" s="14"/>
      <c r="B26" s="19"/>
      <c r="C26" s="15"/>
      <c r="D26" s="17"/>
      <c r="E26" s="17"/>
      <c r="F26" s="20" t="e">
        <f>VLOOKUP(B26,劳务费!$C$3:L11,10,0)</f>
        <v>#N/A</v>
      </c>
    </row>
    <row r="27" ht="18.75" spans="1:6">
      <c r="A27" s="14"/>
      <c r="B27" s="15"/>
      <c r="C27" s="15"/>
      <c r="D27" s="17"/>
      <c r="E27" s="17"/>
      <c r="F27" s="20" t="e">
        <f>VLOOKUP(B27,劳务费!$C$3:L11,10,0)</f>
        <v>#N/A</v>
      </c>
    </row>
    <row r="28" ht="18.75" spans="1:6">
      <c r="A28" s="14"/>
      <c r="B28" s="17"/>
      <c r="C28" s="18"/>
      <c r="D28" s="38"/>
      <c r="E28" s="17"/>
      <c r="F28" s="20" t="e">
        <f>VLOOKUP(B28,劳务费!$C$3:L11,10,0)</f>
        <v>#N/A</v>
      </c>
    </row>
    <row r="29" ht="14.25" spans="1:6">
      <c r="A29" s="14"/>
      <c r="B29" s="15"/>
      <c r="C29" s="15"/>
      <c r="D29" s="28"/>
      <c r="E29" s="28"/>
      <c r="F29" s="20" t="e">
        <f>VLOOKUP(B29,劳务费!$C$3:L11,10,0)</f>
        <v>#N/A</v>
      </c>
    </row>
    <row r="30" ht="18.75" spans="1:14">
      <c r="A30" s="14"/>
      <c r="B30" s="38"/>
      <c r="C30" s="15"/>
      <c r="D30" s="17"/>
      <c r="E30" s="17"/>
      <c r="F30" s="20" t="e">
        <f>VLOOKUP(B30,劳务费!$C$3:L11,10,0)</f>
        <v>#N/A</v>
      </c>
      <c r="K30" s="46"/>
      <c r="L30" s="19"/>
      <c r="N30" s="19"/>
    </row>
    <row r="31" ht="17.25" spans="1:14">
      <c r="A31" s="14"/>
      <c r="B31" s="15"/>
      <c r="C31" s="15"/>
      <c r="D31" s="28"/>
      <c r="E31" s="28"/>
      <c r="F31" s="20" t="e">
        <f>VLOOKUP(B31,劳务费!$C$3:L11,10,0)</f>
        <v>#N/A</v>
      </c>
      <c r="K31" s="46"/>
      <c r="L31" s="19"/>
      <c r="N31" s="19"/>
    </row>
    <row r="32" ht="18.75" spans="1:6">
      <c r="A32" s="14"/>
      <c r="B32" s="15"/>
      <c r="C32" s="15"/>
      <c r="D32" s="17"/>
      <c r="E32" s="28"/>
      <c r="F32" s="20" t="e">
        <f>VLOOKUP(B32,劳务费!$C$3:L11,10,0)</f>
        <v>#N/A</v>
      </c>
    </row>
    <row r="33" ht="14.25" spans="1:6">
      <c r="A33" s="14"/>
      <c r="B33" s="15"/>
      <c r="C33" s="15"/>
      <c r="D33" s="28"/>
      <c r="E33" s="28"/>
      <c r="F33" s="20" t="e">
        <f>VLOOKUP(B33,劳务费!$C$3:L12,10,0)</f>
        <v>#N/A</v>
      </c>
    </row>
    <row r="34" ht="18.75" spans="1:6">
      <c r="A34" s="14"/>
      <c r="B34" s="1"/>
      <c r="C34" s="15"/>
      <c r="D34" s="17"/>
      <c r="E34" s="28"/>
      <c r="F34" s="20" t="e">
        <f>VLOOKUP(B34,劳务费!$C$3:L13,10,0)</f>
        <v>#N/A</v>
      </c>
    </row>
    <row r="35" ht="16.5" spans="1:12">
      <c r="A35" s="14"/>
      <c r="B35" s="15"/>
      <c r="C35" s="15"/>
      <c r="D35" s="28"/>
      <c r="E35" s="28"/>
      <c r="F35" s="20" t="e">
        <f>VLOOKUP(B35,劳务费!$C$3:L14,10,0)</f>
        <v>#N/A</v>
      </c>
      <c r="L35" s="19"/>
    </row>
    <row r="36" ht="18.75" spans="1:12">
      <c r="A36" s="14"/>
      <c r="B36" s="38"/>
      <c r="C36" s="15"/>
      <c r="D36" s="17"/>
      <c r="E36" s="17"/>
      <c r="F36" s="20" t="e">
        <f>VLOOKUP(B36,劳务费!$C$3:L15,10,0)</f>
        <v>#N/A</v>
      </c>
      <c r="L36" s="19"/>
    </row>
    <row r="37" ht="16.5" spans="1:12">
      <c r="A37" s="14"/>
      <c r="B37" s="15"/>
      <c r="C37" s="15"/>
      <c r="D37" s="28"/>
      <c r="E37" s="28"/>
      <c r="F37" s="20" t="e">
        <f>VLOOKUP(B37,劳务费!$C$3:L16,10,0)</f>
        <v>#N/A</v>
      </c>
      <c r="L37" s="19"/>
    </row>
    <row r="38" ht="18.75" spans="1:12">
      <c r="A38" s="39"/>
      <c r="B38" s="15"/>
      <c r="C38" s="15"/>
      <c r="D38" s="17"/>
      <c r="E38" s="28"/>
      <c r="F38" s="20" t="e">
        <f>VLOOKUP(B38,劳务费!$C$3:L17,10,0)</f>
        <v>#N/A</v>
      </c>
      <c r="L38" s="19"/>
    </row>
    <row r="39" ht="14.25" spans="1:6">
      <c r="A39" s="39"/>
      <c r="B39" s="40"/>
      <c r="C39" s="15"/>
      <c r="D39" s="28"/>
      <c r="E39" s="28"/>
      <c r="F39" s="20" t="e">
        <f>VLOOKUP(B39,劳务费!$C$3:L18,10,0)</f>
        <v>#N/A</v>
      </c>
    </row>
    <row r="40" ht="14.25" spans="1:6">
      <c r="A40" s="39"/>
      <c r="B40" s="40"/>
      <c r="C40" s="15"/>
      <c r="D40" s="28"/>
      <c r="E40" s="28"/>
      <c r="F40" s="20" t="e">
        <f>VLOOKUP(B40,劳务费!$C$3:L19,10,0)</f>
        <v>#N/A</v>
      </c>
    </row>
    <row r="41" ht="14.25" spans="1:6">
      <c r="A41" s="39"/>
      <c r="B41" s="1"/>
      <c r="C41" s="15"/>
      <c r="D41" s="28"/>
      <c r="E41" s="28"/>
      <c r="F41" s="20" t="e">
        <f>VLOOKUP(B41,劳务费!$C$3:L20,10,0)</f>
        <v>#N/A</v>
      </c>
    </row>
    <row r="42" ht="18.75" spans="1:6">
      <c r="A42" s="39"/>
      <c r="B42" s="15"/>
      <c r="C42" s="15"/>
      <c r="D42" s="17"/>
      <c r="E42" s="28"/>
      <c r="F42" s="20" t="e">
        <f>VLOOKUP(B42,劳务费!$C$3:L21,10,0)</f>
        <v>#N/A</v>
      </c>
    </row>
    <row r="43" ht="18.75" spans="1:6">
      <c r="A43" s="39"/>
      <c r="B43" s="15"/>
      <c r="C43" s="15"/>
      <c r="D43" s="17"/>
      <c r="E43" s="28"/>
      <c r="F43" s="20" t="e">
        <f>VLOOKUP(B43,劳务费!$C$3:L22,10,0)</f>
        <v>#N/A</v>
      </c>
    </row>
    <row r="44" ht="18.75" spans="1:6">
      <c r="A44" s="39"/>
      <c r="B44" s="15"/>
      <c r="C44" s="15"/>
      <c r="D44" s="17"/>
      <c r="E44" s="28"/>
      <c r="F44" s="20" t="e">
        <f>VLOOKUP(B44,劳务费!$C$3:L23,10,0)</f>
        <v>#N/A</v>
      </c>
    </row>
    <row r="45" ht="14.25" spans="1:6">
      <c r="A45" s="39"/>
      <c r="B45" s="15"/>
      <c r="C45" s="15"/>
      <c r="D45" s="28"/>
      <c r="E45" s="28"/>
      <c r="F45" s="20" t="e">
        <f>VLOOKUP(B45,劳务费!$C$3:L24,10,0)</f>
        <v>#N/A</v>
      </c>
    </row>
    <row r="46" ht="18.75" spans="1:6">
      <c r="A46" s="39"/>
      <c r="B46" s="38"/>
      <c r="C46" s="15"/>
      <c r="D46" s="17"/>
      <c r="E46" s="17"/>
      <c r="F46" s="20" t="e">
        <f>VLOOKUP(B46,劳务费!$C$3:L25,10,0)</f>
        <v>#N/A</v>
      </c>
    </row>
    <row r="47" ht="18.75" spans="1:6">
      <c r="A47" s="39"/>
      <c r="B47" s="15"/>
      <c r="C47" s="15"/>
      <c r="D47" s="17"/>
      <c r="E47" s="28"/>
      <c r="F47" s="20" t="e">
        <f>VLOOKUP(B47,劳务费!$C$3:L26,10,0)</f>
        <v>#N/A</v>
      </c>
    </row>
    <row r="48" ht="18.75" spans="1:9">
      <c r="A48" s="41"/>
      <c r="B48" s="42"/>
      <c r="C48" s="42"/>
      <c r="D48" s="42"/>
      <c r="E48" s="43"/>
      <c r="F48" s="8" t="e">
        <f>VLOOKUP(B48,劳务费!$C$3:L11,10,0)</f>
        <v>#N/A</v>
      </c>
      <c r="I48" s="8">
        <f>2*8*18</f>
        <v>288</v>
      </c>
    </row>
    <row r="49" ht="18.75" spans="1:9">
      <c r="A49" s="39"/>
      <c r="B49" s="17"/>
      <c r="C49" s="17"/>
      <c r="D49" s="17"/>
      <c r="E49" s="43"/>
      <c r="F49" s="8" t="e">
        <f>VLOOKUP(B49,劳务费!$C$3:L10,10,0)</f>
        <v>#N/A</v>
      </c>
      <c r="I49" s="8">
        <v>232.2</v>
      </c>
    </row>
    <row r="50" ht="18.75" spans="1:6">
      <c r="A50" s="39"/>
      <c r="B50" s="17"/>
      <c r="C50" s="17"/>
      <c r="D50" s="17"/>
      <c r="E50" s="43"/>
      <c r="F50" s="8" t="e">
        <f>VLOOKUP(B50,劳务费!$C$3:L11,10,0)</f>
        <v>#N/A</v>
      </c>
    </row>
    <row r="51" ht="18.75" spans="1:6">
      <c r="A51" s="39"/>
      <c r="B51" s="17"/>
      <c r="C51" s="17"/>
      <c r="D51" s="17"/>
      <c r="E51" s="17"/>
      <c r="F51" s="8" t="e">
        <f>VLOOKUP(B51,劳务费!$C$3:L11,10,0)</f>
        <v>#N/A</v>
      </c>
    </row>
    <row r="52" ht="18.75" spans="1:6">
      <c r="A52" s="44"/>
      <c r="B52" s="24"/>
      <c r="C52" s="24"/>
      <c r="D52" s="24"/>
      <c r="E52" s="43"/>
      <c r="F52" s="8" t="e">
        <f>VLOOKUP(B52,劳务费!$C$3:L11,10,0)</f>
        <v>#N/A</v>
      </c>
    </row>
    <row r="53" ht="18.75" spans="1:5">
      <c r="A53" s="44"/>
      <c r="B53" s="45"/>
      <c r="C53" s="24"/>
      <c r="D53" s="24"/>
      <c r="E53" s="43"/>
    </row>
    <row r="54" ht="18.75" spans="1:5">
      <c r="A54" s="44"/>
      <c r="B54" s="45"/>
      <c r="C54" s="24"/>
      <c r="D54" s="24"/>
      <c r="E54" s="43"/>
    </row>
    <row r="55" ht="18.75" spans="1:5">
      <c r="A55" s="44"/>
      <c r="B55" s="24"/>
      <c r="C55" s="24"/>
      <c r="D55" s="24"/>
      <c r="E55" s="43"/>
    </row>
    <row r="56" ht="18.75" spans="1:5">
      <c r="A56" s="44"/>
      <c r="B56" s="24"/>
      <c r="C56" s="24"/>
      <c r="D56" s="24"/>
      <c r="E56" s="43"/>
    </row>
    <row r="57" ht="18.75" spans="1:5">
      <c r="A57" s="44"/>
      <c r="B57" s="24"/>
      <c r="C57" s="24"/>
      <c r="D57" s="24"/>
      <c r="E57" s="43"/>
    </row>
    <row r="58" ht="18.75" spans="1:5">
      <c r="A58" s="44"/>
      <c r="B58" s="24"/>
      <c r="C58" s="24"/>
      <c r="D58" s="24"/>
      <c r="E58" s="43"/>
    </row>
    <row r="59" ht="18.75" spans="1:5">
      <c r="A59" s="44"/>
      <c r="B59" s="24"/>
      <c r="C59" s="24"/>
      <c r="D59" s="24"/>
      <c r="E59" s="43"/>
    </row>
    <row r="60" ht="18.75" spans="1:5">
      <c r="A60" s="44"/>
      <c r="B60" s="24"/>
      <c r="C60" s="24"/>
      <c r="D60" s="24"/>
      <c r="E60" s="43"/>
    </row>
    <row r="61" ht="18.75" spans="1:5">
      <c r="A61" s="44"/>
      <c r="B61" s="24"/>
      <c r="C61" s="24"/>
      <c r="D61" s="24"/>
      <c r="E61" s="43"/>
    </row>
  </sheetData>
  <autoFilter xmlns:etc="http://www.wps.cn/officeDocument/2017/etCustomData" ref="A1:F52" etc:filterBottomFollowUsedRange="0">
    <sortState ref="A1:F52">
      <sortCondition ref="B1"/>
    </sortState>
    <extLst/>
  </autoFilter>
  <sortState ref="A1:F38">
    <sortCondition ref="B1:B38"/>
  </sortState>
  <conditionalFormatting sqref="B1">
    <cfRule type="duplicateValues" dxfId="0" priority="756"/>
  </conditionalFormatting>
  <conditionalFormatting sqref="C2"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B4">
    <cfRule type="duplicateValues" dxfId="0" priority="238"/>
  </conditionalFormatting>
  <conditionalFormatting sqref="B5"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</conditionalFormatting>
  <conditionalFormatting sqref="A8">
    <cfRule type="duplicateValues" dxfId="0" priority="741"/>
    <cfRule type="duplicateValues" dxfId="0" priority="743"/>
    <cfRule type="duplicateValues" dxfId="0" priority="744"/>
    <cfRule type="duplicateValues" dxfId="0" priority="745"/>
    <cfRule type="duplicateValues" dxfId="0" priority="746"/>
    <cfRule type="duplicateValues" dxfId="0" priority="747"/>
  </conditionalFormatting>
  <conditionalFormatting sqref="B8"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B14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B15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75"/>
  </conditionalFormatting>
  <conditionalFormatting sqref="B18">
    <cfRule type="duplicateValues" dxfId="0" priority="110"/>
    <cfRule type="duplicateValues" dxfId="0" priority="114"/>
    <cfRule type="duplicateValues" dxfId="0" priority="118"/>
  </conditionalFormatting>
  <conditionalFormatting sqref="B19">
    <cfRule type="duplicateValues" dxfId="0" priority="109"/>
    <cfRule type="duplicateValues" dxfId="0" priority="113"/>
    <cfRule type="duplicateValues" dxfId="0" priority="117"/>
  </conditionalFormatting>
  <conditionalFormatting sqref="B3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B31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B4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B47">
    <cfRule type="duplicateValues" dxfId="0" priority="107"/>
    <cfRule type="duplicateValues" dxfId="0" priority="111"/>
    <cfRule type="duplicateValues" dxfId="0" priority="115"/>
  </conditionalFormatting>
  <conditionalFormatting sqref="B48">
    <cfRule type="duplicateValues" dxfId="0" priority="464"/>
    <cfRule type="duplicateValues" dxfId="0" priority="470"/>
    <cfRule type="duplicateValues" dxfId="0" priority="476"/>
  </conditionalFormatting>
  <conditionalFormatting sqref="B49">
    <cfRule type="duplicateValues" dxfId="0" priority="463"/>
    <cfRule type="duplicateValues" dxfId="0" priority="469"/>
    <cfRule type="duplicateValues" dxfId="0" priority="475"/>
  </conditionalFormatting>
  <conditionalFormatting sqref="B51">
    <cfRule type="duplicateValues" dxfId="0" priority="2670"/>
    <cfRule type="duplicateValues" dxfId="0" priority="2687"/>
    <cfRule type="duplicateValues" dxfId="0" priority="2704"/>
    <cfRule type="duplicateValues" dxfId="0" priority="2721"/>
    <cfRule type="duplicateValues" dxfId="0" priority="2738"/>
    <cfRule type="duplicateValues" dxfId="0" priority="2755"/>
    <cfRule type="duplicateValues" dxfId="0" priority="2772"/>
    <cfRule type="duplicateValues" dxfId="0" priority="2789"/>
    <cfRule type="duplicateValues" dxfId="0" priority="2806"/>
    <cfRule type="duplicateValues" dxfId="0" priority="2823"/>
  </conditionalFormatting>
  <conditionalFormatting sqref="B9:B10">
    <cfRule type="duplicateValues" dxfId="0" priority="363"/>
  </conditionalFormatting>
  <conditionalFormatting sqref="B11:B13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B16:B1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C3:C4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B1 B52:B1048576">
    <cfRule type="duplicateValues" dxfId="0" priority="2844"/>
    <cfRule type="duplicateValues" dxfId="0" priority="3279"/>
    <cfRule type="duplicateValues" dxfId="0" priority="3452"/>
  </conditionalFormatting>
  <conditionalFormatting sqref="B1 B51:B1048576">
    <cfRule type="duplicateValues" dxfId="0" priority="2669"/>
  </conditionalFormatting>
  <conditionalFormatting sqref="B1 B48:B1048576">
    <cfRule type="duplicateValues" dxfId="0" priority="364"/>
    <cfRule type="duplicateValues" dxfId="0" priority="462"/>
  </conditionalFormatting>
  <conditionalFormatting sqref="B1 B50:B1048576">
    <cfRule type="duplicateValues" dxfId="0" priority="599"/>
    <cfRule type="duplicateValues" dxfId="0" priority="738"/>
    <cfRule type="duplicateValues" dxfId="0" priority="755"/>
  </conditionalFormatting>
  <conditionalFormatting sqref="B1:B40 B42:B1048576">
    <cfRule type="duplicateValues" dxfId="0" priority="24"/>
  </conditionalFormatting>
  <conditionalFormatting sqref="B2:B3 B6:B10">
    <cfRule type="duplicateValues" dxfId="0" priority="357"/>
  </conditionalFormatting>
  <conditionalFormatting sqref="B2:B10 B16:B17">
    <cfRule type="duplicateValues" dxfId="0" priority="237"/>
  </conditionalFormatting>
  <conditionalFormatting sqref="B2:B29 B42:B47 B32:B40">
    <cfRule type="duplicateValues" dxfId="0" priority="60"/>
  </conditionalFormatting>
  <conditionalFormatting sqref="B2:B10 B16:B29 B32:B37 B42:B47">
    <cfRule type="duplicateValues" dxfId="0" priority="106"/>
  </conditionalFormatting>
  <conditionalFormatting sqref="B20:B29 B32:B37 B42:B46">
    <cfRule type="duplicateValues" dxfId="0" priority="108"/>
    <cfRule type="duplicateValues" dxfId="0" priority="112"/>
    <cfRule type="duplicateValues" dxfId="0" priority="116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49</v>
      </c>
      <c r="C4" t="s">
        <v>50</v>
      </c>
    </row>
    <row r="5" spans="2:3">
      <c r="B5" t="s">
        <v>49</v>
      </c>
      <c r="C5" t="s">
        <v>51</v>
      </c>
    </row>
    <row r="6" spans="2:3">
      <c r="B6" t="s">
        <v>49</v>
      </c>
      <c r="C6" t="s">
        <v>52</v>
      </c>
    </row>
    <row r="7" spans="2:3">
      <c r="B7" t="s">
        <v>49</v>
      </c>
      <c r="C7" t="s">
        <v>53</v>
      </c>
    </row>
    <row r="8" spans="2:3">
      <c r="B8" t="s">
        <v>49</v>
      </c>
      <c r="C8" t="s">
        <v>54</v>
      </c>
    </row>
    <row r="9" spans="2:3">
      <c r="B9" t="s">
        <v>49</v>
      </c>
      <c r="C9" t="s">
        <v>55</v>
      </c>
    </row>
    <row r="10" spans="2:3">
      <c r="B10" t="s">
        <v>49</v>
      </c>
      <c r="C10" t="s">
        <v>56</v>
      </c>
    </row>
    <row r="11" spans="2:3">
      <c r="B11" t="s">
        <v>57</v>
      </c>
      <c r="C11" t="s">
        <v>58</v>
      </c>
    </row>
    <row r="12" spans="2:3">
      <c r="B12" t="s">
        <v>57</v>
      </c>
      <c r="C12" t="s">
        <v>59</v>
      </c>
    </row>
    <row r="13" spans="2:3">
      <c r="B13" t="s">
        <v>57</v>
      </c>
      <c r="C13" t="s">
        <v>60</v>
      </c>
    </row>
    <row r="14" spans="2:3">
      <c r="B14" t="s">
        <v>57</v>
      </c>
      <c r="C14" t="s">
        <v>61</v>
      </c>
    </row>
    <row r="15" spans="2:3">
      <c r="B15" t="s">
        <v>57</v>
      </c>
      <c r="C15" t="s">
        <v>62</v>
      </c>
    </row>
    <row r="16" spans="2:3">
      <c r="B16" t="s">
        <v>57</v>
      </c>
      <c r="C16" t="s">
        <v>63</v>
      </c>
    </row>
    <row r="17" spans="2:3">
      <c r="B17" t="s">
        <v>57</v>
      </c>
      <c r="C17" t="s">
        <v>64</v>
      </c>
    </row>
    <row r="18" spans="2:3">
      <c r="B18" t="s">
        <v>57</v>
      </c>
      <c r="C18" t="s">
        <v>65</v>
      </c>
    </row>
    <row r="19" spans="2:3">
      <c r="B19" t="s">
        <v>66</v>
      </c>
      <c r="C19" t="s">
        <v>67</v>
      </c>
    </row>
    <row r="20" spans="2:3">
      <c r="B20" t="s">
        <v>66</v>
      </c>
      <c r="C20" t="s">
        <v>68</v>
      </c>
    </row>
    <row r="21" spans="2:3">
      <c r="B21" t="s">
        <v>69</v>
      </c>
      <c r="C21" t="s">
        <v>70</v>
      </c>
    </row>
    <row r="22" spans="2:3">
      <c r="B22" t="s">
        <v>69</v>
      </c>
      <c r="C22" t="s">
        <v>71</v>
      </c>
    </row>
    <row r="23" spans="2:3">
      <c r="B23" t="s">
        <v>69</v>
      </c>
      <c r="C23" t="s">
        <v>72</v>
      </c>
    </row>
    <row r="24" spans="2:3">
      <c r="B24" t="s">
        <v>69</v>
      </c>
      <c r="C24" t="s">
        <v>73</v>
      </c>
    </row>
    <row r="25" spans="2:3">
      <c r="B25" t="s">
        <v>69</v>
      </c>
      <c r="C25" t="s">
        <v>74</v>
      </c>
    </row>
    <row r="26" spans="2:3">
      <c r="B26" t="s">
        <v>69</v>
      </c>
      <c r="C26" t="s">
        <v>75</v>
      </c>
    </row>
    <row r="27" spans="2:3">
      <c r="B27" t="s">
        <v>69</v>
      </c>
      <c r="C27" t="s">
        <v>76</v>
      </c>
    </row>
    <row r="28" spans="2:3">
      <c r="B28" t="s">
        <v>69</v>
      </c>
      <c r="C28" t="s">
        <v>77</v>
      </c>
    </row>
    <row r="29" spans="2:3">
      <c r="B29" t="s">
        <v>69</v>
      </c>
      <c r="C29" t="s">
        <v>78</v>
      </c>
    </row>
    <row r="30" spans="2:3">
      <c r="B30" t="s">
        <v>69</v>
      </c>
      <c r="C30" t="s">
        <v>79</v>
      </c>
    </row>
    <row r="31" spans="2:3">
      <c r="B31" t="s">
        <v>69</v>
      </c>
      <c r="C31" t="s">
        <v>80</v>
      </c>
    </row>
    <row r="32" spans="2:3">
      <c r="B32" t="s">
        <v>69</v>
      </c>
      <c r="C32" t="s">
        <v>81</v>
      </c>
    </row>
    <row r="33" spans="2:3">
      <c r="B33" t="s">
        <v>69</v>
      </c>
      <c r="C33" t="s">
        <v>82</v>
      </c>
    </row>
    <row r="34" spans="2:3">
      <c r="B34" t="s">
        <v>69</v>
      </c>
      <c r="C34" t="s">
        <v>83</v>
      </c>
    </row>
    <row r="35" spans="2:3">
      <c r="B35" t="s">
        <v>69</v>
      </c>
      <c r="C35" t="s">
        <v>84</v>
      </c>
    </row>
    <row r="36" spans="2:3">
      <c r="B36" t="s">
        <v>69</v>
      </c>
      <c r="C36" t="s">
        <v>85</v>
      </c>
    </row>
    <row r="37" spans="2:3">
      <c r="B37" t="s">
        <v>69</v>
      </c>
      <c r="C37" t="s">
        <v>86</v>
      </c>
    </row>
    <row r="38" spans="2:3">
      <c r="B38" t="s">
        <v>87</v>
      </c>
      <c r="C38" t="s">
        <v>88</v>
      </c>
    </row>
    <row r="39" spans="2:3">
      <c r="B39" t="s">
        <v>87</v>
      </c>
      <c r="C39" t="s">
        <v>89</v>
      </c>
    </row>
    <row r="40" spans="2:3">
      <c r="B40" t="s">
        <v>87</v>
      </c>
      <c r="C40" t="s">
        <v>90</v>
      </c>
    </row>
    <row r="41" spans="2:3">
      <c r="B41" t="s">
        <v>87</v>
      </c>
      <c r="C41" t="s">
        <v>91</v>
      </c>
    </row>
    <row r="42" spans="2:3">
      <c r="B42" t="s">
        <v>92</v>
      </c>
      <c r="C42" t="s">
        <v>93</v>
      </c>
    </row>
    <row r="43" spans="2:3">
      <c r="B43" t="s">
        <v>92</v>
      </c>
      <c r="C43" t="s">
        <v>94</v>
      </c>
    </row>
    <row r="44" spans="2:3">
      <c r="B44" t="s">
        <v>95</v>
      </c>
      <c r="C44" t="s">
        <v>96</v>
      </c>
    </row>
    <row r="45" spans="2:3">
      <c r="B45" t="s">
        <v>97</v>
      </c>
      <c r="C45" t="s">
        <v>98</v>
      </c>
    </row>
    <row r="46" spans="2:3">
      <c r="B46" t="s">
        <v>97</v>
      </c>
      <c r="C46" t="s">
        <v>99</v>
      </c>
    </row>
    <row r="47" spans="2:3">
      <c r="B47" t="s">
        <v>97</v>
      </c>
      <c r="C47" t="s">
        <v>100</v>
      </c>
    </row>
    <row r="48" spans="2:3">
      <c r="B48" t="s">
        <v>97</v>
      </c>
      <c r="C48" t="s">
        <v>101</v>
      </c>
    </row>
    <row r="49" spans="2:3">
      <c r="B49" t="s">
        <v>102</v>
      </c>
      <c r="C49" t="s">
        <v>103</v>
      </c>
    </row>
  </sheetData>
  <sortState ref="B4:C139">
    <sortCondition ref="B4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57</v>
      </c>
      <c r="C5" t="s">
        <v>59</v>
      </c>
      <c r="D5" s="1" t="s">
        <v>19</v>
      </c>
      <c r="E5" s="2" t="e">
        <f>VLOOKUP(C5,考勤!A:AM,35,0)</f>
        <v>#N/A</v>
      </c>
      <c r="F5" s="2" t="e">
        <f>VLOOKUP(C5,考勤!$A$5:AP28,42,0)</f>
        <v>#N/A</v>
      </c>
      <c r="G5" s="3">
        <v>19</v>
      </c>
      <c r="H5" s="4" t="e">
        <f t="shared" ref="H5:H68" si="0">G5*F5</f>
        <v>#N/A</v>
      </c>
      <c r="I5" s="4" t="e">
        <f>VLOOKUP(C5,考勤!$A$5:AP28,41,0)</f>
        <v>#N/A</v>
      </c>
      <c r="J5" s="3">
        <v>19</v>
      </c>
      <c r="K5" s="4" t="e">
        <f t="shared" ref="K5:K68" si="1">J5*I5</f>
        <v>#N/A</v>
      </c>
      <c r="L5" s="4">
        <f>IFERROR(VLOOKUP(C5,奖惩!B:D,3,0),0)</f>
        <v>0</v>
      </c>
      <c r="M5" s="7" t="e">
        <f t="shared" ref="M5:M68" si="2">H5+K5+L5</f>
        <v>#N/A</v>
      </c>
      <c r="N5" s="7" t="e">
        <f t="shared" ref="N5:N68" si="3">E5*5</f>
        <v>#N/A</v>
      </c>
      <c r="O5" s="7" t="e">
        <f t="shared" ref="O5:O68" si="4">M5+N5</f>
        <v>#N/A</v>
      </c>
    </row>
    <row r="6" ht="14.25" spans="2:15">
      <c r="B6" s="1" t="s">
        <v>57</v>
      </c>
      <c r="C6" s="1" t="s">
        <v>63</v>
      </c>
      <c r="D6" s="1" t="s">
        <v>19</v>
      </c>
      <c r="E6" s="2" t="e">
        <f>VLOOKUP(C6,考勤!A:AM,35,0)</f>
        <v>#N/A</v>
      </c>
      <c r="F6" s="2" t="e">
        <f>VLOOKUP(C6,考勤!$A$5:AP29,42,0)</f>
        <v>#N/A</v>
      </c>
      <c r="G6" s="3">
        <v>19</v>
      </c>
      <c r="H6" s="4" t="e">
        <f t="shared" si="0"/>
        <v>#N/A</v>
      </c>
      <c r="I6" s="4" t="e">
        <f>VLOOKUP(C6,考勤!$A$5:AP29,41,0)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57</v>
      </c>
      <c r="C7" s="1" t="s">
        <v>104</v>
      </c>
      <c r="D7" s="1" t="s">
        <v>19</v>
      </c>
      <c r="E7" s="2" t="e">
        <f>VLOOKUP(C7,考勤!A:AM,35,0)</f>
        <v>#N/A</v>
      </c>
      <c r="F7" s="2" t="e">
        <f>VLOOKUP(C7,考勤!$A$5:AP30,42,0)</f>
        <v>#N/A</v>
      </c>
      <c r="G7" s="3">
        <v>19</v>
      </c>
      <c r="H7" s="4" t="e">
        <f t="shared" si="0"/>
        <v>#N/A</v>
      </c>
      <c r="I7" s="4" t="e">
        <f>VLOOKUP(C7,考勤!$A$5:AP30,41,0)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57</v>
      </c>
      <c r="C8" s="1" t="s">
        <v>105</v>
      </c>
      <c r="D8" s="1" t="s">
        <v>19</v>
      </c>
      <c r="E8" s="2" t="e">
        <f>VLOOKUP(C8,考勤!A:AM,35,0)</f>
        <v>#N/A</v>
      </c>
      <c r="F8" s="2" t="e">
        <f>VLOOKUP(C8,考勤!$A$5:AP31,42,0)</f>
        <v>#N/A</v>
      </c>
      <c r="G8" s="3">
        <v>19</v>
      </c>
      <c r="H8" s="4" t="e">
        <f t="shared" si="0"/>
        <v>#N/A</v>
      </c>
      <c r="I8" s="4" t="e">
        <f>VLOOKUP(C8,考勤!$A$5:AP31,41,0)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57</v>
      </c>
      <c r="C9" s="1" t="s">
        <v>65</v>
      </c>
      <c r="D9" s="1" t="s">
        <v>19</v>
      </c>
      <c r="E9" s="2" t="e">
        <f>VLOOKUP(C9,考勤!A:AM,35,0)</f>
        <v>#N/A</v>
      </c>
      <c r="F9" s="2" t="e">
        <f>VLOOKUP(C9,考勤!$A$5:AP32,42,0)</f>
        <v>#N/A</v>
      </c>
      <c r="G9" s="3">
        <v>19</v>
      </c>
      <c r="H9" s="4" t="e">
        <f t="shared" si="0"/>
        <v>#N/A</v>
      </c>
      <c r="I9" s="4" t="e">
        <f>VLOOKUP(C9,考勤!$A$5:AP32,41,0)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26</v>
      </c>
    </row>
    <row r="10" ht="14.25" spans="2:20">
      <c r="B10" s="1" t="s">
        <v>57</v>
      </c>
      <c r="C10" s="1" t="s">
        <v>64</v>
      </c>
      <c r="D10" s="1" t="s">
        <v>19</v>
      </c>
      <c r="E10" s="2" t="e">
        <f>VLOOKUP(C10,考勤!A:AM,35,0)</f>
        <v>#N/A</v>
      </c>
      <c r="F10" s="2" t="e">
        <f>VLOOKUP(C10,考勤!$A$5:AP34,42,0)</f>
        <v>#N/A</v>
      </c>
      <c r="G10" s="3">
        <v>19</v>
      </c>
      <c r="H10" s="4" t="e">
        <f t="shared" si="0"/>
        <v>#N/A</v>
      </c>
      <c r="I10" s="4" t="e">
        <f>VLOOKUP(C10,考勤!$A$5:AP34,41,0)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106</v>
      </c>
      <c r="T10">
        <v>11422.5</v>
      </c>
    </row>
    <row r="11" ht="14.25" spans="2:20">
      <c r="B11" s="1" t="s">
        <v>57</v>
      </c>
      <c r="C11" s="1" t="s">
        <v>62</v>
      </c>
      <c r="D11" s="1" t="s">
        <v>19</v>
      </c>
      <c r="E11" s="2" t="e">
        <f>VLOOKUP(C11,考勤!A:AM,35,0)</f>
        <v>#N/A</v>
      </c>
      <c r="F11" s="2" t="e">
        <f>VLOOKUP(C11,考勤!$A$5:AP30,42,0)</f>
        <v>#N/A</v>
      </c>
      <c r="G11" s="3">
        <v>19</v>
      </c>
      <c r="H11" s="4" t="e">
        <f t="shared" si="0"/>
        <v>#N/A</v>
      </c>
      <c r="I11" s="4" t="e">
        <f>VLOOKUP(C11,考勤!$A$5:AP30,41,0)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107</v>
      </c>
      <c r="T11">
        <v>39699</v>
      </c>
    </row>
    <row r="12" ht="14.25" spans="2:20">
      <c r="B12" s="5" t="s">
        <v>57</v>
      </c>
      <c r="C12" s="5" t="s">
        <v>108</v>
      </c>
      <c r="D12" s="1" t="s">
        <v>19</v>
      </c>
      <c r="E12" s="2" t="e">
        <f>VLOOKUP(C12,考勤!A:AM,35,0)</f>
        <v>#N/A</v>
      </c>
      <c r="F12" s="2" t="e">
        <f>VLOOKUP(C12,考勤!$A$5:AP31,42,0)</f>
        <v>#N/A</v>
      </c>
      <c r="G12" s="3">
        <v>19</v>
      </c>
      <c r="H12" s="4" t="e">
        <f t="shared" si="0"/>
        <v>#N/A</v>
      </c>
      <c r="I12" s="4" t="e">
        <f>VLOOKUP(C12,考勤!$A$5:AP31,41,0)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109</v>
      </c>
      <c r="T12">
        <v>30570.75</v>
      </c>
    </row>
    <row r="13" ht="14.25" spans="2:20">
      <c r="B13" s="5" t="s">
        <v>57</v>
      </c>
      <c r="C13" s="5" t="s">
        <v>110</v>
      </c>
      <c r="D13" s="1" t="s">
        <v>19</v>
      </c>
      <c r="E13" s="2" t="e">
        <f>VLOOKUP(C13,考勤!A:AM,35,0)</f>
        <v>#N/A</v>
      </c>
      <c r="F13" s="2" t="e">
        <f>VLOOKUP(C13,考勤!$A$5:AP32,42,0)</f>
        <v>#N/A</v>
      </c>
      <c r="G13" s="3">
        <v>19</v>
      </c>
      <c r="H13" s="4" t="e">
        <f t="shared" si="0"/>
        <v>#N/A</v>
      </c>
      <c r="I13" s="4" t="e">
        <f>VLOOKUP(C13,考勤!$A$5:AP32,41,0)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57</v>
      </c>
      <c r="T13">
        <v>52371.38</v>
      </c>
    </row>
    <row r="14" ht="14.25" spans="2:20">
      <c r="B14" s="1" t="s">
        <v>57</v>
      </c>
      <c r="C14" s="1" t="s">
        <v>58</v>
      </c>
      <c r="D14" s="1" t="s">
        <v>19</v>
      </c>
      <c r="E14" s="2" t="e">
        <f>VLOOKUP(C14,考勤!A:AM,35,0)</f>
        <v>#N/A</v>
      </c>
      <c r="F14" s="2" t="e">
        <f>VLOOKUP(C14,考勤!$A$5:AP33,42,0)</f>
        <v>#N/A</v>
      </c>
      <c r="G14" s="3">
        <v>19</v>
      </c>
      <c r="H14" s="4" t="e">
        <f t="shared" si="0"/>
        <v>#N/A</v>
      </c>
      <c r="I14" s="4" t="e">
        <f>VLOOKUP(C14,考勤!$A$5:AP33,41,0)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66</v>
      </c>
      <c r="T14">
        <v>18886.5</v>
      </c>
    </row>
    <row r="15" ht="14.25" spans="2:20">
      <c r="B15" s="1" t="s">
        <v>102</v>
      </c>
      <c r="C15" s="1" t="s">
        <v>111</v>
      </c>
      <c r="D15" s="1" t="s">
        <v>19</v>
      </c>
      <c r="E15" s="2" t="e">
        <f>VLOOKUP(C15,考勤!A:AM,35,0)</f>
        <v>#N/A</v>
      </c>
      <c r="F15" s="2" t="e">
        <f>VLOOKUP(C15,考勤!$A$5:AP34,42,0)</f>
        <v>#N/A</v>
      </c>
      <c r="G15" s="3">
        <v>18</v>
      </c>
      <c r="H15" s="4" t="e">
        <f t="shared" si="0"/>
        <v>#N/A</v>
      </c>
      <c r="I15" s="4" t="e">
        <f>VLOOKUP(C15,考勤!$A$5:AP34,41,0)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112</v>
      </c>
      <c r="T15">
        <v>38593</v>
      </c>
    </row>
    <row r="16" ht="14.25" spans="2:20">
      <c r="B16" s="1" t="s">
        <v>102</v>
      </c>
      <c r="C16" s="1" t="s">
        <v>103</v>
      </c>
      <c r="D16" s="1" t="s">
        <v>19</v>
      </c>
      <c r="E16" s="2" t="e">
        <f>VLOOKUP(C16,考勤!A:AM,35,0)</f>
        <v>#N/A</v>
      </c>
      <c r="F16" s="2" t="e">
        <f>VLOOKUP(C16,考勤!$A$5:AP35,42,0)</f>
        <v>#N/A</v>
      </c>
      <c r="G16" s="3">
        <v>18</v>
      </c>
      <c r="H16" s="4" t="e">
        <f t="shared" si="0"/>
        <v>#N/A</v>
      </c>
      <c r="I16" s="4" t="e">
        <f>VLOOKUP(C16,考勤!$A$5:AP35,41,0)</f>
        <v>#N/A</v>
      </c>
      <c r="J16" s="3">
        <v>18</v>
      </c>
      <c r="K16" s="4" t="e">
        <f t="shared" si="1"/>
        <v>#N/A</v>
      </c>
      <c r="L16" s="4">
        <f>IFERROR(VLOOKUP(C16,奖惩!B:D,3,0),0)</f>
        <v>0</v>
      </c>
      <c r="M16" s="7" t="e">
        <f t="shared" si="2"/>
        <v>#N/A</v>
      </c>
      <c r="N16" s="7" t="e">
        <f t="shared" si="3"/>
        <v>#N/A</v>
      </c>
      <c r="O16" s="7" t="e">
        <f t="shared" si="4"/>
        <v>#N/A</v>
      </c>
      <c r="S16" t="s">
        <v>43</v>
      </c>
      <c r="T16">
        <v>6361</v>
      </c>
    </row>
    <row r="17" ht="14.25" spans="2:20">
      <c r="B17" s="1" t="s">
        <v>66</v>
      </c>
      <c r="C17" s="1" t="s">
        <v>113</v>
      </c>
      <c r="D17" s="1" t="s">
        <v>19</v>
      </c>
      <c r="E17" s="2" t="e">
        <f>VLOOKUP(C17,考勤!A:AM,35,0)</f>
        <v>#N/A</v>
      </c>
      <c r="F17" s="2" t="e">
        <f>VLOOKUP(C17,考勤!$A$5:AP47,42,0)</f>
        <v>#N/A</v>
      </c>
      <c r="G17" s="3">
        <v>19</v>
      </c>
      <c r="H17" s="4" t="e">
        <f t="shared" si="0"/>
        <v>#N/A</v>
      </c>
      <c r="I17" s="4" t="e">
        <f>VLOOKUP(C17,考勤!$A$5:AP47,41,0)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87</v>
      </c>
      <c r="T17">
        <v>25681.5</v>
      </c>
    </row>
    <row r="18" ht="14.25" spans="2:20">
      <c r="B18" s="1" t="s">
        <v>66</v>
      </c>
      <c r="C18" s="1" t="s">
        <v>67</v>
      </c>
      <c r="D18" s="1" t="s">
        <v>19</v>
      </c>
      <c r="E18" s="2" t="e">
        <f>VLOOKUP(C18,考勤!A:AM,35,0)</f>
        <v>#N/A</v>
      </c>
      <c r="F18" s="2" t="e">
        <f>VLOOKUP(C18,考勤!$A$5:AP48,42,0)</f>
        <v>#N/A</v>
      </c>
      <c r="G18" s="3">
        <v>19</v>
      </c>
      <c r="H18" s="4" t="e">
        <f t="shared" si="0"/>
        <v>#N/A</v>
      </c>
      <c r="I18" s="4" t="e">
        <f>VLOOKUP(C18,考勤!$A$5:AP48,41,0)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92</v>
      </c>
      <c r="T18">
        <v>20236.5</v>
      </c>
    </row>
    <row r="19" ht="14.25" spans="2:20">
      <c r="B19" s="1" t="s">
        <v>66</v>
      </c>
      <c r="C19" s="1" t="s">
        <v>68</v>
      </c>
      <c r="D19" s="1" t="s">
        <v>19</v>
      </c>
      <c r="E19" s="2" t="e">
        <f>VLOOKUP(C19,考勤!A:AM,35,0)</f>
        <v>#N/A</v>
      </c>
      <c r="F19" s="2" t="e">
        <f>VLOOKUP(C19,考勤!$A$5:AP52,42,0)</f>
        <v>#N/A</v>
      </c>
      <c r="G19" s="3">
        <v>19</v>
      </c>
      <c r="H19" s="4" t="e">
        <f t="shared" si="0"/>
        <v>#N/A</v>
      </c>
      <c r="I19" s="4" t="e">
        <f>VLOOKUP(C19,考勤!$A$5:AP49,41,0)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102</v>
      </c>
      <c r="T19">
        <v>7449.5</v>
      </c>
    </row>
    <row r="20" ht="14.25" spans="2:20">
      <c r="B20" s="1" t="s">
        <v>43</v>
      </c>
      <c r="C20" s="1" t="s">
        <v>114</v>
      </c>
      <c r="D20" s="1" t="s">
        <v>19</v>
      </c>
      <c r="E20" s="2" t="e">
        <f>VLOOKUP(C20,考勤!A:AM,35,0)</f>
        <v>#N/A</v>
      </c>
      <c r="F20" s="2" t="e">
        <f>VLOOKUP(C20,考勤!$A$5:AP45,42,0)</f>
        <v>#N/A</v>
      </c>
      <c r="G20" s="3">
        <v>18.5</v>
      </c>
      <c r="H20" s="4" t="e">
        <f t="shared" si="0"/>
        <v>#N/A</v>
      </c>
      <c r="I20" s="4" t="e">
        <f>VLOOKUP(C20,考勤!$A$5:AP45,41,0)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27</v>
      </c>
      <c r="T20">
        <v>251271.63</v>
      </c>
    </row>
    <row r="21" ht="14.25" spans="2:15">
      <c r="B21" s="1" t="s">
        <v>112</v>
      </c>
      <c r="C21" s="1" t="s">
        <v>115</v>
      </c>
      <c r="D21" s="1" t="s">
        <v>19</v>
      </c>
      <c r="E21" s="2" t="e">
        <f>VLOOKUP(C21,考勤!A:AM,35,0)</f>
        <v>#N/A</v>
      </c>
      <c r="F21" s="2" t="e">
        <f>VLOOKUP(C21,考勤!$A$5:AP46,42,0)</f>
        <v>#N/A</v>
      </c>
      <c r="G21" s="3">
        <v>18</v>
      </c>
      <c r="H21" s="4" t="e">
        <f t="shared" si="0"/>
        <v>#N/A</v>
      </c>
      <c r="I21" s="4" t="e">
        <f>VLOOKUP(C21,考勤!$A$5:AP46,41,0)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112</v>
      </c>
      <c r="C22" s="1" t="s">
        <v>72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0</v>
      </c>
      <c r="M22" s="7">
        <f t="shared" si="2"/>
        <v>207</v>
      </c>
      <c r="N22" s="7">
        <f t="shared" si="3"/>
        <v>5</v>
      </c>
      <c r="O22" s="7">
        <f t="shared" si="4"/>
        <v>212</v>
      </c>
    </row>
    <row r="23" ht="14.25" spans="2:15">
      <c r="B23" s="1" t="s">
        <v>112</v>
      </c>
      <c r="C23" s="1" t="s">
        <v>74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112</v>
      </c>
      <c r="C24" s="1" t="s">
        <v>71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112</v>
      </c>
      <c r="C25" s="1" t="s">
        <v>116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112</v>
      </c>
      <c r="C26" s="1" t="s">
        <v>77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112</v>
      </c>
      <c r="C27" s="1" t="s">
        <v>117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112</v>
      </c>
      <c r="C28" s="1" t="s">
        <v>118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112</v>
      </c>
      <c r="C29" s="1" t="s">
        <v>76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112</v>
      </c>
      <c r="C30" s="1" t="s">
        <v>119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112</v>
      </c>
      <c r="C31" s="1" t="s">
        <v>120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112</v>
      </c>
      <c r="C32" s="1" t="s">
        <v>73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112</v>
      </c>
      <c r="C33" s="1" t="s">
        <v>121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112</v>
      </c>
      <c r="C34" s="1" t="s">
        <v>122</v>
      </c>
      <c r="D34" s="1" t="s">
        <v>19</v>
      </c>
      <c r="E34" s="2" t="e">
        <f>VLOOKUP(C34,考勤!A:AM,35,0)</f>
        <v>#N/A</v>
      </c>
      <c r="F34" s="2" t="e">
        <f>VLOOKUP(C34,考勤!$A$5:AP48,42,0)</f>
        <v>#N/A</v>
      </c>
      <c r="G34" s="3">
        <v>18</v>
      </c>
      <c r="H34" s="4" t="e">
        <f t="shared" si="0"/>
        <v>#N/A</v>
      </c>
      <c r="I34" s="4" t="e">
        <f>VLOOKUP(C34,考勤!$A$5:AP48,41,0)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112</v>
      </c>
      <c r="C35" s="1" t="s">
        <v>82</v>
      </c>
      <c r="D35" s="1" t="s">
        <v>19</v>
      </c>
      <c r="E35" s="2" t="e">
        <f>VLOOKUP(C35,考勤!A:AM,35,0)</f>
        <v>#N/A</v>
      </c>
      <c r="F35" s="2" t="e">
        <f>VLOOKUP(C35,考勤!$A$5:AP50,42,0)</f>
        <v>#N/A</v>
      </c>
      <c r="G35" s="3">
        <v>18</v>
      </c>
      <c r="H35" s="4" t="e">
        <f t="shared" si="0"/>
        <v>#N/A</v>
      </c>
      <c r="I35" s="4" t="e">
        <f>VLOOKUP(C35,考勤!$A$5:AP50,41,0)</f>
        <v>#N/A</v>
      </c>
      <c r="J35" s="3">
        <v>18</v>
      </c>
      <c r="K35" s="4" t="e">
        <f t="shared" si="1"/>
        <v>#N/A</v>
      </c>
      <c r="L35" s="4">
        <f>IFERROR(VLOOKUP(C35,奖惩!B:D,3,0),0)</f>
        <v>0</v>
      </c>
      <c r="M35" s="7" t="e">
        <f t="shared" si="2"/>
        <v>#N/A</v>
      </c>
      <c r="N35" s="7" t="e">
        <f t="shared" si="3"/>
        <v>#N/A</v>
      </c>
      <c r="O35" s="7" t="e">
        <f t="shared" si="4"/>
        <v>#N/A</v>
      </c>
    </row>
    <row r="36" ht="14.25" spans="2:15">
      <c r="B36" s="1" t="s">
        <v>112</v>
      </c>
      <c r="C36" s="1" t="s">
        <v>123</v>
      </c>
      <c r="D36" s="1" t="s">
        <v>19</v>
      </c>
      <c r="E36" s="2" t="e">
        <f>VLOOKUP(C36,考勤!A:AM,35,0)</f>
        <v>#N/A</v>
      </c>
      <c r="F36" s="2" t="e">
        <f>VLOOKUP(C36,考勤!$A$5:AP51,42,0)</f>
        <v>#N/A</v>
      </c>
      <c r="G36" s="3">
        <v>18</v>
      </c>
      <c r="H36" s="4" t="e">
        <f t="shared" si="0"/>
        <v>#N/A</v>
      </c>
      <c r="I36" s="4" t="e">
        <f>VLOOKUP(C36,考勤!$A$5:AP51,41,0)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112</v>
      </c>
      <c r="C37" s="1" t="s">
        <v>83</v>
      </c>
      <c r="D37" s="1" t="s">
        <v>19</v>
      </c>
      <c r="E37" s="2" t="e">
        <f>VLOOKUP(C37,考勤!A:AM,35,0)</f>
        <v>#N/A</v>
      </c>
      <c r="F37" s="2" t="e">
        <f>VLOOKUP(C37,考勤!$A$5:AP53,42,0)</f>
        <v>#N/A</v>
      </c>
      <c r="G37" s="3">
        <v>18</v>
      </c>
      <c r="H37" s="4" t="e">
        <f t="shared" si="0"/>
        <v>#N/A</v>
      </c>
      <c r="I37" s="4" t="e">
        <f>VLOOKUP(C37,考勤!$A$5:AP53,41,0)</f>
        <v>#N/A</v>
      </c>
      <c r="J37" s="3">
        <v>18</v>
      </c>
      <c r="K37" s="4" t="e">
        <f t="shared" si="1"/>
        <v>#N/A</v>
      </c>
      <c r="L37" s="4">
        <f>IFERROR(VLOOKUP(C37,奖惩!B:D,3,0),0)</f>
        <v>0</v>
      </c>
      <c r="M37" s="7" t="e">
        <f t="shared" si="2"/>
        <v>#N/A</v>
      </c>
      <c r="N37" s="7" t="e">
        <f t="shared" si="3"/>
        <v>#N/A</v>
      </c>
      <c r="O37" s="7" t="e">
        <f t="shared" si="4"/>
        <v>#N/A</v>
      </c>
    </row>
    <row r="38" ht="14.25" spans="2:15">
      <c r="B38" s="1" t="s">
        <v>112</v>
      </c>
      <c r="C38" s="1" t="s">
        <v>80</v>
      </c>
      <c r="D38" s="1" t="s">
        <v>19</v>
      </c>
      <c r="E38" s="2" t="e">
        <f>VLOOKUP(C38,考勤!A:AM,35,0)</f>
        <v>#N/A</v>
      </c>
      <c r="F38" s="2" t="e">
        <f>VLOOKUP(C38,考勤!$A$5:AP52,42,0)</f>
        <v>#N/A</v>
      </c>
      <c r="G38" s="3">
        <v>18</v>
      </c>
      <c r="H38" s="4" t="e">
        <f t="shared" si="0"/>
        <v>#N/A</v>
      </c>
      <c r="I38" s="4" t="e">
        <f>VLOOKUP(C38,考勤!$A$5:AP52,41,0)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112</v>
      </c>
      <c r="C39" s="1" t="s">
        <v>124</v>
      </c>
      <c r="D39" s="1" t="s">
        <v>19</v>
      </c>
      <c r="E39" s="2" t="e">
        <f>VLOOKUP(C39,考勤!A:AM,35,0)</f>
        <v>#N/A</v>
      </c>
      <c r="F39" s="2" t="e">
        <f>VLOOKUP(C39,考勤!$A$5:AP54,42,0)</f>
        <v>#N/A</v>
      </c>
      <c r="G39" s="3">
        <v>18</v>
      </c>
      <c r="H39" s="4" t="e">
        <f t="shared" si="0"/>
        <v>#N/A</v>
      </c>
      <c r="I39" s="4" t="e">
        <f>VLOOKUP(C39,考勤!$A$5:AP54,41,0)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112</v>
      </c>
      <c r="C40" s="1" t="s">
        <v>125</v>
      </c>
      <c r="D40" s="1" t="s">
        <v>19</v>
      </c>
      <c r="E40" s="2" t="e">
        <f>VLOOKUP(C40,考勤!A:AM,35,0)</f>
        <v>#N/A</v>
      </c>
      <c r="F40" s="2" t="e">
        <f>VLOOKUP(C40,考勤!$A$5:AP47,42,0)</f>
        <v>#N/A</v>
      </c>
      <c r="G40" s="3">
        <v>18</v>
      </c>
      <c r="H40" s="4" t="e">
        <f t="shared" si="0"/>
        <v>#N/A</v>
      </c>
      <c r="I40" s="4" t="e">
        <f>VLOOKUP(C40,考勤!$A$5:AP47,41,0)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112</v>
      </c>
      <c r="C41" s="1" t="s">
        <v>75</v>
      </c>
      <c r="D41" s="1" t="s">
        <v>19</v>
      </c>
      <c r="E41" s="2" t="e">
        <f>VLOOKUP(C41,考勤!A:AM,35,0)</f>
        <v>#N/A</v>
      </c>
      <c r="F41" s="2" t="e">
        <f>VLOOKUP(C41,考勤!$A$5:AP48,42,0)</f>
        <v>#N/A</v>
      </c>
      <c r="G41" s="3">
        <v>18</v>
      </c>
      <c r="H41" s="4" t="e">
        <f t="shared" si="0"/>
        <v>#N/A</v>
      </c>
      <c r="I41" s="4" t="e">
        <f>VLOOKUP(C41,考勤!$A$5:AP48,41,0)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112</v>
      </c>
      <c r="C42" s="1" t="s">
        <v>126</v>
      </c>
      <c r="D42" s="1" t="s">
        <v>19</v>
      </c>
      <c r="E42" s="2" t="e">
        <f>VLOOKUP(C42,考勤!A:AM,35,0)</f>
        <v>#N/A</v>
      </c>
      <c r="F42" s="2" t="e">
        <f>VLOOKUP(C42,考勤!$A$5:AP49,42,0)</f>
        <v>#N/A</v>
      </c>
      <c r="G42" s="3">
        <v>18</v>
      </c>
      <c r="H42" s="4" t="e">
        <f t="shared" si="0"/>
        <v>#N/A</v>
      </c>
      <c r="I42" s="4" t="e">
        <f>VLOOKUP(C42,考勤!$A$5:AP49,41,0)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112</v>
      </c>
      <c r="C43" s="1" t="s">
        <v>79</v>
      </c>
      <c r="D43" s="1" t="s">
        <v>19</v>
      </c>
      <c r="E43" s="2" t="e">
        <f>VLOOKUP(C43,考勤!A:AM,35,0)</f>
        <v>#N/A</v>
      </c>
      <c r="F43" s="2" t="e">
        <f>VLOOKUP(C43,考勤!$A$5:AP50,42,0)</f>
        <v>#N/A</v>
      </c>
      <c r="G43" s="3">
        <v>18</v>
      </c>
      <c r="H43" s="4" t="e">
        <f t="shared" si="0"/>
        <v>#N/A</v>
      </c>
      <c r="I43" s="4" t="e">
        <f>VLOOKUP(C43,考勤!$A$5:AP50,41,0)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112</v>
      </c>
      <c r="C44" s="1" t="s">
        <v>127</v>
      </c>
      <c r="D44" s="1" t="s">
        <v>19</v>
      </c>
      <c r="E44" s="2" t="e">
        <f>VLOOKUP(C44,考勤!A:AM,35,0)</f>
        <v>#N/A</v>
      </c>
      <c r="F44" s="2" t="e">
        <f>VLOOKUP(C44,考勤!$A$5:AP51,42,0)</f>
        <v>#N/A</v>
      </c>
      <c r="G44" s="3">
        <v>18</v>
      </c>
      <c r="H44" s="4" t="e">
        <f t="shared" si="0"/>
        <v>#N/A</v>
      </c>
      <c r="I44" s="4" t="e">
        <f>VLOOKUP(C44,考勤!$A$5:AP51,41,0)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112</v>
      </c>
      <c r="C45" s="1" t="s">
        <v>85</v>
      </c>
      <c r="D45" s="1" t="s">
        <v>19</v>
      </c>
      <c r="E45" s="2" t="e">
        <f>VLOOKUP(C45,考勤!A:AM,35,0)</f>
        <v>#N/A</v>
      </c>
      <c r="F45" s="2" t="e">
        <f>VLOOKUP(C45,考勤!$A$5:AP52,42,0)</f>
        <v>#N/A</v>
      </c>
      <c r="G45" s="3">
        <v>18</v>
      </c>
      <c r="H45" s="4" t="e">
        <f t="shared" si="0"/>
        <v>#N/A</v>
      </c>
      <c r="I45" s="4" t="e">
        <f>VLOOKUP(C45,考勤!$A$5:AP52,41,0)</f>
        <v>#N/A</v>
      </c>
      <c r="J45" s="3">
        <v>18</v>
      </c>
      <c r="K45" s="4" t="e">
        <f t="shared" si="1"/>
        <v>#N/A</v>
      </c>
      <c r="L45" s="4">
        <f>IFERROR(VLOOKUP(C45,奖惩!B:D,3,0),0)</f>
        <v>0</v>
      </c>
      <c r="M45" s="7" t="e">
        <f t="shared" si="2"/>
        <v>#N/A</v>
      </c>
      <c r="N45" s="7" t="e">
        <f t="shared" si="3"/>
        <v>#N/A</v>
      </c>
      <c r="O45" s="7" t="e">
        <f t="shared" si="4"/>
        <v>#N/A</v>
      </c>
    </row>
    <row r="46" ht="14.25" spans="2:15">
      <c r="B46" s="1" t="s">
        <v>112</v>
      </c>
      <c r="C46" s="1" t="s">
        <v>81</v>
      </c>
      <c r="D46" s="1" t="s">
        <v>19</v>
      </c>
      <c r="E46" s="2" t="e">
        <f>VLOOKUP(C46,考勤!A:AM,35,0)</f>
        <v>#N/A</v>
      </c>
      <c r="F46" s="2" t="e">
        <f>VLOOKUP(C46,考勤!$A$5:AP38,42,0)</f>
        <v>#N/A</v>
      </c>
      <c r="G46" s="3">
        <v>18</v>
      </c>
      <c r="H46" s="4" t="e">
        <f t="shared" si="0"/>
        <v>#N/A</v>
      </c>
      <c r="I46" s="4" t="e">
        <f>VLOOKUP(C46,考勤!$A$5:AP38,41,0)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112</v>
      </c>
      <c r="C47" s="1" t="s">
        <v>78</v>
      </c>
      <c r="D47" s="1" t="s">
        <v>19</v>
      </c>
      <c r="E47" s="2" t="e">
        <f>VLOOKUP(C47,考勤!A:AM,35,0)</f>
        <v>#N/A</v>
      </c>
      <c r="F47" s="2" t="e">
        <f>VLOOKUP(C47,考勤!$A$5:AP39,42,0)</f>
        <v>#N/A</v>
      </c>
      <c r="G47" s="3">
        <v>18</v>
      </c>
      <c r="H47" s="4" t="e">
        <f t="shared" si="0"/>
        <v>#N/A</v>
      </c>
      <c r="I47" s="4" t="e">
        <f>VLOOKUP(C47,考勤!$A$5:AP39,41,0)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112</v>
      </c>
      <c r="C48" s="1" t="s">
        <v>70</v>
      </c>
      <c r="D48" s="1" t="s">
        <v>19</v>
      </c>
      <c r="E48" s="2" t="e">
        <f>VLOOKUP(C48,考勤!A:AM,35,0)</f>
        <v>#N/A</v>
      </c>
      <c r="F48" s="2" t="e">
        <f>VLOOKUP(C48,考勤!$A$5:AP40,42,0)</f>
        <v>#N/A</v>
      </c>
      <c r="G48" s="3">
        <v>18</v>
      </c>
      <c r="H48" s="4" t="e">
        <f t="shared" si="0"/>
        <v>#N/A</v>
      </c>
      <c r="I48" s="4" t="e">
        <f>VLOOKUP(C48,考勤!$A$5:AP40,41,0)</f>
        <v>#N/A</v>
      </c>
      <c r="J48" s="3">
        <v>18</v>
      </c>
      <c r="K48" s="4" t="e">
        <f t="shared" si="1"/>
        <v>#N/A</v>
      </c>
      <c r="L48" s="4">
        <f>IFERROR(VLOOKUP(C48,奖惩!B:D,3,0),0)</f>
        <v>0</v>
      </c>
      <c r="M48" s="7" t="e">
        <f t="shared" si="2"/>
        <v>#N/A</v>
      </c>
      <c r="N48" s="7" t="e">
        <f t="shared" si="3"/>
        <v>#N/A</v>
      </c>
      <c r="O48" s="7" t="e">
        <f t="shared" si="4"/>
        <v>#N/A</v>
      </c>
    </row>
    <row r="49" ht="14.25" spans="2:15">
      <c r="B49" s="1" t="s">
        <v>112</v>
      </c>
      <c r="C49" s="1" t="s">
        <v>128</v>
      </c>
      <c r="D49" s="1" t="s">
        <v>19</v>
      </c>
      <c r="E49" s="2" t="e">
        <f>VLOOKUP(C49,考勤!A:AM,35,0)</f>
        <v>#N/A</v>
      </c>
      <c r="F49" s="2" t="e">
        <f>VLOOKUP(C49,考勤!$A$5:AP41,42,0)</f>
        <v>#N/A</v>
      </c>
      <c r="G49" s="3">
        <v>18</v>
      </c>
      <c r="H49" s="4" t="e">
        <f t="shared" si="0"/>
        <v>#N/A</v>
      </c>
      <c r="I49" s="4" t="e">
        <f>VLOOKUP(C49,考勤!$A$5:AP41,41,0)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112</v>
      </c>
      <c r="C50" s="1" t="s">
        <v>129</v>
      </c>
      <c r="D50" s="1" t="s">
        <v>19</v>
      </c>
      <c r="E50" s="2" t="e">
        <f>VLOOKUP(C50,考勤!A:AM,35,0)</f>
        <v>#N/A</v>
      </c>
      <c r="F50" s="2" t="e">
        <f>VLOOKUP(C50,考勤!$A$5:AP42,42,0)</f>
        <v>#N/A</v>
      </c>
      <c r="G50" s="3">
        <v>18</v>
      </c>
      <c r="H50" s="4" t="e">
        <f t="shared" si="0"/>
        <v>#N/A</v>
      </c>
      <c r="I50" s="4" t="e">
        <f>VLOOKUP(C50,考勤!$A$5:AP42,41,0)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87</v>
      </c>
      <c r="C51" s="1" t="s">
        <v>91</v>
      </c>
      <c r="D51" s="1" t="s">
        <v>19</v>
      </c>
      <c r="E51" s="2" t="e">
        <f>VLOOKUP(C51,考勤!A:AM,35,0)</f>
        <v>#N/A</v>
      </c>
      <c r="F51" s="2" t="e">
        <f>VLOOKUP(C51,考勤!$A$5:AP61,42,0)</f>
        <v>#N/A</v>
      </c>
      <c r="G51" s="3">
        <v>19</v>
      </c>
      <c r="H51" s="4" t="e">
        <f t="shared" si="0"/>
        <v>#N/A</v>
      </c>
      <c r="I51" s="4" t="e">
        <f>VLOOKUP(C51,考勤!$A$5:AP61,41,0)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7" t="e">
        <f t="shared" si="2"/>
        <v>#N/A</v>
      </c>
      <c r="N51" s="7" t="e">
        <f t="shared" si="3"/>
        <v>#N/A</v>
      </c>
      <c r="O51" s="7" t="e">
        <f t="shared" si="4"/>
        <v>#N/A</v>
      </c>
    </row>
    <row r="52" ht="14.25" spans="2:15">
      <c r="B52" s="1" t="s">
        <v>87</v>
      </c>
      <c r="C52" s="1" t="s">
        <v>130</v>
      </c>
      <c r="D52" s="1" t="s">
        <v>19</v>
      </c>
      <c r="E52" s="2" t="e">
        <f>VLOOKUP(C52,考勤!A:AM,35,0)</f>
        <v>#N/A</v>
      </c>
      <c r="F52" s="2" t="e">
        <f>VLOOKUP(C52,考勤!$A$5:AP62,42,0)</f>
        <v>#N/A</v>
      </c>
      <c r="G52" s="3">
        <v>19</v>
      </c>
      <c r="H52" s="4" t="e">
        <f t="shared" si="0"/>
        <v>#N/A</v>
      </c>
      <c r="I52" s="4" t="e">
        <f>VLOOKUP(C52,考勤!$A$5:AP62,41,0)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87</v>
      </c>
      <c r="C53" s="1" t="s">
        <v>89</v>
      </c>
      <c r="D53" s="1" t="s">
        <v>19</v>
      </c>
      <c r="E53" s="2" t="e">
        <f>VLOOKUP(C53,考勤!A:AM,35,0)</f>
        <v>#N/A</v>
      </c>
      <c r="F53" s="2" t="e">
        <f>VLOOKUP(C53,考勤!$A$5:AP63,42,0)</f>
        <v>#N/A</v>
      </c>
      <c r="G53" s="3">
        <v>19</v>
      </c>
      <c r="H53" s="4" t="e">
        <f t="shared" si="0"/>
        <v>#N/A</v>
      </c>
      <c r="I53" s="4" t="e">
        <f>VLOOKUP(C53,考勤!$A$5:AP63,41,0)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87</v>
      </c>
      <c r="C54" s="1" t="s">
        <v>88</v>
      </c>
      <c r="D54" s="1" t="s">
        <v>19</v>
      </c>
      <c r="E54" s="2" t="e">
        <f>VLOOKUP(C54,考勤!A:AM,35,0)</f>
        <v>#N/A</v>
      </c>
      <c r="F54" s="2" t="e">
        <f>VLOOKUP(C54,考勤!$A$5:AP61,42,0)</f>
        <v>#N/A</v>
      </c>
      <c r="G54" s="3">
        <v>19</v>
      </c>
      <c r="H54" s="4" t="e">
        <f t="shared" si="0"/>
        <v>#N/A</v>
      </c>
      <c r="I54" s="4" t="e">
        <f>VLOOKUP(C54,考勤!$A$5:AP61,41,0)</f>
        <v>#N/A</v>
      </c>
      <c r="J54" s="3">
        <v>19</v>
      </c>
      <c r="K54" s="4" t="e">
        <f t="shared" si="1"/>
        <v>#N/A</v>
      </c>
      <c r="L54" s="4">
        <f>IFERROR(VLOOKUP(C54,奖惩!B:D,3,0),0)</f>
        <v>0</v>
      </c>
      <c r="M54" s="7" t="e">
        <f t="shared" si="2"/>
        <v>#N/A</v>
      </c>
      <c r="N54" s="7" t="e">
        <f t="shared" si="3"/>
        <v>#N/A</v>
      </c>
      <c r="O54" s="7" t="e">
        <f t="shared" si="4"/>
        <v>#N/A</v>
      </c>
    </row>
    <row r="55" ht="14.25" spans="2:15">
      <c r="B55" s="1" t="s">
        <v>87</v>
      </c>
      <c r="C55" s="1" t="s">
        <v>90</v>
      </c>
      <c r="D55" s="1" t="s">
        <v>19</v>
      </c>
      <c r="E55" s="2" t="e">
        <f>VLOOKUP(C55,考勤!A:AM,35,0)</f>
        <v>#N/A</v>
      </c>
      <c r="F55" s="2" t="e">
        <f>VLOOKUP(C55,考勤!$A$5:AP66,42,0)</f>
        <v>#N/A</v>
      </c>
      <c r="G55" s="3">
        <v>19</v>
      </c>
      <c r="H55" s="4" t="e">
        <f t="shared" si="0"/>
        <v>#N/A</v>
      </c>
      <c r="I55" s="4" t="e">
        <f>VLOOKUP(C55,考勤!$A$5:AP66,41,0)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92</v>
      </c>
      <c r="C56" s="1" t="s">
        <v>131</v>
      </c>
      <c r="D56" s="1" t="s">
        <v>19</v>
      </c>
      <c r="E56" s="2" t="e">
        <f>VLOOKUP(C56,考勤!A:AM,35,0)</f>
        <v>#N/A</v>
      </c>
      <c r="F56" s="2" t="e">
        <f>VLOOKUP(C56,考勤!$A$5:AP325,42,0)</f>
        <v>#N/A</v>
      </c>
      <c r="G56" s="3">
        <v>18</v>
      </c>
      <c r="H56" s="4" t="e">
        <f t="shared" si="0"/>
        <v>#N/A</v>
      </c>
      <c r="I56" s="4" t="e">
        <f>VLOOKUP(C56,考勤!$A$5:AP63,41,0)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92</v>
      </c>
      <c r="C57" s="1" t="s">
        <v>93</v>
      </c>
      <c r="D57" s="1" t="s">
        <v>19</v>
      </c>
      <c r="E57" s="2" t="e">
        <f>VLOOKUP(C57,考勤!A:AM,35,0)</f>
        <v>#N/A</v>
      </c>
      <c r="F57" s="2" t="e">
        <f>VLOOKUP(C57,考勤!$A$5:AP68,42,0)</f>
        <v>#N/A</v>
      </c>
      <c r="G57" s="3">
        <v>18</v>
      </c>
      <c r="H57" s="4" t="e">
        <f t="shared" si="0"/>
        <v>#N/A</v>
      </c>
      <c r="I57" s="4" t="e">
        <f>VLOOKUP(C57,考勤!$A$5:AP64,41,0)</f>
        <v>#N/A</v>
      </c>
      <c r="J57" s="3">
        <v>18</v>
      </c>
      <c r="K57" s="4" t="e">
        <f t="shared" si="1"/>
        <v>#N/A</v>
      </c>
      <c r="L57" s="4">
        <f>IFERROR(VLOOKUP(C57,奖惩!B:D,3,0),0)</f>
        <v>0</v>
      </c>
      <c r="M57" s="7" t="e">
        <f t="shared" si="2"/>
        <v>#N/A</v>
      </c>
      <c r="N57" s="7" t="e">
        <f t="shared" si="3"/>
        <v>#N/A</v>
      </c>
      <c r="O57" s="7" t="e">
        <f t="shared" si="4"/>
        <v>#N/A</v>
      </c>
    </row>
    <row r="58" ht="14.25" spans="2:15">
      <c r="B58" s="1" t="s">
        <v>92</v>
      </c>
      <c r="C58" s="6" t="s">
        <v>94</v>
      </c>
      <c r="D58" s="1" t="s">
        <v>19</v>
      </c>
      <c r="E58" s="2" t="e">
        <f>VLOOKUP(C58,考勤!A:AM,35,0)</f>
        <v>#N/A</v>
      </c>
      <c r="F58" s="2" t="e">
        <f>VLOOKUP(C58,考勤!$A$5:AP63,42,0)</f>
        <v>#N/A</v>
      </c>
      <c r="G58" s="3">
        <v>18</v>
      </c>
      <c r="H58" s="4" t="e">
        <f t="shared" si="0"/>
        <v>#N/A</v>
      </c>
      <c r="I58" s="4" t="e">
        <f>VLOOKUP(C58,考勤!$A$5:AP63,41,0)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106</v>
      </c>
      <c r="C59" s="1" t="s">
        <v>132</v>
      </c>
      <c r="D59" s="1" t="s">
        <v>19</v>
      </c>
      <c r="E59" s="2" t="e">
        <f>VLOOKUP(C59,考勤!A:AM,35,0)</f>
        <v>#N/A</v>
      </c>
      <c r="F59" s="2" t="e">
        <f>VLOOKUP(C59,考勤!$A$5:AP37,42,0)</f>
        <v>#N/A</v>
      </c>
      <c r="G59" s="3">
        <v>19.5</v>
      </c>
      <c r="H59" s="4" t="e">
        <f t="shared" si="0"/>
        <v>#N/A</v>
      </c>
      <c r="I59" s="4" t="e">
        <f>VLOOKUP(C59,考勤!$A$5:AP43,41,0)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106</v>
      </c>
      <c r="C60" s="1" t="s">
        <v>133</v>
      </c>
      <c r="D60" s="1" t="s">
        <v>19</v>
      </c>
      <c r="E60" s="2" t="e">
        <f>VLOOKUP(C60,考勤!A:AM,35,0)</f>
        <v>#N/A</v>
      </c>
      <c r="F60" s="2" t="e">
        <f>VLOOKUP(C60,考勤!$A$5:AP38,42,0)</f>
        <v>#N/A</v>
      </c>
      <c r="G60" s="3">
        <v>19.5</v>
      </c>
      <c r="H60" s="4" t="e">
        <f t="shared" si="0"/>
        <v>#N/A</v>
      </c>
      <c r="I60" s="4" t="e">
        <f>VLOOKUP(C60,考勤!$A$5:AP44,41,0)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106</v>
      </c>
      <c r="C61" s="1" t="s">
        <v>134</v>
      </c>
      <c r="D61" s="1" t="s">
        <v>19</v>
      </c>
      <c r="E61" s="2" t="e">
        <f>VLOOKUP(C61,考勤!A:AM,35,0)</f>
        <v>#N/A</v>
      </c>
      <c r="F61" s="2" t="e">
        <f>VLOOKUP(C61,考勤!$A$5:AP39,42,0)</f>
        <v>#N/A</v>
      </c>
      <c r="G61" s="3">
        <v>19.5</v>
      </c>
      <c r="H61" s="4" t="e">
        <f t="shared" si="0"/>
        <v>#N/A</v>
      </c>
      <c r="I61" s="4" t="e">
        <f>VLOOKUP(C61,考勤!$A$5:AP45,41,0)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106</v>
      </c>
      <c r="C62" s="1" t="s">
        <v>135</v>
      </c>
      <c r="D62" s="1" t="s">
        <v>19</v>
      </c>
      <c r="E62" s="2" t="e">
        <f>VLOOKUP(C62,考勤!A:AM,35,0)</f>
        <v>#N/A</v>
      </c>
      <c r="F62" s="2" t="e">
        <f>VLOOKUP(C62,考勤!$A$5:AP40,42,0)</f>
        <v>#N/A</v>
      </c>
      <c r="G62" s="3">
        <v>19.5</v>
      </c>
      <c r="H62" s="4" t="e">
        <f t="shared" si="0"/>
        <v>#N/A</v>
      </c>
      <c r="I62" s="4" t="e">
        <f>VLOOKUP(C62,考勤!$A$5:AP46,41,0)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106</v>
      </c>
      <c r="C63" s="1" t="s">
        <v>136</v>
      </c>
      <c r="D63" s="1" t="s">
        <v>19</v>
      </c>
      <c r="E63" s="2" t="e">
        <f>VLOOKUP(C63,考勤!A:AM,35,0)</f>
        <v>#N/A</v>
      </c>
      <c r="F63" s="2" t="e">
        <f>VLOOKUP(C63,考勤!$A$5:AP41,42,0)</f>
        <v>#N/A</v>
      </c>
      <c r="G63" s="3">
        <v>19.5</v>
      </c>
      <c r="H63" s="4" t="e">
        <f t="shared" si="0"/>
        <v>#N/A</v>
      </c>
      <c r="I63" s="4" t="e">
        <f>VLOOKUP(C63,考勤!$A$5:AP47,41,0)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107</v>
      </c>
      <c r="C64" s="1" t="s">
        <v>137</v>
      </c>
      <c r="D64" s="1" t="s">
        <v>19</v>
      </c>
      <c r="E64" s="2" t="e">
        <f>VLOOKUP(C64,考勤!A:AM,35,0)</f>
        <v>#N/A</v>
      </c>
      <c r="F64" s="2" t="e">
        <f>VLOOKUP(C64,考勤!$A$5:AP42,42,0)</f>
        <v>#N/A</v>
      </c>
      <c r="G64" s="3">
        <v>19.5</v>
      </c>
      <c r="H64" s="4" t="e">
        <f t="shared" si="0"/>
        <v>#N/A</v>
      </c>
      <c r="I64" s="4" t="e">
        <f>VLOOKUP(C64,考勤!$A$5:AP48,41,0)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107</v>
      </c>
      <c r="C65" s="1" t="s">
        <v>138</v>
      </c>
      <c r="D65" s="1" t="s">
        <v>19</v>
      </c>
      <c r="E65" s="2" t="e">
        <f>VLOOKUP(C65,考勤!A:AM,35,0)</f>
        <v>#N/A</v>
      </c>
      <c r="F65" s="2" t="e">
        <f>VLOOKUP(C65,考勤!$A$5:AP43,42,0)</f>
        <v>#N/A</v>
      </c>
      <c r="G65" s="3">
        <v>19.5</v>
      </c>
      <c r="H65" s="4" t="e">
        <f t="shared" si="0"/>
        <v>#N/A</v>
      </c>
      <c r="I65" s="4" t="e">
        <f>VLOOKUP(C65,考勤!$A$5:AP49,41,0)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107</v>
      </c>
      <c r="C66" s="1" t="s">
        <v>98</v>
      </c>
      <c r="D66" s="1" t="s">
        <v>19</v>
      </c>
      <c r="E66" s="2" t="e">
        <f>VLOOKUP(C66,考勤!A:AM,35,0)</f>
        <v>#N/A</v>
      </c>
      <c r="F66" s="2" t="e">
        <f>VLOOKUP(C66,考勤!$A$5:AP44,42,0)</f>
        <v>#N/A</v>
      </c>
      <c r="G66" s="3">
        <v>19.5</v>
      </c>
      <c r="H66" s="4" t="e">
        <f t="shared" si="0"/>
        <v>#N/A</v>
      </c>
      <c r="I66" s="4" t="e">
        <f>VLOOKUP(C66,考勤!$A$5:AP50,41,0)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107</v>
      </c>
      <c r="C67" s="1" t="s">
        <v>139</v>
      </c>
      <c r="D67" s="1" t="s">
        <v>19</v>
      </c>
      <c r="E67" s="2" t="e">
        <f>VLOOKUP(C67,考勤!A:AM,35,0)</f>
        <v>#N/A</v>
      </c>
      <c r="F67" s="2" t="e">
        <f>VLOOKUP(C67,考勤!$A$5:AP45,42,0)</f>
        <v>#N/A</v>
      </c>
      <c r="G67" s="3">
        <v>19.5</v>
      </c>
      <c r="H67" s="4" t="e">
        <f t="shared" si="0"/>
        <v>#N/A</v>
      </c>
      <c r="I67" s="4" t="e">
        <f>VLOOKUP(C67,考勤!$A$5:AP51,41,0)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107</v>
      </c>
      <c r="C68" s="1" t="s">
        <v>140</v>
      </c>
      <c r="D68" s="1" t="s">
        <v>19</v>
      </c>
      <c r="E68" s="2" t="e">
        <f>VLOOKUP(C68,考勤!A:AM,35,0)</f>
        <v>#N/A</v>
      </c>
      <c r="F68" s="2" t="e">
        <f>VLOOKUP(C68,考勤!$A$5:AP46,42,0)</f>
        <v>#N/A</v>
      </c>
      <c r="G68" s="3">
        <v>19.5</v>
      </c>
      <c r="H68" s="4" t="e">
        <f t="shared" si="0"/>
        <v>#N/A</v>
      </c>
      <c r="I68" s="4" t="e">
        <f>VLOOKUP(C68,考勤!$A$5:AP52,41,0)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107</v>
      </c>
      <c r="C69" s="1" t="s">
        <v>101</v>
      </c>
      <c r="D69" s="1" t="s">
        <v>19</v>
      </c>
      <c r="E69" s="2" t="e">
        <f>VLOOKUP(C69,考勤!A:AM,35,0)</f>
        <v>#N/A</v>
      </c>
      <c r="F69" s="2" t="e">
        <f>VLOOKUP(C69,考勤!$A$5:AP47,42,0)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VLOOKUP(C69,考勤!$A$5:AP53,41,0)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107</v>
      </c>
      <c r="C70" s="1" t="s">
        <v>100</v>
      </c>
      <c r="D70" s="1" t="s">
        <v>19</v>
      </c>
      <c r="E70" s="2" t="e">
        <f>VLOOKUP(C70,考勤!A:AM,35,0)</f>
        <v>#N/A</v>
      </c>
      <c r="F70" s="2" t="e">
        <f>VLOOKUP(C70,考勤!$A$5:AP48,42,0)</f>
        <v>#N/A</v>
      </c>
      <c r="G70" s="3">
        <v>19.5</v>
      </c>
      <c r="H70" s="4" t="e">
        <f t="shared" si="5"/>
        <v>#N/A</v>
      </c>
      <c r="I70" s="4" t="e">
        <f>VLOOKUP(C70,考勤!$A$5:AP54,41,0)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109</v>
      </c>
      <c r="C71" s="1" t="s">
        <v>52</v>
      </c>
      <c r="D71" s="1" t="s">
        <v>19</v>
      </c>
      <c r="E71" s="2" t="e">
        <f>VLOOKUP(C71,考勤!A:AM,35,0)</f>
        <v>#N/A</v>
      </c>
      <c r="F71" s="2" t="e">
        <f>VLOOKUP(C71,考勤!$A$5:AP49,42,0)</f>
        <v>#N/A</v>
      </c>
      <c r="G71" s="3">
        <v>19.5</v>
      </c>
      <c r="H71" s="4" t="e">
        <f t="shared" si="5"/>
        <v>#N/A</v>
      </c>
      <c r="I71" s="4" t="e">
        <f>VLOOKUP(C71,考勤!$A$5:AP55,41,0)</f>
        <v>#N/A</v>
      </c>
      <c r="J71" s="3">
        <v>20.5</v>
      </c>
      <c r="K71" s="4" t="e">
        <f t="shared" si="6"/>
        <v>#N/A</v>
      </c>
      <c r="L71" s="4">
        <f>IFERROR(VLOOKUP(C71,奖惩!B:D,3,0),0)</f>
        <v>0</v>
      </c>
      <c r="M71" s="7" t="e">
        <f t="shared" si="7"/>
        <v>#N/A</v>
      </c>
      <c r="N71" s="7" t="e">
        <f t="shared" si="8"/>
        <v>#N/A</v>
      </c>
      <c r="O71" s="7" t="e">
        <f t="shared" si="9"/>
        <v>#N/A</v>
      </c>
    </row>
    <row r="72" ht="14.25" spans="2:15">
      <c r="B72" s="1" t="s">
        <v>109</v>
      </c>
      <c r="C72" s="1" t="s">
        <v>50</v>
      </c>
      <c r="D72" s="1" t="s">
        <v>19</v>
      </c>
      <c r="E72" s="2" t="e">
        <f>VLOOKUP(C72,考勤!A:AM,35,0)</f>
        <v>#N/A</v>
      </c>
      <c r="F72" s="2" t="e">
        <f>VLOOKUP(C72,考勤!$A$5:AP50,42,0)</f>
        <v>#N/A</v>
      </c>
      <c r="G72" s="3">
        <v>19.5</v>
      </c>
      <c r="H72" s="4" t="e">
        <f t="shared" si="5"/>
        <v>#N/A</v>
      </c>
      <c r="I72" s="4" t="e">
        <f>VLOOKUP(C72,考勤!$A$5:AP56,41,0)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109</v>
      </c>
      <c r="C73" s="1" t="s">
        <v>51</v>
      </c>
      <c r="D73" s="1" t="s">
        <v>19</v>
      </c>
      <c r="E73" s="2" t="e">
        <f>VLOOKUP(C73,考勤!A:AM,35,0)</f>
        <v>#N/A</v>
      </c>
      <c r="F73" s="2" t="e">
        <f>VLOOKUP(C73,考勤!$A$5:AP50,42,0)</f>
        <v>#N/A</v>
      </c>
      <c r="G73" s="3">
        <v>19.5</v>
      </c>
      <c r="H73" s="4" t="e">
        <f t="shared" si="5"/>
        <v>#N/A</v>
      </c>
      <c r="I73" s="4" t="e">
        <f>VLOOKUP(C73,考勤!$A$5:AP56,41,0)</f>
        <v>#N/A</v>
      </c>
      <c r="J73" s="3">
        <v>20.5</v>
      </c>
      <c r="K73" s="4" t="e">
        <f t="shared" si="6"/>
        <v>#N/A</v>
      </c>
      <c r="L73" s="4">
        <f>IFERROR(VLOOKUP(C73,奖惩!B:D,3,0),0)</f>
        <v>0</v>
      </c>
      <c r="M73" s="7" t="e">
        <f t="shared" si="7"/>
        <v>#N/A</v>
      </c>
      <c r="N73" s="7" t="e">
        <f t="shared" si="8"/>
        <v>#N/A</v>
      </c>
      <c r="O73" s="7" t="e">
        <f t="shared" si="9"/>
        <v>#N/A</v>
      </c>
    </row>
    <row r="74" ht="14.25" spans="2:15">
      <c r="B74" s="1" t="s">
        <v>109</v>
      </c>
      <c r="C74" s="1" t="s">
        <v>53</v>
      </c>
      <c r="D74" s="1" t="s">
        <v>19</v>
      </c>
      <c r="E74" s="2" t="e">
        <f>VLOOKUP(C74,考勤!A:AM,35,0)</f>
        <v>#N/A</v>
      </c>
      <c r="F74" s="2" t="e">
        <f>VLOOKUP(C74,考勤!$A$5:AP51,42,0)</f>
        <v>#N/A</v>
      </c>
      <c r="G74" s="3">
        <v>19.5</v>
      </c>
      <c r="H74" s="4" t="e">
        <f t="shared" si="5"/>
        <v>#N/A</v>
      </c>
      <c r="I74" s="4" t="e">
        <f>VLOOKUP(C74,考勤!$A$5:AP57,41,0)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  <cfRule type="duplicateValues" dxfId="0" priority="1378"/>
    <cfRule type="duplicateValues" dxfId="0" priority="1377"/>
    <cfRule type="duplicateValues" dxfId="0" priority="1376"/>
    <cfRule type="duplicateValues" dxfId="0" priority="1375"/>
    <cfRule type="duplicateValues" dxfId="0" priority="1373"/>
  </conditionalFormatting>
  <conditionalFormatting sqref="C4">
    <cfRule type="duplicateValues" dxfId="0" priority="1381"/>
    <cfRule type="duplicateValues" dxfId="0" priority="1380"/>
    <cfRule type="duplicateValues" dxfId="0" priority="1374"/>
    <cfRule type="duplicateValues" dxfId="0" priority="1372"/>
  </conditionalFormatting>
  <conditionalFormatting sqref="B5">
    <cfRule type="duplicateValues" dxfId="0" priority="1371"/>
    <cfRule type="duplicateValues" dxfId="0" priority="1370"/>
    <cfRule type="duplicateValues" dxfId="0" priority="1369"/>
    <cfRule type="duplicateValues" dxfId="0" priority="1368"/>
    <cfRule type="duplicateValues" dxfId="0" priority="1367"/>
    <cfRule type="duplicateValues" dxfId="0" priority="1366"/>
  </conditionalFormatting>
  <conditionalFormatting sqref="B6">
    <cfRule type="duplicateValues" dxfId="0" priority="814"/>
    <cfRule type="duplicateValues" dxfId="0" priority="808"/>
    <cfRule type="duplicateValues" dxfId="0" priority="802"/>
    <cfRule type="duplicateValues" dxfId="0" priority="796"/>
    <cfRule type="duplicateValues" dxfId="0" priority="790"/>
    <cfRule type="duplicateValues" dxfId="0" priority="784"/>
  </conditionalFormatting>
  <conditionalFormatting sqref="C6">
    <cfRule type="duplicateValues" dxfId="0" priority="838"/>
    <cfRule type="duplicateValues" dxfId="0" priority="832"/>
    <cfRule type="duplicateValues" dxfId="0" priority="826"/>
    <cfRule type="duplicateValues" dxfId="0" priority="820"/>
    <cfRule type="duplicateValues" dxfId="0" priority="778"/>
    <cfRule type="duplicateValues" dxfId="0" priority="772"/>
    <cfRule type="duplicateValues" dxfId="0" priority="766"/>
    <cfRule type="duplicateValues" dxfId="0" priority="760"/>
    <cfRule type="duplicateValues" dxfId="0" priority="754"/>
    <cfRule type="duplicateValues" dxfId="0" priority="748"/>
    <cfRule type="duplicateValues" dxfId="0" priority="742"/>
    <cfRule type="duplicateValues" dxfId="0" priority="736"/>
    <cfRule type="duplicateValues" dxfId="0" priority="730"/>
    <cfRule type="duplicateValues" dxfId="0" priority="724"/>
    <cfRule type="duplicateValues" dxfId="0" priority="718"/>
    <cfRule type="duplicateValues" dxfId="0" priority="712"/>
    <cfRule type="duplicateValues" dxfId="0" priority="706"/>
  </conditionalFormatting>
  <conditionalFormatting sqref="B7">
    <cfRule type="duplicateValues" dxfId="0" priority="813"/>
    <cfRule type="duplicateValues" dxfId="0" priority="807"/>
    <cfRule type="duplicateValues" dxfId="0" priority="801"/>
    <cfRule type="duplicateValues" dxfId="0" priority="795"/>
    <cfRule type="duplicateValues" dxfId="0" priority="789"/>
    <cfRule type="duplicateValues" dxfId="0" priority="783"/>
  </conditionalFormatting>
  <conditionalFormatting sqref="C7">
    <cfRule type="duplicateValues" dxfId="0" priority="837"/>
    <cfRule type="duplicateValues" dxfId="0" priority="831"/>
    <cfRule type="duplicateValues" dxfId="0" priority="825"/>
    <cfRule type="duplicateValues" dxfId="0" priority="819"/>
    <cfRule type="duplicateValues" dxfId="0" priority="777"/>
    <cfRule type="duplicateValues" dxfId="0" priority="771"/>
    <cfRule type="duplicateValues" dxfId="0" priority="765"/>
    <cfRule type="duplicateValues" dxfId="0" priority="759"/>
    <cfRule type="duplicateValues" dxfId="0" priority="753"/>
    <cfRule type="duplicateValues" dxfId="0" priority="747"/>
    <cfRule type="duplicateValues" dxfId="0" priority="741"/>
    <cfRule type="duplicateValues" dxfId="0" priority="735"/>
    <cfRule type="duplicateValues" dxfId="0" priority="729"/>
    <cfRule type="duplicateValues" dxfId="0" priority="723"/>
    <cfRule type="duplicateValues" dxfId="0" priority="717"/>
    <cfRule type="duplicateValues" dxfId="0" priority="711"/>
    <cfRule type="duplicateValues" dxfId="0" priority="705"/>
  </conditionalFormatting>
  <conditionalFormatting sqref="B8">
    <cfRule type="duplicateValues" dxfId="0" priority="812"/>
    <cfRule type="duplicateValues" dxfId="0" priority="806"/>
    <cfRule type="duplicateValues" dxfId="0" priority="800"/>
    <cfRule type="duplicateValues" dxfId="0" priority="794"/>
    <cfRule type="duplicateValues" dxfId="0" priority="788"/>
    <cfRule type="duplicateValues" dxfId="0" priority="782"/>
  </conditionalFormatting>
  <conditionalFormatting sqref="C8">
    <cfRule type="duplicateValues" dxfId="0" priority="836"/>
    <cfRule type="duplicateValues" dxfId="0" priority="830"/>
    <cfRule type="duplicateValues" dxfId="0" priority="824"/>
    <cfRule type="duplicateValues" dxfId="0" priority="818"/>
    <cfRule type="duplicateValues" dxfId="0" priority="776"/>
    <cfRule type="duplicateValues" dxfId="0" priority="770"/>
    <cfRule type="duplicateValues" dxfId="0" priority="764"/>
    <cfRule type="duplicateValues" dxfId="0" priority="758"/>
    <cfRule type="duplicateValues" dxfId="0" priority="752"/>
    <cfRule type="duplicateValues" dxfId="0" priority="746"/>
    <cfRule type="duplicateValues" dxfId="0" priority="740"/>
    <cfRule type="duplicateValues" dxfId="0" priority="734"/>
    <cfRule type="duplicateValues" dxfId="0" priority="728"/>
    <cfRule type="duplicateValues" dxfId="0" priority="722"/>
    <cfRule type="duplicateValues" dxfId="0" priority="716"/>
    <cfRule type="duplicateValues" dxfId="0" priority="710"/>
    <cfRule type="duplicateValues" dxfId="0" priority="704"/>
  </conditionalFormatting>
  <conditionalFormatting sqref="B9">
    <cfRule type="duplicateValues" dxfId="0" priority="811"/>
    <cfRule type="duplicateValues" dxfId="0" priority="805"/>
    <cfRule type="duplicateValues" dxfId="0" priority="799"/>
    <cfRule type="duplicateValues" dxfId="0" priority="793"/>
    <cfRule type="duplicateValues" dxfId="0" priority="787"/>
    <cfRule type="duplicateValues" dxfId="0" priority="781"/>
  </conditionalFormatting>
  <conditionalFormatting sqref="C9">
    <cfRule type="duplicateValues" dxfId="0" priority="835"/>
    <cfRule type="duplicateValues" dxfId="0" priority="829"/>
    <cfRule type="duplicateValues" dxfId="0" priority="823"/>
    <cfRule type="duplicateValues" dxfId="0" priority="817"/>
    <cfRule type="duplicateValues" dxfId="0" priority="775"/>
    <cfRule type="duplicateValues" dxfId="0" priority="769"/>
    <cfRule type="duplicateValues" dxfId="0" priority="763"/>
    <cfRule type="duplicateValues" dxfId="0" priority="757"/>
    <cfRule type="duplicateValues" dxfId="0" priority="751"/>
    <cfRule type="duplicateValues" dxfId="0" priority="745"/>
    <cfRule type="duplicateValues" dxfId="0" priority="739"/>
    <cfRule type="duplicateValues" dxfId="0" priority="733"/>
    <cfRule type="duplicateValues" dxfId="0" priority="727"/>
    <cfRule type="duplicateValues" dxfId="0" priority="721"/>
    <cfRule type="duplicateValues" dxfId="0" priority="715"/>
    <cfRule type="duplicateValues" dxfId="0" priority="709"/>
    <cfRule type="duplicateValues" dxfId="0" priority="703"/>
  </conditionalFormatting>
  <conditionalFormatting sqref="B10">
    <cfRule type="duplicateValues" dxfId="0" priority="810"/>
    <cfRule type="duplicateValues" dxfId="0" priority="804"/>
    <cfRule type="duplicateValues" dxfId="0" priority="798"/>
    <cfRule type="duplicateValues" dxfId="0" priority="792"/>
    <cfRule type="duplicateValues" dxfId="0" priority="786"/>
    <cfRule type="duplicateValues" dxfId="0" priority="780"/>
  </conditionalFormatting>
  <conditionalFormatting sqref="C10">
    <cfRule type="duplicateValues" dxfId="0" priority="834"/>
    <cfRule type="duplicateValues" dxfId="0" priority="828"/>
    <cfRule type="duplicateValues" dxfId="0" priority="822"/>
    <cfRule type="duplicateValues" dxfId="0" priority="816"/>
    <cfRule type="duplicateValues" dxfId="0" priority="774"/>
    <cfRule type="duplicateValues" dxfId="0" priority="768"/>
    <cfRule type="duplicateValues" dxfId="0" priority="762"/>
    <cfRule type="duplicateValues" dxfId="0" priority="756"/>
    <cfRule type="duplicateValues" dxfId="0" priority="750"/>
    <cfRule type="duplicateValues" dxfId="0" priority="744"/>
    <cfRule type="duplicateValues" dxfId="0" priority="738"/>
    <cfRule type="duplicateValues" dxfId="0" priority="732"/>
    <cfRule type="duplicateValues" dxfId="0" priority="726"/>
    <cfRule type="duplicateValues" dxfId="0" priority="720"/>
    <cfRule type="duplicateValues" dxfId="0" priority="714"/>
    <cfRule type="duplicateValues" dxfId="0" priority="708"/>
    <cfRule type="duplicateValues" dxfId="0" priority="702"/>
  </conditionalFormatting>
  <conditionalFormatting sqref="B11">
    <cfRule type="duplicateValues" dxfId="0" priority="687"/>
    <cfRule type="duplicateValues" dxfId="0" priority="684"/>
    <cfRule type="duplicateValues" dxfId="0" priority="681"/>
    <cfRule type="duplicateValues" dxfId="0" priority="678"/>
    <cfRule type="duplicateValues" dxfId="0" priority="675"/>
    <cfRule type="duplicateValues" dxfId="0" priority="672"/>
  </conditionalFormatting>
  <conditionalFormatting sqref="C11">
    <cfRule type="duplicateValues" dxfId="0" priority="699"/>
    <cfRule type="duplicateValues" dxfId="0" priority="696"/>
    <cfRule type="duplicateValues" dxfId="0" priority="693"/>
    <cfRule type="duplicateValues" dxfId="0" priority="690"/>
    <cfRule type="duplicateValues" dxfId="0" priority="669"/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  <cfRule type="duplicateValues" dxfId="0" priority="636"/>
    <cfRule type="duplicateValues" dxfId="0" priority="633"/>
    <cfRule type="duplicateValues" dxfId="0" priority="630"/>
  </conditionalFormatting>
  <conditionalFormatting sqref="B14">
    <cfRule type="duplicateValues" dxfId="0" priority="686"/>
    <cfRule type="duplicateValues" dxfId="0" priority="683"/>
    <cfRule type="duplicateValues" dxfId="0" priority="680"/>
    <cfRule type="duplicateValues" dxfId="0" priority="677"/>
    <cfRule type="duplicateValues" dxfId="0" priority="674"/>
    <cfRule type="duplicateValues" dxfId="0" priority="671"/>
  </conditionalFormatting>
  <conditionalFormatting sqref="C14">
    <cfRule type="duplicateValues" dxfId="0" priority="698"/>
    <cfRule type="duplicateValues" dxfId="0" priority="695"/>
    <cfRule type="duplicateValues" dxfId="0" priority="692"/>
    <cfRule type="duplicateValues" dxfId="0" priority="689"/>
    <cfRule type="duplicateValues" dxfId="0" priority="668"/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  <cfRule type="duplicateValues" dxfId="0" priority="635"/>
    <cfRule type="duplicateValues" dxfId="0" priority="632"/>
    <cfRule type="duplicateValues" dxfId="0" priority="629"/>
  </conditionalFormatting>
  <conditionalFormatting sqref="B15">
    <cfRule type="duplicateValues" dxfId="0" priority="685"/>
    <cfRule type="duplicateValues" dxfId="0" priority="682"/>
    <cfRule type="duplicateValues" dxfId="0" priority="679"/>
    <cfRule type="duplicateValues" dxfId="0" priority="676"/>
    <cfRule type="duplicateValues" dxfId="0" priority="673"/>
    <cfRule type="duplicateValues" dxfId="0" priority="670"/>
  </conditionalFormatting>
  <conditionalFormatting sqref="C15">
    <cfRule type="duplicateValues" dxfId="0" priority="697"/>
    <cfRule type="duplicateValues" dxfId="0" priority="694"/>
    <cfRule type="duplicateValues" dxfId="0" priority="691"/>
    <cfRule type="duplicateValues" dxfId="0" priority="688"/>
    <cfRule type="duplicateValues" dxfId="0" priority="667"/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  <cfRule type="duplicateValues" dxfId="0" priority="634"/>
    <cfRule type="duplicateValues" dxfId="0" priority="631"/>
    <cfRule type="duplicateValues" dxfId="0" priority="628"/>
  </conditionalFormatting>
  <conditionalFormatting sqref="B16">
    <cfRule type="duplicateValues" dxfId="0" priority="809"/>
    <cfRule type="duplicateValues" dxfId="0" priority="803"/>
    <cfRule type="duplicateValues" dxfId="0" priority="797"/>
    <cfRule type="duplicateValues" dxfId="0" priority="791"/>
    <cfRule type="duplicateValues" dxfId="0" priority="785"/>
    <cfRule type="duplicateValues" dxfId="0" priority="779"/>
  </conditionalFormatting>
  <conditionalFormatting sqref="C16">
    <cfRule type="duplicateValues" dxfId="0" priority="833"/>
    <cfRule type="duplicateValues" dxfId="0" priority="827"/>
    <cfRule type="duplicateValues" dxfId="0" priority="821"/>
    <cfRule type="duplicateValues" dxfId="0" priority="815"/>
    <cfRule type="duplicateValues" dxfId="0" priority="773"/>
    <cfRule type="duplicateValues" dxfId="0" priority="767"/>
    <cfRule type="duplicateValues" dxfId="0" priority="761"/>
    <cfRule type="duplicateValues" dxfId="0" priority="755"/>
    <cfRule type="duplicateValues" dxfId="0" priority="749"/>
    <cfRule type="duplicateValues" dxfId="0" priority="743"/>
    <cfRule type="duplicateValues" dxfId="0" priority="737"/>
    <cfRule type="duplicateValues" dxfId="0" priority="731"/>
    <cfRule type="duplicateValues" dxfId="0" priority="725"/>
    <cfRule type="duplicateValues" dxfId="0" priority="719"/>
    <cfRule type="duplicateValues" dxfId="0" priority="713"/>
    <cfRule type="duplicateValues" dxfId="0" priority="707"/>
    <cfRule type="duplicateValues" dxfId="0" priority="701"/>
  </conditionalFormatting>
  <conditionalFormatting sqref="B17">
    <cfRule type="duplicateValues" dxfId="0" priority="1077"/>
    <cfRule type="duplicateValues" dxfId="0" priority="1075"/>
    <cfRule type="duplicateValues" dxfId="0" priority="1073"/>
    <cfRule type="duplicateValues" dxfId="0" priority="1071"/>
    <cfRule type="duplicateValues" dxfId="0" priority="1069"/>
    <cfRule type="duplicateValues" dxfId="0" priority="1065"/>
  </conditionalFormatting>
  <conditionalFormatting sqref="C17">
    <cfRule type="duplicateValues" dxfId="0" priority="1081"/>
    <cfRule type="duplicateValues" dxfId="0" priority="1079"/>
    <cfRule type="duplicateValues" dxfId="0" priority="1067"/>
    <cfRule type="duplicateValues" dxfId="0" priority="1063"/>
    <cfRule type="duplicateValues" dxfId="0" priority="1061"/>
    <cfRule type="duplicateValues" dxfId="0" priority="1059"/>
    <cfRule type="duplicateValues" dxfId="0" priority="1057"/>
    <cfRule type="duplicateValues" dxfId="0" priority="1055"/>
    <cfRule type="duplicateValues" dxfId="0" priority="1053"/>
    <cfRule type="duplicateValues" dxfId="0" priority="1051"/>
    <cfRule type="duplicateValues" dxfId="0" priority="1049"/>
    <cfRule type="duplicateValues" dxfId="0" priority="1047"/>
  </conditionalFormatting>
  <conditionalFormatting sqref="B18">
    <cfRule type="duplicateValues" dxfId="0" priority="1076"/>
    <cfRule type="duplicateValues" dxfId="0" priority="1074"/>
    <cfRule type="duplicateValues" dxfId="0" priority="1072"/>
    <cfRule type="duplicateValues" dxfId="0" priority="1070"/>
    <cfRule type="duplicateValues" dxfId="0" priority="1068"/>
    <cfRule type="duplicateValues" dxfId="0" priority="1064"/>
  </conditionalFormatting>
  <conditionalFormatting sqref="C18">
    <cfRule type="duplicateValues" dxfId="0" priority="1080"/>
    <cfRule type="duplicateValues" dxfId="0" priority="1078"/>
    <cfRule type="duplicateValues" dxfId="0" priority="1066"/>
    <cfRule type="duplicateValues" dxfId="0" priority="1062"/>
    <cfRule type="duplicateValues" dxfId="0" priority="1060"/>
    <cfRule type="duplicateValues" dxfId="0" priority="1058"/>
    <cfRule type="duplicateValues" dxfId="0" priority="1056"/>
    <cfRule type="duplicateValues" dxfId="0" priority="1054"/>
    <cfRule type="duplicateValues" dxfId="0" priority="1052"/>
    <cfRule type="duplicateValues" dxfId="0" priority="1050"/>
    <cfRule type="duplicateValues" dxfId="0" priority="1048"/>
    <cfRule type="duplicateValues" dxfId="0" priority="1046"/>
  </conditionalFormatting>
  <conditionalFormatting sqref="B19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19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20"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5"/>
  </conditionalFormatting>
  <conditionalFormatting sqref="C20">
    <cfRule type="duplicateValues" dxfId="0" priority="873"/>
    <cfRule type="duplicateValues" dxfId="0" priority="872"/>
    <cfRule type="duplicateValues" dxfId="0" priority="866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</conditionalFormatting>
  <conditionalFormatting sqref="B21">
    <cfRule type="duplicateValues" dxfId="0" priority="1290"/>
    <cfRule type="duplicateValues" dxfId="0" priority="1285"/>
    <cfRule type="duplicateValues" dxfId="0" priority="1280"/>
    <cfRule type="duplicateValues" dxfId="0" priority="1275"/>
    <cfRule type="duplicateValues" dxfId="0" priority="1270"/>
    <cfRule type="duplicateValues" dxfId="0" priority="1260"/>
  </conditionalFormatting>
  <conditionalFormatting sqref="C21">
    <cfRule type="duplicateValues" dxfId="0" priority="1300"/>
    <cfRule type="duplicateValues" dxfId="0" priority="1295"/>
    <cfRule type="duplicateValues" dxfId="0" priority="1265"/>
    <cfRule type="duplicateValues" dxfId="0" priority="1255"/>
    <cfRule type="duplicateValues" dxfId="0" priority="1250"/>
    <cfRule type="duplicateValues" dxfId="0" priority="1245"/>
    <cfRule type="duplicateValues" dxfId="0" priority="1240"/>
  </conditionalFormatting>
  <conditionalFormatting sqref="B22">
    <cfRule type="duplicateValues" dxfId="0" priority="265"/>
    <cfRule type="duplicateValues" dxfId="0" priority="254"/>
    <cfRule type="duplicateValues" dxfId="0" priority="243"/>
    <cfRule type="duplicateValues" dxfId="0" priority="232"/>
    <cfRule type="duplicateValues" dxfId="0" priority="221"/>
    <cfRule type="duplicateValues" dxfId="0" priority="199"/>
  </conditionalFormatting>
  <conditionalFormatting sqref="C22">
    <cfRule type="duplicateValues" dxfId="0" priority="287"/>
    <cfRule type="duplicateValues" dxfId="0" priority="276"/>
    <cfRule type="duplicateValues" dxfId="0" priority="210"/>
    <cfRule type="duplicateValues" dxfId="0" priority="188"/>
    <cfRule type="duplicateValues" dxfId="0" priority="177"/>
    <cfRule type="duplicateValues" dxfId="0" priority="166"/>
    <cfRule type="duplicateValues" dxfId="0" priority="155"/>
    <cfRule type="duplicateValues" dxfId="0" priority="144"/>
    <cfRule type="duplicateValues" dxfId="0" priority="133"/>
    <cfRule type="duplicateValues" dxfId="0" priority="122"/>
    <cfRule type="duplicateValues" dxfId="0" priority="111"/>
    <cfRule type="duplicateValues" dxfId="0" priority="100"/>
    <cfRule type="duplicateValues" dxfId="0" priority="89"/>
    <cfRule type="duplicateValues" dxfId="0" priority="78"/>
    <cfRule type="duplicateValues" dxfId="0" priority="67"/>
    <cfRule type="duplicateValues" dxfId="0" priority="56"/>
    <cfRule type="duplicateValues" dxfId="0" priority="45"/>
    <cfRule type="duplicateValues" dxfId="0" priority="34"/>
    <cfRule type="duplicateValues" dxfId="0" priority="23"/>
    <cfRule type="duplicateValues" dxfId="0" priority="12"/>
  </conditionalFormatting>
  <conditionalFormatting sqref="B23">
    <cfRule type="duplicateValues" dxfId="0" priority="264"/>
    <cfRule type="duplicateValues" dxfId="0" priority="253"/>
    <cfRule type="duplicateValues" dxfId="0" priority="242"/>
    <cfRule type="duplicateValues" dxfId="0" priority="231"/>
    <cfRule type="duplicateValues" dxfId="0" priority="220"/>
    <cfRule type="duplicateValues" dxfId="0" priority="198"/>
  </conditionalFormatting>
  <conditionalFormatting sqref="C23">
    <cfRule type="duplicateValues" dxfId="0" priority="286"/>
    <cfRule type="duplicateValues" dxfId="0" priority="275"/>
    <cfRule type="duplicateValues" dxfId="0" priority="209"/>
    <cfRule type="duplicateValues" dxfId="0" priority="187"/>
    <cfRule type="duplicateValues" dxfId="0" priority="176"/>
    <cfRule type="duplicateValues" dxfId="0" priority="165"/>
    <cfRule type="duplicateValues" dxfId="0" priority="154"/>
    <cfRule type="duplicateValues" dxfId="0" priority="143"/>
    <cfRule type="duplicateValues" dxfId="0" priority="132"/>
    <cfRule type="duplicateValues" dxfId="0" priority="121"/>
    <cfRule type="duplicateValues" dxfId="0" priority="110"/>
    <cfRule type="duplicateValues" dxfId="0" priority="99"/>
    <cfRule type="duplicateValues" dxfId="0" priority="88"/>
    <cfRule type="duplicateValues" dxfId="0" priority="77"/>
    <cfRule type="duplicateValues" dxfId="0" priority="66"/>
    <cfRule type="duplicateValues" dxfId="0" priority="55"/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24">
    <cfRule type="duplicateValues" dxfId="0" priority="263"/>
    <cfRule type="duplicateValues" dxfId="0" priority="252"/>
    <cfRule type="duplicateValues" dxfId="0" priority="241"/>
    <cfRule type="duplicateValues" dxfId="0" priority="230"/>
    <cfRule type="duplicateValues" dxfId="0" priority="219"/>
    <cfRule type="duplicateValues" dxfId="0" priority="197"/>
  </conditionalFormatting>
  <conditionalFormatting sqref="C24">
    <cfRule type="duplicateValues" dxfId="0" priority="285"/>
    <cfRule type="duplicateValues" dxfId="0" priority="274"/>
    <cfRule type="duplicateValues" dxfId="0" priority="208"/>
    <cfRule type="duplicateValues" dxfId="0" priority="186"/>
    <cfRule type="duplicateValues" dxfId="0" priority="175"/>
    <cfRule type="duplicateValues" dxfId="0" priority="164"/>
    <cfRule type="duplicateValues" dxfId="0" priority="153"/>
    <cfRule type="duplicateValues" dxfId="0" priority="142"/>
    <cfRule type="duplicateValues" dxfId="0" priority="131"/>
    <cfRule type="duplicateValues" dxfId="0" priority="120"/>
    <cfRule type="duplicateValues" dxfId="0" priority="109"/>
    <cfRule type="duplicateValues" dxfId="0" priority="98"/>
    <cfRule type="duplicateValues" dxfId="0" priority="87"/>
    <cfRule type="duplicateValues" dxfId="0" priority="76"/>
    <cfRule type="duplicateValues" dxfId="0" priority="65"/>
    <cfRule type="duplicateValues" dxfId="0" priority="54"/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25">
    <cfRule type="duplicateValues" dxfId="0" priority="262"/>
    <cfRule type="duplicateValues" dxfId="0" priority="251"/>
    <cfRule type="duplicateValues" dxfId="0" priority="240"/>
    <cfRule type="duplicateValues" dxfId="0" priority="229"/>
    <cfRule type="duplicateValues" dxfId="0" priority="218"/>
    <cfRule type="duplicateValues" dxfId="0" priority="196"/>
  </conditionalFormatting>
  <conditionalFormatting sqref="C25">
    <cfRule type="duplicateValues" dxfId="0" priority="284"/>
    <cfRule type="duplicateValues" dxfId="0" priority="273"/>
    <cfRule type="duplicateValues" dxfId="0" priority="207"/>
    <cfRule type="duplicateValues" dxfId="0" priority="185"/>
    <cfRule type="duplicateValues" dxfId="0" priority="174"/>
    <cfRule type="duplicateValues" dxfId="0" priority="163"/>
    <cfRule type="duplicateValues" dxfId="0" priority="152"/>
    <cfRule type="duplicateValues" dxfId="0" priority="141"/>
    <cfRule type="duplicateValues" dxfId="0" priority="130"/>
    <cfRule type="duplicateValues" dxfId="0" priority="119"/>
    <cfRule type="duplicateValues" dxfId="0" priority="108"/>
    <cfRule type="duplicateValues" dxfId="0" priority="97"/>
    <cfRule type="duplicateValues" dxfId="0" priority="86"/>
    <cfRule type="duplicateValues" dxfId="0" priority="75"/>
    <cfRule type="duplicateValues" dxfId="0" priority="64"/>
    <cfRule type="duplicateValues" dxfId="0" priority="53"/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26">
    <cfRule type="duplicateValues" dxfId="0" priority="261"/>
    <cfRule type="duplicateValues" dxfId="0" priority="250"/>
    <cfRule type="duplicateValues" dxfId="0" priority="239"/>
    <cfRule type="duplicateValues" dxfId="0" priority="228"/>
    <cfRule type="duplicateValues" dxfId="0" priority="217"/>
    <cfRule type="duplicateValues" dxfId="0" priority="195"/>
  </conditionalFormatting>
  <conditionalFormatting sqref="C26">
    <cfRule type="duplicateValues" dxfId="0" priority="283"/>
    <cfRule type="duplicateValues" dxfId="0" priority="272"/>
    <cfRule type="duplicateValues" dxfId="0" priority="206"/>
    <cfRule type="duplicateValues" dxfId="0" priority="184"/>
    <cfRule type="duplicateValues" dxfId="0" priority="173"/>
    <cfRule type="duplicateValues" dxfId="0" priority="162"/>
    <cfRule type="duplicateValues" dxfId="0" priority="151"/>
    <cfRule type="duplicateValues" dxfId="0" priority="140"/>
    <cfRule type="duplicateValues" dxfId="0" priority="129"/>
    <cfRule type="duplicateValues" dxfId="0" priority="118"/>
    <cfRule type="duplicateValues" dxfId="0" priority="107"/>
    <cfRule type="duplicateValues" dxfId="0" priority="96"/>
    <cfRule type="duplicateValues" dxfId="0" priority="85"/>
    <cfRule type="duplicateValues" dxfId="0" priority="74"/>
    <cfRule type="duplicateValues" dxfId="0" priority="63"/>
    <cfRule type="duplicateValues" dxfId="0" priority="52"/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27">
    <cfRule type="duplicateValues" dxfId="0" priority="260"/>
    <cfRule type="duplicateValues" dxfId="0" priority="249"/>
    <cfRule type="duplicateValues" dxfId="0" priority="238"/>
    <cfRule type="duplicateValues" dxfId="0" priority="227"/>
    <cfRule type="duplicateValues" dxfId="0" priority="216"/>
    <cfRule type="duplicateValues" dxfId="0" priority="194"/>
  </conditionalFormatting>
  <conditionalFormatting sqref="C27">
    <cfRule type="duplicateValues" dxfId="0" priority="282"/>
    <cfRule type="duplicateValues" dxfId="0" priority="271"/>
    <cfRule type="duplicateValues" dxfId="0" priority="205"/>
    <cfRule type="duplicateValues" dxfId="0" priority="183"/>
    <cfRule type="duplicateValues" dxfId="0" priority="172"/>
    <cfRule type="duplicateValues" dxfId="0" priority="161"/>
    <cfRule type="duplicateValues" dxfId="0" priority="150"/>
    <cfRule type="duplicateValues" dxfId="0" priority="139"/>
    <cfRule type="duplicateValues" dxfId="0" priority="128"/>
    <cfRule type="duplicateValues" dxfId="0" priority="117"/>
    <cfRule type="duplicateValues" dxfId="0" priority="106"/>
    <cfRule type="duplicateValues" dxfId="0" priority="95"/>
    <cfRule type="duplicateValues" dxfId="0" priority="84"/>
    <cfRule type="duplicateValues" dxfId="0" priority="73"/>
    <cfRule type="duplicateValues" dxfId="0" priority="62"/>
    <cfRule type="duplicateValues" dxfId="0" priority="51"/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28">
    <cfRule type="duplicateValues" dxfId="0" priority="259"/>
    <cfRule type="duplicateValues" dxfId="0" priority="248"/>
    <cfRule type="duplicateValues" dxfId="0" priority="237"/>
    <cfRule type="duplicateValues" dxfId="0" priority="226"/>
    <cfRule type="duplicateValues" dxfId="0" priority="215"/>
    <cfRule type="duplicateValues" dxfId="0" priority="193"/>
  </conditionalFormatting>
  <conditionalFormatting sqref="C28">
    <cfRule type="duplicateValues" dxfId="0" priority="281"/>
    <cfRule type="duplicateValues" dxfId="0" priority="270"/>
    <cfRule type="duplicateValues" dxfId="0" priority="204"/>
    <cfRule type="duplicateValues" dxfId="0" priority="182"/>
    <cfRule type="duplicateValues" dxfId="0" priority="171"/>
    <cfRule type="duplicateValues" dxfId="0" priority="160"/>
    <cfRule type="duplicateValues" dxfId="0" priority="149"/>
    <cfRule type="duplicateValues" dxfId="0" priority="138"/>
    <cfRule type="duplicateValues" dxfId="0" priority="127"/>
    <cfRule type="duplicateValues" dxfId="0" priority="116"/>
    <cfRule type="duplicateValues" dxfId="0" priority="105"/>
    <cfRule type="duplicateValues" dxfId="0" priority="94"/>
    <cfRule type="duplicateValues" dxfId="0" priority="83"/>
    <cfRule type="duplicateValues" dxfId="0" priority="72"/>
    <cfRule type="duplicateValues" dxfId="0" priority="61"/>
    <cfRule type="duplicateValues" dxfId="0" priority="50"/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29">
    <cfRule type="duplicateValues" dxfId="0" priority="258"/>
    <cfRule type="duplicateValues" dxfId="0" priority="247"/>
    <cfRule type="duplicateValues" dxfId="0" priority="236"/>
    <cfRule type="duplicateValues" dxfId="0" priority="225"/>
    <cfRule type="duplicateValues" dxfId="0" priority="214"/>
    <cfRule type="duplicateValues" dxfId="0" priority="192"/>
  </conditionalFormatting>
  <conditionalFormatting sqref="C29">
    <cfRule type="duplicateValues" dxfId="0" priority="280"/>
    <cfRule type="duplicateValues" dxfId="0" priority="269"/>
    <cfRule type="duplicateValues" dxfId="0" priority="203"/>
    <cfRule type="duplicateValues" dxfId="0" priority="181"/>
    <cfRule type="duplicateValues" dxfId="0" priority="170"/>
    <cfRule type="duplicateValues" dxfId="0" priority="159"/>
    <cfRule type="duplicateValues" dxfId="0" priority="148"/>
    <cfRule type="duplicateValues" dxfId="0" priority="137"/>
    <cfRule type="duplicateValues" dxfId="0" priority="126"/>
    <cfRule type="duplicateValues" dxfId="0" priority="115"/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  <cfRule type="duplicateValues" dxfId="0" priority="49"/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30">
    <cfRule type="duplicateValues" dxfId="0" priority="257"/>
    <cfRule type="duplicateValues" dxfId="0" priority="246"/>
    <cfRule type="duplicateValues" dxfId="0" priority="235"/>
    <cfRule type="duplicateValues" dxfId="0" priority="224"/>
    <cfRule type="duplicateValues" dxfId="0" priority="213"/>
    <cfRule type="duplicateValues" dxfId="0" priority="191"/>
  </conditionalFormatting>
  <conditionalFormatting sqref="C30">
    <cfRule type="duplicateValues" dxfId="0" priority="279"/>
    <cfRule type="duplicateValues" dxfId="0" priority="268"/>
    <cfRule type="duplicateValues" dxfId="0" priority="202"/>
    <cfRule type="duplicateValues" dxfId="0" priority="180"/>
    <cfRule type="duplicateValues" dxfId="0" priority="169"/>
    <cfRule type="duplicateValues" dxfId="0" priority="158"/>
    <cfRule type="duplicateValues" dxfId="0" priority="147"/>
    <cfRule type="duplicateValues" dxfId="0" priority="136"/>
    <cfRule type="duplicateValues" dxfId="0" priority="125"/>
    <cfRule type="duplicateValues" dxfId="0" priority="114"/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  <cfRule type="duplicateValues" dxfId="0" priority="48"/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31">
    <cfRule type="duplicateValues" dxfId="0" priority="256"/>
    <cfRule type="duplicateValues" dxfId="0" priority="245"/>
    <cfRule type="duplicateValues" dxfId="0" priority="234"/>
    <cfRule type="duplicateValues" dxfId="0" priority="223"/>
    <cfRule type="duplicateValues" dxfId="0" priority="212"/>
    <cfRule type="duplicateValues" dxfId="0" priority="190"/>
  </conditionalFormatting>
  <conditionalFormatting sqref="C31">
    <cfRule type="duplicateValues" dxfId="0" priority="278"/>
    <cfRule type="duplicateValues" dxfId="0" priority="267"/>
    <cfRule type="duplicateValues" dxfId="0" priority="201"/>
    <cfRule type="duplicateValues" dxfId="0" priority="179"/>
    <cfRule type="duplicateValues" dxfId="0" priority="168"/>
    <cfRule type="duplicateValues" dxfId="0" priority="157"/>
    <cfRule type="duplicateValues" dxfId="0" priority="146"/>
    <cfRule type="duplicateValues" dxfId="0" priority="135"/>
    <cfRule type="duplicateValues" dxfId="0" priority="124"/>
    <cfRule type="duplicateValues" dxfId="0" priority="113"/>
    <cfRule type="duplicateValues" dxfId="0" priority="102"/>
    <cfRule type="duplicateValues" dxfId="0" priority="91"/>
    <cfRule type="duplicateValues" dxfId="0" priority="80"/>
    <cfRule type="duplicateValues" dxfId="0" priority="69"/>
    <cfRule type="duplicateValues" dxfId="0" priority="58"/>
    <cfRule type="duplicateValues" dxfId="0" priority="47"/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32">
    <cfRule type="duplicateValues" dxfId="0" priority="255"/>
    <cfRule type="duplicateValues" dxfId="0" priority="244"/>
    <cfRule type="duplicateValues" dxfId="0" priority="233"/>
    <cfRule type="duplicateValues" dxfId="0" priority="222"/>
    <cfRule type="duplicateValues" dxfId="0" priority="211"/>
    <cfRule type="duplicateValues" dxfId="0" priority="189"/>
  </conditionalFormatting>
  <conditionalFormatting sqref="C32">
    <cfRule type="duplicateValues" dxfId="0" priority="277"/>
    <cfRule type="duplicateValues" dxfId="0" priority="266"/>
    <cfRule type="duplicateValues" dxfId="0" priority="200"/>
    <cfRule type="duplicateValues" dxfId="0" priority="178"/>
    <cfRule type="duplicateValues" dxfId="0" priority="167"/>
    <cfRule type="duplicateValues" dxfId="0" priority="156"/>
    <cfRule type="duplicateValues" dxfId="0" priority="145"/>
    <cfRule type="duplicateValues" dxfId="0" priority="134"/>
    <cfRule type="duplicateValues" dxfId="0" priority="123"/>
    <cfRule type="duplicateValues" dxfId="0" priority="112"/>
    <cfRule type="duplicateValues" dxfId="0" priority="101"/>
    <cfRule type="duplicateValues" dxfId="0" priority="90"/>
    <cfRule type="duplicateValues" dxfId="0" priority="79"/>
    <cfRule type="duplicateValues" dxfId="0" priority="68"/>
    <cfRule type="duplicateValues" dxfId="0" priority="57"/>
    <cfRule type="duplicateValues" dxfId="0" priority="46"/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33"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6"/>
  </conditionalFormatting>
  <conditionalFormatting sqref="C33">
    <cfRule type="duplicateValues" dxfId="0" priority="314"/>
    <cfRule type="duplicateValues" dxfId="0" priority="313"/>
    <cfRule type="duplicateValues" dxfId="0" priority="307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</conditionalFormatting>
  <conditionalFormatting sqref="B34">
    <cfRule type="duplicateValues" dxfId="0" priority="1289"/>
    <cfRule type="duplicateValues" dxfId="0" priority="1284"/>
    <cfRule type="duplicateValues" dxfId="0" priority="1279"/>
    <cfRule type="duplicateValues" dxfId="0" priority="1274"/>
    <cfRule type="duplicateValues" dxfId="0" priority="1269"/>
    <cfRule type="duplicateValues" dxfId="0" priority="1259"/>
  </conditionalFormatting>
  <conditionalFormatting sqref="C34">
    <cfRule type="duplicateValues" dxfId="0" priority="1299"/>
    <cfRule type="duplicateValues" dxfId="0" priority="1294"/>
    <cfRule type="duplicateValues" dxfId="0" priority="1264"/>
    <cfRule type="duplicateValues" dxfId="0" priority="1254"/>
    <cfRule type="duplicateValues" dxfId="0" priority="1249"/>
    <cfRule type="duplicateValues" dxfId="0" priority="1244"/>
    <cfRule type="duplicateValues" dxfId="0" priority="1239"/>
  </conditionalFormatting>
  <conditionalFormatting sqref="B35">
    <cfRule type="duplicateValues" dxfId="0" priority="1288"/>
    <cfRule type="duplicateValues" dxfId="0" priority="1283"/>
    <cfRule type="duplicateValues" dxfId="0" priority="1278"/>
    <cfRule type="duplicateValues" dxfId="0" priority="1273"/>
    <cfRule type="duplicateValues" dxfId="0" priority="1268"/>
    <cfRule type="duplicateValues" dxfId="0" priority="1258"/>
  </conditionalFormatting>
  <conditionalFormatting sqref="C35">
    <cfRule type="duplicateValues" dxfId="0" priority="1298"/>
    <cfRule type="duplicateValues" dxfId="0" priority="1293"/>
    <cfRule type="duplicateValues" dxfId="0" priority="1263"/>
    <cfRule type="duplicateValues" dxfId="0" priority="1253"/>
    <cfRule type="duplicateValues" dxfId="0" priority="1248"/>
    <cfRule type="duplicateValues" dxfId="0" priority="1243"/>
    <cfRule type="duplicateValues" dxfId="0" priority="1238"/>
  </conditionalFormatting>
  <conditionalFormatting sqref="B36">
    <cfRule type="duplicateValues" dxfId="0" priority="1287"/>
    <cfRule type="duplicateValues" dxfId="0" priority="1282"/>
    <cfRule type="duplicateValues" dxfId="0" priority="1277"/>
    <cfRule type="duplicateValues" dxfId="0" priority="1272"/>
    <cfRule type="duplicateValues" dxfId="0" priority="1267"/>
    <cfRule type="duplicateValues" dxfId="0" priority="1257"/>
  </conditionalFormatting>
  <conditionalFormatting sqref="C36">
    <cfRule type="duplicateValues" dxfId="0" priority="1297"/>
    <cfRule type="duplicateValues" dxfId="0" priority="1292"/>
    <cfRule type="duplicateValues" dxfId="0" priority="1262"/>
    <cfRule type="duplicateValues" dxfId="0" priority="1252"/>
    <cfRule type="duplicateValues" dxfId="0" priority="1247"/>
    <cfRule type="duplicateValues" dxfId="0" priority="1242"/>
    <cfRule type="duplicateValues" dxfId="0" priority="1237"/>
  </conditionalFormatting>
  <conditionalFormatting sqref="B37">
    <cfRule type="duplicateValues" dxfId="0" priority="1286"/>
    <cfRule type="duplicateValues" dxfId="0" priority="1281"/>
    <cfRule type="duplicateValues" dxfId="0" priority="1276"/>
    <cfRule type="duplicateValues" dxfId="0" priority="1271"/>
    <cfRule type="duplicateValues" dxfId="0" priority="1266"/>
    <cfRule type="duplicateValues" dxfId="0" priority="1256"/>
  </conditionalFormatting>
  <conditionalFormatting sqref="C37">
    <cfRule type="duplicateValues" dxfId="0" priority="1296"/>
    <cfRule type="duplicateValues" dxfId="0" priority="1291"/>
    <cfRule type="duplicateValues" dxfId="0" priority="1261"/>
    <cfRule type="duplicateValues" dxfId="0" priority="1251"/>
    <cfRule type="duplicateValues" dxfId="0" priority="1246"/>
    <cfRule type="duplicateValues" dxfId="0" priority="1241"/>
    <cfRule type="duplicateValues" dxfId="0" priority="1236"/>
  </conditionalFormatting>
  <conditionalFormatting sqref="B38">
    <cfRule type="duplicateValues" dxfId="0" priority="1231"/>
    <cfRule type="duplicateValues" dxfId="0" priority="1229"/>
    <cfRule type="duplicateValues" dxfId="0" priority="1227"/>
    <cfRule type="duplicateValues" dxfId="0" priority="1225"/>
    <cfRule type="duplicateValues" dxfId="0" priority="1223"/>
    <cfRule type="duplicateValues" dxfId="0" priority="1219"/>
  </conditionalFormatting>
  <conditionalFormatting sqref="C38">
    <cfRule type="duplicateValues" dxfId="0" priority="1235"/>
    <cfRule type="duplicateValues" dxfId="0" priority="1233"/>
    <cfRule type="duplicateValues" dxfId="0" priority="1221"/>
    <cfRule type="duplicateValues" dxfId="0" priority="1217"/>
    <cfRule type="duplicateValues" dxfId="0" priority="1215"/>
    <cfRule type="duplicateValues" dxfId="0" priority="1213"/>
    <cfRule type="duplicateValues" dxfId="0" priority="1211"/>
  </conditionalFormatting>
  <conditionalFormatting sqref="B39">
    <cfRule type="duplicateValues" dxfId="0" priority="1230"/>
    <cfRule type="duplicateValues" dxfId="0" priority="1228"/>
    <cfRule type="duplicateValues" dxfId="0" priority="1226"/>
    <cfRule type="duplicateValues" dxfId="0" priority="1224"/>
    <cfRule type="duplicateValues" dxfId="0" priority="1222"/>
    <cfRule type="duplicateValues" dxfId="0" priority="1218"/>
  </conditionalFormatting>
  <conditionalFormatting sqref="C39">
    <cfRule type="duplicateValues" dxfId="0" priority="1234"/>
    <cfRule type="duplicateValues" dxfId="0" priority="1232"/>
    <cfRule type="duplicateValues" dxfId="0" priority="1220"/>
    <cfRule type="duplicateValues" dxfId="0" priority="1216"/>
    <cfRule type="duplicateValues" dxfId="0" priority="1214"/>
    <cfRule type="duplicateValues" dxfId="0" priority="1212"/>
    <cfRule type="duplicateValues" dxfId="0" priority="1210"/>
  </conditionalFormatting>
  <conditionalFormatting sqref="B40">
    <cfRule type="duplicateValues" dxfId="0" priority="1178"/>
    <cfRule type="duplicateValues" dxfId="0" priority="1172"/>
    <cfRule type="duplicateValues" dxfId="0" priority="1166"/>
    <cfRule type="duplicateValues" dxfId="0" priority="1160"/>
    <cfRule type="duplicateValues" dxfId="0" priority="1154"/>
    <cfRule type="duplicateValues" dxfId="0" priority="1142"/>
  </conditionalFormatting>
  <conditionalFormatting sqref="C40">
    <cfRule type="duplicateValues" dxfId="0" priority="1190"/>
    <cfRule type="duplicateValues" dxfId="0" priority="1184"/>
    <cfRule type="duplicateValues" dxfId="0" priority="1148"/>
    <cfRule type="duplicateValues" dxfId="0" priority="1136"/>
    <cfRule type="duplicateValues" dxfId="0" priority="1130"/>
    <cfRule type="duplicateValues" dxfId="0" priority="1124"/>
    <cfRule type="duplicateValues" dxfId="0" priority="1118"/>
    <cfRule type="duplicateValues" dxfId="0" priority="1112"/>
    <cfRule type="duplicateValues" dxfId="0" priority="1106"/>
  </conditionalFormatting>
  <conditionalFormatting sqref="B41">
    <cfRule type="duplicateValues" dxfId="0" priority="1177"/>
    <cfRule type="duplicateValues" dxfId="0" priority="1171"/>
    <cfRule type="duplicateValues" dxfId="0" priority="1165"/>
    <cfRule type="duplicateValues" dxfId="0" priority="1159"/>
    <cfRule type="duplicateValues" dxfId="0" priority="1153"/>
    <cfRule type="duplicateValues" dxfId="0" priority="1141"/>
  </conditionalFormatting>
  <conditionalFormatting sqref="C41">
    <cfRule type="duplicateValues" dxfId="0" priority="1189"/>
    <cfRule type="duplicateValues" dxfId="0" priority="1183"/>
    <cfRule type="duplicateValues" dxfId="0" priority="1147"/>
    <cfRule type="duplicateValues" dxfId="0" priority="1135"/>
    <cfRule type="duplicateValues" dxfId="0" priority="1129"/>
    <cfRule type="duplicateValues" dxfId="0" priority="1123"/>
    <cfRule type="duplicateValues" dxfId="0" priority="1117"/>
    <cfRule type="duplicateValues" dxfId="0" priority="1111"/>
    <cfRule type="duplicateValues" dxfId="0" priority="1105"/>
  </conditionalFormatting>
  <conditionalFormatting sqref="B42">
    <cfRule type="duplicateValues" dxfId="0" priority="1176"/>
    <cfRule type="duplicateValues" dxfId="0" priority="1170"/>
    <cfRule type="duplicateValues" dxfId="0" priority="1164"/>
    <cfRule type="duplicateValues" dxfId="0" priority="1158"/>
    <cfRule type="duplicateValues" dxfId="0" priority="1152"/>
    <cfRule type="duplicateValues" dxfId="0" priority="1140"/>
  </conditionalFormatting>
  <conditionalFormatting sqref="C42">
    <cfRule type="duplicateValues" dxfId="0" priority="1188"/>
    <cfRule type="duplicateValues" dxfId="0" priority="1182"/>
    <cfRule type="duplicateValues" dxfId="0" priority="1146"/>
    <cfRule type="duplicateValues" dxfId="0" priority="1134"/>
    <cfRule type="duplicateValues" dxfId="0" priority="1128"/>
    <cfRule type="duplicateValues" dxfId="0" priority="1122"/>
    <cfRule type="duplicateValues" dxfId="0" priority="1116"/>
    <cfRule type="duplicateValues" dxfId="0" priority="1110"/>
    <cfRule type="duplicateValues" dxfId="0" priority="1104"/>
  </conditionalFormatting>
  <conditionalFormatting sqref="B43">
    <cfRule type="duplicateValues" dxfId="0" priority="1175"/>
    <cfRule type="duplicateValues" dxfId="0" priority="1169"/>
    <cfRule type="duplicateValues" dxfId="0" priority="1163"/>
    <cfRule type="duplicateValues" dxfId="0" priority="1157"/>
    <cfRule type="duplicateValues" dxfId="0" priority="1151"/>
    <cfRule type="duplicateValues" dxfId="0" priority="1139"/>
  </conditionalFormatting>
  <conditionalFormatting sqref="C43">
    <cfRule type="duplicateValues" dxfId="0" priority="1187"/>
    <cfRule type="duplicateValues" dxfId="0" priority="1181"/>
    <cfRule type="duplicateValues" dxfId="0" priority="1145"/>
    <cfRule type="duplicateValues" dxfId="0" priority="1133"/>
    <cfRule type="duplicateValues" dxfId="0" priority="1127"/>
    <cfRule type="duplicateValues" dxfId="0" priority="1121"/>
    <cfRule type="duplicateValues" dxfId="0" priority="1115"/>
    <cfRule type="duplicateValues" dxfId="0" priority="1109"/>
    <cfRule type="duplicateValues" dxfId="0" priority="1103"/>
  </conditionalFormatting>
  <conditionalFormatting sqref="B44">
    <cfRule type="duplicateValues" dxfId="0" priority="1174"/>
    <cfRule type="duplicateValues" dxfId="0" priority="1168"/>
    <cfRule type="duplicateValues" dxfId="0" priority="1162"/>
    <cfRule type="duplicateValues" dxfId="0" priority="1156"/>
    <cfRule type="duplicateValues" dxfId="0" priority="1150"/>
    <cfRule type="duplicateValues" dxfId="0" priority="1138"/>
  </conditionalFormatting>
  <conditionalFormatting sqref="C44">
    <cfRule type="duplicateValues" dxfId="0" priority="1186"/>
    <cfRule type="duplicateValues" dxfId="0" priority="1180"/>
    <cfRule type="duplicateValues" dxfId="0" priority="1144"/>
    <cfRule type="duplicateValues" dxfId="0" priority="1132"/>
    <cfRule type="duplicateValues" dxfId="0" priority="1126"/>
    <cfRule type="duplicateValues" dxfId="0" priority="1120"/>
    <cfRule type="duplicateValues" dxfId="0" priority="1114"/>
    <cfRule type="duplicateValues" dxfId="0" priority="1108"/>
    <cfRule type="duplicateValues" dxfId="0" priority="1102"/>
  </conditionalFormatting>
  <conditionalFormatting sqref="B45">
    <cfRule type="duplicateValues" dxfId="0" priority="1173"/>
    <cfRule type="duplicateValues" dxfId="0" priority="1167"/>
    <cfRule type="duplicateValues" dxfId="0" priority="1161"/>
    <cfRule type="duplicateValues" dxfId="0" priority="1155"/>
    <cfRule type="duplicateValues" dxfId="0" priority="1149"/>
    <cfRule type="duplicateValues" dxfId="0" priority="1137"/>
  </conditionalFormatting>
  <conditionalFormatting sqref="C45">
    <cfRule type="duplicateValues" dxfId="0" priority="1185"/>
    <cfRule type="duplicateValues" dxfId="0" priority="1179"/>
    <cfRule type="duplicateValues" dxfId="0" priority="1143"/>
    <cfRule type="duplicateValues" dxfId="0" priority="1131"/>
    <cfRule type="duplicateValues" dxfId="0" priority="1125"/>
    <cfRule type="duplicateValues" dxfId="0" priority="1119"/>
    <cfRule type="duplicateValues" dxfId="0" priority="1113"/>
    <cfRule type="duplicateValues" dxfId="0" priority="1107"/>
    <cfRule type="duplicateValues" dxfId="0" priority="1101"/>
  </conditionalFormatting>
  <conditionalFormatting sqref="B46">
    <cfRule type="duplicateValues" dxfId="0" priority="1035"/>
    <cfRule type="duplicateValues" dxfId="0" priority="1030"/>
    <cfRule type="duplicateValues" dxfId="0" priority="1025"/>
    <cfRule type="duplicateValues" dxfId="0" priority="1020"/>
    <cfRule type="duplicateValues" dxfId="0" priority="1015"/>
    <cfRule type="duplicateValues" dxfId="0" priority="1005"/>
  </conditionalFormatting>
  <conditionalFormatting sqref="C46">
    <cfRule type="duplicateValues" dxfId="0" priority="1045"/>
    <cfRule type="duplicateValues" dxfId="0" priority="1040"/>
    <cfRule type="duplicateValues" dxfId="0" priority="1010"/>
    <cfRule type="duplicateValues" dxfId="0" priority="1000"/>
    <cfRule type="duplicateValues" dxfId="0" priority="995"/>
    <cfRule type="duplicateValues" dxfId="0" priority="990"/>
    <cfRule type="duplicateValues" dxfId="0" priority="985"/>
    <cfRule type="duplicateValues" dxfId="0" priority="980"/>
    <cfRule type="duplicateValues" dxfId="0" priority="975"/>
    <cfRule type="duplicateValues" dxfId="0" priority="970"/>
    <cfRule type="duplicateValues" dxfId="0" priority="965"/>
    <cfRule type="duplicateValues" dxfId="0" priority="960"/>
  </conditionalFormatting>
  <conditionalFormatting sqref="B47">
    <cfRule type="duplicateValues" dxfId="0" priority="1034"/>
    <cfRule type="duplicateValues" dxfId="0" priority="1029"/>
    <cfRule type="duplicateValues" dxfId="0" priority="1024"/>
    <cfRule type="duplicateValues" dxfId="0" priority="1019"/>
    <cfRule type="duplicateValues" dxfId="0" priority="1014"/>
    <cfRule type="duplicateValues" dxfId="0" priority="1004"/>
  </conditionalFormatting>
  <conditionalFormatting sqref="C47">
    <cfRule type="duplicateValues" dxfId="0" priority="1044"/>
    <cfRule type="duplicateValues" dxfId="0" priority="1039"/>
    <cfRule type="duplicateValues" dxfId="0" priority="1009"/>
    <cfRule type="duplicateValues" dxfId="0" priority="999"/>
    <cfRule type="duplicateValues" dxfId="0" priority="994"/>
    <cfRule type="duplicateValues" dxfId="0" priority="989"/>
    <cfRule type="duplicateValues" dxfId="0" priority="984"/>
    <cfRule type="duplicateValues" dxfId="0" priority="979"/>
    <cfRule type="duplicateValues" dxfId="0" priority="974"/>
    <cfRule type="duplicateValues" dxfId="0" priority="969"/>
    <cfRule type="duplicateValues" dxfId="0" priority="964"/>
    <cfRule type="duplicateValues" dxfId="0" priority="959"/>
  </conditionalFormatting>
  <conditionalFormatting sqref="B48">
    <cfRule type="duplicateValues" dxfId="0" priority="1033"/>
    <cfRule type="duplicateValues" dxfId="0" priority="1028"/>
    <cfRule type="duplicateValues" dxfId="0" priority="1023"/>
    <cfRule type="duplicateValues" dxfId="0" priority="1018"/>
    <cfRule type="duplicateValues" dxfId="0" priority="1013"/>
    <cfRule type="duplicateValues" dxfId="0" priority="1003"/>
  </conditionalFormatting>
  <conditionalFormatting sqref="C48">
    <cfRule type="duplicateValues" dxfId="0" priority="1043"/>
    <cfRule type="duplicateValues" dxfId="0" priority="1038"/>
    <cfRule type="duplicateValues" dxfId="0" priority="1008"/>
    <cfRule type="duplicateValues" dxfId="0" priority="998"/>
    <cfRule type="duplicateValues" dxfId="0" priority="993"/>
    <cfRule type="duplicateValues" dxfId="0" priority="988"/>
    <cfRule type="duplicateValues" dxfId="0" priority="983"/>
    <cfRule type="duplicateValues" dxfId="0" priority="978"/>
    <cfRule type="duplicateValues" dxfId="0" priority="973"/>
    <cfRule type="duplicateValues" dxfId="0" priority="968"/>
    <cfRule type="duplicateValues" dxfId="0" priority="963"/>
    <cfRule type="duplicateValues" dxfId="0" priority="958"/>
  </conditionalFormatting>
  <conditionalFormatting sqref="B49">
    <cfRule type="duplicateValues" dxfId="0" priority="1032"/>
    <cfRule type="duplicateValues" dxfId="0" priority="1027"/>
    <cfRule type="duplicateValues" dxfId="0" priority="1022"/>
    <cfRule type="duplicateValues" dxfId="0" priority="1017"/>
    <cfRule type="duplicateValues" dxfId="0" priority="1012"/>
    <cfRule type="duplicateValues" dxfId="0" priority="1002"/>
  </conditionalFormatting>
  <conditionalFormatting sqref="C49">
    <cfRule type="duplicateValues" dxfId="0" priority="1042"/>
    <cfRule type="duplicateValues" dxfId="0" priority="1037"/>
    <cfRule type="duplicateValues" dxfId="0" priority="1007"/>
    <cfRule type="duplicateValues" dxfId="0" priority="997"/>
    <cfRule type="duplicateValues" dxfId="0" priority="992"/>
    <cfRule type="duplicateValues" dxfId="0" priority="987"/>
    <cfRule type="duplicateValues" dxfId="0" priority="982"/>
    <cfRule type="duplicateValues" dxfId="0" priority="977"/>
    <cfRule type="duplicateValues" dxfId="0" priority="972"/>
    <cfRule type="duplicateValues" dxfId="0" priority="967"/>
    <cfRule type="duplicateValues" dxfId="0" priority="962"/>
    <cfRule type="duplicateValues" dxfId="0" priority="957"/>
  </conditionalFormatting>
  <conditionalFormatting sqref="B50">
    <cfRule type="duplicateValues" dxfId="0" priority="1031"/>
    <cfRule type="duplicateValues" dxfId="0" priority="1026"/>
    <cfRule type="duplicateValues" dxfId="0" priority="1021"/>
    <cfRule type="duplicateValues" dxfId="0" priority="1016"/>
    <cfRule type="duplicateValues" dxfId="0" priority="1011"/>
    <cfRule type="duplicateValues" dxfId="0" priority="1001"/>
  </conditionalFormatting>
  <conditionalFormatting sqref="C50">
    <cfRule type="duplicateValues" dxfId="0" priority="1041"/>
    <cfRule type="duplicateValues" dxfId="0" priority="1036"/>
    <cfRule type="duplicateValues" dxfId="0" priority="1006"/>
    <cfRule type="duplicateValues" dxfId="0" priority="996"/>
    <cfRule type="duplicateValues" dxfId="0" priority="991"/>
    <cfRule type="duplicateValues" dxfId="0" priority="986"/>
    <cfRule type="duplicateValues" dxfId="0" priority="981"/>
    <cfRule type="duplicateValues" dxfId="0" priority="976"/>
    <cfRule type="duplicateValues" dxfId="0" priority="971"/>
    <cfRule type="duplicateValues" dxfId="0" priority="966"/>
    <cfRule type="duplicateValues" dxfId="0" priority="961"/>
    <cfRule type="duplicateValues" dxfId="0" priority="956"/>
  </conditionalFormatting>
  <conditionalFormatting sqref="B51">
    <cfRule type="duplicateValues" dxfId="0" priority="948"/>
    <cfRule type="duplicateValues" dxfId="0" priority="945"/>
    <cfRule type="duplicateValues" dxfId="0" priority="942"/>
    <cfRule type="duplicateValues" dxfId="0" priority="939"/>
    <cfRule type="duplicateValues" dxfId="0" priority="936"/>
    <cfRule type="duplicateValues" dxfId="0" priority="930"/>
  </conditionalFormatting>
  <conditionalFormatting sqref="C51">
    <cfRule type="duplicateValues" dxfId="0" priority="954"/>
    <cfRule type="duplicateValues" dxfId="0" priority="951"/>
    <cfRule type="duplicateValues" dxfId="0" priority="933"/>
    <cfRule type="duplicateValues" dxfId="0" priority="927"/>
    <cfRule type="duplicateValues" dxfId="0" priority="924"/>
    <cfRule type="duplicateValues" dxfId="0" priority="921"/>
    <cfRule type="duplicateValues" dxfId="0" priority="918"/>
    <cfRule type="duplicateValues" dxfId="0" priority="915"/>
    <cfRule type="duplicateValues" dxfId="0" priority="912"/>
    <cfRule type="duplicateValues" dxfId="0" priority="909"/>
    <cfRule type="duplicateValues" dxfId="0" priority="906"/>
    <cfRule type="duplicateValues" dxfId="0" priority="903"/>
    <cfRule type="duplicateValues" dxfId="0" priority="900"/>
  </conditionalFormatting>
  <conditionalFormatting sqref="B52"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29"/>
  </conditionalFormatting>
  <conditionalFormatting sqref="C52">
    <cfRule type="duplicateValues" dxfId="0" priority="953"/>
    <cfRule type="duplicateValues" dxfId="0" priority="950"/>
    <cfRule type="duplicateValues" dxfId="0" priority="932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</conditionalFormatting>
  <conditionalFormatting sqref="B53">
    <cfRule type="duplicateValues" dxfId="0" priority="946"/>
    <cfRule type="duplicateValues" dxfId="0" priority="943"/>
    <cfRule type="duplicateValues" dxfId="0" priority="940"/>
    <cfRule type="duplicateValues" dxfId="0" priority="937"/>
    <cfRule type="duplicateValues" dxfId="0" priority="934"/>
    <cfRule type="duplicateValues" dxfId="0" priority="928"/>
  </conditionalFormatting>
  <conditionalFormatting sqref="C53">
    <cfRule type="duplicateValues" dxfId="0" priority="952"/>
    <cfRule type="duplicateValues" dxfId="0" priority="949"/>
    <cfRule type="duplicateValues" dxfId="0" priority="931"/>
    <cfRule type="duplicateValues" dxfId="0" priority="925"/>
    <cfRule type="duplicateValues" dxfId="0" priority="922"/>
    <cfRule type="duplicateValues" dxfId="0" priority="919"/>
    <cfRule type="duplicateValues" dxfId="0" priority="916"/>
    <cfRule type="duplicateValues" dxfId="0" priority="913"/>
    <cfRule type="duplicateValues" dxfId="0" priority="910"/>
    <cfRule type="duplicateValues" dxfId="0" priority="907"/>
    <cfRule type="duplicateValues" dxfId="0" priority="904"/>
    <cfRule type="duplicateValues" dxfId="0" priority="901"/>
    <cfRule type="duplicateValues" dxfId="0" priority="898"/>
  </conditionalFormatting>
  <conditionalFormatting sqref="B54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4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5"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7"/>
  </conditionalFormatting>
  <conditionalFormatting sqref="C55">
    <cfRule type="duplicateValues" dxfId="0" priority="895"/>
    <cfRule type="duplicateValues" dxfId="0" priority="894"/>
    <cfRule type="duplicateValues" dxfId="0" priority="888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B56"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21"/>
    <cfRule type="duplicateValues" dxfId="0" priority="1314"/>
  </conditionalFormatting>
  <conditionalFormatting sqref="C56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7"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</conditionalFormatting>
  <conditionalFormatting sqref="C57">
    <cfRule type="duplicateValues" dxfId="0" priority="1340"/>
    <cfRule type="duplicateValues" dxfId="0" priority="1336"/>
    <cfRule type="duplicateValues" dxfId="0" priority="1317"/>
    <cfRule type="duplicateValues" dxfId="0" priority="1310"/>
    <cfRule type="duplicateValues" dxfId="0" priority="1306"/>
    <cfRule type="duplicateValues" dxfId="0" priority="1302"/>
  </conditionalFormatting>
  <conditionalFormatting sqref="B58"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</conditionalFormatting>
  <conditionalFormatting sqref="C58">
    <cfRule type="duplicateValues" dxfId="0" priority="1207"/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B59">
    <cfRule type="duplicateValues" dxfId="0" priority="601"/>
    <cfRule type="duplicateValues" dxfId="0" priority="588"/>
    <cfRule type="duplicateValues" dxfId="0" priority="575"/>
    <cfRule type="duplicateValues" dxfId="0" priority="562"/>
    <cfRule type="duplicateValues" dxfId="0" priority="549"/>
    <cfRule type="duplicateValues" dxfId="0" priority="523"/>
  </conditionalFormatting>
  <conditionalFormatting sqref="C59">
    <cfRule type="duplicateValues" dxfId="0" priority="627"/>
    <cfRule type="duplicateValues" dxfId="0" priority="614"/>
    <cfRule type="duplicateValues" dxfId="0" priority="536"/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  <cfRule type="duplicateValues" dxfId="0" priority="380"/>
    <cfRule type="duplicateValues" dxfId="0" priority="367"/>
    <cfRule type="duplicateValues" dxfId="0" priority="354"/>
    <cfRule type="duplicateValues" dxfId="0" priority="341"/>
    <cfRule type="duplicateValues" dxfId="0" priority="328"/>
  </conditionalFormatting>
  <conditionalFormatting sqref="B60">
    <cfRule type="duplicateValues" dxfId="0" priority="600"/>
    <cfRule type="duplicateValues" dxfId="0" priority="587"/>
    <cfRule type="duplicateValues" dxfId="0" priority="574"/>
    <cfRule type="duplicateValues" dxfId="0" priority="561"/>
    <cfRule type="duplicateValues" dxfId="0" priority="548"/>
    <cfRule type="duplicateValues" dxfId="0" priority="522"/>
  </conditionalFormatting>
  <conditionalFormatting sqref="C60">
    <cfRule type="duplicateValues" dxfId="0" priority="626"/>
    <cfRule type="duplicateValues" dxfId="0" priority="613"/>
    <cfRule type="duplicateValues" dxfId="0" priority="535"/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  <cfRule type="duplicateValues" dxfId="0" priority="379"/>
    <cfRule type="duplicateValues" dxfId="0" priority="366"/>
    <cfRule type="duplicateValues" dxfId="0" priority="353"/>
    <cfRule type="duplicateValues" dxfId="0" priority="340"/>
    <cfRule type="duplicateValues" dxfId="0" priority="327"/>
  </conditionalFormatting>
  <conditionalFormatting sqref="B61">
    <cfRule type="duplicateValues" dxfId="0" priority="599"/>
    <cfRule type="duplicateValues" dxfId="0" priority="586"/>
    <cfRule type="duplicateValues" dxfId="0" priority="573"/>
    <cfRule type="duplicateValues" dxfId="0" priority="560"/>
    <cfRule type="duplicateValues" dxfId="0" priority="547"/>
    <cfRule type="duplicateValues" dxfId="0" priority="521"/>
  </conditionalFormatting>
  <conditionalFormatting sqref="C61">
    <cfRule type="duplicateValues" dxfId="0" priority="625"/>
    <cfRule type="duplicateValues" dxfId="0" priority="612"/>
    <cfRule type="duplicateValues" dxfId="0" priority="534"/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  <cfRule type="duplicateValues" dxfId="0" priority="378"/>
    <cfRule type="duplicateValues" dxfId="0" priority="365"/>
    <cfRule type="duplicateValues" dxfId="0" priority="352"/>
    <cfRule type="duplicateValues" dxfId="0" priority="339"/>
    <cfRule type="duplicateValues" dxfId="0" priority="326"/>
  </conditionalFormatting>
  <conditionalFormatting sqref="B62">
    <cfRule type="duplicateValues" dxfId="0" priority="598"/>
    <cfRule type="duplicateValues" dxfId="0" priority="585"/>
    <cfRule type="duplicateValues" dxfId="0" priority="572"/>
    <cfRule type="duplicateValues" dxfId="0" priority="559"/>
    <cfRule type="duplicateValues" dxfId="0" priority="546"/>
    <cfRule type="duplicateValues" dxfId="0" priority="520"/>
  </conditionalFormatting>
  <conditionalFormatting sqref="C62">
    <cfRule type="duplicateValues" dxfId="0" priority="624"/>
    <cfRule type="duplicateValues" dxfId="0" priority="611"/>
    <cfRule type="duplicateValues" dxfId="0" priority="533"/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  <cfRule type="duplicateValues" dxfId="0" priority="377"/>
    <cfRule type="duplicateValues" dxfId="0" priority="364"/>
    <cfRule type="duplicateValues" dxfId="0" priority="351"/>
    <cfRule type="duplicateValues" dxfId="0" priority="338"/>
    <cfRule type="duplicateValues" dxfId="0" priority="325"/>
  </conditionalFormatting>
  <conditionalFormatting sqref="B63">
    <cfRule type="duplicateValues" dxfId="0" priority="597"/>
    <cfRule type="duplicateValues" dxfId="0" priority="584"/>
    <cfRule type="duplicateValues" dxfId="0" priority="571"/>
    <cfRule type="duplicateValues" dxfId="0" priority="558"/>
    <cfRule type="duplicateValues" dxfId="0" priority="545"/>
    <cfRule type="duplicateValues" dxfId="0" priority="519"/>
  </conditionalFormatting>
  <conditionalFormatting sqref="C63">
    <cfRule type="duplicateValues" dxfId="0" priority="623"/>
    <cfRule type="duplicateValues" dxfId="0" priority="610"/>
    <cfRule type="duplicateValues" dxfId="0" priority="532"/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  <cfRule type="duplicateValues" dxfId="0" priority="376"/>
    <cfRule type="duplicateValues" dxfId="0" priority="363"/>
    <cfRule type="duplicateValues" dxfId="0" priority="350"/>
    <cfRule type="duplicateValues" dxfId="0" priority="337"/>
    <cfRule type="duplicateValues" dxfId="0" priority="324"/>
  </conditionalFormatting>
  <conditionalFormatting sqref="B64">
    <cfRule type="duplicateValues" dxfId="0" priority="596"/>
    <cfRule type="duplicateValues" dxfId="0" priority="583"/>
    <cfRule type="duplicateValues" dxfId="0" priority="570"/>
    <cfRule type="duplicateValues" dxfId="0" priority="557"/>
    <cfRule type="duplicateValues" dxfId="0" priority="544"/>
    <cfRule type="duplicateValues" dxfId="0" priority="518"/>
  </conditionalFormatting>
  <conditionalFormatting sqref="C64">
    <cfRule type="duplicateValues" dxfId="0" priority="622"/>
    <cfRule type="duplicateValues" dxfId="0" priority="609"/>
    <cfRule type="duplicateValues" dxfId="0" priority="531"/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  <cfRule type="duplicateValues" dxfId="0" priority="375"/>
    <cfRule type="duplicateValues" dxfId="0" priority="362"/>
    <cfRule type="duplicateValues" dxfId="0" priority="349"/>
    <cfRule type="duplicateValues" dxfId="0" priority="336"/>
    <cfRule type="duplicateValues" dxfId="0" priority="323"/>
  </conditionalFormatting>
  <conditionalFormatting sqref="B65">
    <cfRule type="duplicateValues" dxfId="0" priority="595"/>
    <cfRule type="duplicateValues" dxfId="0" priority="582"/>
    <cfRule type="duplicateValues" dxfId="0" priority="569"/>
    <cfRule type="duplicateValues" dxfId="0" priority="556"/>
    <cfRule type="duplicateValues" dxfId="0" priority="543"/>
    <cfRule type="duplicateValues" dxfId="0" priority="517"/>
  </conditionalFormatting>
  <conditionalFormatting sqref="C65">
    <cfRule type="duplicateValues" dxfId="0" priority="621"/>
    <cfRule type="duplicateValues" dxfId="0" priority="608"/>
    <cfRule type="duplicateValues" dxfId="0" priority="530"/>
    <cfRule type="duplicateValues" dxfId="0" priority="504"/>
    <cfRule type="duplicateValues" dxfId="0" priority="491"/>
    <cfRule type="duplicateValues" dxfId="0" priority="478"/>
    <cfRule type="duplicateValues" dxfId="0" priority="465"/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  <cfRule type="duplicateValues" dxfId="0" priority="387"/>
    <cfRule type="duplicateValues" dxfId="0" priority="374"/>
    <cfRule type="duplicateValues" dxfId="0" priority="361"/>
    <cfRule type="duplicateValues" dxfId="0" priority="348"/>
    <cfRule type="duplicateValues" dxfId="0" priority="335"/>
    <cfRule type="duplicateValues" dxfId="0" priority="322"/>
  </conditionalFormatting>
  <conditionalFormatting sqref="B66">
    <cfRule type="duplicateValues" dxfId="0" priority="594"/>
    <cfRule type="duplicateValues" dxfId="0" priority="581"/>
    <cfRule type="duplicateValues" dxfId="0" priority="568"/>
    <cfRule type="duplicateValues" dxfId="0" priority="555"/>
    <cfRule type="duplicateValues" dxfId="0" priority="542"/>
    <cfRule type="duplicateValues" dxfId="0" priority="516"/>
  </conditionalFormatting>
  <conditionalFormatting sqref="C66">
    <cfRule type="duplicateValues" dxfId="0" priority="620"/>
    <cfRule type="duplicateValues" dxfId="0" priority="607"/>
    <cfRule type="duplicateValues" dxfId="0" priority="529"/>
    <cfRule type="duplicateValues" dxfId="0" priority="503"/>
    <cfRule type="duplicateValues" dxfId="0" priority="490"/>
    <cfRule type="duplicateValues" dxfId="0" priority="477"/>
    <cfRule type="duplicateValues" dxfId="0" priority="464"/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  <cfRule type="duplicateValues" dxfId="0" priority="386"/>
    <cfRule type="duplicateValues" dxfId="0" priority="373"/>
    <cfRule type="duplicateValues" dxfId="0" priority="360"/>
    <cfRule type="duplicateValues" dxfId="0" priority="347"/>
    <cfRule type="duplicateValues" dxfId="0" priority="334"/>
    <cfRule type="duplicateValues" dxfId="0" priority="321"/>
  </conditionalFormatting>
  <conditionalFormatting sqref="B67">
    <cfRule type="duplicateValues" dxfId="0" priority="593"/>
    <cfRule type="duplicateValues" dxfId="0" priority="580"/>
    <cfRule type="duplicateValues" dxfId="0" priority="567"/>
    <cfRule type="duplicateValues" dxfId="0" priority="554"/>
    <cfRule type="duplicateValues" dxfId="0" priority="541"/>
    <cfRule type="duplicateValues" dxfId="0" priority="515"/>
  </conditionalFormatting>
  <conditionalFormatting sqref="C67">
    <cfRule type="duplicateValues" dxfId="0" priority="619"/>
    <cfRule type="duplicateValues" dxfId="0" priority="606"/>
    <cfRule type="duplicateValues" dxfId="0" priority="528"/>
    <cfRule type="duplicateValues" dxfId="0" priority="502"/>
    <cfRule type="duplicateValues" dxfId="0" priority="489"/>
    <cfRule type="duplicateValues" dxfId="0" priority="476"/>
    <cfRule type="duplicateValues" dxfId="0" priority="463"/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  <cfRule type="duplicateValues" dxfId="0" priority="385"/>
    <cfRule type="duplicateValues" dxfId="0" priority="372"/>
    <cfRule type="duplicateValues" dxfId="0" priority="359"/>
    <cfRule type="duplicateValues" dxfId="0" priority="346"/>
    <cfRule type="duplicateValues" dxfId="0" priority="333"/>
    <cfRule type="duplicateValues" dxfId="0" priority="320"/>
  </conditionalFormatting>
  <conditionalFormatting sqref="B68">
    <cfRule type="duplicateValues" dxfId="0" priority="592"/>
    <cfRule type="duplicateValues" dxfId="0" priority="579"/>
    <cfRule type="duplicateValues" dxfId="0" priority="566"/>
    <cfRule type="duplicateValues" dxfId="0" priority="553"/>
    <cfRule type="duplicateValues" dxfId="0" priority="540"/>
    <cfRule type="duplicateValues" dxfId="0" priority="514"/>
  </conditionalFormatting>
  <conditionalFormatting sqref="C68">
    <cfRule type="duplicateValues" dxfId="0" priority="618"/>
    <cfRule type="duplicateValues" dxfId="0" priority="605"/>
    <cfRule type="duplicateValues" dxfId="0" priority="527"/>
    <cfRule type="duplicateValues" dxfId="0" priority="501"/>
    <cfRule type="duplicateValues" dxfId="0" priority="488"/>
    <cfRule type="duplicateValues" dxfId="0" priority="475"/>
    <cfRule type="duplicateValues" dxfId="0" priority="462"/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  <cfRule type="duplicateValues" dxfId="0" priority="384"/>
    <cfRule type="duplicateValues" dxfId="0" priority="371"/>
    <cfRule type="duplicateValues" dxfId="0" priority="358"/>
    <cfRule type="duplicateValues" dxfId="0" priority="345"/>
    <cfRule type="duplicateValues" dxfId="0" priority="332"/>
    <cfRule type="duplicateValues" dxfId="0" priority="319"/>
  </conditionalFormatting>
  <conditionalFormatting sqref="B69">
    <cfRule type="duplicateValues" dxfId="0" priority="591"/>
    <cfRule type="duplicateValues" dxfId="0" priority="578"/>
    <cfRule type="duplicateValues" dxfId="0" priority="565"/>
    <cfRule type="duplicateValues" dxfId="0" priority="552"/>
    <cfRule type="duplicateValues" dxfId="0" priority="539"/>
    <cfRule type="duplicateValues" dxfId="0" priority="513"/>
  </conditionalFormatting>
  <conditionalFormatting sqref="C69">
    <cfRule type="duplicateValues" dxfId="0" priority="617"/>
    <cfRule type="duplicateValues" dxfId="0" priority="604"/>
    <cfRule type="duplicateValues" dxfId="0" priority="526"/>
    <cfRule type="duplicateValues" dxfId="0" priority="500"/>
    <cfRule type="duplicateValues" dxfId="0" priority="487"/>
    <cfRule type="duplicateValues" dxfId="0" priority="474"/>
    <cfRule type="duplicateValues" dxfId="0" priority="461"/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  <cfRule type="duplicateValues" dxfId="0" priority="383"/>
    <cfRule type="duplicateValues" dxfId="0" priority="370"/>
    <cfRule type="duplicateValues" dxfId="0" priority="357"/>
    <cfRule type="duplicateValues" dxfId="0" priority="344"/>
    <cfRule type="duplicateValues" dxfId="0" priority="331"/>
    <cfRule type="duplicateValues" dxfId="0" priority="318"/>
  </conditionalFormatting>
  <conditionalFormatting sqref="B70">
    <cfRule type="duplicateValues" dxfId="0" priority="590"/>
    <cfRule type="duplicateValues" dxfId="0" priority="577"/>
    <cfRule type="duplicateValues" dxfId="0" priority="564"/>
    <cfRule type="duplicateValues" dxfId="0" priority="551"/>
    <cfRule type="duplicateValues" dxfId="0" priority="538"/>
    <cfRule type="duplicateValues" dxfId="0" priority="512"/>
  </conditionalFormatting>
  <conditionalFormatting sqref="C70">
    <cfRule type="duplicateValues" dxfId="0" priority="616"/>
    <cfRule type="duplicateValues" dxfId="0" priority="603"/>
    <cfRule type="duplicateValues" dxfId="0" priority="525"/>
    <cfRule type="duplicateValues" dxfId="0" priority="499"/>
    <cfRule type="duplicateValues" dxfId="0" priority="486"/>
    <cfRule type="duplicateValues" dxfId="0" priority="473"/>
    <cfRule type="duplicateValues" dxfId="0" priority="460"/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  <cfRule type="duplicateValues" dxfId="0" priority="382"/>
    <cfRule type="duplicateValues" dxfId="0" priority="369"/>
    <cfRule type="duplicateValues" dxfId="0" priority="356"/>
    <cfRule type="duplicateValues" dxfId="0" priority="343"/>
    <cfRule type="duplicateValues" dxfId="0" priority="330"/>
    <cfRule type="duplicateValues" dxfId="0" priority="317"/>
  </conditionalFormatting>
  <conditionalFormatting sqref="B71">
    <cfRule type="duplicateValues" dxfId="0" priority="589"/>
    <cfRule type="duplicateValues" dxfId="0" priority="576"/>
    <cfRule type="duplicateValues" dxfId="0" priority="563"/>
    <cfRule type="duplicateValues" dxfId="0" priority="550"/>
    <cfRule type="duplicateValues" dxfId="0" priority="537"/>
    <cfRule type="duplicateValues" dxfId="0" priority="511"/>
  </conditionalFormatting>
  <conditionalFormatting sqref="C71">
    <cfRule type="duplicateValues" dxfId="0" priority="615"/>
    <cfRule type="duplicateValues" dxfId="0" priority="602"/>
    <cfRule type="duplicateValues" dxfId="0" priority="524"/>
    <cfRule type="duplicateValues" dxfId="0" priority="498"/>
    <cfRule type="duplicateValues" dxfId="0" priority="485"/>
    <cfRule type="duplicateValues" dxfId="0" priority="472"/>
    <cfRule type="duplicateValues" dxfId="0" priority="459"/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  <cfRule type="duplicateValues" dxfId="0" priority="381"/>
    <cfRule type="duplicateValues" dxfId="0" priority="368"/>
    <cfRule type="duplicateValues" dxfId="0" priority="355"/>
    <cfRule type="duplicateValues" dxfId="0" priority="342"/>
    <cfRule type="duplicateValues" dxfId="0" priority="329"/>
    <cfRule type="duplicateValues" dxfId="0" priority="316"/>
  </conditionalFormatting>
  <conditionalFormatting sqref="B72">
    <cfRule type="duplicateValues" dxfId="0" priority="1363"/>
    <cfRule type="duplicateValues" dxfId="0" priority="1362"/>
    <cfRule type="duplicateValues" dxfId="0" priority="1361"/>
    <cfRule type="duplicateValues" dxfId="0" priority="1360"/>
    <cfRule type="duplicateValues" dxfId="0" priority="1359"/>
    <cfRule type="duplicateValues" dxfId="0" priority="1357"/>
  </conditionalFormatting>
  <conditionalFormatting sqref="C72">
    <cfRule type="duplicateValues" dxfId="0" priority="1365"/>
    <cfRule type="duplicateValues" dxfId="0" priority="1364"/>
    <cfRule type="duplicateValues" dxfId="0" priority="1358"/>
    <cfRule type="duplicateValues" dxfId="0" priority="1356"/>
  </conditionalFormatting>
  <conditionalFormatting sqref="B73"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  <cfRule type="duplicateValues" dxfId="0" priority="1091"/>
  </conditionalFormatting>
  <conditionalFormatting sqref="C73">
    <cfRule type="duplicateValues" dxfId="0" priority="1099"/>
    <cfRule type="duplicateValues" dxfId="0" priority="1098"/>
    <cfRule type="duplicateValues" dxfId="0" priority="1092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  <cfRule type="duplicateValues" dxfId="0" priority="1085"/>
    <cfRule type="duplicateValues" dxfId="0" priority="1084"/>
  </conditionalFormatting>
  <conditionalFormatting sqref="B74">
    <cfRule type="duplicateValues" dxfId="0" priority="1353"/>
    <cfRule type="duplicateValues" dxfId="0" priority="1352"/>
    <cfRule type="duplicateValues" dxfId="0" priority="1351"/>
    <cfRule type="duplicateValues" dxfId="0" priority="1350"/>
    <cfRule type="duplicateValues" dxfId="0" priority="1349"/>
    <cfRule type="duplicateValues" dxfId="0" priority="1347"/>
  </conditionalFormatting>
  <conditionalFormatting sqref="C74">
    <cfRule type="duplicateValues" dxfId="0" priority="1355"/>
    <cfRule type="duplicateValues" dxfId="0" priority="1354"/>
    <cfRule type="duplicateValues" dxfId="0" priority="1348"/>
    <cfRule type="duplicateValues" dxfId="0" priority="1346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  <cfRule type="duplicateValues" dxfId="0" priority="1344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  <cfRule type="duplicateValues" dxfId="0" priority="1208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  <cfRule type="duplicateValues" dxfId="0" priority="896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2025-07-26T09:03:47Z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  <property fmtid="{D5CDD505-2E9C-101B-9397-08002B2CF9AE}" pid="5" name="ICV">
    <vt:lpwstr>5B18A44F4DE34588935AE98A8C2849C2_13</vt:lpwstr>
  </property>
  <property fmtid="{D5CDD505-2E9C-101B-9397-08002B2CF9AE}" pid="6" name="commondata">
    <vt:lpwstr>eyJoZGlkIjoiOTNlNzI1Y2Q5NTc4ZWZmNDcyMTgzMzg5MGQ3ZjAzMDMifQ==</vt:lpwstr>
  </property>
</Properties>
</file>