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产负债表" sheetId="1" r:id="rId1"/>
    <sheet name="利润表" sheetId="2" r:id="rId2"/>
    <sheet name="现金流量表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<sst xmlns="http://schemas.openxmlformats.org/spreadsheetml/2006/main" count="168" uniqueCount="159">
  <si>
    <t xml:space="preserve"> 资 产 负 债 表</t>
  </si>
  <si>
    <t>编制单位：长春光华荣昌汽车部件有限公司</t>
  </si>
  <si>
    <t>日期：2024/12/31</t>
  </si>
  <si>
    <t>单位：元</t>
  </si>
  <si>
    <t>资      产</t>
  </si>
  <si>
    <t>年初余额</t>
  </si>
  <si>
    <t>期末余额</t>
  </si>
  <si>
    <t>负债和所有者权益</t>
  </si>
  <si>
    <t>余额（元）</t>
  </si>
  <si>
    <t>流动资产:</t>
  </si>
  <si>
    <t>流动负债:</t>
  </si>
  <si>
    <t xml:space="preserve">  货币资金</t>
  </si>
  <si>
    <t xml:space="preserve">  短期借款</t>
  </si>
  <si>
    <t>以公允价值计量且其变动计入当期损益的金融资产</t>
  </si>
  <si>
    <t>以公允价值计量且其变动计入当期损益的金融负债</t>
  </si>
  <si>
    <t>衍生金融资产</t>
  </si>
  <si>
    <t>衍生金融负债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</si>
  <si>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</si>
  <si>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</si>
  <si>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</si>
  <si>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</si>
  <si>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预付款项</t>
  </si>
  <si>
    <t xml:space="preserve">  预收款项</t>
  </si>
  <si>
    <t xml:space="preserve">  其他应收款</t>
  </si>
  <si>
    <t xml:space="preserve">  应付职工薪酬</t>
  </si>
  <si>
    <t xml:space="preserve">  存货</t>
  </si>
  <si>
    <t xml:space="preserve">  应交税费</t>
  </si>
  <si>
    <t xml:space="preserve">  持有待售资产</t>
  </si>
  <si>
    <t xml:space="preserve">  其他应付款</t>
  </si>
  <si>
    <t xml:space="preserve">  一年内到期的非流动资产</t>
  </si>
  <si>
    <t xml:space="preserve">  持有待售负债</t>
  </si>
  <si>
    <t xml:space="preserve">  其他流动资产</t>
  </si>
  <si>
    <t xml:space="preserve">  一年内到期的非流动负债</t>
  </si>
  <si>
    <t xml:space="preserve">    流动资产合计</t>
  </si>
  <si>
    <t xml:space="preserve">  其他流动负债</t>
  </si>
  <si>
    <t>非流动资产:</t>
  </si>
  <si>
    <t xml:space="preserve">    流动负债合计</t>
  </si>
  <si>
    <t xml:space="preserve">  可供出售金融资产</t>
  </si>
  <si>
    <t>非流动负债:</t>
  </si>
  <si>
    <t xml:space="preserve">  持有至到期投资</t>
  </si>
  <si>
    <t xml:space="preserve">  长期借款</t>
  </si>
  <si>
    <t xml:space="preserve">  长期应收款</t>
  </si>
  <si>
    <t xml:space="preserve">  应付债券</t>
  </si>
  <si>
    <t xml:space="preserve">  长期股权投资</t>
  </si>
  <si>
    <t xml:space="preserve">  长期应付款</t>
  </si>
  <si>
    <t xml:space="preserve">  投资性房地产</t>
  </si>
  <si>
    <t xml:space="preserve">   预计负债</t>
  </si>
  <si>
    <t xml:space="preserve">  固定资产</t>
  </si>
  <si>
    <t xml:space="preserve">   递延收益</t>
  </si>
  <si>
    <t xml:space="preserve">  在建工程</t>
  </si>
  <si>
    <t xml:space="preserve">   递延所得税负债</t>
  </si>
  <si>
    <t xml:space="preserve">  固定资产清理</t>
  </si>
  <si>
    <t xml:space="preserve">   其他非流动负债</t>
  </si>
  <si>
    <t xml:space="preserve">  无形资产</t>
  </si>
  <si>
    <t xml:space="preserve">    非流动负债合计</t>
  </si>
  <si>
    <t xml:space="preserve">  开发支出</t>
  </si>
  <si>
    <t xml:space="preserve">      负债合计</t>
  </si>
  <si>
    <t xml:space="preserve">  商誉</t>
  </si>
  <si>
    <t>所有者权益:</t>
  </si>
  <si>
    <t xml:space="preserve">  长期待摊费用</t>
  </si>
  <si>
    <t xml:space="preserve">   实收资本</t>
  </si>
  <si>
    <t xml:space="preserve">  递延所得税资产</t>
  </si>
  <si>
    <t xml:space="preserve">   资本公积</t>
  </si>
  <si>
    <t xml:space="preserve">  其他非流动资产</t>
  </si>
  <si>
    <t xml:space="preserve">   盈余公积</t>
  </si>
  <si>
    <t xml:space="preserve">    非流动资产合计</t>
  </si>
  <si>
    <t xml:space="preserve">  其他综合收益</t>
  </si>
  <si>
    <t xml:space="preserve">   未分配利润</t>
  </si>
  <si>
    <t xml:space="preserve">   外币报表折算差额</t>
  </si>
  <si>
    <t xml:space="preserve">  归属于母公司所有者权益合计</t>
  </si>
  <si>
    <t xml:space="preserve">   少数股东权益</t>
  </si>
  <si>
    <t xml:space="preserve">      所有者权益合计</t>
  </si>
  <si>
    <t xml:space="preserve">      资产总计</t>
  </si>
  <si>
    <t xml:space="preserve"> 负债和所有者权益总计</t>
  </si>
  <si>
    <t>财务负责人：</t>
  </si>
  <si>
    <t/>
  </si>
  <si>
    <t>审核人：</t>
  </si>
  <si>
    <t>制表人：</t>
  </si>
  <si>
    <t>利润表</t>
  </si>
  <si>
    <t>项      目</t>
  </si>
  <si>
    <t>本月金额（元）</t>
  </si>
  <si>
    <t>本年累计金额（元）</t>
  </si>
  <si>
    <t>一、营业总收入</t>
  </si>
  <si>
    <t>其中：营业收入</t>
  </si>
  <si>
    <t xml:space="preserve">      返利</t>
  </si>
  <si>
    <t>二、营业总成本</t>
  </si>
  <si>
    <t>其中：营业成本</t>
  </si>
  <si>
    <t xml:space="preserve">      营业税金及附加</t>
  </si>
  <si>
    <t xml:space="preserve">      销售费用</t>
  </si>
  <si>
    <t xml:space="preserve">      管理费用</t>
  </si>
  <si>
    <t xml:space="preserve">      研发费用</t>
  </si>
  <si>
    <t xml:space="preserve">      财务费用</t>
  </si>
  <si>
    <t>其中：利息费用</t>
  </si>
  <si>
    <t xml:space="preserve">      利息收入</t>
  </si>
  <si>
    <t xml:space="preserve">      资产减值损失</t>
  </si>
  <si>
    <t xml:space="preserve">  加：其他收益</t>
  </si>
  <si>
    <t xml:space="preserve">      公允价值变动收益（损失以“一”号填列）</t>
  </si>
  <si>
    <t xml:space="preserve">      投资收益（损失以“一”号填列）</t>
  </si>
  <si>
    <t xml:space="preserve">        其中：对联营企业和合营企业的投资收益</t>
  </si>
  <si>
    <t xml:space="preserve">      资产处置收益（损失以“一”号填列）</t>
  </si>
  <si>
    <t>三、营业利润</t>
  </si>
  <si>
    <t xml:space="preserve">  加：营业外收入</t>
  </si>
  <si>
    <t xml:space="preserve">  减：营业外支出</t>
  </si>
  <si>
    <t xml:space="preserve">    其中：非流动资产处置损失</t>
  </si>
  <si>
    <t>四、利润总额</t>
  </si>
  <si>
    <t xml:space="preserve">  以前年度损益调整</t>
  </si>
  <si>
    <t xml:space="preserve">  减：所得税费用</t>
  </si>
  <si>
    <t>五、净利润</t>
  </si>
  <si>
    <t>（一）持续经营净利润</t>
  </si>
  <si>
    <t>（二）终止经营净利润</t>
  </si>
  <si>
    <t xml:space="preserve">  归属于母公司所有者的净利润</t>
  </si>
  <si>
    <t xml:space="preserve">  少数股东损益</t>
  </si>
  <si>
    <t>财务负责人：***</t>
  </si>
  <si>
    <t>审核人：***</t>
  </si>
  <si>
    <t>现金流量表</t>
  </si>
  <si>
    <t>项                目</t>
  </si>
  <si>
    <t>本月金额</t>
  </si>
  <si>
    <t>本年累计</t>
  </si>
  <si>
    <t>一、经营活动产生的现金流量：</t>
  </si>
  <si>
    <t xml:space="preserve">    销售商品、提供劳务收到的现金</t>
  </si>
  <si>
    <t xml:space="preserve">    收到的税费返还</t>
  </si>
  <si>
    <t xml:space="preserve">    收到其他与经营活动有关的现金</t>
  </si>
  <si>
    <t xml:space="preserve">     经营活动现金流入小计</t>
  </si>
  <si>
    <t xml:space="preserve">    购买商品、接受劳务支付的现金</t>
  </si>
  <si>
    <t xml:space="preserve">    支付给职工以及为职工支付的现金</t>
  </si>
  <si>
    <t xml:space="preserve">    支付的各项税费</t>
  </si>
  <si>
    <t xml:space="preserve">    支付其他与经营活动有关的现金</t>
  </si>
  <si>
    <t xml:space="preserve">     经营活动现金流出小计</t>
  </si>
  <si>
    <t xml:space="preserve">       经营活动产生的现金流量净额</t>
  </si>
  <si>
    <t>二、投资活动产生的现金流量：</t>
  </si>
  <si>
    <t xml:space="preserve">    收回投资收到的现金</t>
  </si>
  <si>
    <t xml:space="preserve">    取得投资收益收到的现金</t>
  </si>
  <si>
    <t xml:space="preserve">    处置固定资产、无形资产和其他长期资产收回的现金净额</t>
  </si>
  <si>
    <t xml:space="preserve">    处置子公司及其他营业单位收到的现金净额</t>
  </si>
  <si>
    <t xml:space="preserve">    收到其他与投资活动有关的现金</t>
  </si>
  <si>
    <t xml:space="preserve">     投资活动现金流入小计</t>
  </si>
  <si>
    <t xml:space="preserve">    购建固定资产、无形资产和其他长期资产支付的现金</t>
  </si>
  <si>
    <t xml:space="preserve">    投资支付的现金</t>
  </si>
  <si>
    <t xml:space="preserve">    取得子公司及其他营业单位支付的现金净额</t>
  </si>
  <si>
    <t xml:space="preserve">    支付其他与投资活动有关的现金</t>
  </si>
  <si>
    <t xml:space="preserve">     投资活动现金流出小计</t>
  </si>
  <si>
    <t xml:space="preserve">       投资活动产生的现金流量净额</t>
  </si>
  <si>
    <t>三、筹资活动产生的现金流量：</t>
  </si>
  <si>
    <t xml:space="preserve">    吸收投资收到的现金</t>
  </si>
  <si>
    <t xml:space="preserve">    其中：子公司吸收少数股东投资收到的现金</t>
  </si>
  <si>
    <t xml:space="preserve">    取得借款收到的现金</t>
  </si>
  <si>
    <t xml:space="preserve">    发行债券收到的现金</t>
  </si>
  <si>
    <t xml:space="preserve">    收到其他与筹资活动有关的现金</t>
  </si>
  <si>
    <t xml:space="preserve">     筹资活动现金流入小计</t>
  </si>
  <si>
    <t xml:space="preserve">    偿还债务支付的现金</t>
  </si>
  <si>
    <t xml:space="preserve">    分配股利、利润或偿付利息支付的现金</t>
  </si>
  <si>
    <t xml:space="preserve">    其中：子公司支付给少数股东的股利、利润</t>
  </si>
  <si>
    <t xml:space="preserve">    支付其他与筹资活动有关的现金</t>
  </si>
  <si>
    <t xml:space="preserve">     筹资活动现金流出小计</t>
  </si>
  <si>
    <t xml:space="preserve">       筹资活动产生的现金流量净额</t>
  </si>
  <si>
    <t>四、汇率变动对现金及现金等价物的影响</t>
  </si>
  <si>
    <t>五、现金及现金等价物净增加额</t>
  </si>
  <si>
    <t xml:space="preserve">    加：期初现金及现金等价物余额</t>
  </si>
  <si>
    <t>六、期末现金及现金等价物余额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</si>
</sst>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[$€-2]* #,##0.00_ ;_ [$€-2]* \-#,##0.00_ ;_ [$€-2]* &quot;-&quot;??_ "/>
    <numFmt numFmtId="178" formatCode="yyyy/m/d;@"/>
    <numFmt numFmtId="179" formatCode="_-* #,##0.00_-;\-* #,##0.00_-;_-* &quot;-&quot;??_-;_-@_-"/>
    <numFmt numFmtId="180" formatCode="0.00_);[Red]\(0.00\)"/>
    <numFmt numFmtId="181" formatCode="#,##0.00_ "/>
    <numFmt numFmtId="182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2"/>
      <color indexed="0"/>
      <name val="微软雅黑"/>
      <charset val="134"/>
    </font>
    <font>
      <sz val="10"/>
      <color indexed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 applyProtection="1">
      <alignment vertical="center"/>
      <protection locked="0"/>
    </xf>
    <xf numFmtId="179" fontId="2" fillId="0" borderId="0" xfId="1" applyNumberFormat="1" applyFont="1" applyFill="1" applyBorder="1" applyAlignment="1" applyProtection="1">
      <alignment horizontal="right" shrinkToFit="1"/>
      <protection locked="0"/>
    </xf>
    <xf numFmtId="177" fontId="3" fillId="0" borderId="1" xfId="0" applyNumberFormat="1" applyFont="1" applyFill="1" applyBorder="1" applyAlignment="1" applyProtection="1">
      <alignment horizontal="center" vertical="center" shrinkToFit="1"/>
      <protection hidden="1"/>
    </xf>
    <xf numFmtId="179" fontId="3" fillId="0" borderId="2" xfId="1" applyNumberFormat="1" applyFont="1" applyFill="1" applyBorder="1" applyAlignment="1" applyProtection="1">
      <alignment horizontal="center" vertical="center"/>
      <protection hidden="1"/>
    </xf>
    <xf numFmtId="179" fontId="3" fillId="0" borderId="3" xfId="1" applyNumberFormat="1" applyFont="1" applyFill="1" applyBorder="1" applyAlignment="1" applyProtection="1">
      <alignment horizontal="center" vertical="center" shrinkToFit="1"/>
      <protection hidden="1"/>
    </xf>
    <xf numFmtId="177" fontId="4" fillId="0" borderId="1" xfId="0" applyNumberFormat="1" applyFont="1" applyFill="1" applyBorder="1" applyAlignment="1" applyProtection="1">
      <alignment vertical="center" shrinkToFit="1"/>
      <protection hidden="1"/>
    </xf>
    <xf numFmtId="176" fontId="2" fillId="0" borderId="2" xfId="49" applyFont="1" applyFill="1" applyBorder="1" applyAlignment="1" applyProtection="1">
      <alignment vertical="center"/>
      <protection hidden="1"/>
    </xf>
    <xf numFmtId="176" fontId="4" fillId="0" borderId="3" xfId="49" applyFont="1" applyFill="1" applyBorder="1" applyAlignment="1" applyProtection="1">
      <alignment vertical="center" shrinkToFit="1"/>
      <protection hidden="1"/>
    </xf>
    <xf numFmtId="177" fontId="2" fillId="0" borderId="4" xfId="0" applyNumberFormat="1" applyFont="1" applyFill="1" applyBorder="1" applyAlignment="1" applyProtection="1">
      <alignment vertical="center" shrinkToFit="1"/>
      <protection hidden="1"/>
    </xf>
    <xf numFmtId="43" fontId="2" fillId="0" borderId="5" xfId="0" applyNumberFormat="1" applyFont="1" applyFill="1" applyBorder="1" applyAlignment="1">
      <alignment vertical="center"/>
    </xf>
    <xf numFmtId="43" fontId="2" fillId="0" borderId="6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 applyProtection="1">
      <alignment vertical="center" shrinkToFit="1"/>
      <protection hidden="1"/>
    </xf>
    <xf numFmtId="43" fontId="5" fillId="0" borderId="6" xfId="0" applyNumberFormat="1" applyFont="1" applyFill="1" applyBorder="1" applyAlignment="1">
      <alignment vertical="center"/>
    </xf>
    <xf numFmtId="43" fontId="6" fillId="0" borderId="6" xfId="0" applyNumberFormat="1" applyFont="1" applyFill="1" applyBorder="1" applyAlignment="1">
      <alignment vertical="center"/>
    </xf>
    <xf numFmtId="43" fontId="5" fillId="0" borderId="5" xfId="0" applyNumberFormat="1" applyFont="1" applyFill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43" fontId="2" fillId="0" borderId="6" xfId="49" applyNumberFormat="1" applyFont="1" applyFill="1" applyBorder="1" applyAlignment="1" applyProtection="1">
      <alignment vertical="center" shrinkToFit="1"/>
      <protection hidden="1"/>
    </xf>
    <xf numFmtId="43" fontId="4" fillId="2" borderId="5" xfId="1" applyNumberFormat="1" applyFont="1" applyFill="1" applyBorder="1" applyProtection="1">
      <alignment vertical="center"/>
      <protection hidden="1"/>
    </xf>
    <xf numFmtId="43" fontId="2" fillId="0" borderId="5" xfId="49" applyNumberFormat="1" applyFont="1" applyFill="1" applyBorder="1" applyAlignment="1" applyProtection="1">
      <alignment vertical="center"/>
      <protection hidden="1"/>
    </xf>
    <xf numFmtId="177" fontId="4" fillId="0" borderId="7" xfId="0" applyNumberFormat="1" applyFont="1" applyFill="1" applyBorder="1" applyAlignment="1" applyProtection="1">
      <alignment vertical="center" shrinkToFit="1"/>
      <protection hidden="1"/>
    </xf>
    <xf numFmtId="43" fontId="5" fillId="0" borderId="8" xfId="0" applyNumberFormat="1" applyFont="1" applyFill="1" applyBorder="1" applyAlignment="1">
      <alignment vertical="center"/>
    </xf>
    <xf numFmtId="43" fontId="5" fillId="0" borderId="9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 shrinkToFit="1"/>
      <protection hidden="1"/>
    </xf>
    <xf numFmtId="179" fontId="3" fillId="0" borderId="0" xfId="1" applyNumberFormat="1" applyFont="1" applyFill="1" applyBorder="1" applyAlignment="1" applyProtection="1">
      <alignment vertical="center"/>
      <protection hidden="1"/>
    </xf>
    <xf numFmtId="2" fontId="7" fillId="0" borderId="0" xfId="0" applyNumberFormat="1" applyFont="1" applyFill="1" applyBorder="1" applyAlignment="1">
      <alignment horizontal="left"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vertical="center" wrapText="1"/>
    </xf>
    <xf numFmtId="178" fontId="2" fillId="0" borderId="0" xfId="1" applyNumberFormat="1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horizontal="right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179" fontId="4" fillId="0" borderId="10" xfId="1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4" fillId="0" borderId="11" xfId="1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vertical="center" wrapText="1"/>
    </xf>
    <xf numFmtId="43" fontId="4" fillId="0" borderId="11" xfId="1" applyNumberFormat="1" applyFont="1" applyFill="1" applyBorder="1" applyAlignment="1">
      <alignment vertical="center" wrapText="1"/>
    </xf>
    <xf numFmtId="179" fontId="4" fillId="0" borderId="11" xfId="1" applyNumberFormat="1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43" fontId="2" fillId="0" borderId="5" xfId="1" applyNumberFormat="1" applyFont="1" applyFill="1" applyBorder="1" applyAlignment="1">
      <alignment horizontal="right" vertical="center" wrapText="1"/>
    </xf>
    <xf numFmtId="177" fontId="4" fillId="0" borderId="5" xfId="0" applyNumberFormat="1" applyFont="1" applyFill="1" applyBorder="1" applyAlignment="1">
      <alignment vertical="center" wrapText="1"/>
    </xf>
    <xf numFmtId="43" fontId="4" fillId="0" borderId="5" xfId="1" applyNumberFormat="1" applyFont="1" applyFill="1" applyBorder="1" applyAlignment="1">
      <alignment vertical="center" wrapText="1"/>
    </xf>
    <xf numFmtId="43" fontId="4" fillId="0" borderId="5" xfId="1" applyNumberFormat="1" applyFont="1" applyFill="1" applyBorder="1" applyAlignment="1">
      <alignment horizontal="right" vertical="center" wrapText="1"/>
    </xf>
    <xf numFmtId="181" fontId="2" fillId="0" borderId="5" xfId="1" applyNumberFormat="1" applyFont="1" applyFill="1" applyBorder="1" applyAlignment="1">
      <alignment horizontal="right" vertical="center" wrapText="1"/>
    </xf>
    <xf numFmtId="181" fontId="4" fillId="0" borderId="5" xfId="1" applyNumberFormat="1" applyFont="1" applyFill="1" applyBorder="1" applyAlignment="1">
      <alignment vertical="center" wrapText="1"/>
    </xf>
    <xf numFmtId="181" fontId="2" fillId="0" borderId="5" xfId="1" applyNumberFormat="1" applyFont="1" applyFill="1" applyBorder="1" applyAlignment="1">
      <alignment vertical="center" wrapText="1"/>
    </xf>
    <xf numFmtId="179" fontId="2" fillId="0" borderId="0" xfId="1" applyNumberFormat="1" applyFont="1" applyFill="1" applyBorder="1" applyAlignment="1">
      <alignment vertical="center" wrapText="1"/>
    </xf>
    <xf numFmtId="180" fontId="2" fillId="0" borderId="0" xfId="1" applyNumberFormat="1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left" vertical="center"/>
    </xf>
    <xf numFmtId="177" fontId="1" fillId="3" borderId="0" xfId="0" applyNumberFormat="1" applyFont="1" applyFill="1" applyBorder="1" applyAlignment="1" applyProtection="1">
      <alignment horizontal="center" vertical="center"/>
      <protection locked="0"/>
    </xf>
    <xf numFmtId="177" fontId="2" fillId="3" borderId="0" xfId="0" applyNumberFormat="1" applyFont="1" applyFill="1" applyBorder="1" applyAlignment="1" applyProtection="1">
      <alignment vertical="center"/>
      <protection locked="0"/>
    </xf>
    <xf numFmtId="179" fontId="2" fillId="3" borderId="0" xfId="1" applyNumberFormat="1" applyFont="1" applyFill="1" applyBorder="1" applyAlignment="1" applyProtection="1">
      <alignment vertical="center"/>
      <protection locked="0"/>
    </xf>
    <xf numFmtId="182" fontId="2" fillId="3" borderId="0" xfId="1" applyNumberFormat="1" applyFont="1" applyFill="1" applyBorder="1" applyAlignment="1" applyProtection="1">
      <alignment vertical="center"/>
      <protection locked="0"/>
    </xf>
    <xf numFmtId="179" fontId="2" fillId="3" borderId="0" xfId="1" applyNumberFormat="1" applyFont="1" applyFill="1" applyBorder="1" applyAlignment="1" applyProtection="1">
      <alignment horizontal="right" vertical="center"/>
      <protection locked="0"/>
    </xf>
    <xf numFmtId="177" fontId="4" fillId="3" borderId="10" xfId="0" applyNumberFormat="1" applyFont="1" applyFill="1" applyBorder="1" applyAlignment="1" applyProtection="1">
      <alignment horizontal="center" vertical="center"/>
      <protection locked="0"/>
    </xf>
    <xf numFmtId="179" fontId="4" fillId="3" borderId="5" xfId="1" applyNumberFormat="1" applyFont="1" applyFill="1" applyBorder="1" applyAlignment="1" applyProtection="1">
      <alignment horizontal="center" vertical="center"/>
      <protection locked="0"/>
    </xf>
    <xf numFmtId="179" fontId="4" fillId="3" borderId="10" xfId="1" applyNumberFormat="1" applyFont="1" applyFill="1" applyBorder="1" applyAlignment="1" applyProtection="1">
      <alignment horizontal="center" vertical="center"/>
      <protection locked="0"/>
    </xf>
    <xf numFmtId="177" fontId="4" fillId="3" borderId="11" xfId="0" applyNumberFormat="1" applyFont="1" applyFill="1" applyBorder="1" applyAlignment="1" applyProtection="1">
      <alignment horizontal="center" vertical="center"/>
      <protection locked="0"/>
    </xf>
    <xf numFmtId="179" fontId="4" fillId="3" borderId="11" xfId="1" applyNumberFormat="1" applyFont="1" applyFill="1" applyBorder="1" applyAlignment="1" applyProtection="1">
      <alignment horizontal="center" vertical="center"/>
      <protection locked="0"/>
    </xf>
    <xf numFmtId="177" fontId="2" fillId="3" borderId="5" xfId="0" applyNumberFormat="1" applyFont="1" applyFill="1" applyBorder="1" applyAlignment="1" applyProtection="1">
      <alignment vertical="center" shrinkToFit="1"/>
      <protection locked="0"/>
    </xf>
    <xf numFmtId="179" fontId="2" fillId="3" borderId="5" xfId="1" applyNumberFormat="1" applyFont="1" applyFill="1" applyBorder="1" applyAlignment="1" applyProtection="1">
      <alignment vertical="center"/>
      <protection locked="0"/>
    </xf>
    <xf numFmtId="179" fontId="2" fillId="3" borderId="5" xfId="1" applyNumberFormat="1" applyFont="1" applyFill="1" applyBorder="1" applyAlignment="1" applyProtection="1">
      <alignment vertical="center" shrinkToFit="1"/>
      <protection locked="0"/>
    </xf>
    <xf numFmtId="43" fontId="2" fillId="3" borderId="5" xfId="1" applyNumberFormat="1" applyFont="1" applyFill="1" applyBorder="1" applyAlignment="1" applyProtection="1">
      <alignment vertical="center"/>
      <protection locked="0"/>
    </xf>
    <xf numFmtId="43" fontId="2" fillId="0" borderId="5" xfId="1" applyNumberFormat="1" applyFont="1" applyBorder="1">
      <alignment vertical="center"/>
    </xf>
    <xf numFmtId="181" fontId="2" fillId="3" borderId="5" xfId="0" applyNumberFormat="1" applyFont="1" applyFill="1" applyBorder="1" applyAlignment="1" applyProtection="1">
      <alignment horizontal="left" vertical="center" wrapText="1" indent="1"/>
      <protection locked="0"/>
    </xf>
    <xf numFmtId="177" fontId="6" fillId="3" borderId="5" xfId="0" applyNumberFormat="1" applyFont="1" applyFill="1" applyBorder="1" applyAlignment="1" applyProtection="1">
      <alignment vertical="center"/>
      <protection locked="0"/>
    </xf>
    <xf numFmtId="177" fontId="4" fillId="3" borderId="5" xfId="0" applyNumberFormat="1" applyFont="1" applyFill="1" applyBorder="1" applyAlignment="1" applyProtection="1">
      <alignment vertical="center"/>
      <protection locked="0"/>
    </xf>
    <xf numFmtId="43" fontId="4" fillId="3" borderId="5" xfId="1" applyNumberFormat="1" applyFont="1" applyFill="1" applyBorder="1" applyAlignment="1" applyProtection="1">
      <alignment vertical="center"/>
      <protection locked="0"/>
    </xf>
    <xf numFmtId="43" fontId="2" fillId="3" borderId="5" xfId="1" applyNumberFormat="1" applyFont="1" applyFill="1" applyBorder="1" applyAlignment="1" applyProtection="1">
      <alignment vertical="center"/>
    </xf>
    <xf numFmtId="179" fontId="4" fillId="3" borderId="5" xfId="1" applyNumberFormat="1" applyFont="1" applyFill="1" applyBorder="1" applyAlignment="1" applyProtection="1">
      <alignment vertical="center"/>
      <protection locked="0"/>
    </xf>
    <xf numFmtId="179" fontId="4" fillId="3" borderId="5" xfId="1" applyNumberFormat="1" applyFont="1" applyFill="1" applyBorder="1" applyAlignment="1" applyProtection="1">
      <alignment vertical="center" shrinkToFit="1"/>
      <protection locked="0"/>
    </xf>
    <xf numFmtId="177" fontId="2" fillId="3" borderId="5" xfId="0" applyNumberFormat="1" applyFont="1" applyFill="1" applyBorder="1" applyAlignment="1" applyProtection="1">
      <alignment vertical="center"/>
      <protection locked="0"/>
    </xf>
    <xf numFmtId="2" fontId="8" fillId="3" borderId="0" xfId="0" applyNumberFormat="1" applyFont="1" applyFill="1" applyBorder="1" applyAlignment="1" applyProtection="1">
      <alignment horizontal="left" vertical="center"/>
      <protection locked="0"/>
    </xf>
    <xf numFmtId="179" fontId="8" fillId="3" borderId="0" xfId="1" applyNumberFormat="1" applyFont="1" applyFill="1" applyBorder="1" applyAlignment="1" applyProtection="1">
      <alignment horizontal="center" vertical="center"/>
      <protection locked="0"/>
    </xf>
    <xf numFmtId="179" fontId="8" fillId="3" borderId="0" xfId="1" applyNumberFormat="1" applyFont="1" applyFill="1" applyBorder="1" applyAlignment="1" applyProtection="1">
      <alignment vertical="center"/>
      <protection locked="0"/>
    </xf>
    <xf numFmtId="179" fontId="8" fillId="3" borderId="0" xfId="1" applyNumberFormat="1" applyFont="1" applyFill="1" applyBorder="1" applyAlignment="1" applyProtection="1">
      <alignment horizontal="left" vertical="center"/>
      <protection locked="0"/>
    </xf>
    <xf numFmtId="179" fontId="2" fillId="3" borderId="0" xfId="1" applyNumberFormat="1" applyFont="1" applyFill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52;&#21326;&#20964;&#25353;&#24180;&#32479;&#35745;\2024\&#20250;&#35745;&#25253;&#34920;-&#26472;&#24635;\202412&#26376;&#20250;&#35745;&#25253;&#34920;_&#38271;&#26149;&#20107;&#19994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目录"/>
      <sheetName val="资产分析"/>
      <sheetName val="负债分析"/>
      <sheetName val="收入利润分析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应收票据明细表9"/>
      <sheetName val="应收账款明细10"/>
      <sheetName val="预付账款明细表11"/>
      <sheetName val="其他应收账款明细12"/>
      <sheetName val="存货明细表13"/>
      <sheetName val="固定资产明细表14 "/>
      <sheetName val="在建工程明细表15"/>
      <sheetName val="无形资产明细表16"/>
      <sheetName val="借款明细表17"/>
      <sheetName val="应付票据明细表18"/>
      <sheetName val="预收账款明细表20"/>
      <sheetName val="应付账款明细表19"/>
      <sheetName val="其他应付款明细表21"/>
      <sheetName val="应交税费22"/>
      <sheetName val="长期应付款明细表23"/>
      <sheetName val="实收资本明细表24"/>
      <sheetName val="以前年度损益调整明细表25"/>
      <sheetName val="销售毛利表26"/>
      <sheetName val="预算与实际分析表27"/>
      <sheetName val="四项期间预算与实际28"/>
      <sheetName val="销售费用附表29-1三包费用明细表"/>
      <sheetName val="销售费用附表29-2运费"/>
      <sheetName val="汇算清缴30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编制单位：长春光华荣昌汽车部件有限公司</v>
          </cell>
        </row>
        <row r="2">
          <cell r="F2" t="str">
            <v>单位：元</v>
          </cell>
        </row>
      </sheetData>
      <sheetData sheetId="5">
        <row r="36">
          <cell r="C36" t="str">
            <v>制表人：</v>
          </cell>
        </row>
      </sheetData>
      <sheetData sheetId="6"/>
      <sheetData sheetId="7">
        <row r="39">
          <cell r="L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41130315.58</v>
          </cell>
        </row>
        <row r="44">
          <cell r="B44">
            <v>0</v>
          </cell>
        </row>
        <row r="45">
          <cell r="B45">
            <v>118822.51</v>
          </cell>
        </row>
        <row r="46">
          <cell r="B46">
            <v>-269315.91</v>
          </cell>
        </row>
        <row r="47">
          <cell r="B47">
            <v>882066.73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2">
          <cell r="B62">
            <v>0</v>
          </cell>
        </row>
        <row r="63">
          <cell r="B63">
            <v>500000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-16250632.77</v>
          </cell>
        </row>
        <row r="68">
          <cell r="B68">
            <v>0</v>
          </cell>
        </row>
        <row r="70">
          <cell r="B70">
            <v>0</v>
          </cell>
        </row>
      </sheetData>
      <sheetData sheetId="8">
        <row r="8">
          <cell r="B8">
            <v>78861536.34</v>
          </cell>
        </row>
        <row r="15">
          <cell r="B15">
            <v>0</v>
          </cell>
        </row>
        <row r="15">
          <cell r="M15">
            <v>0</v>
          </cell>
        </row>
        <row r="16">
          <cell r="B16">
            <v>0</v>
          </cell>
        </row>
        <row r="16">
          <cell r="M16">
            <v>0</v>
          </cell>
        </row>
        <row r="17">
          <cell r="B17">
            <v>0</v>
          </cell>
        </row>
        <row r="17">
          <cell r="M17">
            <v>0</v>
          </cell>
        </row>
        <row r="18">
          <cell r="B18">
            <v>0</v>
          </cell>
        </row>
        <row r="18">
          <cell r="M18">
            <v>0</v>
          </cell>
        </row>
        <row r="19">
          <cell r="B19">
            <v>0</v>
          </cell>
        </row>
        <row r="19">
          <cell r="M19">
            <v>0</v>
          </cell>
        </row>
        <row r="20">
          <cell r="B20">
            <v>0</v>
          </cell>
        </row>
        <row r="20">
          <cell r="M20">
            <v>0</v>
          </cell>
        </row>
        <row r="21">
          <cell r="B21">
            <v>0</v>
          </cell>
        </row>
        <row r="21">
          <cell r="M21">
            <v>0</v>
          </cell>
        </row>
        <row r="22">
          <cell r="B22">
            <v>0</v>
          </cell>
        </row>
        <row r="22">
          <cell r="M22">
            <v>0</v>
          </cell>
        </row>
        <row r="31">
          <cell r="B31">
            <v>-777328.23</v>
          </cell>
        </row>
      </sheetData>
      <sheetData sheetId="9">
        <row r="8">
          <cell r="N8">
            <v>2449621.74</v>
          </cell>
        </row>
        <row r="22">
          <cell r="B22">
            <v>207982.45</v>
          </cell>
        </row>
        <row r="22">
          <cell r="N22">
            <v>10000</v>
          </cell>
        </row>
        <row r="23">
          <cell r="B23">
            <v>0</v>
          </cell>
        </row>
        <row r="23">
          <cell r="N23">
            <v>0</v>
          </cell>
        </row>
        <row r="24">
          <cell r="B24">
            <v>0</v>
          </cell>
        </row>
        <row r="24">
          <cell r="N24">
            <v>0</v>
          </cell>
        </row>
        <row r="25">
          <cell r="B25">
            <v>0</v>
          </cell>
        </row>
        <row r="25">
          <cell r="N25">
            <v>0</v>
          </cell>
        </row>
        <row r="43">
          <cell r="B43">
            <v>8039.57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J19" sqref="J19"/>
    </sheetView>
  </sheetViews>
  <sheetFormatPr defaultColWidth="9" defaultRowHeight="13.5" outlineLevelCol="5"/>
  <cols>
    <col min="1" max="1" width="27.375" customWidth="1"/>
    <col min="2" max="3" width="15" customWidth="1"/>
    <col min="4" max="4" width="25" customWidth="1"/>
    <col min="5" max="6" width="14.875" customWidth="1"/>
  </cols>
  <sheetData>
    <row r="1" ht="22.5" spans="1:6">
      <c r="A1" s="54" t="s">
        <v>0</v>
      </c>
      <c r="B1" s="54"/>
      <c r="C1" s="54"/>
      <c r="D1" s="54"/>
      <c r="E1" s="54"/>
      <c r="F1" s="54"/>
    </row>
    <row r="2" ht="16.5" spans="1:6">
      <c r="A2" s="55" t="s">
        <v>1</v>
      </c>
      <c r="B2" s="56"/>
      <c r="C2" s="56"/>
      <c r="D2" s="57" t="s">
        <v>2</v>
      </c>
      <c r="E2" s="56"/>
      <c r="F2" s="58" t="s">
        <v>3</v>
      </c>
    </row>
    <row r="3" ht="16.5" spans="1:6">
      <c r="A3" s="59" t="s">
        <v>4</v>
      </c>
      <c r="B3" s="60" t="s">
        <v>5</v>
      </c>
      <c r="C3" s="60" t="s">
        <v>6</v>
      </c>
      <c r="D3" s="61" t="s">
        <v>7</v>
      </c>
      <c r="E3" s="60" t="s">
        <v>5</v>
      </c>
      <c r="F3" s="60" t="str">
        <f>C3</f>
        <v>期末余额</v>
      </c>
    </row>
    <row r="4" ht="16.5" spans="1:6">
      <c r="A4" s="62"/>
      <c r="B4" s="60" t="s">
        <v>8</v>
      </c>
      <c r="C4" s="60" t="s">
        <v>8</v>
      </c>
      <c r="D4" s="63"/>
      <c r="E4" s="60" t="s">
        <v>8</v>
      </c>
      <c r="F4" s="60" t="s">
        <v>8</v>
      </c>
    </row>
    <row r="5" ht="16.5" spans="1:6">
      <c r="A5" s="64" t="s">
        <v>9</v>
      </c>
      <c r="B5" s="65"/>
      <c r="C5" s="65"/>
      <c r="D5" s="66" t="s">
        <v>10</v>
      </c>
      <c r="E5" s="65"/>
      <c r="F5" s="65"/>
    </row>
    <row r="6" ht="16.5" spans="1:6">
      <c r="A6" s="64" t="s">
        <v>11</v>
      </c>
      <c r="B6" s="67">
        <v>8039.57</v>
      </c>
      <c r="C6" s="68">
        <v>255197.12</v>
      </c>
      <c r="D6" s="66" t="s">
        <v>12</v>
      </c>
      <c r="E6" s="67">
        <f>[1]资产负债表04!L39</f>
        <v>0</v>
      </c>
      <c r="F6" s="67">
        <v>0</v>
      </c>
    </row>
    <row r="7" ht="19" customHeight="1" spans="1:6">
      <c r="A7" s="69" t="s">
        <v>13</v>
      </c>
      <c r="B7" s="67">
        <v>0</v>
      </c>
      <c r="C7" s="68">
        <v>0</v>
      </c>
      <c r="D7" s="69" t="s">
        <v>14</v>
      </c>
      <c r="E7" s="67">
        <f>[1]资产负债表04!B40</f>
        <v>0</v>
      </c>
      <c r="F7" s="67">
        <v>0</v>
      </c>
    </row>
    <row r="8" ht="16.5" spans="1:6">
      <c r="A8" s="69" t="s">
        <v>15</v>
      </c>
      <c r="B8" s="67">
        <v>0</v>
      </c>
      <c r="C8" s="68">
        <v>0</v>
      </c>
      <c r="D8" s="70" t="s">
        <v>16</v>
      </c>
      <c r="E8" s="67">
        <f>[1]资产负债表04!B41</f>
        <v>0</v>
      </c>
      <c r="F8" s="67">
        <v>0</v>
      </c>
    </row>
    <row r="9" ht="16.5" spans="1:6">
      <c r="A9" s="64" t="s">
        <v>17</v>
      </c>
      <c r="B9" s="67">
        <v>0</v>
      </c>
      <c r="C9" s="68">
        <v>65509.14</v>
      </c>
      <c r="D9" s="66" t="s">
        <v>18</v>
      </c>
      <c r="E9" s="67">
        <f>[1]资产负债表04!B42</f>
        <v>0</v>
      </c>
      <c r="F9" s="67">
        <v>0</v>
      </c>
    </row>
    <row r="10" ht="16.5" spans="1:6">
      <c r="A10" s="64" t="s">
        <v>19</v>
      </c>
      <c r="B10" s="67">
        <v>12133818.55</v>
      </c>
      <c r="C10" s="68">
        <v>48666879.72</v>
      </c>
      <c r="D10" s="66" t="s">
        <v>20</v>
      </c>
      <c r="E10" s="67">
        <f>[1]资产负债表04!B43</f>
        <v>41130315.58</v>
      </c>
      <c r="F10" s="67">
        <v>79847918.65</v>
      </c>
    </row>
    <row r="11" ht="16.5" spans="1:6">
      <c r="A11" s="64" t="s">
        <v>21</v>
      </c>
      <c r="B11" s="67">
        <v>205567.28</v>
      </c>
      <c r="C11" s="68">
        <v>287458.12</v>
      </c>
      <c r="D11" s="66" t="s">
        <v>22</v>
      </c>
      <c r="E11" s="67">
        <f>[1]资产负债表04!B44</f>
        <v>0</v>
      </c>
      <c r="F11" s="67">
        <v>0</v>
      </c>
    </row>
    <row r="12" ht="16.5" spans="1:6">
      <c r="A12" s="64" t="s">
        <v>23</v>
      </c>
      <c r="B12" s="67">
        <v>100000</v>
      </c>
      <c r="C12" s="68">
        <v>363367.28</v>
      </c>
      <c r="D12" s="66" t="s">
        <v>24</v>
      </c>
      <c r="E12" s="67">
        <f>[1]资产负债表04!B45</f>
        <v>118822.51</v>
      </c>
      <c r="F12" s="67">
        <v>112610.12</v>
      </c>
    </row>
    <row r="13" ht="16.5" spans="1:6">
      <c r="A13" s="64" t="s">
        <v>25</v>
      </c>
      <c r="B13" s="67">
        <v>7195785.93</v>
      </c>
      <c r="C13" s="68">
        <v>8657703.7</v>
      </c>
      <c r="D13" s="66" t="s">
        <v>26</v>
      </c>
      <c r="E13" s="67">
        <f>[1]资产负债表04!B46</f>
        <v>-269315.91</v>
      </c>
      <c r="F13" s="67">
        <v>36819.19</v>
      </c>
    </row>
    <row r="14" ht="16.5" spans="1:6">
      <c r="A14" s="64" t="s">
        <v>27</v>
      </c>
      <c r="B14" s="67">
        <v>0</v>
      </c>
      <c r="C14" s="68">
        <v>0</v>
      </c>
      <c r="D14" s="66" t="s">
        <v>28</v>
      </c>
      <c r="E14" s="67">
        <f>[1]资产负债表04!B47</f>
        <v>882066.73</v>
      </c>
      <c r="F14" s="67">
        <v>1255444.88</v>
      </c>
    </row>
    <row r="15" ht="16.5" spans="1:6">
      <c r="A15" s="64" t="s">
        <v>29</v>
      </c>
      <c r="B15" s="67">
        <v>0</v>
      </c>
      <c r="C15" s="68">
        <v>0</v>
      </c>
      <c r="D15" s="66" t="s">
        <v>30</v>
      </c>
      <c r="E15" s="67">
        <f>[1]资产负债表04!B48</f>
        <v>0</v>
      </c>
      <c r="F15" s="67">
        <v>0</v>
      </c>
    </row>
    <row r="16" ht="16.5" spans="1:6">
      <c r="A16" s="64" t="s">
        <v>31</v>
      </c>
      <c r="B16" s="67">
        <v>0</v>
      </c>
      <c r="C16" s="68">
        <v>0</v>
      </c>
      <c r="D16" s="66" t="s">
        <v>32</v>
      </c>
      <c r="E16" s="67">
        <f>[1]资产负债表04!B49</f>
        <v>0</v>
      </c>
      <c r="F16" s="67">
        <v>0</v>
      </c>
    </row>
    <row r="17" ht="16.5" spans="1:6">
      <c r="A17" s="71" t="s">
        <v>33</v>
      </c>
      <c r="B17" s="72">
        <v>19643211.33</v>
      </c>
      <c r="C17" s="72">
        <v>58296115.08</v>
      </c>
      <c r="D17" s="66" t="s">
        <v>34</v>
      </c>
      <c r="E17" s="67">
        <f>[1]资产负债表04!B50</f>
        <v>0</v>
      </c>
      <c r="F17" s="67">
        <v>0</v>
      </c>
    </row>
    <row r="18" ht="16.5" spans="1:6">
      <c r="A18" s="64" t="s">
        <v>35</v>
      </c>
      <c r="B18" s="67">
        <v>0</v>
      </c>
      <c r="C18" s="73">
        <v>0</v>
      </c>
      <c r="D18" s="74" t="s">
        <v>36</v>
      </c>
      <c r="E18" s="72">
        <f>SUM(E6:E17)</f>
        <v>41861888.91</v>
      </c>
      <c r="F18" s="72">
        <v>81252792.84</v>
      </c>
    </row>
    <row r="19" ht="16.5" spans="1:6">
      <c r="A19" s="64" t="s">
        <v>37</v>
      </c>
      <c r="B19" s="67">
        <v>0</v>
      </c>
      <c r="C19" s="73">
        <v>0</v>
      </c>
      <c r="D19" s="66" t="s">
        <v>38</v>
      </c>
      <c r="E19" s="67">
        <f>[1]资产负债表04!B52</f>
        <v>0</v>
      </c>
      <c r="F19" s="67">
        <v>0</v>
      </c>
    </row>
    <row r="20" ht="16.5" spans="1:6">
      <c r="A20" s="64" t="s">
        <v>39</v>
      </c>
      <c r="B20" s="67">
        <v>0</v>
      </c>
      <c r="C20" s="73">
        <v>0</v>
      </c>
      <c r="D20" s="66" t="s">
        <v>40</v>
      </c>
      <c r="E20" s="67">
        <f>[1]资产负债表04!B53</f>
        <v>0</v>
      </c>
      <c r="F20" s="67">
        <v>0</v>
      </c>
    </row>
    <row r="21" ht="16.5" spans="1:6">
      <c r="A21" s="64" t="s">
        <v>41</v>
      </c>
      <c r="B21" s="67">
        <v>0</v>
      </c>
      <c r="C21" s="73">
        <v>0</v>
      </c>
      <c r="D21" s="66" t="s">
        <v>42</v>
      </c>
      <c r="E21" s="67">
        <f>[1]资产负债表04!B54</f>
        <v>0</v>
      </c>
      <c r="F21" s="67">
        <v>0</v>
      </c>
    </row>
    <row r="22" ht="16.5" spans="1:6">
      <c r="A22" s="64" t="s">
        <v>43</v>
      </c>
      <c r="B22" s="67">
        <v>0</v>
      </c>
      <c r="C22" s="73">
        <v>0</v>
      </c>
      <c r="D22" s="66" t="s">
        <v>44</v>
      </c>
      <c r="E22" s="67">
        <f>[1]资产负债表04!B55</f>
        <v>0</v>
      </c>
      <c r="F22" s="67">
        <v>0</v>
      </c>
    </row>
    <row r="23" ht="16.5" spans="1:6">
      <c r="A23" s="64" t="s">
        <v>45</v>
      </c>
      <c r="B23" s="67">
        <v>0</v>
      </c>
      <c r="C23" s="73">
        <v>0</v>
      </c>
      <c r="D23" s="66" t="s">
        <v>46</v>
      </c>
      <c r="E23" s="67">
        <f>[1]资产负债表04!B56</f>
        <v>0</v>
      </c>
      <c r="F23" s="67">
        <v>0</v>
      </c>
    </row>
    <row r="24" ht="16.5" spans="1:6">
      <c r="A24" s="64" t="s">
        <v>47</v>
      </c>
      <c r="B24" s="67">
        <v>1968044.81</v>
      </c>
      <c r="C24" s="73">
        <v>1928716.76</v>
      </c>
      <c r="D24" s="66" t="s">
        <v>48</v>
      </c>
      <c r="E24" s="67">
        <f>[1]资产负债表04!B57</f>
        <v>0</v>
      </c>
      <c r="F24" s="67">
        <v>0</v>
      </c>
    </row>
    <row r="25" ht="16.5" spans="1:6">
      <c r="A25" s="64" t="s">
        <v>49</v>
      </c>
      <c r="B25" s="67">
        <v>0</v>
      </c>
      <c r="C25" s="73">
        <v>0</v>
      </c>
      <c r="D25" s="66" t="s">
        <v>50</v>
      </c>
      <c r="E25" s="67">
        <f>[1]资产负债表04!B58</f>
        <v>0</v>
      </c>
      <c r="F25" s="67">
        <v>0</v>
      </c>
    </row>
    <row r="26" ht="16.5" spans="1:6">
      <c r="A26" s="64" t="s">
        <v>51</v>
      </c>
      <c r="B26" s="67">
        <v>0</v>
      </c>
      <c r="C26" s="73">
        <v>0</v>
      </c>
      <c r="D26" s="66" t="s">
        <v>52</v>
      </c>
      <c r="E26" s="67">
        <f>[1]资产负债表04!B59</f>
        <v>0</v>
      </c>
      <c r="F26" s="67">
        <v>0</v>
      </c>
    </row>
    <row r="27" ht="16.5" spans="1:6">
      <c r="A27" s="64" t="s">
        <v>53</v>
      </c>
      <c r="B27" s="67">
        <v>0</v>
      </c>
      <c r="C27" s="73">
        <v>0</v>
      </c>
      <c r="D27" s="75" t="s">
        <v>54</v>
      </c>
      <c r="E27" s="67">
        <f>SUM(E19:E26)</f>
        <v>0</v>
      </c>
      <c r="F27" s="67">
        <v>0</v>
      </c>
    </row>
    <row r="28" ht="16.5" spans="1:6">
      <c r="A28" s="64" t="s">
        <v>55</v>
      </c>
      <c r="B28" s="67">
        <v>4500000</v>
      </c>
      <c r="C28" s="73">
        <v>4500000</v>
      </c>
      <c r="D28" s="75" t="s">
        <v>56</v>
      </c>
      <c r="E28" s="72">
        <f>SUM(E18,E27)</f>
        <v>41861888.91</v>
      </c>
      <c r="F28" s="72">
        <v>81252792.84</v>
      </c>
    </row>
    <row r="29" ht="16.5" spans="1:6">
      <c r="A29" s="64" t="s">
        <v>57</v>
      </c>
      <c r="B29" s="67">
        <v>0</v>
      </c>
      <c r="C29" s="73">
        <v>0</v>
      </c>
      <c r="D29" s="66" t="s">
        <v>58</v>
      </c>
      <c r="E29" s="67">
        <f>[1]资产负债表04!B62</f>
        <v>0</v>
      </c>
      <c r="F29" s="67">
        <v>0</v>
      </c>
    </row>
    <row r="30" ht="16.5" spans="1:6">
      <c r="A30" s="64" t="s">
        <v>59</v>
      </c>
      <c r="B30" s="67">
        <v>0</v>
      </c>
      <c r="C30" s="73">
        <v>0</v>
      </c>
      <c r="D30" s="66" t="s">
        <v>60</v>
      </c>
      <c r="E30" s="67">
        <f>[1]资产负债表04!B63</f>
        <v>500000</v>
      </c>
      <c r="F30" s="67">
        <v>500000</v>
      </c>
    </row>
    <row r="31" ht="16.5" spans="1:6">
      <c r="A31" s="64" t="s">
        <v>61</v>
      </c>
      <c r="B31" s="67">
        <v>0</v>
      </c>
      <c r="C31" s="73">
        <v>0</v>
      </c>
      <c r="D31" s="66" t="s">
        <v>62</v>
      </c>
      <c r="E31" s="67">
        <f>[1]资产负债表04!B64</f>
        <v>0</v>
      </c>
      <c r="F31" s="67">
        <v>0</v>
      </c>
    </row>
    <row r="32" ht="16.5" spans="1:6">
      <c r="A32" s="64" t="s">
        <v>63</v>
      </c>
      <c r="B32" s="67">
        <v>0</v>
      </c>
      <c r="C32" s="73">
        <v>0</v>
      </c>
      <c r="D32" s="66" t="s">
        <v>64</v>
      </c>
      <c r="E32" s="67">
        <f>[1]资产负债表04!B65</f>
        <v>0</v>
      </c>
      <c r="F32" s="67">
        <v>0</v>
      </c>
    </row>
    <row r="33" ht="16.5" spans="1:6">
      <c r="A33" s="71" t="s">
        <v>65</v>
      </c>
      <c r="B33" s="72">
        <v>6468044.81</v>
      </c>
      <c r="C33" s="72">
        <v>6428716.76</v>
      </c>
      <c r="D33" s="70" t="s">
        <v>66</v>
      </c>
      <c r="E33" s="67">
        <f>[1]资产负债表04!B66</f>
        <v>0</v>
      </c>
      <c r="F33" s="67">
        <v>0</v>
      </c>
    </row>
    <row r="34" ht="16.5" spans="1:6">
      <c r="A34" s="71"/>
      <c r="B34" s="72"/>
      <c r="C34" s="72"/>
      <c r="D34" s="66" t="s">
        <v>67</v>
      </c>
      <c r="E34" s="67">
        <f>[1]资产负债表04!B67</f>
        <v>-16250632.77</v>
      </c>
      <c r="F34" s="67">
        <v>-17027961</v>
      </c>
    </row>
    <row r="35" ht="16.5" spans="1:6">
      <c r="A35" s="71"/>
      <c r="B35" s="72"/>
      <c r="C35" s="72"/>
      <c r="D35" s="66" t="s">
        <v>68</v>
      </c>
      <c r="E35" s="67">
        <f>[1]资产负债表04!B68</f>
        <v>0</v>
      </c>
      <c r="F35" s="67">
        <v>0</v>
      </c>
    </row>
    <row r="36" ht="16.5" spans="1:6">
      <c r="A36" s="76"/>
      <c r="B36" s="67"/>
      <c r="C36" s="67"/>
      <c r="D36" s="75" t="s">
        <v>69</v>
      </c>
      <c r="E36" s="67">
        <f>SUM(E30:E35)</f>
        <v>-15750632.77</v>
      </c>
      <c r="F36" s="67">
        <v>-16527961</v>
      </c>
    </row>
    <row r="37" ht="16.5" spans="1:6">
      <c r="A37" s="76"/>
      <c r="B37" s="67"/>
      <c r="C37" s="67"/>
      <c r="D37" s="66" t="s">
        <v>70</v>
      </c>
      <c r="E37" s="67">
        <f>[1]资产负债表04!B70</f>
        <v>0</v>
      </c>
      <c r="F37" s="67">
        <v>0</v>
      </c>
    </row>
    <row r="38" ht="16.5" spans="1:6">
      <c r="A38" s="76"/>
      <c r="B38" s="67"/>
      <c r="C38" s="67"/>
      <c r="D38" s="74" t="s">
        <v>71</v>
      </c>
      <c r="E38" s="72">
        <f>E36+E37</f>
        <v>-15750632.77</v>
      </c>
      <c r="F38" s="72">
        <v>-16527961</v>
      </c>
    </row>
    <row r="39" ht="16.5" spans="1:6">
      <c r="A39" s="71" t="s">
        <v>72</v>
      </c>
      <c r="B39" s="72">
        <v>26111256.14</v>
      </c>
      <c r="C39" s="72">
        <v>64724831.84</v>
      </c>
      <c r="D39" s="74" t="s">
        <v>73</v>
      </c>
      <c r="E39" s="72">
        <f>E28+E38</f>
        <v>26111256.14</v>
      </c>
      <c r="F39" s="72">
        <v>64724831.84</v>
      </c>
    </row>
    <row r="40" ht="16.5" spans="1:6">
      <c r="A40" s="77" t="s">
        <v>74</v>
      </c>
      <c r="B40" s="78" t="s">
        <v>75</v>
      </c>
      <c r="C40" s="79" t="s">
        <v>76</v>
      </c>
      <c r="D40" s="78" t="s">
        <v>75</v>
      </c>
      <c r="E40" s="80" t="s">
        <v>77</v>
      </c>
      <c r="F40" s="81"/>
    </row>
  </sheetData>
  <mergeCells count="3">
    <mergeCell ref="A1:F1"/>
    <mergeCell ref="A3:A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E27" sqref="E27"/>
    </sheetView>
  </sheetViews>
  <sheetFormatPr defaultColWidth="9" defaultRowHeight="13.5" outlineLevelCol="2"/>
  <cols>
    <col min="1" max="1" width="33.5" customWidth="1"/>
    <col min="2" max="3" width="21.5" customWidth="1"/>
  </cols>
  <sheetData>
    <row r="1" ht="22.5" spans="1:3">
      <c r="A1" s="1" t="s">
        <v>78</v>
      </c>
      <c r="B1" s="1"/>
      <c r="C1" s="1"/>
    </row>
    <row r="2" ht="33" customHeight="1" spans="1:3">
      <c r="A2" s="30" t="str">
        <f>'[1]资产负债表01-打印'!A2</f>
        <v>编制单位：长春光华荣昌汽车部件有限公司</v>
      </c>
      <c r="B2" s="31">
        <v>45657</v>
      </c>
      <c r="C2" s="32" t="s">
        <v>3</v>
      </c>
    </row>
    <row r="3" spans="1:3">
      <c r="A3" s="33" t="s">
        <v>79</v>
      </c>
      <c r="B3" s="34" t="s">
        <v>80</v>
      </c>
      <c r="C3" s="34" t="s">
        <v>81</v>
      </c>
    </row>
    <row r="4" spans="1:3">
      <c r="A4" s="35"/>
      <c r="B4" s="36"/>
      <c r="C4" s="36"/>
    </row>
    <row r="5" ht="16" customHeight="1" spans="1:3">
      <c r="A5" s="37" t="s">
        <v>82</v>
      </c>
      <c r="B5" s="38">
        <f>B6-B7</f>
        <v>10154622.35</v>
      </c>
      <c r="C5" s="39">
        <f>C6-C7</f>
        <v>78080592.09</v>
      </c>
    </row>
    <row r="6" ht="16" customHeight="1" spans="1:3">
      <c r="A6" s="40" t="s">
        <v>83</v>
      </c>
      <c r="B6" s="41">
        <v>10154622.35</v>
      </c>
      <c r="C6" s="41">
        <v>78080592.09</v>
      </c>
    </row>
    <row r="7" ht="16" customHeight="1" spans="1:3">
      <c r="A7" s="40" t="s">
        <v>84</v>
      </c>
      <c r="B7" s="41">
        <v>0</v>
      </c>
      <c r="C7" s="42">
        <v>0</v>
      </c>
    </row>
    <row r="8" ht="16" customHeight="1" spans="1:3">
      <c r="A8" s="43" t="s">
        <v>85</v>
      </c>
      <c r="B8" s="44">
        <f>SUM(B9:B14,B17)</f>
        <v>8557933.06</v>
      </c>
      <c r="C8" s="45">
        <f>[1]利润表05!B8</f>
        <v>78861536.34</v>
      </c>
    </row>
    <row r="9" ht="16" customHeight="1" spans="1:3">
      <c r="A9" s="40" t="s">
        <v>86</v>
      </c>
      <c r="B9" s="41">
        <v>8267319.93</v>
      </c>
      <c r="C9" s="42">
        <v>73206007.27</v>
      </c>
    </row>
    <row r="10" ht="16" customHeight="1" spans="1:3">
      <c r="A10" s="40" t="s">
        <v>87</v>
      </c>
      <c r="B10" s="41">
        <v>4523.2</v>
      </c>
      <c r="C10" s="42">
        <v>70496.57</v>
      </c>
    </row>
    <row r="11" ht="16" customHeight="1" spans="1:3">
      <c r="A11" s="40" t="s">
        <v>88</v>
      </c>
      <c r="B11" s="41">
        <v>81799.83</v>
      </c>
      <c r="C11" s="42">
        <v>1575767.78</v>
      </c>
    </row>
    <row r="12" ht="16" customHeight="1" spans="1:3">
      <c r="A12" s="40" t="s">
        <v>89</v>
      </c>
      <c r="B12" s="41">
        <v>89721.99</v>
      </c>
      <c r="C12" s="42">
        <v>2695022.75</v>
      </c>
    </row>
    <row r="13" ht="16" customHeight="1" spans="1:3">
      <c r="A13" s="40" t="s">
        <v>90</v>
      </c>
      <c r="B13" s="41">
        <v>123322.36</v>
      </c>
      <c r="C13" s="42">
        <v>1396456.72</v>
      </c>
    </row>
    <row r="14" ht="16" customHeight="1" spans="1:3">
      <c r="A14" s="40" t="s">
        <v>91</v>
      </c>
      <c r="B14" s="41">
        <v>-8754.25</v>
      </c>
      <c r="C14" s="42">
        <v>-82214.75</v>
      </c>
    </row>
    <row r="15" ht="16" customHeight="1" spans="1:3">
      <c r="A15" s="40" t="s">
        <v>92</v>
      </c>
      <c r="B15" s="42">
        <f>[1]利润表05!M15</f>
        <v>0</v>
      </c>
      <c r="C15" s="42">
        <f>[1]利润表05!B15</f>
        <v>0</v>
      </c>
    </row>
    <row r="16" ht="16" customHeight="1" spans="1:3">
      <c r="A16" s="40" t="s">
        <v>93</v>
      </c>
      <c r="B16" s="42">
        <f>[1]利润表05!M16</f>
        <v>0</v>
      </c>
      <c r="C16" s="42">
        <f>[1]利润表05!B16</f>
        <v>0</v>
      </c>
    </row>
    <row r="17" ht="16" customHeight="1" spans="1:3">
      <c r="A17" s="40" t="s">
        <v>94</v>
      </c>
      <c r="B17" s="42">
        <f>[1]利润表05!M17</f>
        <v>0</v>
      </c>
      <c r="C17" s="42">
        <f>[1]利润表05!B17</f>
        <v>0</v>
      </c>
    </row>
    <row r="18" ht="16" customHeight="1" spans="1:3">
      <c r="A18" s="40" t="s">
        <v>95</v>
      </c>
      <c r="B18" s="42">
        <f>[1]利润表05!M18</f>
        <v>0</v>
      </c>
      <c r="C18" s="42">
        <f>[1]利润表05!B18</f>
        <v>0</v>
      </c>
    </row>
    <row r="19" ht="16" customHeight="1" spans="1:3">
      <c r="A19" s="40" t="s">
        <v>96</v>
      </c>
      <c r="B19" s="42">
        <f>[1]利润表05!M19</f>
        <v>0</v>
      </c>
      <c r="C19" s="42">
        <f>[1]利润表05!B19</f>
        <v>0</v>
      </c>
    </row>
    <row r="20" ht="16" customHeight="1" spans="1:3">
      <c r="A20" s="40" t="s">
        <v>97</v>
      </c>
      <c r="B20" s="42">
        <f>[1]利润表05!M20</f>
        <v>0</v>
      </c>
      <c r="C20" s="42">
        <f>[1]利润表05!B20</f>
        <v>0</v>
      </c>
    </row>
    <row r="21" ht="16" customHeight="1" spans="1:3">
      <c r="A21" s="40" t="s">
        <v>98</v>
      </c>
      <c r="B21" s="42">
        <f>[1]利润表05!M21</f>
        <v>0</v>
      </c>
      <c r="C21" s="42">
        <f>[1]利润表05!B21</f>
        <v>0</v>
      </c>
    </row>
    <row r="22" ht="16" customHeight="1" spans="1:3">
      <c r="A22" s="40" t="s">
        <v>99</v>
      </c>
      <c r="B22" s="42">
        <f>[1]利润表05!M22</f>
        <v>0</v>
      </c>
      <c r="C22" s="42">
        <f>[1]利润表05!B22</f>
        <v>0</v>
      </c>
    </row>
    <row r="23" ht="16" customHeight="1" spans="1:3">
      <c r="A23" s="43" t="s">
        <v>100</v>
      </c>
      <c r="B23" s="44">
        <f>B5-B8+B20+B18</f>
        <v>1596689.29</v>
      </c>
      <c r="C23" s="44">
        <f>C5-C8+C20+C18</f>
        <v>-780944.25</v>
      </c>
    </row>
    <row r="24" ht="16" customHeight="1" spans="1:3">
      <c r="A24" s="40" t="s">
        <v>101</v>
      </c>
      <c r="B24" s="42">
        <v>19.39</v>
      </c>
      <c r="C24" s="46">
        <v>3618.42</v>
      </c>
    </row>
    <row r="25" ht="16" customHeight="1" spans="1:3">
      <c r="A25" s="40" t="s">
        <v>102</v>
      </c>
      <c r="B25" s="42">
        <v>0</v>
      </c>
      <c r="C25" s="46">
        <v>2.4</v>
      </c>
    </row>
    <row r="26" ht="16" customHeight="1" spans="1:3">
      <c r="A26" s="40" t="s">
        <v>103</v>
      </c>
      <c r="B26" s="42">
        <v>0</v>
      </c>
      <c r="C26" s="42">
        <v>0</v>
      </c>
    </row>
    <row r="27" ht="16" customHeight="1" spans="1:3">
      <c r="A27" s="43" t="s">
        <v>104</v>
      </c>
      <c r="B27" s="44">
        <f>B23+B24-B25</f>
        <v>1596708.68</v>
      </c>
      <c r="C27" s="47">
        <f>C23+C24-C25</f>
        <v>-777328.23</v>
      </c>
    </row>
    <row r="28" ht="16" customHeight="1" spans="1:3">
      <c r="A28" s="40" t="s">
        <v>105</v>
      </c>
      <c r="B28" s="42">
        <v>0</v>
      </c>
      <c r="C28" s="42">
        <v>0</v>
      </c>
    </row>
    <row r="29" ht="16" customHeight="1" spans="1:3">
      <c r="A29" s="40" t="s">
        <v>106</v>
      </c>
      <c r="B29" s="42">
        <v>0</v>
      </c>
      <c r="C29" s="42">
        <v>0</v>
      </c>
    </row>
    <row r="30" ht="16" customHeight="1" spans="1:3">
      <c r="A30" s="43" t="s">
        <v>107</v>
      </c>
      <c r="B30" s="44">
        <f>B27-B28-B29</f>
        <v>1596708.68</v>
      </c>
      <c r="C30" s="47">
        <f>C27-C28-C29</f>
        <v>-777328.23</v>
      </c>
    </row>
    <row r="31" ht="16" customHeight="1" spans="1:3">
      <c r="A31" s="40" t="s">
        <v>108</v>
      </c>
      <c r="B31" s="42">
        <v>1596708.68</v>
      </c>
      <c r="C31" s="42">
        <v>0</v>
      </c>
    </row>
    <row r="32" ht="16" customHeight="1" spans="1:3">
      <c r="A32" s="40" t="s">
        <v>109</v>
      </c>
      <c r="B32" s="42">
        <v>0</v>
      </c>
      <c r="C32" s="42">
        <v>0</v>
      </c>
    </row>
    <row r="33" ht="16" customHeight="1" spans="1:3">
      <c r="A33" s="40" t="s">
        <v>110</v>
      </c>
      <c r="B33" s="48">
        <f>B30</f>
        <v>1596708.68</v>
      </c>
      <c r="C33" s="48">
        <f>[1]利润表05!B31</f>
        <v>-777328.23</v>
      </c>
    </row>
    <row r="34" ht="16" customHeight="1" spans="1:3">
      <c r="A34" s="40" t="s">
        <v>111</v>
      </c>
      <c r="B34" s="42">
        <v>0</v>
      </c>
      <c r="C34" s="42">
        <v>0</v>
      </c>
    </row>
    <row r="35" ht="16.5" spans="1:3">
      <c r="A35" s="30"/>
      <c r="B35" s="49"/>
      <c r="C35" s="50"/>
    </row>
    <row r="36" ht="16.5" spans="1:3">
      <c r="A36" s="51" t="s">
        <v>112</v>
      </c>
      <c r="B36" s="52" t="s">
        <v>113</v>
      </c>
      <c r="C36" s="53" t="s">
        <v>77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F22" sqref="F22"/>
    </sheetView>
  </sheetViews>
  <sheetFormatPr defaultColWidth="9" defaultRowHeight="13.5" outlineLevelCol="2"/>
  <cols>
    <col min="1" max="1" width="50.25" customWidth="1"/>
    <col min="2" max="2" width="18.375" customWidth="1"/>
    <col min="3" max="3" width="14.75" customWidth="1"/>
  </cols>
  <sheetData>
    <row r="1" ht="22.5" spans="1:3">
      <c r="A1" s="1" t="s">
        <v>114</v>
      </c>
      <c r="B1" s="1"/>
      <c r="C1" s="1"/>
    </row>
    <row r="2" ht="17.25" spans="1:3">
      <c r="A2" s="2" t="str">
        <f>'[1]资产负债表01-打印'!A2</f>
        <v>编制单位：长春光华荣昌汽车部件有限公司</v>
      </c>
      <c r="B2" s="3">
        <v>45657</v>
      </c>
      <c r="C2" s="4" t="str">
        <f>'[1]资产负债表01-打印'!F2</f>
        <v>单位：元</v>
      </c>
    </row>
    <row r="3" ht="18.75" spans="1:3">
      <c r="A3" s="5" t="s">
        <v>115</v>
      </c>
      <c r="B3" s="6" t="s">
        <v>116</v>
      </c>
      <c r="C3" s="7" t="s">
        <v>117</v>
      </c>
    </row>
    <row r="4" ht="16.5" spans="1:3">
      <c r="A4" s="8" t="s">
        <v>118</v>
      </c>
      <c r="B4" s="9"/>
      <c r="C4" s="10"/>
    </row>
    <row r="5" ht="16.5" spans="1:3">
      <c r="A5" s="11" t="s">
        <v>119</v>
      </c>
      <c r="B5" s="12">
        <v>8380</v>
      </c>
      <c r="C5" s="13">
        <v>153450.74</v>
      </c>
    </row>
    <row r="6" ht="16.5" spans="1:3">
      <c r="A6" s="11" t="s">
        <v>120</v>
      </c>
      <c r="B6" s="12">
        <v>0</v>
      </c>
      <c r="C6" s="13">
        <v>3672.34</v>
      </c>
    </row>
    <row r="7" ht="16.5" spans="1:3">
      <c r="A7" s="11" t="s">
        <v>121</v>
      </c>
      <c r="B7" s="12">
        <v>2441241.74</v>
      </c>
      <c r="C7" s="13">
        <v>24152873.84</v>
      </c>
    </row>
    <row r="8" ht="16.5" spans="1:3">
      <c r="A8" s="14" t="s">
        <v>122</v>
      </c>
      <c r="B8" s="12">
        <f>[1]现金流量表06!N8</f>
        <v>2449621.74</v>
      </c>
      <c r="C8" s="15">
        <f>SUM(C5:C7)</f>
        <v>24309996.92</v>
      </c>
    </row>
    <row r="9" ht="16.5" spans="1:3">
      <c r="A9" s="11" t="s">
        <v>123</v>
      </c>
      <c r="B9" s="12">
        <v>1530609.42</v>
      </c>
      <c r="C9" s="16">
        <v>12577823</v>
      </c>
    </row>
    <row r="10" ht="16.5" spans="1:3">
      <c r="A10" s="11" t="s">
        <v>124</v>
      </c>
      <c r="B10" s="12">
        <v>365797.47</v>
      </c>
      <c r="C10" s="16">
        <v>2980433.99</v>
      </c>
    </row>
    <row r="11" ht="16.5" spans="1:3">
      <c r="A11" s="11" t="s">
        <v>125</v>
      </c>
      <c r="B11" s="12">
        <v>14228.15</v>
      </c>
      <c r="C11" s="16">
        <v>163827.76</v>
      </c>
    </row>
    <row r="12" ht="16.5" spans="1:3">
      <c r="A12" s="11" t="s">
        <v>126</v>
      </c>
      <c r="B12" s="12">
        <v>503965.29</v>
      </c>
      <c r="C12" s="16">
        <v>8132772.17</v>
      </c>
    </row>
    <row r="13" ht="16.5" spans="1:3">
      <c r="A13" s="14" t="s">
        <v>127</v>
      </c>
      <c r="B13" s="17">
        <f>SUM(B9:B12)</f>
        <v>2414600.33</v>
      </c>
      <c r="C13" s="15">
        <f>SUM(C9:C12)</f>
        <v>23854856.92</v>
      </c>
    </row>
    <row r="14" ht="16.5" spans="1:3">
      <c r="A14" s="14" t="s">
        <v>128</v>
      </c>
      <c r="B14" s="17">
        <f>B8-B13</f>
        <v>35021.4100000006</v>
      </c>
      <c r="C14" s="15">
        <f>C8-C13</f>
        <v>455139.999999996</v>
      </c>
    </row>
    <row r="15" ht="16.5" spans="1:3">
      <c r="A15" s="14" t="s">
        <v>129</v>
      </c>
      <c r="B15" s="18">
        <v>0</v>
      </c>
      <c r="C15" s="19">
        <v>0</v>
      </c>
    </row>
    <row r="16" ht="16.5" spans="1:3">
      <c r="A16" s="11" t="s">
        <v>130</v>
      </c>
      <c r="B16" s="18">
        <v>0</v>
      </c>
      <c r="C16" s="16">
        <v>0</v>
      </c>
    </row>
    <row r="17" ht="16.5" spans="1:3">
      <c r="A17" s="11" t="s">
        <v>131</v>
      </c>
      <c r="B17" s="18">
        <v>0</v>
      </c>
      <c r="C17" s="16">
        <v>0</v>
      </c>
    </row>
    <row r="18" ht="16.5" spans="1:3">
      <c r="A18" s="11" t="s">
        <v>132</v>
      </c>
      <c r="B18" s="18">
        <v>0</v>
      </c>
      <c r="C18" s="16">
        <v>0</v>
      </c>
    </row>
    <row r="19" ht="16.5" spans="1:3">
      <c r="A19" s="11" t="s">
        <v>133</v>
      </c>
      <c r="B19" s="18">
        <v>0</v>
      </c>
      <c r="C19" s="16">
        <v>0</v>
      </c>
    </row>
    <row r="20" ht="16.5" spans="1:3">
      <c r="A20" s="11" t="s">
        <v>134</v>
      </c>
      <c r="B20" s="18">
        <v>0</v>
      </c>
      <c r="C20" s="16">
        <v>0</v>
      </c>
    </row>
    <row r="21" ht="16.5" spans="1:3">
      <c r="A21" s="14" t="s">
        <v>135</v>
      </c>
      <c r="B21" s="18">
        <v>0</v>
      </c>
      <c r="C21" s="15">
        <v>0</v>
      </c>
    </row>
    <row r="22" ht="16.5" spans="1:3">
      <c r="A22" s="11" t="s">
        <v>136</v>
      </c>
      <c r="B22" s="18">
        <f>[1]现金流量表06!N22</f>
        <v>10000</v>
      </c>
      <c r="C22" s="16">
        <f>[1]现金流量表06!B22</f>
        <v>207982.45</v>
      </c>
    </row>
    <row r="23" ht="16.5" spans="1:3">
      <c r="A23" s="11" t="s">
        <v>137</v>
      </c>
      <c r="B23" s="18">
        <f>[1]现金流量表06!N23</f>
        <v>0</v>
      </c>
      <c r="C23" s="16">
        <f>[1]现金流量表06!B23</f>
        <v>0</v>
      </c>
    </row>
    <row r="24" ht="16.5" spans="1:3">
      <c r="A24" s="11" t="s">
        <v>138</v>
      </c>
      <c r="B24" s="18">
        <f>[1]现金流量表06!N24</f>
        <v>0</v>
      </c>
      <c r="C24" s="16">
        <f>[1]现金流量表06!B24</f>
        <v>0</v>
      </c>
    </row>
    <row r="25" ht="16.5" spans="1:3">
      <c r="A25" s="11" t="s">
        <v>139</v>
      </c>
      <c r="B25" s="18">
        <f>[1]现金流量表06!N25</f>
        <v>0</v>
      </c>
      <c r="C25" s="16">
        <f>[1]现金流量表06!B25</f>
        <v>0</v>
      </c>
    </row>
    <row r="26" ht="16.5" spans="1:3">
      <c r="A26" s="14" t="s">
        <v>140</v>
      </c>
      <c r="B26" s="18">
        <f>SUM(B22:B25)</f>
        <v>10000</v>
      </c>
      <c r="C26" s="15">
        <f>SUM(C22:C25)</f>
        <v>207982.45</v>
      </c>
    </row>
    <row r="27" ht="16.5" spans="1:3">
      <c r="A27" s="14" t="s">
        <v>141</v>
      </c>
      <c r="B27" s="20">
        <f>B21-B26</f>
        <v>-10000</v>
      </c>
      <c r="C27" s="15">
        <f>C21-C26</f>
        <v>-207982.45</v>
      </c>
    </row>
    <row r="28" ht="16.5" spans="1:3">
      <c r="A28" s="14" t="s">
        <v>142</v>
      </c>
      <c r="B28" s="18">
        <v>0</v>
      </c>
      <c r="C28" s="19">
        <v>0</v>
      </c>
    </row>
    <row r="29" ht="16.5" spans="1:3">
      <c r="A29" s="11" t="s">
        <v>143</v>
      </c>
      <c r="B29" s="18">
        <v>0</v>
      </c>
      <c r="C29" s="16">
        <v>0</v>
      </c>
    </row>
    <row r="30" ht="16.5" spans="1:3">
      <c r="A30" s="11" t="s">
        <v>144</v>
      </c>
      <c r="B30" s="18">
        <v>0</v>
      </c>
      <c r="C30" s="16">
        <v>0</v>
      </c>
    </row>
    <row r="31" ht="16.5" spans="1:3">
      <c r="A31" s="11" t="s">
        <v>145</v>
      </c>
      <c r="B31" s="18">
        <v>0</v>
      </c>
      <c r="C31" s="16">
        <v>0</v>
      </c>
    </row>
    <row r="32" ht="16.5" spans="1:3">
      <c r="A32" s="11" t="s">
        <v>146</v>
      </c>
      <c r="B32" s="18">
        <v>0</v>
      </c>
      <c r="C32" s="16">
        <v>0</v>
      </c>
    </row>
    <row r="33" ht="16.5" spans="1:3">
      <c r="A33" s="11" t="s">
        <v>147</v>
      </c>
      <c r="B33" s="18">
        <v>0</v>
      </c>
      <c r="C33" s="16">
        <v>0</v>
      </c>
    </row>
    <row r="34" ht="16.5" spans="1:3">
      <c r="A34" s="14" t="s">
        <v>148</v>
      </c>
      <c r="B34" s="18">
        <v>0</v>
      </c>
      <c r="C34" s="15">
        <v>0</v>
      </c>
    </row>
    <row r="35" ht="16.5" spans="1:3">
      <c r="A35" s="11" t="s">
        <v>149</v>
      </c>
      <c r="B35" s="18">
        <v>0</v>
      </c>
      <c r="C35" s="16">
        <v>0</v>
      </c>
    </row>
    <row r="36" ht="16.5" spans="1:3">
      <c r="A36" s="11" t="s">
        <v>150</v>
      </c>
      <c r="B36" s="18">
        <v>0</v>
      </c>
      <c r="C36" s="16">
        <v>0</v>
      </c>
    </row>
    <row r="37" ht="16.5" spans="1:3">
      <c r="A37" s="11" t="s">
        <v>151</v>
      </c>
      <c r="B37" s="18">
        <v>0</v>
      </c>
      <c r="C37" s="16">
        <v>0</v>
      </c>
    </row>
    <row r="38" ht="16.5" spans="1:3">
      <c r="A38" s="11" t="s">
        <v>152</v>
      </c>
      <c r="B38" s="18">
        <v>0</v>
      </c>
      <c r="C38" s="16">
        <v>0</v>
      </c>
    </row>
    <row r="39" ht="16.5" spans="1:3">
      <c r="A39" s="14" t="s">
        <v>153</v>
      </c>
      <c r="B39" s="18">
        <v>0</v>
      </c>
      <c r="C39" s="15">
        <v>0</v>
      </c>
    </row>
    <row r="40" ht="16.5" spans="1:3">
      <c r="A40" s="14" t="s">
        <v>154</v>
      </c>
      <c r="B40" s="18">
        <v>0</v>
      </c>
      <c r="C40" s="15">
        <v>0</v>
      </c>
    </row>
    <row r="41" ht="16.5" spans="1:3">
      <c r="A41" s="14" t="s">
        <v>155</v>
      </c>
      <c r="B41" s="21"/>
      <c r="C41" s="19"/>
    </row>
    <row r="42" ht="16.5" spans="1:3">
      <c r="A42" s="14" t="s">
        <v>156</v>
      </c>
      <c r="B42" s="17">
        <f>B14+B27+B40+B41</f>
        <v>25021.4100000006</v>
      </c>
      <c r="C42" s="15">
        <f>C14+C27+C40+C41</f>
        <v>247157.549999996</v>
      </c>
    </row>
    <row r="43" ht="16.5" spans="1:3">
      <c r="A43" s="11" t="s">
        <v>157</v>
      </c>
      <c r="B43" s="18">
        <v>230175.71</v>
      </c>
      <c r="C43" s="13">
        <f>[1]现金流量表06!B43</f>
        <v>8039.57</v>
      </c>
    </row>
    <row r="44" ht="17.25" spans="1:3">
      <c r="A44" s="22" t="s">
        <v>158</v>
      </c>
      <c r="B44" s="23">
        <f>B42+B43</f>
        <v>255197.120000001</v>
      </c>
      <c r="C44" s="24">
        <f>C42+C43</f>
        <v>255197.119999996</v>
      </c>
    </row>
    <row r="45" ht="18" spans="1:3">
      <c r="A45" s="25"/>
      <c r="B45" s="26"/>
      <c r="C45" s="26"/>
    </row>
    <row r="46" ht="17.25" spans="1:3">
      <c r="A46" s="27" t="s">
        <v>112</v>
      </c>
      <c r="B46" s="28" t="s">
        <v>113</v>
      </c>
      <c r="C46" s="29" t="str">
        <f>'[1]利润表02-打印'!C36</f>
        <v>制表人：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WPS_1602295973</cp:lastModifiedBy>
  <dcterms:created xsi:type="dcterms:W3CDTF">2023-05-12T11:15:00Z</dcterms:created>
  <dcterms:modified xsi:type="dcterms:W3CDTF">2025-08-06T10:45:16Z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9C75826F7304412087AE2A1A580B8AAD_12</vt:lpwstr>
  </property>
</Properties>
</file>