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模板材料请购单" sheetId="1" r:id="rId1"/>
  </sheets>
  <definedNames>
    <definedName name="_xlnm.Print_Area" localSheetId="0">模板材料请购单!$B$2:$N$13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<sst xmlns="http://schemas.openxmlformats.org/spreadsheetml/2006/main" count="37">
  <si>
    <t>河北光华荣昌汽车部件有限公司
模板材料请购单</t>
  </si>
  <si>
    <t>项目代码：</t>
  </si>
  <si>
    <t>申请日期：</t>
  </si>
  <si>
    <t>项目名称：</t>
  </si>
  <si>
    <t>陕汽X3000-上框横梁6805416-OP10-开料模具</t>
  </si>
  <si>
    <t>需求日期：</t>
  </si>
  <si>
    <t>序号</t>
  </si>
  <si>
    <t>零件名称-工序名称</t>
  </si>
  <si>
    <t>模板名称</t>
  </si>
  <si>
    <t>材料型号</t>
  </si>
  <si>
    <t>规格（T*L*W）</t>
  </si>
  <si>
    <t>数量/PCS</t>
  </si>
  <si>
    <t>重量(Kg)</t>
  </si>
  <si>
    <t>金额（元）</t>
  </si>
  <si>
    <t>热处理标准</t>
  </si>
  <si>
    <t>热处理金额（元）</t>
  </si>
  <si>
    <t>备注</t>
  </si>
  <si>
    <t>厚</t>
  </si>
  <si>
    <t>长</t>
  </si>
  <si>
    <t>宽</t>
  </si>
  <si>
    <t>上夹板</t>
  </si>
  <si>
    <t>45#</t>
  </si>
  <si>
    <t>-</t>
  </si>
  <si>
    <t>TD: 65元/KG</t>
  </si>
  <si>
    <t>内脱垫板</t>
  </si>
  <si>
    <t>真空热处理：11元/KG</t>
  </si>
  <si>
    <t>内脱板</t>
  </si>
  <si>
    <t>Cr12</t>
  </si>
  <si>
    <t>HRC50~52</t>
  </si>
  <si>
    <t>普通热处理：9元/KG</t>
  </si>
  <si>
    <t>公模板</t>
  </si>
  <si>
    <t>Cr12mov</t>
  </si>
  <si>
    <t>HRC56~58</t>
  </si>
  <si>
    <t>Cr12MoV钢:21元/KG</t>
  </si>
  <si>
    <t>预估总金额：</t>
  </si>
  <si>
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</si>
  <si>
    <t xml:space="preserve">       编辑：彭锋        校对：王杏纳                         审核：                        批准：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</si>
</sst>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;&quot;￥&quot;\-#,##0.0"/>
    <numFmt numFmtId="177" formatCode="0.00_ "/>
    <numFmt numFmtId="178" formatCode="0.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rgb="FF0000F9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10"/>
      <color rgb="FF0000F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31" fillId="33" borderId="2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0" fontId="11" fillId="0" borderId="4" xfId="5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/>
    </xf>
    <xf numFmtId="177" fontId="1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6" fontId="1" fillId="0" borderId="0" xfId="0" applyNumberFormat="1" applyFont="1"/>
    <xf numFmtId="178" fontId="1" fillId="0" borderId="0" xfId="0" applyNumberFormat="1" applyFo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13"/>
  <sheetViews>
    <sheetView tabSelected="1" topLeftCell="B1" workbookViewId="0">
      <selection activeCell="L24" sqref="L24"/>
    </sheetView>
  </sheetViews>
  <sheetFormatPr defaultColWidth="9" defaultRowHeight="13.5"/>
  <cols>
    <col min="2" max="2" width="3.625" customWidth="1"/>
    <col min="3" max="3" width="9.125" customWidth="1"/>
    <col min="4" max="4" width="12.875" customWidth="1"/>
    <col min="5" max="5" width="6.375" customWidth="1"/>
    <col min="6" max="6" width="5.375" customWidth="1"/>
    <col min="7" max="7" width="4.875" customWidth="1"/>
    <col min="8" max="8" width="4.625" customWidth="1"/>
    <col min="9" max="9" width="5.625" customWidth="1"/>
    <col min="10" max="10" width="5.25" customWidth="1"/>
    <col min="11" max="11" width="8.875" customWidth="1"/>
    <col min="12" max="12" width="9" customWidth="1"/>
    <col min="13" max="13" width="6.875" customWidth="1"/>
    <col min="14" max="14" width="9.25" customWidth="1"/>
    <col min="15" max="15" width="9" customWidth="1"/>
    <col min="16" max="16" width="9.375" customWidth="1"/>
    <col min="17" max="17" width="9" customWidth="1"/>
    <col min="18" max="18" width="10.125" customWidth="1"/>
    <col min="19" max="19" width="5.125" customWidth="1"/>
    <col min="20" max="20" width="11.5" customWidth="1"/>
    <col min="21" max="21" width="11.75" customWidth="1"/>
    <col min="22" max="22" width="5.75" customWidth="1"/>
    <col min="23" max="23" width="10.625" customWidth="1"/>
    <col min="24" max="24" width="10.25"/>
  </cols>
  <sheetData>
    <row r="1" ht="14.25"/>
    <row r="2" ht="51" customHeight="1" spans="2:1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3"/>
      <c r="O2" s="24"/>
    </row>
    <row r="3" s="1" customFormat="1" ht="21" customHeight="1" spans="2:15">
      <c r="B3" s="4" t="s">
        <v>1</v>
      </c>
      <c r="C3" s="5"/>
      <c r="D3" s="5"/>
      <c r="E3" s="5"/>
      <c r="F3" s="5"/>
      <c r="G3" s="5"/>
      <c r="H3" s="5" t="s">
        <v>2</v>
      </c>
      <c r="I3" s="5"/>
      <c r="J3" s="5"/>
      <c r="K3" s="5"/>
      <c r="L3" s="5"/>
      <c r="M3" s="5"/>
      <c r="N3" s="25"/>
      <c r="O3" s="26"/>
    </row>
    <row r="4" s="1" customFormat="1" ht="21" customHeight="1" spans="2:15">
      <c r="B4" s="4" t="s">
        <v>3</v>
      </c>
      <c r="C4" s="5"/>
      <c r="D4" s="5" t="s">
        <v>4</v>
      </c>
      <c r="E4" s="5"/>
      <c r="F4" s="5"/>
      <c r="G4" s="5"/>
      <c r="H4" s="5" t="s">
        <v>5</v>
      </c>
      <c r="I4" s="5"/>
      <c r="J4" s="5"/>
      <c r="K4" s="5"/>
      <c r="L4" s="5"/>
      <c r="M4" s="5"/>
      <c r="N4" s="25"/>
      <c r="O4" s="27"/>
    </row>
    <row r="5" s="1" customFormat="1" ht="20.1" customHeight="1" spans="2:16">
      <c r="B5" s="6" t="s">
        <v>6</v>
      </c>
      <c r="C5" s="7" t="s">
        <v>7</v>
      </c>
      <c r="D5" s="8" t="s">
        <v>8</v>
      </c>
      <c r="E5" s="8" t="s">
        <v>9</v>
      </c>
      <c r="F5" s="8" t="s">
        <v>10</v>
      </c>
      <c r="G5" s="8"/>
      <c r="H5" s="8"/>
      <c r="I5" s="28" t="s">
        <v>11</v>
      </c>
      <c r="J5" s="28" t="s">
        <v>12</v>
      </c>
      <c r="K5" s="7" t="s">
        <v>13</v>
      </c>
      <c r="L5" s="7" t="s">
        <v>14</v>
      </c>
      <c r="M5" s="7" t="s">
        <v>15</v>
      </c>
      <c r="N5" s="29" t="s">
        <v>16</v>
      </c>
      <c r="O5" s="30"/>
      <c r="P5" s="31"/>
    </row>
    <row r="6" s="1" customFormat="1" ht="20.1" customHeight="1" spans="2:16">
      <c r="B6" s="6"/>
      <c r="C6" s="7"/>
      <c r="D6" s="8"/>
      <c r="E6" s="8"/>
      <c r="F6" s="9" t="s">
        <v>17</v>
      </c>
      <c r="G6" s="9" t="s">
        <v>18</v>
      </c>
      <c r="H6" s="9" t="s">
        <v>19</v>
      </c>
      <c r="I6" s="28"/>
      <c r="J6" s="28"/>
      <c r="K6" s="7"/>
      <c r="L6" s="7"/>
      <c r="M6" s="7"/>
      <c r="N6" s="29"/>
      <c r="O6" s="30"/>
      <c r="P6" s="31"/>
    </row>
    <row r="7" s="1" customFormat="1" ht="18" customHeight="1" spans="2:20">
      <c r="B7" s="10"/>
      <c r="C7" s="11" t="s">
        <v>4</v>
      </c>
      <c r="D7" s="12" t="s">
        <v>20</v>
      </c>
      <c r="E7" s="12" t="s">
        <v>21</v>
      </c>
      <c r="F7" s="12">
        <v>25</v>
      </c>
      <c r="G7" s="12">
        <v>400</v>
      </c>
      <c r="H7" s="12">
        <v>240</v>
      </c>
      <c r="I7" s="12">
        <v>1</v>
      </c>
      <c r="J7" s="32">
        <f>F7*G7*H7*7.85/1000000*I7</f>
        <v>18.84</v>
      </c>
      <c r="K7" s="33">
        <f>J7*8</f>
        <v>150.72</v>
      </c>
      <c r="L7" s="34" t="s">
        <v>22</v>
      </c>
      <c r="M7" s="16"/>
      <c r="N7" s="35" t="s">
        <v>23</v>
      </c>
      <c r="O7" s="31"/>
      <c r="P7" s="31"/>
      <c r="R7" s="44"/>
      <c r="T7" s="45"/>
    </row>
    <row r="8" s="1" customFormat="1" ht="18" customHeight="1" spans="2:20">
      <c r="B8" s="10"/>
      <c r="C8" s="13"/>
      <c r="D8" s="12" t="s">
        <v>24</v>
      </c>
      <c r="E8" s="12" t="s">
        <v>21</v>
      </c>
      <c r="F8" s="12">
        <v>20</v>
      </c>
      <c r="G8" s="12">
        <v>260</v>
      </c>
      <c r="H8" s="12">
        <v>100</v>
      </c>
      <c r="I8" s="12">
        <v>1</v>
      </c>
      <c r="J8" s="32">
        <f>F8*G8*H8*7.85/1000000*I8</f>
        <v>4.082</v>
      </c>
      <c r="K8" s="33">
        <f>J8*8</f>
        <v>32.656</v>
      </c>
      <c r="L8" s="34" t="s">
        <v>22</v>
      </c>
      <c r="M8" s="36"/>
      <c r="N8" s="37" t="s">
        <v>25</v>
      </c>
      <c r="O8" s="31"/>
      <c r="P8" s="31"/>
      <c r="R8" s="44"/>
      <c r="T8" s="45"/>
    </row>
    <row r="9" s="1" customFormat="1" ht="18" customHeight="1" spans="2:20">
      <c r="B9" s="10"/>
      <c r="C9" s="13"/>
      <c r="D9" s="12" t="s">
        <v>26</v>
      </c>
      <c r="E9" s="12" t="s">
        <v>27</v>
      </c>
      <c r="F9" s="12">
        <v>20</v>
      </c>
      <c r="G9" s="12">
        <v>260</v>
      </c>
      <c r="H9" s="12">
        <v>100</v>
      </c>
      <c r="I9" s="12">
        <v>1</v>
      </c>
      <c r="J9" s="32">
        <f>F9*G9*H9*7.85/1000000*I9</f>
        <v>4.082</v>
      </c>
      <c r="K9" s="33">
        <f>J9*16</f>
        <v>65.312</v>
      </c>
      <c r="L9" s="34" t="s">
        <v>28</v>
      </c>
      <c r="M9" s="36">
        <f>J9*11</f>
        <v>44.902</v>
      </c>
      <c r="N9" s="37" t="s">
        <v>29</v>
      </c>
      <c r="O9" s="31"/>
      <c r="P9" s="31"/>
      <c r="R9" s="44"/>
      <c r="T9" s="45"/>
    </row>
    <row r="10" s="1" customFormat="1" ht="18" customHeight="1" spans="2:23">
      <c r="B10" s="10"/>
      <c r="C10" s="14"/>
      <c r="D10" s="12" t="s">
        <v>30</v>
      </c>
      <c r="E10" s="12" t="s">
        <v>31</v>
      </c>
      <c r="F10" s="12">
        <v>45</v>
      </c>
      <c r="G10" s="12">
        <v>300</v>
      </c>
      <c r="H10" s="12">
        <v>280</v>
      </c>
      <c r="I10" s="12">
        <v>1</v>
      </c>
      <c r="J10" s="32">
        <f>F10*G10*H10*7.85/1000000*I10</f>
        <v>29.673</v>
      </c>
      <c r="K10" s="33">
        <f>J10*21</f>
        <v>623.133</v>
      </c>
      <c r="L10" s="34" t="s">
        <v>32</v>
      </c>
      <c r="M10" s="36">
        <f>J10*11</f>
        <v>326.403</v>
      </c>
      <c r="N10" s="37" t="s">
        <v>33</v>
      </c>
      <c r="O10" s="31"/>
      <c r="P10" s="31"/>
      <c r="R10" s="44"/>
      <c r="T10" s="45"/>
      <c r="W10" s="45"/>
    </row>
    <row r="11" s="1" customFormat="1" ht="18" customHeight="1" spans="2:23">
      <c r="B11" s="10"/>
      <c r="C11" s="15"/>
      <c r="D11" s="16"/>
      <c r="E11" s="16"/>
      <c r="F11" s="16"/>
      <c r="G11" s="16"/>
      <c r="H11" s="17" t="s">
        <v>34</v>
      </c>
      <c r="I11" s="16"/>
      <c r="J11" s="16"/>
      <c r="K11" s="38">
        <f>SUM(K7:K10)</f>
        <v>871.821</v>
      </c>
      <c r="L11" s="16"/>
      <c r="M11" s="36">
        <f>SUM(M7:M10)</f>
        <v>371.305</v>
      </c>
      <c r="N11" s="39">
        <f>K11+M11</f>
        <v>1243.126</v>
      </c>
      <c r="O11" s="31"/>
      <c r="P11" s="31"/>
      <c r="R11" s="44"/>
      <c r="T11" s="45"/>
      <c r="W11" s="45"/>
    </row>
    <row r="12" s="1" customFormat="1" ht="72.75" customHeight="1" spans="2:24">
      <c r="B12" s="18"/>
      <c r="C12" s="19" t="s">
        <v>35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0"/>
      <c r="O12" s="41"/>
      <c r="T12" s="46"/>
      <c r="U12" s="45"/>
      <c r="W12" s="45"/>
      <c r="X12" s="45"/>
    </row>
    <row r="13" s="1" customFormat="1" ht="28.5" customHeight="1" spans="2:15">
      <c r="B13" s="21" t="s">
        <v>36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42"/>
      <c r="O13" s="43"/>
    </row>
  </sheetData>
  <mergeCells count="26">
    <mergeCell ref="B2:N2"/>
    <mergeCell ref="B3:C3"/>
    <mergeCell ref="D3:G3"/>
    <mergeCell ref="H3:J3"/>
    <mergeCell ref="K3:N3"/>
    <mergeCell ref="B4:C4"/>
    <mergeCell ref="D4:G4"/>
    <mergeCell ref="H4:J4"/>
    <mergeCell ref="K4:N4"/>
    <mergeCell ref="F5:H5"/>
    <mergeCell ref="D11:G11"/>
    <mergeCell ref="H11:J11"/>
    <mergeCell ref="C12:N12"/>
    <mergeCell ref="B13:N13"/>
    <mergeCell ref="B5:B6"/>
    <mergeCell ref="B7:B11"/>
    <mergeCell ref="C5:C6"/>
    <mergeCell ref="C7:C10"/>
    <mergeCell ref="D5:D6"/>
    <mergeCell ref="E5:E6"/>
    <mergeCell ref="I5:I6"/>
    <mergeCell ref="J5:J6"/>
    <mergeCell ref="K5:K6"/>
    <mergeCell ref="L5:L6"/>
    <mergeCell ref="M5:M6"/>
    <mergeCell ref="N5:N6"/>
  </mergeCells>
  <printOptions horizontalCentered="1" verticalCentered="1"/>
  <pageMargins left="0" right="0" top="0" bottom="0" header="0.314583333333333" footer="0.314583333333333"/>
  <pageSetup paperSize="9" scale="115" orientation="landscape"/>
  <headerFooter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2024-11-16T03:32:00Z</cp:lastPrinted>
  <dcterms:modified xsi:type="dcterms:W3CDTF">2025-08-13T01:00:36Z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