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225" tabRatio="598" firstSheet="3" activeTab="11"/>
  </bookViews>
  <sheets>
    <sheet name="成本中心" sheetId="42" state="hidden" r:id="rId1"/>
    <sheet name="费用汇总" sheetId="44" r:id="rId2"/>
    <sheet name="2024年12月" sheetId="60" r:id="rId3"/>
    <sheet name="1月保险费 " sheetId="54" r:id="rId4"/>
    <sheet name="2月保险费" sheetId="61" r:id="rId5"/>
    <sheet name="3月保险费" sheetId="48" r:id="rId6"/>
    <sheet name="4月保险费" sheetId="62" r:id="rId7"/>
    <sheet name="5月保险费 " sheetId="63" r:id="rId8"/>
    <sheet name="6月保险费" sheetId="64" r:id="rId9"/>
    <sheet name="7月保险费" sheetId="65" r:id="rId10"/>
    <sheet name="8月保险费" sheetId="66" r:id="rId11"/>
    <sheet name="9月保险费 " sheetId="67" r:id="rId12"/>
  </sheets>
  <definedNames>
    <definedName name="_xlnm._FilterDatabase" localSheetId="2" hidden="1">'2024年12月'!$A$1:$O$20</definedName>
    <definedName name="_xlnm._FilterDatabase" localSheetId="3" hidden="1">'1月保险费 '!$A$1:$O$20</definedName>
    <definedName name="_xlnm._FilterDatabase" localSheetId="4" hidden="1">'2月保险费'!$A$1:$O$23</definedName>
    <definedName name="_xlnm.Print_Area" localSheetId="3">'1月保险费 '!$A$1:$O$13</definedName>
    <definedName name="_xlnm.Print_Area" localSheetId="2">'2024年12月'!$A$1:$O$13</definedName>
    <definedName name="_xlnm.Print_Area" localSheetId="4">'2月保险费'!$A$1:$O$17</definedName>
    <definedName name="_xlnm.Print_Area" localSheetId="5">'3月保险费'!$A$1:$O$27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<sst xmlns="http://schemas.openxmlformats.org/spreadsheetml/2006/main" count="1323" uniqueCount="434">
  <si>
    <t>成本中心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</si>
  <si>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Microsoft Sans Serif"/>
        <charset val="134"/>
      </rPr>
      <t xml:space="preserve"> (ch)</t>
    </r>
  </si>
  <si>
    <t>启用</t>
  </si>
  <si>
    <t>1125</t>
  </si>
  <si>
    <t>河北后视镜管理综合部－人力资源</t>
  </si>
  <si>
    <t>否</t>
  </si>
  <si>
    <t>1225</t>
  </si>
  <si>
    <t>河北座椅管理综合部－人力资源</t>
  </si>
  <si>
    <t>1325</t>
  </si>
  <si>
    <t>河北金属件管理综合部－人力资源</t>
  </si>
  <si>
    <t>1111</t>
  </si>
  <si>
    <t>河北后视镜销售济南市场</t>
  </si>
  <si>
    <t>1112</t>
  </si>
  <si>
    <t>河北后视镜销售诸城市场</t>
  </si>
  <si>
    <t>1113</t>
  </si>
  <si>
    <t>河北后视镜销售福田戴姆勒市场</t>
  </si>
  <si>
    <t>是</t>
  </si>
  <si>
    <t>1114</t>
  </si>
  <si>
    <t>河北后视镜销售北汽越野车市场</t>
  </si>
  <si>
    <t>1115</t>
  </si>
  <si>
    <t>河北后视镜销售湖南市场</t>
  </si>
  <si>
    <t>1116</t>
  </si>
  <si>
    <t>河北后视镜销售其他市场</t>
  </si>
  <si>
    <t>1117</t>
  </si>
  <si>
    <t>河北后视镜销售奔驰戴姆勒市场</t>
  </si>
  <si>
    <t>1121</t>
  </si>
  <si>
    <t>河北后视镜管理总经办</t>
  </si>
  <si>
    <t>1122</t>
  </si>
  <si>
    <t>河北后视镜管理财务</t>
  </si>
  <si>
    <t>1123</t>
  </si>
  <si>
    <t>河北后视镜管理物业管理</t>
  </si>
  <si>
    <t>1124</t>
  </si>
  <si>
    <t>河北后视镜管理综合部－行政管理</t>
  </si>
  <si>
    <t>1126</t>
  </si>
  <si>
    <t>河北后视镜管理综合部－食堂宿舍</t>
  </si>
  <si>
    <t>1131</t>
  </si>
  <si>
    <t>河北后视镜研发新产品开发</t>
  </si>
  <si>
    <t>1141</t>
  </si>
  <si>
    <t>河北后视镜生产后视镜组装车间</t>
  </si>
  <si>
    <t>1142</t>
  </si>
  <si>
    <t>河北后视镜生产喷涂车间</t>
  </si>
  <si>
    <t>1143</t>
  </si>
  <si>
    <t>河北后视镜生产注塑车间</t>
  </si>
  <si>
    <t>1146</t>
  </si>
  <si>
    <r>
      <rPr>
        <sz val="11"/>
        <color rgb="FF0000FF"/>
        <rFont val="宋体"/>
        <charset val="134"/>
      </rPr>
      <t>河北后视镜生产</t>
    </r>
    <r>
      <rPr>
        <sz val="11"/>
        <color rgb="FF0000FF"/>
        <rFont val="Microsoft Sans Serif"/>
        <charset val="134"/>
      </rPr>
      <t>H6</t>
    </r>
    <r>
      <rPr>
        <sz val="11"/>
        <color rgb="FF0000FF"/>
        <rFont val="宋体"/>
        <charset val="134"/>
      </rPr>
      <t>组装车间</t>
    </r>
  </si>
  <si>
    <t>1151</t>
  </si>
  <si>
    <t>河北后视镜运营设备</t>
  </si>
  <si>
    <t>1152</t>
  </si>
  <si>
    <t>河北后视镜运营采购</t>
  </si>
  <si>
    <t>1153</t>
  </si>
  <si>
    <t>河北后视镜运营生管</t>
  </si>
  <si>
    <t>1154</t>
  </si>
  <si>
    <t>河北后视镜运营工艺</t>
  </si>
  <si>
    <t>1155</t>
  </si>
  <si>
    <t>河北后视镜运营质量</t>
  </si>
  <si>
    <t>1211</t>
  </si>
  <si>
    <t>河北座椅销售济南市场</t>
  </si>
  <si>
    <t>1212</t>
  </si>
  <si>
    <t>河北座椅销售诸城市场</t>
  </si>
  <si>
    <t>1213</t>
  </si>
  <si>
    <t>河北座椅销售福田戴姆勒市场</t>
  </si>
  <si>
    <t>1214</t>
  </si>
  <si>
    <t>河北座椅销售北汽越野车市场</t>
  </si>
  <si>
    <t>1215</t>
  </si>
  <si>
    <t>河北座椅销售湖南市场</t>
  </si>
  <si>
    <t>1216</t>
  </si>
  <si>
    <t>河北座椅销售其他市场</t>
  </si>
  <si>
    <t>1217</t>
  </si>
  <si>
    <t>河北座椅销售奔驰戴姆勒市场</t>
  </si>
  <si>
    <t>1221</t>
  </si>
  <si>
    <t>河北座椅管理总经办</t>
  </si>
  <si>
    <t>1222</t>
  </si>
  <si>
    <t>河北座椅管理财务</t>
  </si>
  <si>
    <t>1223</t>
  </si>
  <si>
    <t>河北座椅管理物业管理</t>
  </si>
  <si>
    <t>1224</t>
  </si>
  <si>
    <t>河北座椅管理综合部－行政管理</t>
  </si>
  <si>
    <t>1226</t>
  </si>
  <si>
    <t>河北座椅管理综合部－食堂宿舍</t>
  </si>
  <si>
    <t>1231</t>
  </si>
  <si>
    <t>河北座椅研发新产品开发</t>
  </si>
  <si>
    <t>1241</t>
  </si>
  <si>
    <t>河北座椅生产缝纫车间</t>
  </si>
  <si>
    <t>1242</t>
  </si>
  <si>
    <t>河北座椅生产发泡车间</t>
  </si>
  <si>
    <t>1243</t>
  </si>
  <si>
    <t>河北座椅生产座椅组装车间</t>
  </si>
  <si>
    <t>1246</t>
  </si>
  <si>
    <r>
      <rPr>
        <sz val="11"/>
        <color rgb="FF0000FF"/>
        <rFont val="宋体"/>
        <charset val="134"/>
      </rPr>
      <t>河北座椅生产</t>
    </r>
    <r>
      <rPr>
        <sz val="11"/>
        <color rgb="FF0000FF"/>
        <rFont val="Microsoft Sans Serif"/>
        <charset val="134"/>
      </rPr>
      <t>H6</t>
    </r>
    <r>
      <rPr>
        <sz val="11"/>
        <color rgb="FF0000FF"/>
        <rFont val="宋体"/>
        <charset val="134"/>
      </rPr>
      <t>组装车间</t>
    </r>
  </si>
  <si>
    <t>1247</t>
  </si>
  <si>
    <t>福田欧马可组装线</t>
  </si>
  <si>
    <t>1251</t>
  </si>
  <si>
    <t>河北座椅运营设备</t>
  </si>
  <si>
    <t>1252</t>
  </si>
  <si>
    <t>河北座椅运营采购</t>
  </si>
  <si>
    <t>1253</t>
  </si>
  <si>
    <t>河北座椅运营生管</t>
  </si>
  <si>
    <t>1254</t>
  </si>
  <si>
    <t>河北座椅运营工艺</t>
  </si>
  <si>
    <t>1255</t>
  </si>
  <si>
    <t>河北座椅运营质量</t>
  </si>
  <si>
    <t>1311</t>
  </si>
  <si>
    <t>河北金属件销售济南市场</t>
  </si>
  <si>
    <t>1312</t>
  </si>
  <si>
    <t>河北金属件销售诸城市场</t>
  </si>
  <si>
    <t>1313</t>
  </si>
  <si>
    <t>河北金属件销售福田戴姆勒市场</t>
  </si>
  <si>
    <t>1314</t>
  </si>
  <si>
    <t>河北金属件销售北汽越野车市场</t>
  </si>
  <si>
    <t>1315</t>
  </si>
  <si>
    <t>河北金属件销售湖南市场</t>
  </si>
  <si>
    <t>1316</t>
  </si>
  <si>
    <t>河北金属销售其他市场</t>
  </si>
  <si>
    <t>1317</t>
  </si>
  <si>
    <t>河北金属销售奔驰戴姆勒市场</t>
  </si>
  <si>
    <t>1321</t>
  </si>
  <si>
    <t>河北金属件管理总经办</t>
  </si>
  <si>
    <t>1322</t>
  </si>
  <si>
    <t>河北金属件管理财务</t>
  </si>
  <si>
    <t>1323</t>
  </si>
  <si>
    <t>河北金属件管理物业管理</t>
  </si>
  <si>
    <t>1324</t>
  </si>
  <si>
    <t>河北金属件管理综合部－行政管理</t>
  </si>
  <si>
    <t>1326</t>
  </si>
  <si>
    <t>河北金属件管理综合部－食堂宿舍</t>
  </si>
  <si>
    <t>1331</t>
  </si>
  <si>
    <t>河北金属件管理新产品开发</t>
  </si>
  <si>
    <t>1341</t>
  </si>
  <si>
    <t>河北金属件生产弯管车间</t>
  </si>
  <si>
    <t>1342</t>
  </si>
  <si>
    <t>河北金属件生产冲压车间</t>
  </si>
  <si>
    <t>1343</t>
  </si>
  <si>
    <t>河北金属件生产焊接车间</t>
  </si>
  <si>
    <t>1344</t>
  </si>
  <si>
    <t>河北金属件生产电泳车间</t>
  </si>
  <si>
    <t>1345</t>
  </si>
  <si>
    <t>河北金属件生产骨架组装车间</t>
  </si>
  <si>
    <t>1346</t>
  </si>
  <si>
    <r>
      <rPr>
        <sz val="11"/>
        <color rgb="FF0000FF"/>
        <rFont val="宋体"/>
        <charset val="134"/>
      </rPr>
      <t>河北金属件生产</t>
    </r>
    <r>
      <rPr>
        <sz val="11"/>
        <color rgb="FF0000FF"/>
        <rFont val="Microsoft Sans Serif"/>
        <charset val="134"/>
      </rPr>
      <t>H6</t>
    </r>
    <r>
      <rPr>
        <sz val="11"/>
        <color rgb="FF0000FF"/>
        <rFont val="宋体"/>
        <charset val="134"/>
      </rPr>
      <t>组装车间</t>
    </r>
  </si>
  <si>
    <t>1351</t>
  </si>
  <si>
    <t>河北金属件运营设备</t>
  </si>
  <si>
    <t>1352</t>
  </si>
  <si>
    <t>河北金属件运营采购</t>
  </si>
  <si>
    <t>1353</t>
  </si>
  <si>
    <t>河北金属件运营生管</t>
  </si>
  <si>
    <t>1354</t>
  </si>
  <si>
    <t>河北金属件运营工艺</t>
  </si>
  <si>
    <t>1355</t>
  </si>
  <si>
    <t>河北金属件运营质量</t>
  </si>
  <si>
    <t>9911</t>
  </si>
  <si>
    <r>
      <rPr>
        <sz val="11"/>
        <color rgb="FF0000FF"/>
        <rFont val="宋体"/>
        <charset val="134"/>
      </rPr>
      <t>综合管理部</t>
    </r>
    <r>
      <rPr>
        <sz val="11"/>
        <color rgb="FF0000FF"/>
        <rFont val="Microsoft Sans Serif"/>
        <charset val="134"/>
      </rPr>
      <t>-</t>
    </r>
    <r>
      <rPr>
        <sz val="11"/>
        <color rgb="FF0000FF"/>
        <rFont val="宋体"/>
        <charset val="134"/>
      </rPr>
      <t>人力行政</t>
    </r>
  </si>
  <si>
    <t>9912</t>
  </si>
  <si>
    <r>
      <rPr>
        <sz val="11"/>
        <color rgb="FF0000FF"/>
        <rFont val="宋体"/>
        <charset val="134"/>
      </rPr>
      <t>综合管理部</t>
    </r>
    <r>
      <rPr>
        <sz val="11"/>
        <color rgb="FF0000FF"/>
        <rFont val="Microsoft Sans Serif"/>
        <charset val="134"/>
      </rPr>
      <t>-</t>
    </r>
    <r>
      <rPr>
        <sz val="11"/>
        <color rgb="FF0000FF"/>
        <rFont val="宋体"/>
        <charset val="134"/>
      </rPr>
      <t>食堂宿舍</t>
    </r>
  </si>
  <si>
    <t>9913</t>
  </si>
  <si>
    <t>检测实验室</t>
  </si>
  <si>
    <t>9914</t>
  </si>
  <si>
    <r>
      <rPr>
        <sz val="11"/>
        <color rgb="FF0000FF"/>
        <rFont val="宋体"/>
        <charset val="134"/>
      </rPr>
      <t>模具试制部</t>
    </r>
    <r>
      <rPr>
        <sz val="11"/>
        <color rgb="FF0000FF"/>
        <rFont val="Microsoft Sans Serif"/>
        <charset val="134"/>
      </rPr>
      <t>-</t>
    </r>
    <r>
      <rPr>
        <sz val="11"/>
        <color rgb="FF0000FF"/>
        <rFont val="宋体"/>
        <charset val="134"/>
      </rPr>
      <t>模具车间</t>
    </r>
  </si>
  <si>
    <t>9915</t>
  </si>
  <si>
    <r>
      <rPr>
        <sz val="11"/>
        <color rgb="FF0000FF"/>
        <rFont val="宋体"/>
        <charset val="134"/>
      </rPr>
      <t>模具试制部</t>
    </r>
    <r>
      <rPr>
        <sz val="11"/>
        <color rgb="FF0000FF"/>
        <rFont val="Microsoft Sans Serif"/>
        <charset val="134"/>
      </rPr>
      <t>-</t>
    </r>
    <r>
      <rPr>
        <sz val="11"/>
        <color rgb="FF0000FF"/>
        <rFont val="宋体"/>
        <charset val="134"/>
      </rPr>
      <t>试制车间</t>
    </r>
  </si>
  <si>
    <t>9916</t>
  </si>
  <si>
    <t>财务管理部</t>
  </si>
  <si>
    <t>费用归属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</si>
  <si>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</si>
  <si>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</si>
  <si>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</si>
  <si>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</si>
  <si>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</si>
  <si>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</si>
  <si>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</si>
  <si>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</si>
  <si>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</si>
  <si>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</si>
  <si>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</si>
  <si>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</si>
  <si>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管理费用-河北后视镜事业部</t>
  </si>
  <si>
    <t>管理费用-河北金属件事业部</t>
  </si>
  <si>
    <t>管理费用-河北座椅事业部</t>
  </si>
  <si>
    <t>管理费用-综合</t>
  </si>
  <si>
    <t>总计</t>
  </si>
  <si>
    <r>
      <rPr>
        <b/>
        <sz val="11"/>
        <color rgb="FFFF0000"/>
        <rFont val="宋体"/>
        <charset val="134"/>
      </rPr>
      <t>含税额（</t>
    </r>
    <r>
      <rPr>
        <b/>
        <sz val="11"/>
        <color rgb="FFFF0000"/>
        <rFont val="Tahoma"/>
        <charset val="134"/>
      </rPr>
      <t>6%</t>
    </r>
    <r>
      <rPr>
        <b/>
        <sz val="11"/>
        <color rgb="FFFF0000"/>
        <rFont val="宋体"/>
        <charset val="134"/>
      </rPr>
      <t>）</t>
    </r>
  </si>
  <si>
    <t>2024年12月份挂靠劳务人员保险缴费明细表</t>
  </si>
  <si>
    <t>序号</t>
  </si>
  <si>
    <t>姓名</t>
  </si>
  <si>
    <t>部门</t>
  </si>
  <si>
    <t>上保时间</t>
  </si>
  <si>
    <t>身份证号</t>
  </si>
  <si>
    <t>性别</t>
  </si>
  <si>
    <t>检测</t>
  </si>
  <si>
    <t>替换明细</t>
  </si>
  <si>
    <t>协议</t>
  </si>
  <si>
    <t>天数</t>
  </si>
  <si>
    <t>保险费</t>
  </si>
  <si>
    <t>管理费</t>
  </si>
  <si>
    <t>成本中心1</t>
  </si>
  <si>
    <t>成本中心2</t>
  </si>
  <si>
    <t>刘石头</t>
  </si>
  <si>
    <t>发泡车间</t>
  </si>
  <si>
    <t>130926199403023016</t>
  </si>
  <si>
    <t>√</t>
  </si>
  <si>
    <t>滕巨猛</t>
  </si>
  <si>
    <t>130983199901142410</t>
  </si>
  <si>
    <t>辛鹏玉</t>
  </si>
  <si>
    <t>132930199412051138</t>
  </si>
  <si>
    <t>程培轩</t>
  </si>
  <si>
    <t>130983200411112433</t>
  </si>
  <si>
    <t>刘勇伸</t>
  </si>
  <si>
    <t>132930199901024114</t>
  </si>
  <si>
    <t>刘洪阔</t>
  </si>
  <si>
    <t>130983199711020535</t>
  </si>
  <si>
    <t>陶辉</t>
  </si>
  <si>
    <t>130983200609052819</t>
  </si>
  <si>
    <t>庞博</t>
  </si>
  <si>
    <t>13098320040308249X</t>
  </si>
  <si>
    <t>张雨</t>
  </si>
  <si>
    <t>230229200605214312</t>
  </si>
  <si>
    <t>刘宁</t>
  </si>
  <si>
    <t>412728198710024250</t>
  </si>
  <si>
    <t>合计</t>
  </si>
  <si>
    <t>2025年1月份挂靠劳务人员保险缴费明细表</t>
  </si>
  <si>
    <t>2025年2月份挂靠劳务人员保险缴费明细表</t>
  </si>
  <si>
    <t>吕春龙</t>
  </si>
  <si>
    <t>冲压弯管车间</t>
  </si>
  <si>
    <t>210804199804061036</t>
  </si>
  <si>
    <t>孙晓明</t>
  </si>
  <si>
    <t>缝纫车间</t>
  </si>
  <si>
    <t>130924198712064228</t>
  </si>
  <si>
    <t>吴玺昊</t>
  </si>
  <si>
    <t>底座组装车间</t>
  </si>
  <si>
    <t>130930200710291512</t>
  </si>
  <si>
    <t>张馨磊</t>
  </si>
  <si>
    <t>13098320080726111X</t>
  </si>
  <si>
    <t>王月</t>
  </si>
  <si>
    <t>130983199702133917</t>
  </si>
  <si>
    <t>可替换</t>
  </si>
  <si>
    <t>罗培培</t>
  </si>
  <si>
    <t>130921198808222025</t>
  </si>
  <si>
    <t>贾展</t>
  </si>
  <si>
    <t>萧驰公司</t>
  </si>
  <si>
    <t>130983200310300515</t>
  </si>
  <si>
    <t>杨梦琪</t>
  </si>
  <si>
    <t>411625200406215460</t>
  </si>
  <si>
    <t>张子骥</t>
  </si>
  <si>
    <t>130921200208163236</t>
  </si>
  <si>
    <t>邢淙涵</t>
  </si>
  <si>
    <t>130983200205075352</t>
  </si>
  <si>
    <t>温玉龙</t>
  </si>
  <si>
    <t>注塑车间</t>
  </si>
  <si>
    <t>130983198803035510</t>
  </si>
  <si>
    <t>管理费用-后视镜事业部</t>
  </si>
  <si>
    <t>刘加梅</t>
  </si>
  <si>
    <t>130983199111142029</t>
  </si>
  <si>
    <t>于晓凤</t>
  </si>
  <si>
    <t>132930198402020720</t>
  </si>
  <si>
    <t>税</t>
  </si>
  <si>
    <t>2025年3月份挂靠劳务人员保险缴费明细表</t>
  </si>
  <si>
    <t>离职</t>
  </si>
  <si>
    <t>黄靖杰</t>
  </si>
  <si>
    <t>130924200612020025</t>
  </si>
  <si>
    <t>熊云龙</t>
  </si>
  <si>
    <t>座椅总装车间</t>
  </si>
  <si>
    <t>130921200012311014</t>
  </si>
  <si>
    <t>王世玉</t>
  </si>
  <si>
    <t>130925200402016817</t>
  </si>
  <si>
    <t>高迎城</t>
  </si>
  <si>
    <t>130983200402262819</t>
  </si>
  <si>
    <t>王林泽</t>
  </si>
  <si>
    <t>130983200405252210</t>
  </si>
  <si>
    <t>韩炳洲</t>
  </si>
  <si>
    <t>130983199807293714</t>
  </si>
  <si>
    <t>刘祥成</t>
  </si>
  <si>
    <t>130983199609301410</t>
  </si>
  <si>
    <t>田玉强</t>
  </si>
  <si>
    <t>132930199511241113</t>
  </si>
  <si>
    <t>陈丰禄</t>
  </si>
  <si>
    <t>13092120060819121X</t>
  </si>
  <si>
    <t>张平权</t>
  </si>
  <si>
    <t>132930199212282812</t>
  </si>
  <si>
    <t>吕金亮</t>
  </si>
  <si>
    <t>13098320020120281X</t>
  </si>
  <si>
    <t>李柱东</t>
  </si>
  <si>
    <t>生产管理科</t>
  </si>
  <si>
    <t>522401199711087070</t>
  </si>
  <si>
    <t>董文海</t>
  </si>
  <si>
    <t>制造技术部</t>
  </si>
  <si>
    <t>130983200010135036</t>
  </si>
  <si>
    <t>杨桐</t>
  </si>
  <si>
    <t>底座装配车间</t>
  </si>
  <si>
    <t>130983200512102218</t>
  </si>
  <si>
    <t>郭庆源</t>
  </si>
  <si>
    <t>130983200312051110</t>
  </si>
  <si>
    <t>刘潇阔</t>
  </si>
  <si>
    <t>130983200409230932</t>
  </si>
  <si>
    <t>吴宝新</t>
  </si>
  <si>
    <t>132930196502212237</t>
  </si>
  <si>
    <t>含税</t>
  </si>
  <si>
    <t>2025年4月份挂靠劳务人员保险缴费明细表</t>
  </si>
  <si>
    <t>刘英浩</t>
  </si>
  <si>
    <t>130983200501251816</t>
  </si>
  <si>
    <t>刘红成</t>
  </si>
  <si>
    <t>130983200311012814</t>
  </si>
  <si>
    <t>王振家</t>
  </si>
  <si>
    <t>130983200712155517</t>
  </si>
  <si>
    <t>王洪阳</t>
  </si>
  <si>
    <t>130983199404263019</t>
  </si>
  <si>
    <t>张得意</t>
  </si>
  <si>
    <t>430626197109196130</t>
  </si>
  <si>
    <t>王玉江</t>
  </si>
  <si>
    <t>132930198212061417</t>
  </si>
  <si>
    <t>戴滨江</t>
  </si>
  <si>
    <t>131182199912024410</t>
  </si>
  <si>
    <t>李金凯</t>
  </si>
  <si>
    <t>130921200008281617</t>
  </si>
  <si>
    <t>宋兴宇</t>
  </si>
  <si>
    <t>130983199604292412</t>
  </si>
  <si>
    <t>张领</t>
  </si>
  <si>
    <t>工艺工程部</t>
  </si>
  <si>
    <t>130927199008184828</t>
  </si>
  <si>
    <t>王文娇</t>
  </si>
  <si>
    <t>130929198910024747</t>
  </si>
  <si>
    <t>管理费用-综合管理部</t>
  </si>
  <si>
    <t>2025年5月份挂靠劳务人员保险缴费明细表</t>
  </si>
  <si>
    <t>吴洪芬</t>
  </si>
  <si>
    <t>130983198708123061</t>
  </si>
  <si>
    <t>郭庆园</t>
  </si>
  <si>
    <t>231085198601291047</t>
  </si>
  <si>
    <t>胡战新</t>
  </si>
  <si>
    <t>130983199404181611</t>
  </si>
  <si>
    <t>2025年6月份挂靠劳务人员保险缴费明细表</t>
  </si>
  <si>
    <t>尹树青</t>
  </si>
  <si>
    <t>130924199609041516</t>
  </si>
  <si>
    <t>李想</t>
  </si>
  <si>
    <t>130926200212272218</t>
  </si>
  <si>
    <t>刘骏</t>
  </si>
  <si>
    <t>13098320020614003X</t>
  </si>
  <si>
    <t>王志远</t>
  </si>
  <si>
    <t>130929200512193238</t>
  </si>
  <si>
    <t>杨海升</t>
  </si>
  <si>
    <t>130983199803165512</t>
  </si>
  <si>
    <t>张宇</t>
  </si>
  <si>
    <t>130983199802161122</t>
  </si>
  <si>
    <t>于泽男</t>
  </si>
  <si>
    <t>130926200302142011</t>
  </si>
  <si>
    <t>王九诚</t>
  </si>
  <si>
    <t>130983200603162830</t>
  </si>
  <si>
    <t>闻琪</t>
  </si>
  <si>
    <t>130983200212272223</t>
  </si>
  <si>
    <t>2025年7月份挂靠劳务人员保险缴费明细表</t>
  </si>
  <si>
    <t>张家伟</t>
  </si>
  <si>
    <t>130927200303202713</t>
  </si>
  <si>
    <t>滕文举</t>
  </si>
  <si>
    <t>130983199709202479</t>
  </si>
  <si>
    <t>白文彪</t>
  </si>
  <si>
    <t>130983199809052017</t>
  </si>
  <si>
    <t>刘岐</t>
  </si>
  <si>
    <t>130983199811125537</t>
  </si>
  <si>
    <t>葛文博</t>
  </si>
  <si>
    <t>制造技术部-模具制造</t>
  </si>
  <si>
    <t>130983200312080317</t>
  </si>
  <si>
    <t>石家学</t>
  </si>
  <si>
    <t>130983200711112611</t>
  </si>
  <si>
    <t>张勇</t>
  </si>
  <si>
    <t>制造技术部-模具车间维修组</t>
  </si>
  <si>
    <t>130983198707061815</t>
  </si>
  <si>
    <t>张海宇</t>
  </si>
  <si>
    <t>焊接车间</t>
  </si>
  <si>
    <t>130983198708101110</t>
  </si>
  <si>
    <t>董宪忠</t>
  </si>
  <si>
    <t>制造技术部-TPM科</t>
  </si>
  <si>
    <t>132930197303025097</t>
  </si>
  <si>
    <t>杨小燕</t>
  </si>
  <si>
    <t>132930198712090521</t>
  </si>
  <si>
    <t>邢建彬</t>
  </si>
  <si>
    <t>130983198708010016</t>
  </si>
  <si>
    <t>李新涛</t>
  </si>
  <si>
    <t>制造技术部-模具设计</t>
  </si>
  <si>
    <t>130124198510200072</t>
  </si>
  <si>
    <t>曹亚杰</t>
  </si>
  <si>
    <t>130983200007170922</t>
  </si>
  <si>
    <t>蒋观胜</t>
  </si>
  <si>
    <t>13098319951016003X</t>
  </si>
  <si>
    <t>董海辉</t>
  </si>
  <si>
    <t>130924197907105216</t>
  </si>
  <si>
    <t>于立桩</t>
  </si>
  <si>
    <t>132930198005242012</t>
  </si>
  <si>
    <t>杨占岭</t>
  </si>
  <si>
    <t>冲压车间</t>
  </si>
  <si>
    <t>130983200207042212</t>
  </si>
  <si>
    <t>呼如申</t>
  </si>
  <si>
    <t>130924200412273511</t>
  </si>
  <si>
    <t>吕少武</t>
  </si>
  <si>
    <t>130921198501130214</t>
  </si>
  <si>
    <t>2025年8月份挂靠劳务人员保险缴费明细表</t>
  </si>
  <si>
    <t>王仁才</t>
  </si>
  <si>
    <t>132930198702281818</t>
  </si>
  <si>
    <t>朱得宁</t>
  </si>
  <si>
    <t>采购计划科</t>
  </si>
  <si>
    <t>13098319941102397X</t>
  </si>
  <si>
    <t>樊军领</t>
  </si>
  <si>
    <t>13102519850416031X</t>
  </si>
  <si>
    <t>唐瑞</t>
  </si>
  <si>
    <t>座椅车间</t>
  </si>
  <si>
    <t>130983200301264719</t>
  </si>
  <si>
    <t>韩树杰</t>
  </si>
  <si>
    <t>130921198004185214</t>
  </si>
  <si>
    <t>杨永玲</t>
  </si>
  <si>
    <t>130921199809072246</t>
  </si>
  <si>
    <t>张雪</t>
  </si>
  <si>
    <t>130983199002275324</t>
  </si>
  <si>
    <t>武明鑫</t>
  </si>
  <si>
    <t>制造技术部-质量科</t>
  </si>
  <si>
    <t>13090419971217061X</t>
  </si>
  <si>
    <t>王文涛</t>
  </si>
  <si>
    <t>130983199801075513</t>
  </si>
  <si>
    <t>李博峰</t>
  </si>
  <si>
    <t>130983198912162076</t>
  </si>
  <si>
    <t>杜志贤</t>
  </si>
  <si>
    <t>130983200112162836</t>
  </si>
  <si>
    <t>李明洋</t>
  </si>
  <si>
    <t>130983200107172212</t>
  </si>
  <si>
    <t>石家鹏</t>
  </si>
  <si>
    <t>132930198906243717</t>
  </si>
  <si>
    <t>胡文静</t>
  </si>
  <si>
    <t>130983198702160320</t>
  </si>
  <si>
    <t>孙红香</t>
  </si>
  <si>
    <t>13098319840308142X</t>
  </si>
  <si>
    <t>李荣宽</t>
  </si>
  <si>
    <t>132930198112260718</t>
  </si>
  <si>
    <t>后视镜事业部</t>
  </si>
  <si>
    <t>刘庆荣</t>
  </si>
  <si>
    <t>130903199405221214</t>
  </si>
  <si>
    <t>杨玉青</t>
  </si>
  <si>
    <t>130983199802193538</t>
  </si>
  <si>
    <t>王健</t>
  </si>
  <si>
    <t>130983198809230018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</si>
</sst>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_ "/>
    <numFmt numFmtId="178" formatCode="0.00_ "/>
    <numFmt numFmtId="179" formatCode="yyyy\-mm\-dd;@"/>
  </numFmts>
  <fonts count="63">
    <font>
      <sz val="11"/>
      <color theme="1"/>
      <name val="Tahoma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9"/>
      <name val="微软雅黑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indexed="8"/>
      <name val="微软雅黑"/>
      <charset val="134"/>
    </font>
    <font>
      <b/>
      <sz val="10"/>
      <color rgb="FFFF0000"/>
      <name val="微软雅黑"/>
      <charset val="134"/>
    </font>
    <font>
      <sz val="10"/>
      <name val="宋体"/>
      <charset val="134"/>
    </font>
    <font>
      <sz val="10"/>
      <name val="微软雅黑"/>
      <charset val="134"/>
    </font>
    <font>
      <sz val="9"/>
      <color indexed="8"/>
      <name val="微软雅黑"/>
      <charset val="134"/>
    </font>
    <font>
      <b/>
      <sz val="11"/>
      <color theme="1"/>
      <name val="Tahoma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b/>
      <sz val="11"/>
      <color rgb="FFFF0000"/>
      <name val="Tahoma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FF"/>
      <name val="Microsoft Sans Serif"/>
      <charset val="134"/>
    </font>
    <font>
      <sz val="11"/>
      <color rgb="FFFF0000"/>
      <name val="宋体"/>
      <charset val="134"/>
    </font>
    <font>
      <sz val="11"/>
      <color rgb="FF0000FF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  <scheme val="minor"/>
    </font>
    <font>
      <sz val="11"/>
      <color indexed="62"/>
      <name val="Calibri"/>
      <charset val="134"/>
    </font>
    <font>
      <b/>
      <sz val="11"/>
      <color indexed="52"/>
      <name val="Calibri"/>
      <charset val="134"/>
    </font>
    <font>
      <b/>
      <sz val="11"/>
      <color indexed="63"/>
      <name val="Calibri"/>
      <charset val="134"/>
    </font>
    <font>
      <sz val="11"/>
      <color indexed="8"/>
      <name val="Calibri"/>
      <charset val="134"/>
    </font>
    <font>
      <b/>
      <sz val="11"/>
      <color indexed="8"/>
      <name val="Calibri"/>
      <charset val="134"/>
    </font>
    <font>
      <sz val="11"/>
      <color indexed="9"/>
      <name val="Calibri"/>
      <charset val="134"/>
    </font>
    <font>
      <sz val="11"/>
      <color indexed="20"/>
      <name val="Calibri"/>
      <charset val="134"/>
    </font>
    <font>
      <sz val="12"/>
      <name val="宋体"/>
      <charset val="134"/>
    </font>
    <font>
      <b/>
      <sz val="13"/>
      <color indexed="56"/>
      <name val="Calibri"/>
      <charset val="134"/>
    </font>
    <font>
      <b/>
      <sz val="11"/>
      <color indexed="56"/>
      <name val="Calibri"/>
      <charset val="134"/>
    </font>
    <font>
      <sz val="11"/>
      <color indexed="17"/>
      <name val="Calibri"/>
      <charset val="134"/>
    </font>
    <font>
      <b/>
      <sz val="11"/>
      <color indexed="9"/>
      <name val="Calibri"/>
      <charset val="134"/>
    </font>
    <font>
      <i/>
      <sz val="11"/>
      <color indexed="23"/>
      <name val="Calibri"/>
      <charset val="134"/>
    </font>
    <font>
      <b/>
      <sz val="15"/>
      <color indexed="56"/>
      <name val="Calibri"/>
      <charset val="134"/>
    </font>
    <font>
      <sz val="11"/>
      <color indexed="52"/>
      <name val="Calibri"/>
      <charset val="134"/>
    </font>
    <font>
      <sz val="11"/>
      <color indexed="10"/>
      <name val="Calibri"/>
      <charset val="134"/>
    </font>
    <font>
      <sz val="11"/>
      <color indexed="60"/>
      <name val="Calibri"/>
      <charset val="134"/>
    </font>
    <font>
      <sz val="10"/>
      <name val="Arial"/>
      <charset val="134"/>
    </font>
    <font>
      <b/>
      <sz val="18"/>
      <color indexed="56"/>
      <name val="Cambria"/>
      <charset val="134"/>
    </font>
    <font>
      <sz val="11"/>
      <color rgb="FF000000"/>
      <name val="Microsoft Sans Serif"/>
      <charset val="134"/>
    </font>
  </fonts>
  <fills count="5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thin">
        <color rgb="FFC8C8C8"/>
      </left>
      <right/>
      <top style="thin">
        <color rgb="FFC8C8C8"/>
      </top>
      <bottom style="thin">
        <color rgb="FFC8C8C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</borders>
  <cellStyleXfs count="94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4" borderId="13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16" applyNumberFormat="0" applyAlignment="0" applyProtection="0">
      <alignment vertical="center"/>
    </xf>
    <xf numFmtId="0" fontId="32" fillId="6" borderId="17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7" borderId="18" applyNumberFormat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18" fillId="0" borderId="0">
      <alignment vertical="center"/>
    </xf>
    <xf numFmtId="0" fontId="42" fillId="0" borderId="0"/>
    <xf numFmtId="0" fontId="43" fillId="35" borderId="21" applyNumberFormat="0" applyAlignment="0" applyProtection="0"/>
    <xf numFmtId="0" fontId="44" fillId="36" borderId="21" applyNumberFormat="0" applyAlignment="0" applyProtection="0"/>
    <xf numFmtId="0" fontId="45" fillId="36" borderId="22" applyNumberFormat="0" applyAlignment="0" applyProtection="0"/>
    <xf numFmtId="0" fontId="46" fillId="37" borderId="23" applyNumberFormat="0" applyFont="0" applyAlignment="0" applyProtection="0"/>
    <xf numFmtId="176" fontId="46" fillId="0" borderId="0" applyFont="0" applyFill="0" applyBorder="0" applyAlignment="0" applyProtection="0"/>
    <xf numFmtId="0" fontId="47" fillId="0" borderId="24" applyNumberFormat="0" applyFill="0" applyAlignment="0" applyProtection="0"/>
    <xf numFmtId="0" fontId="46" fillId="38" borderId="0" applyNumberFormat="0" applyBorder="0" applyAlignment="0" applyProtection="0"/>
    <xf numFmtId="0" fontId="46" fillId="39" borderId="0" applyNumberFormat="0" applyBorder="0" applyAlignment="0" applyProtection="0"/>
    <xf numFmtId="0" fontId="48" fillId="40" borderId="0" applyNumberFormat="0" applyBorder="0" applyAlignment="0" applyProtection="0"/>
    <xf numFmtId="0" fontId="46" fillId="41" borderId="0" applyNumberFormat="0" applyBorder="0" applyAlignment="0" applyProtection="0"/>
    <xf numFmtId="0" fontId="48" fillId="42" borderId="0" applyNumberFormat="0" applyBorder="0" applyAlignment="0" applyProtection="0"/>
    <xf numFmtId="0" fontId="46" fillId="43" borderId="0" applyNumberFormat="0" applyBorder="0" applyAlignment="0" applyProtection="0"/>
    <xf numFmtId="0" fontId="48" fillId="44" borderId="0" applyNumberFormat="0" applyBorder="0" applyAlignment="0" applyProtection="0"/>
    <xf numFmtId="0" fontId="48" fillId="45" borderId="0" applyNumberFormat="0" applyBorder="0" applyAlignment="0" applyProtection="0"/>
    <xf numFmtId="0" fontId="46" fillId="46" borderId="0" applyNumberFormat="0" applyBorder="0" applyAlignment="0" applyProtection="0"/>
    <xf numFmtId="0" fontId="46" fillId="47" borderId="0" applyNumberFormat="0" applyBorder="0" applyAlignment="0" applyProtection="0"/>
    <xf numFmtId="0" fontId="46" fillId="44" borderId="0" applyNumberFormat="0" applyBorder="0" applyAlignment="0" applyProtection="0"/>
    <xf numFmtId="0" fontId="46" fillId="45" borderId="0" applyNumberFormat="0" applyBorder="0" applyAlignment="0" applyProtection="0"/>
    <xf numFmtId="0" fontId="48" fillId="48" borderId="0" applyNumberFormat="0" applyBorder="0" applyAlignment="0" applyProtection="0"/>
    <xf numFmtId="0" fontId="48" fillId="49" borderId="0" applyNumberFormat="0" applyBorder="0" applyAlignment="0" applyProtection="0"/>
    <xf numFmtId="0" fontId="48" fillId="50" borderId="0" applyNumberFormat="0" applyBorder="0" applyAlignment="0" applyProtection="0"/>
    <xf numFmtId="0" fontId="48" fillId="51" borderId="0" applyNumberFormat="0" applyBorder="0" applyAlignment="0" applyProtection="0"/>
    <xf numFmtId="0" fontId="48" fillId="52" borderId="0" applyNumberFormat="0" applyBorder="0" applyAlignment="0" applyProtection="0"/>
    <xf numFmtId="0" fontId="48" fillId="53" borderId="0" applyNumberFormat="0" applyBorder="0" applyAlignment="0" applyProtection="0"/>
    <xf numFmtId="0" fontId="49" fillId="54" borderId="0" applyNumberFormat="0" applyBorder="0" applyAlignment="0" applyProtection="0"/>
    <xf numFmtId="0" fontId="50" fillId="0" borderId="0">
      <alignment vertical="center"/>
    </xf>
    <xf numFmtId="9" fontId="46" fillId="0" borderId="0" applyFont="0" applyFill="0" applyBorder="0" applyAlignment="0" applyProtection="0"/>
    <xf numFmtId="0" fontId="51" fillId="0" borderId="25" applyNumberFormat="0" applyFill="0" applyAlignment="0" applyProtection="0"/>
    <xf numFmtId="0" fontId="52" fillId="0" borderId="26" applyNumberFormat="0" applyFill="0" applyAlignment="0" applyProtection="0"/>
    <xf numFmtId="0" fontId="52" fillId="0" borderId="0" applyNumberFormat="0" applyFill="0" applyBorder="0" applyAlignment="0" applyProtection="0"/>
    <xf numFmtId="0" fontId="53" fillId="41" borderId="0" applyNumberFormat="0" applyBorder="0" applyAlignment="0" applyProtection="0"/>
    <xf numFmtId="0" fontId="54" fillId="55" borderId="27" applyNumberFormat="0" applyAlignment="0" applyProtection="0"/>
    <xf numFmtId="0" fontId="55" fillId="0" borderId="0" applyNumberFormat="0" applyFill="0" applyBorder="0" applyAlignment="0" applyProtection="0"/>
    <xf numFmtId="0" fontId="56" fillId="0" borderId="28" applyNumberFormat="0" applyFill="0" applyAlignment="0" applyProtection="0"/>
    <xf numFmtId="0" fontId="57" fillId="0" borderId="29" applyNumberFormat="0" applyFill="0" applyAlignment="0" applyProtection="0"/>
    <xf numFmtId="0" fontId="46" fillId="0" borderId="0"/>
    <xf numFmtId="0" fontId="58" fillId="0" borderId="0" applyNumberFormat="0" applyFill="0" applyBorder="0" applyAlignment="0" applyProtection="0"/>
    <xf numFmtId="0" fontId="59" fillId="56" borderId="0" applyNumberFormat="0" applyBorder="0" applyAlignment="0" applyProtection="0"/>
    <xf numFmtId="0" fontId="60" fillId="0" borderId="0"/>
    <xf numFmtId="0" fontId="61" fillId="0" borderId="0" applyNumberFormat="0" applyFill="0" applyBorder="0" applyAlignment="0" applyProtection="0"/>
    <xf numFmtId="0" fontId="0" fillId="0" borderId="0"/>
    <xf numFmtId="0" fontId="50" fillId="0" borderId="0"/>
    <xf numFmtId="176" fontId="50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2" fillId="0" borderId="0" xfId="0" applyFont="1" applyFill="1"/>
    <xf numFmtId="177" fontId="1" fillId="0" borderId="0" xfId="0" applyNumberFormat="1" applyFont="1" applyFill="1"/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92" applyFont="1" applyFill="1" applyBorder="1" applyAlignment="1">
      <alignment horizontal="center" vertical="center" wrapText="1"/>
    </xf>
    <xf numFmtId="49" fontId="5" fillId="0" borderId="3" xfId="92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8" fontId="7" fillId="0" borderId="3" xfId="0" applyNumberFormat="1" applyFont="1" applyFill="1" applyBorder="1" applyAlignment="1">
      <alignment horizontal="left" vertical="center"/>
    </xf>
    <xf numFmtId="179" fontId="1" fillId="0" borderId="2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/>
    </xf>
    <xf numFmtId="0" fontId="1" fillId="0" borderId="3" xfId="9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3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178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/>
    <xf numFmtId="0" fontId="10" fillId="0" borderId="4" xfId="0" applyFont="1" applyFill="1" applyBorder="1" applyAlignment="1">
      <alignment horizontal="center" vertical="center"/>
    </xf>
    <xf numFmtId="177" fontId="1" fillId="0" borderId="3" xfId="0" applyNumberFormat="1" applyFont="1" applyFill="1" applyBorder="1"/>
    <xf numFmtId="9" fontId="1" fillId="0" borderId="3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179" fontId="1" fillId="0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178" fontId="7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9" fontId="1" fillId="0" borderId="3" xfId="3" applyFont="1" applyFill="1" applyBorder="1" applyAlignment="1"/>
    <xf numFmtId="178" fontId="1" fillId="0" borderId="3" xfId="0" applyNumberFormat="1" applyFont="1" applyFill="1" applyBorder="1"/>
    <xf numFmtId="0" fontId="11" fillId="2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2" fillId="0" borderId="3" xfId="92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0" fillId="0" borderId="0" xfId="0" applyAlignment="1">
      <alignment wrapText="1"/>
    </xf>
    <xf numFmtId="0" fontId="15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0" fillId="0" borderId="5" xfId="0" applyBorder="1"/>
    <xf numFmtId="178" fontId="0" fillId="0" borderId="5" xfId="0" applyNumberFormat="1" applyBorder="1"/>
    <xf numFmtId="178" fontId="0" fillId="0" borderId="3" xfId="0" applyNumberFormat="1" applyBorder="1"/>
    <xf numFmtId="0" fontId="0" fillId="0" borderId="3" xfId="0" applyBorder="1"/>
    <xf numFmtId="0" fontId="0" fillId="0" borderId="3" xfId="0" applyBorder="1" applyAlignment="1">
      <alignment wrapText="1"/>
    </xf>
    <xf numFmtId="178" fontId="0" fillId="0" borderId="6" xfId="0" applyNumberFormat="1" applyBorder="1"/>
    <xf numFmtId="0" fontId="0" fillId="0" borderId="7" xfId="0" applyBorder="1"/>
    <xf numFmtId="178" fontId="0" fillId="0" borderId="7" xfId="0" applyNumberFormat="1" applyBorder="1"/>
    <xf numFmtId="0" fontId="16" fillId="0" borderId="8" xfId="0" applyFont="1" applyBorder="1"/>
    <xf numFmtId="178" fontId="17" fillId="0" borderId="3" xfId="0" applyNumberFormat="1" applyFont="1" applyBorder="1"/>
    <xf numFmtId="0" fontId="18" fillId="0" borderId="0" xfId="0" applyFont="1" applyFill="1" applyBorder="1" applyAlignment="1"/>
    <xf numFmtId="0" fontId="18" fillId="0" borderId="0" xfId="0" applyFont="1" applyFill="1" applyAlignment="1"/>
    <xf numFmtId="0" fontId="19" fillId="0" borderId="9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horizontal="right" vertical="center"/>
    </xf>
    <xf numFmtId="0" fontId="20" fillId="0" borderId="11" xfId="0" applyFont="1" applyFill="1" applyBorder="1" applyAlignment="1">
      <alignment horizontal="left" vertical="center"/>
    </xf>
    <xf numFmtId="0" fontId="21" fillId="0" borderId="12" xfId="0" applyFont="1" applyFill="1" applyBorder="1" applyAlignment="1">
      <alignment horizontal="left" vertical="center"/>
    </xf>
    <xf numFmtId="0" fontId="22" fillId="0" borderId="10" xfId="0" applyFont="1" applyFill="1" applyBorder="1" applyAlignment="1">
      <alignment horizontal="right" vertical="center"/>
    </xf>
    <xf numFmtId="0" fontId="20" fillId="3" borderId="11" xfId="0" applyFont="1" applyFill="1" applyBorder="1" applyAlignment="1">
      <alignment horizontal="left" vertical="center"/>
    </xf>
    <xf numFmtId="0" fontId="21" fillId="3" borderId="12" xfId="0" applyFont="1" applyFill="1" applyBorder="1" applyAlignment="1">
      <alignment horizontal="left" vertical="center"/>
    </xf>
    <xf numFmtId="0" fontId="22" fillId="3" borderId="10" xfId="0" applyFont="1" applyFill="1" applyBorder="1" applyAlignment="1">
      <alignment horizontal="right" vertical="center"/>
    </xf>
    <xf numFmtId="0" fontId="22" fillId="3" borderId="12" xfId="0" applyFont="1" applyFill="1" applyBorder="1" applyAlignment="1">
      <alignment horizontal="left" vertical="center"/>
    </xf>
    <xf numFmtId="0" fontId="22" fillId="0" borderId="12" xfId="0" applyFont="1" applyFill="1" applyBorder="1" applyAlignment="1">
      <alignment horizontal="left" vertical="center"/>
    </xf>
    <xf numFmtId="0" fontId="7" fillId="0" borderId="3" xfId="0" applyNumberFormat="1" applyFont="1" applyFill="1" applyBorder="1" applyAlignment="1" quotePrefix="1">
      <alignment horizontal="center" vertical="center"/>
    </xf>
    <xf numFmtId="0" fontId="8" fillId="0" borderId="3" xfId="0" applyNumberFormat="1" applyFont="1" applyFill="1" applyBorder="1" applyAlignment="1" quotePrefix="1">
      <alignment horizontal="center" vertical="center"/>
    </xf>
  </cellXfs>
  <cellStyles count="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3 5 9 3" xfId="49"/>
    <cellStyle name="常规 2 4 2 3 4 3 6" xfId="50"/>
    <cellStyle name="Input 9 5 2" xfId="51"/>
    <cellStyle name="Calculation 10 26" xfId="52"/>
    <cellStyle name="Output 2 9 2" xfId="53"/>
    <cellStyle name="Note 16 2 3" xfId="54"/>
    <cellStyle name="Comma 2" xfId="55"/>
    <cellStyle name="Total 2 21 2" xfId="56"/>
    <cellStyle name="20% - Accent4" xfId="57"/>
    <cellStyle name="40% - Accent6" xfId="58"/>
    <cellStyle name="60% - Accent5" xfId="59"/>
    <cellStyle name="20% - Accent3" xfId="60"/>
    <cellStyle name="60% - Accent1" xfId="61"/>
    <cellStyle name="20% - Accent5" xfId="62"/>
    <cellStyle name="60% - Accent2" xfId="63"/>
    <cellStyle name="60% - Accent3" xfId="64"/>
    <cellStyle name="20% - Accent1" xfId="65"/>
    <cellStyle name="40% - Accent1" xfId="66"/>
    <cellStyle name="40% - Accent2" xfId="67"/>
    <cellStyle name="40% - Accent3" xfId="68"/>
    <cellStyle name="60% - Accent4" xfId="69"/>
    <cellStyle name="60% - Accent6" xfId="70"/>
    <cellStyle name="Accent1" xfId="71"/>
    <cellStyle name="Accent2" xfId="72"/>
    <cellStyle name="Accent3" xfId="73"/>
    <cellStyle name="Accent6" xfId="74"/>
    <cellStyle name="Bad" xfId="75"/>
    <cellStyle name="Normal 2 4" xfId="76"/>
    <cellStyle name="Percent 2" xfId="77"/>
    <cellStyle name="Heading 2" xfId="78"/>
    <cellStyle name="Heading 3" xfId="79"/>
    <cellStyle name="Heading 4" xfId="80"/>
    <cellStyle name="Good" xfId="81"/>
    <cellStyle name="Check Cell" xfId="82"/>
    <cellStyle name="Explanatory Text" xfId="83"/>
    <cellStyle name="Heading 1" xfId="84"/>
    <cellStyle name="Linked Cell" xfId="85"/>
    <cellStyle name="Normal 4" xfId="86"/>
    <cellStyle name="Warning Text" xfId="87"/>
    <cellStyle name="Neutral" xfId="88"/>
    <cellStyle name="Normal 2 2" xfId="89"/>
    <cellStyle name="Title" xfId="90"/>
    <cellStyle name="常规 2" xfId="91"/>
    <cellStyle name="常规 27" xfId="92"/>
    <cellStyle name="千位分隔 2 2" xfId="93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colors>
    <mruColors>
      <color rgb="00FFC000"/>
      <color rgb="00000000"/>
      <color rgb="0092D05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www.wps.cn/officeDocument/2021/sharedlinks" Target="sharedlinks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意外险费用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费用汇总!$A$2</c:f>
              <c:strCache>
                <c:ptCount val="1"/>
                <c:pt idx="0">
                  <c:v>管理费用-河北后视镜事业部</c:v>
                </c:pt>
              </c:strCache>
            </c:strRef>
          </c:tx>
          <c:spPr>
            <a:gradFill>
              <a:gsLst>
                <a:gs pos="0">
                  <a:schemeClr val="accent1">
                    <a:shade val="76667"/>
                    <a:lumMod val="40000"/>
                    <a:lumOff val="60000"/>
                  </a:schemeClr>
                </a:gs>
                <a:gs pos="90000">
                  <a:schemeClr val="accent1">
                    <a:shade val="76667"/>
                  </a:schemeClr>
                </a:gs>
              </a:gsLst>
              <a:lin ang="5400000" scaled="0"/>
            </a:gradFill>
            <a:ln>
              <a:gradFill>
                <a:gsLst>
                  <a:gs pos="0">
                    <a:schemeClr val="accent1">
                      <a:shade val="76667"/>
                    </a:schemeClr>
                  </a:gs>
                  <a:gs pos="100000">
                    <a:schemeClr val="accent1">
                      <a:shade val="76667"/>
                      <a:lumMod val="75000"/>
                    </a:schemeClr>
                  </a:gs>
                </a:gsLst>
                <a:lin ang="5400000" scaled="1"/>
              </a:gradFill>
            </a:ln>
            <a:effectLst>
              <a:outerShdw blurRad="76200" dist="25400" dir="2700000" algn="tl" rotWithShape="0">
                <a:schemeClr val="accent1">
                  <a:shade val="76667"/>
                  <a:lumMod val="50000"/>
                  <a:alpha val="30000"/>
                </a:schemeClr>
              </a:outerShdw>
            </a:effectLst>
          </c:spPr>
          <c:invertIfNegative val="0"/>
          <c:dLbls>
            <c:delete val="1"/>
          </c:dLbls>
          <c:cat>
            <c:strRef>
              <c:f>费用汇总!$B$1:$M$1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费用汇总!$B$2:$M$2</c:f>
              <c:numCache>
                <c:formatCode>0.00_ </c:formatCode>
                <c:ptCount val="12"/>
              </c:numCache>
            </c:numRef>
          </c:val>
        </c:ser>
        <c:ser>
          <c:idx val="2"/>
          <c:order val="1"/>
          <c:tx>
            <c:strRef>
              <c:f>费用汇总!$A$3</c:f>
              <c:strCache>
                <c:ptCount val="1"/>
                <c:pt idx="0">
                  <c:v>管理费用-河北金属件事业部</c:v>
                </c:pt>
              </c:strCache>
            </c:strRef>
          </c:tx>
          <c:spPr>
            <a:gradFill>
              <a:gsLst>
                <a:gs pos="0">
                  <a:schemeClr val="accent3">
                    <a:shade val="76667"/>
                    <a:lumMod val="40000"/>
                    <a:lumOff val="60000"/>
                  </a:schemeClr>
                </a:gs>
                <a:gs pos="90000">
                  <a:schemeClr val="accent3">
                    <a:shade val="76667"/>
                  </a:schemeClr>
                </a:gs>
              </a:gsLst>
              <a:lin ang="5400000" scaled="0"/>
            </a:gradFill>
            <a:ln>
              <a:gradFill>
                <a:gsLst>
                  <a:gs pos="0">
                    <a:schemeClr val="accent3">
                      <a:shade val="76667"/>
                    </a:schemeClr>
                  </a:gs>
                  <a:gs pos="100000">
                    <a:schemeClr val="accent3">
                      <a:shade val="76667"/>
                      <a:lumMod val="75000"/>
                    </a:schemeClr>
                  </a:gs>
                </a:gsLst>
                <a:lin ang="5400000" scaled="1"/>
              </a:gradFill>
            </a:ln>
            <a:effectLst>
              <a:outerShdw blurRad="76200" dist="25400" dir="2700000" algn="tl" rotWithShape="0">
                <a:schemeClr val="accent3">
                  <a:shade val="76667"/>
                  <a:lumMod val="50000"/>
                  <a:alpha val="30000"/>
                </a:schemeClr>
              </a:outerShdw>
            </a:effectLst>
          </c:spPr>
          <c:invertIfNegative val="0"/>
          <c:dLbls>
            <c:delete val="1"/>
          </c:dLbls>
          <c:cat>
            <c:strRef>
              <c:f>费用汇总!$B$1:$M$1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费用汇总!$B$3:$M$3</c:f>
              <c:numCache>
                <c:formatCode>0.00_ </c:formatCode>
                <c:ptCount val="12"/>
              </c:numCache>
            </c:numRef>
          </c:val>
        </c:ser>
        <c:ser>
          <c:idx val="3"/>
          <c:order val="2"/>
          <c:tx>
            <c:strRef>
              <c:f>费用汇总!$A$4</c:f>
              <c:strCache>
                <c:ptCount val="1"/>
                <c:pt idx="0">
                  <c:v>管理费用-河北座椅事业部</c:v>
                </c:pt>
              </c:strCache>
            </c:strRef>
          </c:tx>
          <c:spPr>
            <a:gradFill>
              <a:gsLst>
                <a:gs pos="0">
                  <a:schemeClr val="accent4">
                    <a:shade val="76667"/>
                    <a:lumMod val="40000"/>
                    <a:lumOff val="60000"/>
                  </a:schemeClr>
                </a:gs>
                <a:gs pos="90000">
                  <a:schemeClr val="accent4">
                    <a:shade val="76667"/>
                  </a:schemeClr>
                </a:gs>
              </a:gsLst>
              <a:lin ang="5400000" scaled="0"/>
            </a:gradFill>
            <a:ln>
              <a:gradFill>
                <a:gsLst>
                  <a:gs pos="0">
                    <a:schemeClr val="accent4">
                      <a:shade val="76667"/>
                    </a:schemeClr>
                  </a:gs>
                  <a:gs pos="100000">
                    <a:schemeClr val="accent4">
                      <a:shade val="76667"/>
                      <a:lumMod val="75000"/>
                    </a:schemeClr>
                  </a:gs>
                </a:gsLst>
                <a:lin ang="5400000" scaled="1"/>
              </a:gradFill>
            </a:ln>
            <a:effectLst>
              <a:outerShdw blurRad="76200" dist="25400" dir="2700000" algn="tl" rotWithShape="0">
                <a:schemeClr val="accent4">
                  <a:shade val="76667"/>
                  <a:lumMod val="50000"/>
                  <a:alpha val="30000"/>
                </a:schemeClr>
              </a:outerShdw>
            </a:effectLst>
          </c:spPr>
          <c:invertIfNegative val="0"/>
          <c:dLbls>
            <c:delete val="1"/>
          </c:dLbls>
          <c:cat>
            <c:strRef>
              <c:f>费用汇总!$B$1:$M$1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费用汇总!$B$4:$M$4</c:f>
              <c:numCache>
                <c:formatCode>0.00_ </c:formatCode>
                <c:ptCount val="12"/>
              </c:numCache>
            </c:numRef>
          </c:val>
        </c:ser>
        <c:ser>
          <c:idx val="1"/>
          <c:order val="3"/>
          <c:tx>
            <c:strRef>
              <c:f>费用汇总!$A$5</c:f>
              <c:strCache>
                <c:ptCount val="1"/>
                <c:pt idx="0">
                  <c:v>管理费用-综合</c:v>
                </c:pt>
              </c:strCache>
            </c:strRef>
          </c:tx>
          <c:spPr>
            <a:gradFill>
              <a:gsLst>
                <a:gs pos="0">
                  <a:schemeClr val="accent2">
                    <a:shade val="76667"/>
                    <a:lumMod val="40000"/>
                    <a:lumOff val="60000"/>
                  </a:schemeClr>
                </a:gs>
                <a:gs pos="90000">
                  <a:schemeClr val="accent2">
                    <a:shade val="76667"/>
                  </a:schemeClr>
                </a:gs>
              </a:gsLst>
              <a:lin ang="5400000" scaled="0"/>
            </a:gradFill>
            <a:ln>
              <a:gradFill>
                <a:gsLst>
                  <a:gs pos="0">
                    <a:schemeClr val="accent2">
                      <a:shade val="76667"/>
                    </a:schemeClr>
                  </a:gs>
                  <a:gs pos="100000">
                    <a:schemeClr val="accent2">
                      <a:shade val="76667"/>
                      <a:lumMod val="75000"/>
                    </a:schemeClr>
                  </a:gs>
                </a:gsLst>
                <a:lin ang="5400000" scaled="1"/>
              </a:gradFill>
            </a:ln>
            <a:effectLst>
              <a:outerShdw blurRad="76200" dist="25400" dir="2700000" algn="tl" rotWithShape="0">
                <a:schemeClr val="accent2">
                  <a:shade val="76667"/>
                  <a:lumMod val="50000"/>
                  <a:alpha val="30000"/>
                </a:schemeClr>
              </a:outerShdw>
            </a:effectLst>
          </c:spPr>
          <c:invertIfNegative val="0"/>
          <c:dLbls>
            <c:delete val="1"/>
          </c:dLbls>
          <c:cat>
            <c:strRef>
              <c:f>费用汇总!$B$1:$M$1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费用汇总!$B$5:$M$5</c:f>
              <c:numCache>
                <c:formatCode>0.00_ </c:formatCod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28"/>
        <c:axId val="596790556"/>
        <c:axId val="446392437"/>
      </c:barChart>
      <c:lineChart>
        <c:grouping val="standard"/>
        <c:varyColors val="0"/>
        <c:ser>
          <c:idx val="5"/>
          <c:order val="5"/>
          <c:tx>
            <c:strRef>
              <c:f>费用汇总!$A$7</c:f>
              <c:strCache>
                <c:ptCount val="1"/>
                <c:pt idx="0">
                  <c:v>含税额（6%）</c:v>
                </c:pt>
              </c:strCache>
            </c:strRef>
          </c:tx>
          <c:spPr>
            <a:ln w="28575" cap="rnd">
              <a:solidFill>
                <a:schemeClr val="accent6">
                  <a:shade val="76667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费用汇总!$B$1:$M$1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费用汇总!$B$7:$M$7</c:f>
              <c:numCache>
                <c:formatCode>0.00_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596790556"/>
        <c:axId val="446392437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费用汇总!$A$6</c15:sqref>
                        </c15:formulaRef>
                      </c:ext>
                    </c:extLst>
                    <c:strCache>
                      <c:ptCount val="1"/>
                      <c:pt idx="0">
                        <c:v>总计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shade val="76667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delete val="1"/>
                </c:dLbls>
                <c:cat>
                  <c:strRef>
                    <c:extLst>
                      <c:ext uri="{02D57815-91ED-43cb-92C2-25804820EDAC}">
                        <c15:fullRef>
                          <c15:sqref/>
                        </c15:fullRef>
                        <c15:formulaRef>
                          <c15:sqref>费用汇总!$B$1:$M$1</c15:sqref>
                        </c15:formulaRef>
                      </c:ext>
                    </c:extLst>
                    <c:strCache>
                      <c:ptCount val="12"/>
                      <c:pt idx="0">
                        <c:v>1月</c:v>
                      </c:pt>
                      <c:pt idx="1">
                        <c:v>2月</c:v>
                      </c:pt>
                      <c:pt idx="2">
                        <c:v>3月</c:v>
                      </c:pt>
                      <c:pt idx="3">
                        <c:v>4月</c:v>
                      </c:pt>
                      <c:pt idx="4">
                        <c:v>5月</c:v>
                      </c:pt>
                      <c:pt idx="5">
                        <c:v>6月</c:v>
                      </c:pt>
                      <c:pt idx="6">
                        <c:v>7月</c:v>
                      </c:pt>
                      <c:pt idx="7">
                        <c:v>8月</c:v>
                      </c:pt>
                      <c:pt idx="8">
                        <c:v>9月</c:v>
                      </c:pt>
                      <c:pt idx="9">
                        <c:v>10月</c:v>
                      </c:pt>
                      <c:pt idx="10">
                        <c:v>11月</c:v>
                      </c:pt>
                      <c:pt idx="11">
                        <c:v>12月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费用汇总!$B$6:$M$6</c15:sqref>
                        </c15:formulaRef>
                      </c:ext>
                    </c:extLst>
                    <c:numCache>
                      <c:formatCode>0.00_ </c:formatCode>
                      <c:ptCount val="12"/>
                      <c:pt idx="1" c:formatCode="General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catAx>
        <c:axId val="5967905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46392437"/>
        <c:crosses val="autoZero"/>
        <c:auto val="1"/>
        <c:lblAlgn val="ctr"/>
        <c:lblOffset val="100"/>
        <c:noMultiLvlLbl val="0"/>
      </c:catAx>
      <c:valAx>
        <c:axId val="44639243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0.0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967905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cc3b46e1-4a61-4850-ac14-fc0004bd6bc9}"/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acrossLinear" id="2">
  <a:schemeClr val="accent1"/>
  <a:schemeClr val="accent2"/>
  <a:schemeClr val="accent3"/>
  <a:schemeClr val="accent4"/>
  <a:schemeClr val="accent5"/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1000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gradFill>
        <a:gsLst>
          <a:gs pos="0">
            <a:schemeClr val="phClr">
              <a:lumMod val="40000"/>
              <a:lumOff val="60000"/>
            </a:schemeClr>
          </a:gs>
          <a:gs pos="90000">
            <a:schemeClr val="phClr"/>
          </a:gs>
        </a:gsLst>
        <a:lin ang="5400000" scaled="0"/>
      </a:gradFill>
      <a:ln>
        <a:gradFill>
          <a:gsLst>
            <a:gs pos="0">
              <a:schemeClr val="phClr"/>
            </a:gs>
            <a:gs pos="100000">
              <a:schemeClr val="phClr">
                <a:lumMod val="75000"/>
              </a:schemeClr>
            </a:gs>
          </a:gsLst>
          <a:lin ang="5400000" scaled="1"/>
        </a:gradFill>
      </a:ln>
      <a:effectLst>
        <a:outerShdw blurRad="76200" dist="25400" dir="2700000" algn="tl" rotWithShape="0">
          <a:schemeClr val="phClr">
            <a:lumMod val="50000"/>
            <a:alpha val="30000"/>
          </a:schemeClr>
        </a:outerShdw>
      </a:effectLst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20320</xdr:colOff>
      <xdr:row>7</xdr:row>
      <xdr:rowOff>117475</xdr:rowOff>
    </xdr:from>
    <xdr:to>
      <xdr:col>13</xdr:col>
      <xdr:colOff>45720</xdr:colOff>
      <xdr:row>21</xdr:row>
      <xdr:rowOff>149860</xdr:rowOff>
    </xdr:to>
    <xdr:graphicFrame>
      <xdr:nvGraphicFramePr>
        <xdr:cNvPr id="4" name="图表 3" descr="7b0a202020202263686172745265734964223a20223230343638383439220a7d0a"/>
        <xdr:cNvGraphicFramePr/>
      </xdr:nvGraphicFramePr>
      <xdr:xfrm>
        <a:off x="20320" y="2339975"/>
        <a:ext cx="8245475" cy="256603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C79"/>
  <sheetViews>
    <sheetView workbookViewId="0">
      <selection activeCell="B14" sqref="B14"/>
    </sheetView>
  </sheetViews>
  <sheetFormatPr defaultColWidth="9.14166666666667" defaultRowHeight="13.5" outlineLevelCol="2"/>
  <cols>
    <col min="1" max="1" width="22.425" style="65" customWidth="1"/>
    <col min="2" max="2" width="91.425" style="65" customWidth="1"/>
    <col min="3" max="3" width="134.858333333333" style="64" customWidth="1"/>
    <col min="4" max="16384" width="9.14166666666667" style="64"/>
  </cols>
  <sheetData>
    <row r="1" s="64" customFormat="1" ht="18" customHeight="1" spans="1:3">
      <c r="A1" s="66" t="s">
        <v>0</v>
      </c>
      <c r="B1" s="66" t="s">
        <v>1</v>
      </c>
      <c r="C1" s="67" t="s">
        <v>2</v>
      </c>
    </row>
    <row r="2" s="64" customFormat="1" ht="14.25" spans="1:3">
      <c r="A2" s="68" t="s">
        <v>3</v>
      </c>
      <c r="B2" s="69" t="s">
        <v>4</v>
      </c>
      <c r="C2" s="70" t="s">
        <v>5</v>
      </c>
    </row>
    <row r="3" s="64" customFormat="1" ht="14.25" spans="1:3">
      <c r="A3" s="71" t="s">
        <v>6</v>
      </c>
      <c r="B3" s="72" t="s">
        <v>7</v>
      </c>
      <c r="C3" s="73" t="s">
        <v>5</v>
      </c>
    </row>
    <row r="4" s="64" customFormat="1" ht="14.25" spans="1:3">
      <c r="A4" s="68" t="s">
        <v>8</v>
      </c>
      <c r="B4" s="69" t="s">
        <v>9</v>
      </c>
      <c r="C4" s="70" t="s">
        <v>5</v>
      </c>
    </row>
    <row r="5" s="64" customFormat="1" ht="14.25" spans="1:3">
      <c r="A5" s="71" t="s">
        <v>10</v>
      </c>
      <c r="B5" s="74" t="s">
        <v>11</v>
      </c>
      <c r="C5" s="73" t="s">
        <v>5</v>
      </c>
    </row>
    <row r="6" s="64" customFormat="1" ht="14.25" spans="1:3">
      <c r="A6" s="68" t="s">
        <v>12</v>
      </c>
      <c r="B6" s="75" t="s">
        <v>13</v>
      </c>
      <c r="C6" s="70" t="s">
        <v>5</v>
      </c>
    </row>
    <row r="7" s="64" customFormat="1" ht="14.25" spans="1:3">
      <c r="A7" s="71" t="s">
        <v>14</v>
      </c>
      <c r="B7" s="74" t="s">
        <v>15</v>
      </c>
      <c r="C7" s="73" t="s">
        <v>16</v>
      </c>
    </row>
    <row r="8" s="64" customFormat="1" ht="14.25" spans="1:3">
      <c r="A8" s="68" t="s">
        <v>17</v>
      </c>
      <c r="B8" s="75" t="s">
        <v>18</v>
      </c>
      <c r="C8" s="70" t="s">
        <v>16</v>
      </c>
    </row>
    <row r="9" s="64" customFormat="1" ht="14.25" spans="1:3">
      <c r="A9" s="71" t="s">
        <v>19</v>
      </c>
      <c r="B9" s="74" t="s">
        <v>20</v>
      </c>
      <c r="C9" s="73" t="s">
        <v>16</v>
      </c>
    </row>
    <row r="10" s="64" customFormat="1" ht="14.25" spans="1:3">
      <c r="A10" s="68" t="s">
        <v>21</v>
      </c>
      <c r="B10" s="75" t="s">
        <v>22</v>
      </c>
      <c r="C10" s="70" t="s">
        <v>16</v>
      </c>
    </row>
    <row r="11" s="64" customFormat="1" ht="14.25" spans="1:3">
      <c r="A11" s="71" t="s">
        <v>23</v>
      </c>
      <c r="B11" s="74" t="s">
        <v>24</v>
      </c>
      <c r="C11" s="73" t="s">
        <v>16</v>
      </c>
    </row>
    <row r="12" s="64" customFormat="1" ht="14.25" spans="1:3">
      <c r="A12" s="68" t="s">
        <v>25</v>
      </c>
      <c r="B12" s="75" t="s">
        <v>26</v>
      </c>
      <c r="C12" s="70" t="s">
        <v>16</v>
      </c>
    </row>
    <row r="13" s="64" customFormat="1" ht="14.25" spans="1:3">
      <c r="A13" s="71" t="s">
        <v>27</v>
      </c>
      <c r="B13" s="74" t="s">
        <v>28</v>
      </c>
      <c r="C13" s="73" t="s">
        <v>16</v>
      </c>
    </row>
    <row r="14" s="64" customFormat="1" ht="14.25" spans="1:3">
      <c r="A14" s="68" t="s">
        <v>29</v>
      </c>
      <c r="B14" s="75" t="s">
        <v>30</v>
      </c>
      <c r="C14" s="70" t="s">
        <v>16</v>
      </c>
    </row>
    <row r="15" s="64" customFormat="1" ht="14.25" spans="1:3">
      <c r="A15" s="71" t="s">
        <v>31</v>
      </c>
      <c r="B15" s="74" t="s">
        <v>32</v>
      </c>
      <c r="C15" s="73" t="s">
        <v>16</v>
      </c>
    </row>
    <row r="16" s="64" customFormat="1" ht="14.25" spans="1:3">
      <c r="A16" s="68" t="s">
        <v>33</v>
      </c>
      <c r="B16" s="75" t="s">
        <v>34</v>
      </c>
      <c r="C16" s="70" t="s">
        <v>16</v>
      </c>
    </row>
    <row r="17" s="64" customFormat="1" ht="14.25" spans="1:3">
      <c r="A17" s="71" t="s">
        <v>35</v>
      </c>
      <c r="B17" s="74" t="s">
        <v>36</v>
      </c>
      <c r="C17" s="73" t="s">
        <v>16</v>
      </c>
    </row>
    <row r="18" s="64" customFormat="1" ht="14.25" spans="1:3">
      <c r="A18" s="68" t="s">
        <v>37</v>
      </c>
      <c r="B18" s="75" t="s">
        <v>38</v>
      </c>
      <c r="C18" s="70" t="s">
        <v>16</v>
      </c>
    </row>
    <row r="19" s="64" customFormat="1" ht="14.25" spans="1:3">
      <c r="A19" s="71" t="s">
        <v>39</v>
      </c>
      <c r="B19" s="74" t="s">
        <v>40</v>
      </c>
      <c r="C19" s="73" t="s">
        <v>16</v>
      </c>
    </row>
    <row r="20" s="64" customFormat="1" ht="14.25" spans="1:3">
      <c r="A20" s="68" t="s">
        <v>41</v>
      </c>
      <c r="B20" s="75" t="s">
        <v>42</v>
      </c>
      <c r="C20" s="70" t="s">
        <v>16</v>
      </c>
    </row>
    <row r="21" s="64" customFormat="1" ht="14.25" spans="1:3">
      <c r="A21" s="71" t="s">
        <v>43</v>
      </c>
      <c r="B21" s="74" t="s">
        <v>44</v>
      </c>
      <c r="C21" s="73" t="s">
        <v>16</v>
      </c>
    </row>
    <row r="22" s="64" customFormat="1" ht="14.25" spans="1:3">
      <c r="A22" s="68" t="s">
        <v>45</v>
      </c>
      <c r="B22" s="75" t="s">
        <v>46</v>
      </c>
      <c r="C22" s="70" t="s">
        <v>16</v>
      </c>
    </row>
    <row r="23" s="64" customFormat="1" ht="14.25" spans="1:3">
      <c r="A23" s="71" t="s">
        <v>47</v>
      </c>
      <c r="B23" s="74" t="s">
        <v>48</v>
      </c>
      <c r="C23" s="73" t="s">
        <v>16</v>
      </c>
    </row>
    <row r="24" s="64" customFormat="1" ht="14.25" spans="1:3">
      <c r="A24" s="68" t="s">
        <v>49</v>
      </c>
      <c r="B24" s="75" t="s">
        <v>50</v>
      </c>
      <c r="C24" s="70" t="s">
        <v>16</v>
      </c>
    </row>
    <row r="25" s="64" customFormat="1" ht="14.25" spans="1:3">
      <c r="A25" s="71" t="s">
        <v>51</v>
      </c>
      <c r="B25" s="74" t="s">
        <v>52</v>
      </c>
      <c r="C25" s="73" t="s">
        <v>16</v>
      </c>
    </row>
    <row r="26" s="64" customFormat="1" ht="14.25" spans="1:3">
      <c r="A26" s="68" t="s">
        <v>53</v>
      </c>
      <c r="B26" s="75" t="s">
        <v>54</v>
      </c>
      <c r="C26" s="70" t="s">
        <v>16</v>
      </c>
    </row>
    <row r="27" s="64" customFormat="1" ht="14.25" spans="1:3">
      <c r="A27" s="71" t="s">
        <v>55</v>
      </c>
      <c r="B27" s="74" t="s">
        <v>56</v>
      </c>
      <c r="C27" s="73" t="s">
        <v>16</v>
      </c>
    </row>
    <row r="28" s="64" customFormat="1" ht="14.25" spans="1:3">
      <c r="A28" s="68" t="s">
        <v>57</v>
      </c>
      <c r="B28" s="75" t="s">
        <v>58</v>
      </c>
      <c r="C28" s="70" t="s">
        <v>16</v>
      </c>
    </row>
    <row r="29" s="64" customFormat="1" ht="14.25" spans="1:3">
      <c r="A29" s="71" t="s">
        <v>59</v>
      </c>
      <c r="B29" s="74" t="s">
        <v>60</v>
      </c>
      <c r="C29" s="73" t="s">
        <v>16</v>
      </c>
    </row>
    <row r="30" s="64" customFormat="1" ht="14.25" spans="1:3">
      <c r="A30" s="68" t="s">
        <v>61</v>
      </c>
      <c r="B30" s="75" t="s">
        <v>62</v>
      </c>
      <c r="C30" s="70" t="s">
        <v>16</v>
      </c>
    </row>
    <row r="31" s="64" customFormat="1" ht="14.25" spans="1:3">
      <c r="A31" s="71" t="s">
        <v>63</v>
      </c>
      <c r="B31" s="74" t="s">
        <v>64</v>
      </c>
      <c r="C31" s="73" t="s">
        <v>16</v>
      </c>
    </row>
    <row r="32" s="64" customFormat="1" ht="14.25" spans="1:3">
      <c r="A32" s="68" t="s">
        <v>65</v>
      </c>
      <c r="B32" s="75" t="s">
        <v>66</v>
      </c>
      <c r="C32" s="70" t="s">
        <v>16</v>
      </c>
    </row>
    <row r="33" s="64" customFormat="1" ht="14.25" spans="1:3">
      <c r="A33" s="71" t="s">
        <v>67</v>
      </c>
      <c r="B33" s="74" t="s">
        <v>68</v>
      </c>
      <c r="C33" s="73" t="s">
        <v>16</v>
      </c>
    </row>
    <row r="34" s="64" customFormat="1" ht="14.25" spans="1:3">
      <c r="A34" s="68" t="s">
        <v>69</v>
      </c>
      <c r="B34" s="75" t="s">
        <v>70</v>
      </c>
      <c r="C34" s="70" t="s">
        <v>16</v>
      </c>
    </row>
    <row r="35" s="64" customFormat="1" ht="14.25" spans="1:3">
      <c r="A35" s="71" t="s">
        <v>71</v>
      </c>
      <c r="B35" s="74" t="s">
        <v>72</v>
      </c>
      <c r="C35" s="73" t="s">
        <v>16</v>
      </c>
    </row>
    <row r="36" s="64" customFormat="1" ht="14.25" spans="1:3">
      <c r="A36" s="68" t="s">
        <v>73</v>
      </c>
      <c r="B36" s="75" t="s">
        <v>74</v>
      </c>
      <c r="C36" s="70" t="s">
        <v>16</v>
      </c>
    </row>
    <row r="37" s="64" customFormat="1" ht="14.25" spans="1:3">
      <c r="A37" s="71" t="s">
        <v>75</v>
      </c>
      <c r="B37" s="74" t="s">
        <v>76</v>
      </c>
      <c r="C37" s="73" t="s">
        <v>16</v>
      </c>
    </row>
    <row r="38" s="64" customFormat="1" ht="14.25" spans="1:3">
      <c r="A38" s="68" t="s">
        <v>77</v>
      </c>
      <c r="B38" s="75" t="s">
        <v>78</v>
      </c>
      <c r="C38" s="70" t="s">
        <v>16</v>
      </c>
    </row>
    <row r="39" s="64" customFormat="1" ht="14.25" spans="1:3">
      <c r="A39" s="71" t="s">
        <v>79</v>
      </c>
      <c r="B39" s="74" t="s">
        <v>80</v>
      </c>
      <c r="C39" s="73" t="s">
        <v>16</v>
      </c>
    </row>
    <row r="40" s="64" customFormat="1" ht="14.25" spans="1:3">
      <c r="A40" s="68" t="s">
        <v>81</v>
      </c>
      <c r="B40" s="75" t="s">
        <v>82</v>
      </c>
      <c r="C40" s="70" t="s">
        <v>16</v>
      </c>
    </row>
    <row r="41" s="64" customFormat="1" ht="14.25" spans="1:3">
      <c r="A41" s="71" t="s">
        <v>83</v>
      </c>
      <c r="B41" s="74" t="s">
        <v>84</v>
      </c>
      <c r="C41" s="73" t="s">
        <v>16</v>
      </c>
    </row>
    <row r="42" s="64" customFormat="1" ht="14.25" spans="1:3">
      <c r="A42" s="68" t="s">
        <v>85</v>
      </c>
      <c r="B42" s="75" t="s">
        <v>86</v>
      </c>
      <c r="C42" s="70" t="s">
        <v>16</v>
      </c>
    </row>
    <row r="43" s="64" customFormat="1" ht="14.25" spans="1:3">
      <c r="A43" s="71" t="s">
        <v>87</v>
      </c>
      <c r="B43" s="74" t="s">
        <v>88</v>
      </c>
      <c r="C43" s="73" t="s">
        <v>16</v>
      </c>
    </row>
    <row r="44" s="64" customFormat="1" ht="14.25" spans="1:3">
      <c r="A44" s="68" t="s">
        <v>89</v>
      </c>
      <c r="B44" s="75" t="s">
        <v>90</v>
      </c>
      <c r="C44" s="70" t="s">
        <v>16</v>
      </c>
    </row>
    <row r="45" s="64" customFormat="1" ht="14.25" spans="1:3">
      <c r="A45" s="71" t="s">
        <v>91</v>
      </c>
      <c r="B45" s="74" t="s">
        <v>92</v>
      </c>
      <c r="C45" s="73" t="s">
        <v>16</v>
      </c>
    </row>
    <row r="46" s="64" customFormat="1" ht="14.25" spans="1:3">
      <c r="A46" s="68" t="s">
        <v>93</v>
      </c>
      <c r="B46" s="75" t="s">
        <v>94</v>
      </c>
      <c r="C46" s="70" t="s">
        <v>16</v>
      </c>
    </row>
    <row r="47" s="64" customFormat="1" ht="14.25" spans="1:3">
      <c r="A47" s="71" t="s">
        <v>95</v>
      </c>
      <c r="B47" s="74" t="s">
        <v>96</v>
      </c>
      <c r="C47" s="73" t="s">
        <v>16</v>
      </c>
    </row>
    <row r="48" s="64" customFormat="1" ht="14.25" spans="1:3">
      <c r="A48" s="68" t="s">
        <v>97</v>
      </c>
      <c r="B48" s="75" t="s">
        <v>98</v>
      </c>
      <c r="C48" s="70" t="s">
        <v>16</v>
      </c>
    </row>
    <row r="49" s="64" customFormat="1" ht="14.25" spans="1:3">
      <c r="A49" s="71" t="s">
        <v>99</v>
      </c>
      <c r="B49" s="74" t="s">
        <v>100</v>
      </c>
      <c r="C49" s="73" t="s">
        <v>16</v>
      </c>
    </row>
    <row r="50" s="64" customFormat="1" ht="14.25" spans="1:3">
      <c r="A50" s="68" t="s">
        <v>101</v>
      </c>
      <c r="B50" s="75" t="s">
        <v>102</v>
      </c>
      <c r="C50" s="70" t="s">
        <v>16</v>
      </c>
    </row>
    <row r="51" s="64" customFormat="1" ht="14.25" spans="1:3">
      <c r="A51" s="71" t="s">
        <v>103</v>
      </c>
      <c r="B51" s="74" t="s">
        <v>104</v>
      </c>
      <c r="C51" s="73" t="s">
        <v>16</v>
      </c>
    </row>
    <row r="52" s="64" customFormat="1" ht="14.25" spans="1:3">
      <c r="A52" s="68" t="s">
        <v>105</v>
      </c>
      <c r="B52" s="75" t="s">
        <v>106</v>
      </c>
      <c r="C52" s="70" t="s">
        <v>16</v>
      </c>
    </row>
    <row r="53" s="64" customFormat="1" ht="14.25" spans="1:3">
      <c r="A53" s="71" t="s">
        <v>107</v>
      </c>
      <c r="B53" s="74" t="s">
        <v>108</v>
      </c>
      <c r="C53" s="73" t="s">
        <v>16</v>
      </c>
    </row>
    <row r="54" s="64" customFormat="1" ht="14.25" spans="1:3">
      <c r="A54" s="68" t="s">
        <v>109</v>
      </c>
      <c r="B54" s="75" t="s">
        <v>110</v>
      </c>
      <c r="C54" s="70" t="s">
        <v>16</v>
      </c>
    </row>
    <row r="55" s="64" customFormat="1" ht="14.25" spans="1:3">
      <c r="A55" s="71" t="s">
        <v>111</v>
      </c>
      <c r="B55" s="74" t="s">
        <v>112</v>
      </c>
      <c r="C55" s="73" t="s">
        <v>16</v>
      </c>
    </row>
    <row r="56" s="64" customFormat="1" ht="14.25" spans="1:3">
      <c r="A56" s="68" t="s">
        <v>113</v>
      </c>
      <c r="B56" s="75" t="s">
        <v>114</v>
      </c>
      <c r="C56" s="70" t="s">
        <v>16</v>
      </c>
    </row>
    <row r="57" s="64" customFormat="1" ht="14.25" spans="1:3">
      <c r="A57" s="71" t="s">
        <v>115</v>
      </c>
      <c r="B57" s="74" t="s">
        <v>116</v>
      </c>
      <c r="C57" s="73" t="s">
        <v>16</v>
      </c>
    </row>
    <row r="58" s="64" customFormat="1" ht="14.25" spans="1:3">
      <c r="A58" s="68" t="s">
        <v>117</v>
      </c>
      <c r="B58" s="75" t="s">
        <v>118</v>
      </c>
      <c r="C58" s="70" t="s">
        <v>16</v>
      </c>
    </row>
    <row r="59" s="64" customFormat="1" ht="14.25" spans="1:3">
      <c r="A59" s="71" t="s">
        <v>119</v>
      </c>
      <c r="B59" s="74" t="s">
        <v>120</v>
      </c>
      <c r="C59" s="73" t="s">
        <v>16</v>
      </c>
    </row>
    <row r="60" s="64" customFormat="1" ht="14.25" spans="1:3">
      <c r="A60" s="68" t="s">
        <v>121</v>
      </c>
      <c r="B60" s="75" t="s">
        <v>122</v>
      </c>
      <c r="C60" s="70" t="s">
        <v>16</v>
      </c>
    </row>
    <row r="61" s="64" customFormat="1" ht="14.25" spans="1:3">
      <c r="A61" s="71" t="s">
        <v>123</v>
      </c>
      <c r="B61" s="74" t="s">
        <v>124</v>
      </c>
      <c r="C61" s="73" t="s">
        <v>16</v>
      </c>
    </row>
    <row r="62" s="64" customFormat="1" ht="14.25" spans="1:3">
      <c r="A62" s="68" t="s">
        <v>125</v>
      </c>
      <c r="B62" s="75" t="s">
        <v>126</v>
      </c>
      <c r="C62" s="70" t="s">
        <v>16</v>
      </c>
    </row>
    <row r="63" s="64" customFormat="1" ht="14.25" spans="1:3">
      <c r="A63" s="71" t="s">
        <v>127</v>
      </c>
      <c r="B63" s="74" t="s">
        <v>128</v>
      </c>
      <c r="C63" s="73" t="s">
        <v>16</v>
      </c>
    </row>
    <row r="64" s="64" customFormat="1" ht="14.25" spans="1:3">
      <c r="A64" s="68" t="s">
        <v>129</v>
      </c>
      <c r="B64" s="75" t="s">
        <v>130</v>
      </c>
      <c r="C64" s="70" t="s">
        <v>16</v>
      </c>
    </row>
    <row r="65" s="64" customFormat="1" ht="14.25" spans="1:3">
      <c r="A65" s="71" t="s">
        <v>131</v>
      </c>
      <c r="B65" s="74" t="s">
        <v>132</v>
      </c>
      <c r="C65" s="73" t="s">
        <v>16</v>
      </c>
    </row>
    <row r="66" s="64" customFormat="1" ht="14.25" spans="1:3">
      <c r="A66" s="68" t="s">
        <v>133</v>
      </c>
      <c r="B66" s="75" t="s">
        <v>134</v>
      </c>
      <c r="C66" s="70" t="s">
        <v>16</v>
      </c>
    </row>
    <row r="67" s="64" customFormat="1" ht="14.25" spans="1:3">
      <c r="A67" s="71" t="s">
        <v>135</v>
      </c>
      <c r="B67" s="74" t="s">
        <v>136</v>
      </c>
      <c r="C67" s="73" t="s">
        <v>16</v>
      </c>
    </row>
    <row r="68" s="64" customFormat="1" ht="14.25" spans="1:3">
      <c r="A68" s="68" t="s">
        <v>137</v>
      </c>
      <c r="B68" s="75" t="s">
        <v>138</v>
      </c>
      <c r="C68" s="70" t="s">
        <v>16</v>
      </c>
    </row>
    <row r="69" s="64" customFormat="1" ht="14.25" spans="1:3">
      <c r="A69" s="71" t="s">
        <v>139</v>
      </c>
      <c r="B69" s="74" t="s">
        <v>140</v>
      </c>
      <c r="C69" s="73" t="s">
        <v>16</v>
      </c>
    </row>
    <row r="70" s="64" customFormat="1" ht="14.25" spans="1:3">
      <c r="A70" s="68" t="s">
        <v>141</v>
      </c>
      <c r="B70" s="75" t="s">
        <v>142</v>
      </c>
      <c r="C70" s="70" t="s">
        <v>16</v>
      </c>
    </row>
    <row r="71" s="64" customFormat="1" ht="14.25" spans="1:3">
      <c r="A71" s="71" t="s">
        <v>143</v>
      </c>
      <c r="B71" s="74" t="s">
        <v>144</v>
      </c>
      <c r="C71" s="73" t="s">
        <v>16</v>
      </c>
    </row>
    <row r="72" s="64" customFormat="1" ht="14.25" spans="1:3">
      <c r="A72" s="68" t="s">
        <v>145</v>
      </c>
      <c r="B72" s="75" t="s">
        <v>146</v>
      </c>
      <c r="C72" s="70" t="s">
        <v>16</v>
      </c>
    </row>
    <row r="73" s="64" customFormat="1" ht="14.25" spans="1:3">
      <c r="A73" s="71" t="s">
        <v>147</v>
      </c>
      <c r="B73" s="74" t="s">
        <v>148</v>
      </c>
      <c r="C73" s="73" t="s">
        <v>16</v>
      </c>
    </row>
    <row r="74" ht="14.25" spans="1:2">
      <c r="A74" s="68" t="s">
        <v>149</v>
      </c>
      <c r="B74" s="75" t="s">
        <v>150</v>
      </c>
    </row>
    <row r="75" ht="14.25" spans="1:2">
      <c r="A75" s="71" t="s">
        <v>151</v>
      </c>
      <c r="B75" s="74" t="s">
        <v>152</v>
      </c>
    </row>
    <row r="76" ht="14.25" spans="1:2">
      <c r="A76" s="68" t="s">
        <v>153</v>
      </c>
      <c r="B76" s="75" t="s">
        <v>154</v>
      </c>
    </row>
    <row r="77" ht="14.25" spans="1:2">
      <c r="A77" s="71" t="s">
        <v>155</v>
      </c>
      <c r="B77" s="74" t="s">
        <v>156</v>
      </c>
    </row>
    <row r="78" ht="14.25" spans="1:2">
      <c r="A78" s="68" t="s">
        <v>157</v>
      </c>
      <c r="B78" s="75" t="s">
        <v>158</v>
      </c>
    </row>
    <row r="79" ht="14.25" spans="1:2">
      <c r="A79" s="71" t="s">
        <v>159</v>
      </c>
      <c r="B79" s="74" t="s">
        <v>160</v>
      </c>
    </row>
  </sheetData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6"/>
  <sheetViews>
    <sheetView zoomScale="115" zoomScaleNormal="115" topLeftCell="A9" workbookViewId="0">
      <selection activeCell="K30" sqref="K30"/>
    </sheetView>
  </sheetViews>
  <sheetFormatPr defaultColWidth="9" defaultRowHeight="16.5"/>
  <cols>
    <col min="1" max="1" width="5.125" style="1" customWidth="1"/>
    <col min="2" max="2" width="6.5" style="2" customWidth="1"/>
    <col min="3" max="3" width="18.475" style="3" customWidth="1"/>
    <col min="4" max="4" width="11" style="1" customWidth="1"/>
    <col min="5" max="5" width="20.375" style="4" customWidth="1"/>
    <col min="6" max="7" width="4.375" style="1" customWidth="1"/>
    <col min="8" max="8" width="6.75" style="1" customWidth="1"/>
    <col min="9" max="10" width="4.375" style="1" customWidth="1"/>
    <col min="11" max="11" width="8.25" style="5" customWidth="1"/>
    <col min="12" max="12" width="7.25" style="5" customWidth="1"/>
    <col min="13" max="13" width="8.25" style="5" customWidth="1"/>
    <col min="14" max="14" width="14.125" style="1" hidden="1" customWidth="1"/>
    <col min="15" max="15" width="27.625" style="1" customWidth="1"/>
    <col min="16" max="16384" width="9" style="1"/>
  </cols>
  <sheetData>
    <row r="1" s="1" customFormat="1" ht="33" customHeight="1" spans="1:15">
      <c r="A1" s="6" t="s">
        <v>346</v>
      </c>
      <c r="B1" s="7"/>
      <c r="C1" s="8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25"/>
    </row>
    <row r="2" s="1" customFormat="1" ht="24" customHeight="1" spans="1:15">
      <c r="A2" s="9" t="s">
        <v>181</v>
      </c>
      <c r="B2" s="10" t="s">
        <v>182</v>
      </c>
      <c r="C2" s="10" t="s">
        <v>183</v>
      </c>
      <c r="D2" s="11" t="s">
        <v>184</v>
      </c>
      <c r="E2" s="11" t="s">
        <v>185</v>
      </c>
      <c r="F2" s="10" t="s">
        <v>186</v>
      </c>
      <c r="G2" s="11" t="s">
        <v>187</v>
      </c>
      <c r="H2" s="12" t="s">
        <v>188</v>
      </c>
      <c r="I2" s="12" t="s">
        <v>189</v>
      </c>
      <c r="J2" s="12" t="s">
        <v>190</v>
      </c>
      <c r="K2" s="12" t="s">
        <v>191</v>
      </c>
      <c r="L2" s="12" t="s">
        <v>192</v>
      </c>
      <c r="M2" s="12" t="s">
        <v>178</v>
      </c>
      <c r="N2" s="10" t="s">
        <v>193</v>
      </c>
      <c r="O2" s="10" t="s">
        <v>194</v>
      </c>
    </row>
    <row r="3" s="1" customFormat="1" ht="24" customHeight="1" spans="1:15">
      <c r="A3" s="13">
        <f t="shared" ref="A3:A29" si="0">ROW()-2</f>
        <v>1</v>
      </c>
      <c r="B3" s="14" t="s">
        <v>292</v>
      </c>
      <c r="C3" s="15" t="s">
        <v>280</v>
      </c>
      <c r="D3" s="16">
        <v>45839</v>
      </c>
      <c r="E3" s="17" t="s">
        <v>293</v>
      </c>
      <c r="F3" s="18" t="str">
        <f t="shared" ref="F3:F29" si="1">IF(MOD(MID(E3,17,1),2)=0,"女","男")</f>
        <v>男</v>
      </c>
      <c r="G3" s="19" t="str">
        <f>IF(LEN(E3)=18,(IF(LOOKUP(MOD(SUM(MID(E3,1,1)*7,MID(E3,2,1)*9,MID(E3,3,1)*10,MID(E3,4,1)*5,MID(E3,5,1)*8,MID(E3,6,1)*4,MID(E3,7,1)*2,MID(E3,8,1),MID(E3,9,1)*6,MID(E3,10,1)*3,MID(E3,11,1)*7,MID(E3,12,1)*9,MID(E3,13,1)*10,MID(E3,14,1)*5,MID(E3,15,1)*8,MID(E3,16,1)*4,MID(E3,17,1)*2),11),{0,1,2,3,4,5,6,7,8,9,10},{"1","0","x","9","8","7","6","5","4","3","2"})=RIGHT(E3,1),"√","×")),"身份证号长度不符")</f>
        <v>√</v>
      </c>
      <c r="H3" s="14"/>
      <c r="I3" s="19" t="s">
        <v>198</v>
      </c>
      <c r="J3" s="26">
        <f t="shared" ref="J3:J29" si="2">DAY(EOMONTH(D3,0))-DAY(D3)+1</f>
        <v>31</v>
      </c>
      <c r="K3" s="27">
        <v>70</v>
      </c>
      <c r="L3" s="27">
        <f t="shared" ref="L3:L29" si="3">IF(H3="",30/30*J3,0)</f>
        <v>31</v>
      </c>
      <c r="M3" s="27">
        <f t="shared" ref="M3:M29" si="4">SUM(K3:L3)</f>
        <v>101</v>
      </c>
      <c r="N3" s="28"/>
      <c r="O3" s="28" t="s">
        <v>175</v>
      </c>
    </row>
    <row r="4" s="1" customFormat="1" ht="24" customHeight="1" spans="1:15">
      <c r="A4" s="34">
        <f t="shared" si="0"/>
        <v>2</v>
      </c>
      <c r="B4" s="20" t="s">
        <v>328</v>
      </c>
      <c r="C4" s="15" t="s">
        <v>259</v>
      </c>
      <c r="D4" s="16">
        <v>45839</v>
      </c>
      <c r="E4" s="77" t="s">
        <v>329</v>
      </c>
      <c r="F4" s="18" t="str">
        <f t="shared" si="1"/>
        <v>男</v>
      </c>
      <c r="G4" s="19" t="str">
        <f>IF(LEN(E4)=18,(IF(LOOKUP(MOD(SUM(MID(E4,1,1)*7,MID(E4,2,1)*9,MID(E4,3,1)*10,MID(E4,4,1)*5,MID(E4,5,1)*8,MID(E4,6,1)*4,MID(E4,7,1)*2,MID(E4,8,1),MID(E4,9,1)*6,MID(E4,10,1)*3,MID(E4,11,1)*7,MID(E4,12,1)*9,MID(E4,13,1)*10,MID(E4,14,1)*5,MID(E4,15,1)*8,MID(E4,16,1)*4,MID(E4,17,1)*2),11),{0,1,2,3,4,5,6,7,8,9,10},{"1","0","x","9","8","7","6","5","4","3","2"})=RIGHT(E4,1),"√","×")),"身份证号长度不符")</f>
        <v>√</v>
      </c>
      <c r="H4" s="14"/>
      <c r="I4" s="19" t="s">
        <v>198</v>
      </c>
      <c r="J4" s="26">
        <f t="shared" si="2"/>
        <v>31</v>
      </c>
      <c r="K4" s="27">
        <v>70</v>
      </c>
      <c r="L4" s="27">
        <f t="shared" si="3"/>
        <v>31</v>
      </c>
      <c r="M4" s="27">
        <f t="shared" si="4"/>
        <v>101</v>
      </c>
      <c r="N4" s="28"/>
      <c r="O4" s="28" t="s">
        <v>176</v>
      </c>
    </row>
    <row r="5" s="1" customFormat="1" ht="24" customHeight="1" spans="1:15">
      <c r="A5" s="34">
        <f t="shared" si="0"/>
        <v>3</v>
      </c>
      <c r="B5" s="20" t="s">
        <v>330</v>
      </c>
      <c r="C5" s="15" t="s">
        <v>283</v>
      </c>
      <c r="D5" s="16">
        <v>45839</v>
      </c>
      <c r="E5" s="77" t="s">
        <v>331</v>
      </c>
      <c r="F5" s="18" t="str">
        <f t="shared" si="1"/>
        <v>男</v>
      </c>
      <c r="G5" s="19" t="str">
        <f>IF(LEN(E5)=18,(IF(LOOKUP(MOD(SUM(MID(E5,1,1)*7,MID(E5,2,1)*9,MID(E5,3,1)*10,MID(E5,4,1)*5,MID(E5,5,1)*8,MID(E5,6,1)*4,MID(E5,7,1)*2,MID(E5,8,1),MID(E5,9,1)*6,MID(E5,10,1)*3,MID(E5,11,1)*7,MID(E5,12,1)*9,MID(E5,13,1)*10,MID(E5,14,1)*5,MID(E5,15,1)*8,MID(E5,16,1)*4,MID(E5,17,1)*2),11),{0,1,2,3,4,5,6,7,8,9,10},{"1","0","x","9","8","7","6","5","4","3","2"})=RIGHT(E5,1),"√","×")),"身份证号长度不符")</f>
        <v>√</v>
      </c>
      <c r="H5" s="14"/>
      <c r="I5" s="19" t="s">
        <v>198</v>
      </c>
      <c r="J5" s="26">
        <f t="shared" si="2"/>
        <v>31</v>
      </c>
      <c r="K5" s="27">
        <v>70</v>
      </c>
      <c r="L5" s="27">
        <f t="shared" si="3"/>
        <v>31</v>
      </c>
      <c r="M5" s="27">
        <f t="shared" si="4"/>
        <v>101</v>
      </c>
      <c r="N5" s="28"/>
      <c r="O5" s="28" t="s">
        <v>175</v>
      </c>
    </row>
    <row r="6" s="1" customFormat="1" ht="24" customHeight="1" spans="1:15">
      <c r="A6" s="34">
        <f t="shared" si="0"/>
        <v>4</v>
      </c>
      <c r="B6" s="20" t="s">
        <v>334</v>
      </c>
      <c r="C6" s="15" t="s">
        <v>259</v>
      </c>
      <c r="D6" s="16">
        <v>45839</v>
      </c>
      <c r="E6" s="77" t="s">
        <v>335</v>
      </c>
      <c r="F6" s="18" t="str">
        <f t="shared" si="1"/>
        <v>男</v>
      </c>
      <c r="G6" s="19" t="str">
        <f>IF(LEN(E6)=18,(IF(LOOKUP(MOD(SUM(MID(E6,1,1)*7,MID(E6,2,1)*9,MID(E6,3,1)*10,MID(E6,4,1)*5,MID(E6,5,1)*8,MID(E6,6,1)*4,MID(E6,7,1)*2,MID(E6,8,1),MID(E6,9,1)*6,MID(E6,10,1)*3,MID(E6,11,1)*7,MID(E6,12,1)*9,MID(E6,13,1)*10,MID(E6,14,1)*5,MID(E6,15,1)*8,MID(E6,16,1)*4,MID(E6,17,1)*2),11),{0,1,2,3,4,5,6,7,8,9,10},{"1","0","x","9","8","7","6","5","4","3","2"})=RIGHT(E6,1),"√","×")),"身份证号长度不符")</f>
        <v>√</v>
      </c>
      <c r="H6" s="14"/>
      <c r="I6" s="19" t="s">
        <v>198</v>
      </c>
      <c r="J6" s="26">
        <f t="shared" si="2"/>
        <v>31</v>
      </c>
      <c r="K6" s="27">
        <v>70</v>
      </c>
      <c r="L6" s="27">
        <f t="shared" si="3"/>
        <v>31</v>
      </c>
      <c r="M6" s="27">
        <f t="shared" si="4"/>
        <v>101</v>
      </c>
      <c r="N6" s="28"/>
      <c r="O6" s="28" t="s">
        <v>176</v>
      </c>
    </row>
    <row r="7" s="1" customFormat="1" ht="24" customHeight="1" spans="1:15">
      <c r="A7" s="34">
        <f t="shared" si="0"/>
        <v>5</v>
      </c>
      <c r="B7" s="20" t="s">
        <v>338</v>
      </c>
      <c r="C7" s="15" t="s">
        <v>224</v>
      </c>
      <c r="D7" s="16">
        <v>45839</v>
      </c>
      <c r="E7" s="77" t="s">
        <v>339</v>
      </c>
      <c r="F7" s="18" t="str">
        <f t="shared" si="1"/>
        <v>女</v>
      </c>
      <c r="G7" s="19" t="str">
        <f>IF(LEN(E7)=18,(IF(LOOKUP(MOD(SUM(MID(E7,1,1)*7,MID(E7,2,1)*9,MID(E7,3,1)*10,MID(E7,4,1)*5,MID(E7,5,1)*8,MID(E7,6,1)*4,MID(E7,7,1)*2,MID(E7,8,1),MID(E7,9,1)*6,MID(E7,10,1)*3,MID(E7,11,1)*7,MID(E7,12,1)*9,MID(E7,13,1)*10,MID(E7,14,1)*5,MID(E7,15,1)*8,MID(E7,16,1)*4,MID(E7,17,1)*2),11),{0,1,2,3,4,5,6,7,8,9,10},{"1","0","x","9","8","7","6","5","4","3","2"})=RIGHT(E7,1),"√","×")),"身份证号长度不符")</f>
        <v>√</v>
      </c>
      <c r="H7" s="14"/>
      <c r="I7" s="19" t="s">
        <v>198</v>
      </c>
      <c r="J7" s="26">
        <f t="shared" si="2"/>
        <v>31</v>
      </c>
      <c r="K7" s="27">
        <v>70</v>
      </c>
      <c r="L7" s="27">
        <f t="shared" si="3"/>
        <v>31</v>
      </c>
      <c r="M7" s="27">
        <f t="shared" si="4"/>
        <v>101</v>
      </c>
      <c r="N7" s="28"/>
      <c r="O7" s="28" t="s">
        <v>176</v>
      </c>
    </row>
    <row r="8" s="1" customFormat="1" ht="24" customHeight="1" spans="1:15">
      <c r="A8" s="34">
        <f t="shared" si="0"/>
        <v>6</v>
      </c>
      <c r="B8" s="20" t="s">
        <v>340</v>
      </c>
      <c r="C8" s="15" t="s">
        <v>283</v>
      </c>
      <c r="D8" s="16">
        <v>45839</v>
      </c>
      <c r="E8" s="77" t="s">
        <v>341</v>
      </c>
      <c r="F8" s="18" t="str">
        <f t="shared" si="1"/>
        <v>男</v>
      </c>
      <c r="G8" s="19" t="str">
        <f>IF(LEN(E8)=18,(IF(LOOKUP(MOD(SUM(MID(E8,1,1)*7,MID(E8,2,1)*9,MID(E8,3,1)*10,MID(E8,4,1)*5,MID(E8,5,1)*8,MID(E8,6,1)*4,MID(E8,7,1)*2,MID(E8,8,1),MID(E8,9,1)*6,MID(E8,10,1)*3,MID(E8,11,1)*7,MID(E8,12,1)*9,MID(E8,13,1)*10,MID(E8,14,1)*5,MID(E8,15,1)*8,MID(E8,16,1)*4,MID(E8,17,1)*2),11),{0,1,2,3,4,5,6,7,8,9,10},{"1","0","x","9","8","7","6","5","4","3","2"})=RIGHT(E8,1),"√","×")),"身份证号长度不符")</f>
        <v>√</v>
      </c>
      <c r="H8" s="14"/>
      <c r="I8" s="19" t="s">
        <v>198</v>
      </c>
      <c r="J8" s="26">
        <f t="shared" si="2"/>
        <v>31</v>
      </c>
      <c r="K8" s="27">
        <v>70</v>
      </c>
      <c r="L8" s="27">
        <f t="shared" si="3"/>
        <v>31</v>
      </c>
      <c r="M8" s="27">
        <f t="shared" si="4"/>
        <v>101</v>
      </c>
      <c r="N8" s="28"/>
      <c r="O8" s="28" t="s">
        <v>175</v>
      </c>
    </row>
    <row r="9" s="1" customFormat="1" ht="24" customHeight="1" spans="1:15">
      <c r="A9" s="13">
        <f t="shared" si="0"/>
        <v>7</v>
      </c>
      <c r="B9" s="20" t="s">
        <v>342</v>
      </c>
      <c r="C9" s="15" t="s">
        <v>259</v>
      </c>
      <c r="D9" s="16">
        <v>45839</v>
      </c>
      <c r="E9" s="77" t="s">
        <v>343</v>
      </c>
      <c r="F9" s="18" t="str">
        <f t="shared" si="1"/>
        <v>男</v>
      </c>
      <c r="G9" s="19" t="str">
        <f>IF(LEN(E9)=18,(IF(LOOKUP(MOD(SUM(MID(E9,1,1)*7,MID(E9,2,1)*9,MID(E9,3,1)*10,MID(E9,4,1)*5,MID(E9,5,1)*8,MID(E9,6,1)*4,MID(E9,7,1)*2,MID(E9,8,1),MID(E9,9,1)*6,MID(E9,10,1)*3,MID(E9,11,1)*7,MID(E9,12,1)*9,MID(E9,13,1)*10,MID(E9,14,1)*5,MID(E9,15,1)*8,MID(E9,16,1)*4,MID(E9,17,1)*2),11),{0,1,2,3,4,5,6,7,8,9,10},{"1","0","x","9","8","7","6","5","4","3","2"})=RIGHT(E9,1),"√","×")),"身份证号长度不符")</f>
        <v>√</v>
      </c>
      <c r="H9" s="14"/>
      <c r="I9" s="19" t="s">
        <v>198</v>
      </c>
      <c r="J9" s="26">
        <f t="shared" si="2"/>
        <v>31</v>
      </c>
      <c r="K9" s="27">
        <v>70</v>
      </c>
      <c r="L9" s="27">
        <f t="shared" si="3"/>
        <v>31</v>
      </c>
      <c r="M9" s="27">
        <f t="shared" si="4"/>
        <v>101</v>
      </c>
      <c r="N9" s="28"/>
      <c r="O9" s="28" t="s">
        <v>176</v>
      </c>
    </row>
    <row r="10" s="1" customFormat="1" ht="24" customHeight="1" spans="1:15">
      <c r="A10" s="34">
        <f t="shared" si="0"/>
        <v>8</v>
      </c>
      <c r="B10" s="20" t="s">
        <v>344</v>
      </c>
      <c r="C10" s="15" t="s">
        <v>286</v>
      </c>
      <c r="D10" s="16">
        <v>45839</v>
      </c>
      <c r="E10" s="77" t="s">
        <v>345</v>
      </c>
      <c r="F10" s="18" t="str">
        <f t="shared" si="1"/>
        <v>女</v>
      </c>
      <c r="G10" s="19" t="str">
        <f>IF(LEN(E10)=18,(IF(LOOKUP(MOD(SUM(MID(E10,1,1)*7,MID(E10,2,1)*9,MID(E10,3,1)*10,MID(E10,4,1)*5,MID(E10,5,1)*8,MID(E10,6,1)*4,MID(E10,7,1)*2,MID(E10,8,1),MID(E10,9,1)*6,MID(E10,10,1)*3,MID(E10,11,1)*7,MID(E10,12,1)*9,MID(E10,13,1)*10,MID(E10,14,1)*5,MID(E10,15,1)*8,MID(E10,16,1)*4,MID(E10,17,1)*2),11),{0,1,2,3,4,5,6,7,8,9,10},{"1","0","x","9","8","7","6","5","4","3","2"})=RIGHT(E10,1),"√","×")),"身份证号长度不符")</f>
        <v>√</v>
      </c>
      <c r="H10" s="14"/>
      <c r="I10" s="19" t="s">
        <v>198</v>
      </c>
      <c r="J10" s="26">
        <f t="shared" si="2"/>
        <v>31</v>
      </c>
      <c r="K10" s="27">
        <v>70</v>
      </c>
      <c r="L10" s="27">
        <f t="shared" si="3"/>
        <v>31</v>
      </c>
      <c r="M10" s="27">
        <f t="shared" si="4"/>
        <v>101</v>
      </c>
      <c r="N10" s="28"/>
      <c r="O10" s="28" t="s">
        <v>175</v>
      </c>
    </row>
    <row r="11" s="1" customFormat="1" ht="24" customHeight="1" spans="1:15">
      <c r="A11" s="13">
        <f t="shared" si="0"/>
        <v>9</v>
      </c>
      <c r="B11" s="20" t="s">
        <v>347</v>
      </c>
      <c r="C11" s="15" t="s">
        <v>280</v>
      </c>
      <c r="D11" s="16">
        <v>45839</v>
      </c>
      <c r="E11" s="77" t="s">
        <v>348</v>
      </c>
      <c r="F11" s="18" t="str">
        <f t="shared" si="1"/>
        <v>男</v>
      </c>
      <c r="G11" s="19" t="str">
        <f>IF(LEN(E11)=18,(IF(LOOKUP(MOD(SUM(MID(E11,1,1)*7,MID(E11,2,1)*9,MID(E11,3,1)*10,MID(E11,4,1)*5,MID(E11,5,1)*8,MID(E11,6,1)*4,MID(E11,7,1)*2,MID(E11,8,1),MID(E11,9,1)*6,MID(E11,10,1)*3,MID(E11,11,1)*7,MID(E11,12,1)*9,MID(E11,13,1)*10,MID(E11,14,1)*5,MID(E11,15,1)*8,MID(E11,16,1)*4,MID(E11,17,1)*2),11),{0,1,2,3,4,5,6,7,8,9,10},{"1","0","x","9","8","7","6","5","4","3","2"})=RIGHT(E11,1),"√","×")),"身份证号长度不符")</f>
        <v>√</v>
      </c>
      <c r="H11" s="14"/>
      <c r="I11" s="19" t="s">
        <v>198</v>
      </c>
      <c r="J11" s="26">
        <f t="shared" si="2"/>
        <v>31</v>
      </c>
      <c r="K11" s="27">
        <v>70</v>
      </c>
      <c r="L11" s="27">
        <f t="shared" si="3"/>
        <v>31</v>
      </c>
      <c r="M11" s="27">
        <f t="shared" si="4"/>
        <v>101</v>
      </c>
      <c r="N11" s="28"/>
      <c r="O11" s="28" t="s">
        <v>176</v>
      </c>
    </row>
    <row r="12" s="1" customFormat="1" ht="24" customHeight="1" spans="1:15">
      <c r="A12" s="34">
        <f t="shared" si="0"/>
        <v>10</v>
      </c>
      <c r="B12" s="20" t="s">
        <v>349</v>
      </c>
      <c r="C12" s="15" t="s">
        <v>259</v>
      </c>
      <c r="D12" s="16">
        <v>45839</v>
      </c>
      <c r="E12" s="77" t="s">
        <v>350</v>
      </c>
      <c r="F12" s="18" t="str">
        <f t="shared" si="1"/>
        <v>男</v>
      </c>
      <c r="G12" s="19" t="str">
        <f>IF(LEN(E12)=18,(IF(LOOKUP(MOD(SUM(MID(E12,1,1)*7,MID(E12,2,1)*9,MID(E12,3,1)*10,MID(E12,4,1)*5,MID(E12,5,1)*8,MID(E12,6,1)*4,MID(E12,7,1)*2,MID(E12,8,1),MID(E12,9,1)*6,MID(E12,10,1)*3,MID(E12,11,1)*7,MID(E12,12,1)*9,MID(E12,13,1)*10,MID(E12,14,1)*5,MID(E12,15,1)*8,MID(E12,16,1)*4,MID(E12,17,1)*2),11),{0,1,2,3,4,5,6,7,8,9,10},{"1","0","x","9","8","7","6","5","4","3","2"})=RIGHT(E12,1),"√","×")),"身份证号长度不符")</f>
        <v>√</v>
      </c>
      <c r="H12" s="14"/>
      <c r="I12" s="19" t="s">
        <v>198</v>
      </c>
      <c r="J12" s="26">
        <f t="shared" si="2"/>
        <v>31</v>
      </c>
      <c r="K12" s="27">
        <v>70</v>
      </c>
      <c r="L12" s="27">
        <f t="shared" si="3"/>
        <v>31</v>
      </c>
      <c r="M12" s="27">
        <f t="shared" si="4"/>
        <v>101</v>
      </c>
      <c r="N12" s="28"/>
      <c r="O12" s="28" t="s">
        <v>176</v>
      </c>
    </row>
    <row r="13" s="1" customFormat="1" ht="24" customHeight="1" spans="1:15">
      <c r="A13" s="34">
        <f t="shared" si="0"/>
        <v>11</v>
      </c>
      <c r="B13" s="20" t="s">
        <v>351</v>
      </c>
      <c r="C13" s="15" t="s">
        <v>259</v>
      </c>
      <c r="D13" s="16">
        <v>45839</v>
      </c>
      <c r="E13" s="77" t="s">
        <v>352</v>
      </c>
      <c r="F13" s="18" t="str">
        <f t="shared" si="1"/>
        <v>男</v>
      </c>
      <c r="G13" s="19" t="str">
        <f>IF(LEN(E13)=18,(IF(LOOKUP(MOD(SUM(MID(E13,1,1)*7,MID(E13,2,1)*9,MID(E13,3,1)*10,MID(E13,4,1)*5,MID(E13,5,1)*8,MID(E13,6,1)*4,MID(E13,7,1)*2,MID(E13,8,1),MID(E13,9,1)*6,MID(E13,10,1)*3,MID(E13,11,1)*7,MID(E13,12,1)*9,MID(E13,13,1)*10,MID(E13,14,1)*5,MID(E13,15,1)*8,MID(E13,16,1)*4,MID(E13,17,1)*2),11),{0,1,2,3,4,5,6,7,8,9,10},{"1","0","x","9","8","7","6","5","4","3","2"})=RIGHT(E13,1),"√","×")),"身份证号长度不符")</f>
        <v>√</v>
      </c>
      <c r="H13" s="14"/>
      <c r="I13" s="19" t="s">
        <v>198</v>
      </c>
      <c r="J13" s="26">
        <f t="shared" si="2"/>
        <v>31</v>
      </c>
      <c r="K13" s="27">
        <v>70</v>
      </c>
      <c r="L13" s="27">
        <f t="shared" si="3"/>
        <v>31</v>
      </c>
      <c r="M13" s="27">
        <f t="shared" si="4"/>
        <v>101</v>
      </c>
      <c r="N13" s="28"/>
      <c r="O13" s="28" t="s">
        <v>176</v>
      </c>
    </row>
    <row r="14" s="1" customFormat="1" ht="24" customHeight="1" spans="1:15">
      <c r="A14" s="13">
        <f t="shared" si="0"/>
        <v>12</v>
      </c>
      <c r="B14" s="20" t="s">
        <v>353</v>
      </c>
      <c r="C14" s="15" t="s">
        <v>259</v>
      </c>
      <c r="D14" s="16">
        <v>45839</v>
      </c>
      <c r="E14" s="77" t="s">
        <v>354</v>
      </c>
      <c r="F14" s="18" t="str">
        <f t="shared" si="1"/>
        <v>男</v>
      </c>
      <c r="G14" s="19" t="str">
        <f>IF(LEN(E14)=18,(IF(LOOKUP(MOD(SUM(MID(E14,1,1)*7,MID(E14,2,1)*9,MID(E14,3,1)*10,MID(E14,4,1)*5,MID(E14,5,1)*8,MID(E14,6,1)*4,MID(E14,7,1)*2,MID(E14,8,1),MID(E14,9,1)*6,MID(E14,10,1)*3,MID(E14,11,1)*7,MID(E14,12,1)*9,MID(E14,13,1)*10,MID(E14,14,1)*5,MID(E14,15,1)*8,MID(E14,16,1)*4,MID(E14,17,1)*2),11),{0,1,2,3,4,5,6,7,8,9,10},{"1","0","x","9","8","7","6","5","4","3","2"})=RIGHT(E14,1),"√","×")),"身份证号长度不符")</f>
        <v>√</v>
      </c>
      <c r="H14" s="14"/>
      <c r="I14" s="19" t="s">
        <v>198</v>
      </c>
      <c r="J14" s="26">
        <f t="shared" si="2"/>
        <v>31</v>
      </c>
      <c r="K14" s="27">
        <v>70</v>
      </c>
      <c r="L14" s="27">
        <f t="shared" si="3"/>
        <v>31</v>
      </c>
      <c r="M14" s="27">
        <f t="shared" si="4"/>
        <v>101</v>
      </c>
      <c r="N14" s="28"/>
      <c r="O14" s="28" t="s">
        <v>176</v>
      </c>
    </row>
    <row r="15" s="1" customFormat="1" ht="24" customHeight="1" spans="1:15">
      <c r="A15" s="34">
        <f t="shared" si="0"/>
        <v>13</v>
      </c>
      <c r="B15" s="20" t="s">
        <v>355</v>
      </c>
      <c r="C15" s="15" t="s">
        <v>356</v>
      </c>
      <c r="D15" s="16">
        <v>45839</v>
      </c>
      <c r="E15" s="77" t="s">
        <v>357</v>
      </c>
      <c r="F15" s="18" t="str">
        <f t="shared" si="1"/>
        <v>男</v>
      </c>
      <c r="G15" s="19" t="str">
        <f>IF(LEN(E15)=18,(IF(LOOKUP(MOD(SUM(MID(E15,1,1)*7,MID(E15,2,1)*9,MID(E15,3,1)*10,MID(E15,4,1)*5,MID(E15,5,1)*8,MID(E15,6,1)*4,MID(E15,7,1)*2,MID(E15,8,1),MID(E15,9,1)*6,MID(E15,10,1)*3,MID(E15,11,1)*7,MID(E15,12,1)*9,MID(E15,13,1)*10,MID(E15,14,1)*5,MID(E15,15,1)*8,MID(E15,16,1)*4,MID(E15,17,1)*2),11),{0,1,2,3,4,5,6,7,8,9,10},{"1","0","x","9","8","7","6","5","4","3","2"})=RIGHT(E15,1),"√","×")),"身份证号长度不符")</f>
        <v>√</v>
      </c>
      <c r="H15" s="14"/>
      <c r="I15" s="19" t="s">
        <v>198</v>
      </c>
      <c r="J15" s="26">
        <f t="shared" si="2"/>
        <v>31</v>
      </c>
      <c r="K15" s="27">
        <v>70</v>
      </c>
      <c r="L15" s="27">
        <f t="shared" si="3"/>
        <v>31</v>
      </c>
      <c r="M15" s="27">
        <f t="shared" si="4"/>
        <v>101</v>
      </c>
      <c r="N15" s="28"/>
      <c r="O15" s="28" t="s">
        <v>175</v>
      </c>
    </row>
    <row r="16" s="1" customFormat="1" ht="24" customHeight="1" spans="1:15">
      <c r="A16" s="13">
        <f t="shared" si="0"/>
        <v>14</v>
      </c>
      <c r="B16" s="20" t="s">
        <v>358</v>
      </c>
      <c r="C16" s="15" t="s">
        <v>196</v>
      </c>
      <c r="D16" s="16">
        <v>45839</v>
      </c>
      <c r="E16" s="77" t="s">
        <v>359</v>
      </c>
      <c r="F16" s="18" t="str">
        <f t="shared" si="1"/>
        <v>男</v>
      </c>
      <c r="G16" s="19" t="str">
        <f>IF(LEN(E16)=18,(IF(LOOKUP(MOD(SUM(MID(E16,1,1)*7,MID(E16,2,1)*9,MID(E16,3,1)*10,MID(E16,4,1)*5,MID(E16,5,1)*8,MID(E16,6,1)*4,MID(E16,7,1)*2,MID(E16,8,1),MID(E16,9,1)*6,MID(E16,10,1)*3,MID(E16,11,1)*7,MID(E16,12,1)*9,MID(E16,13,1)*10,MID(E16,14,1)*5,MID(E16,15,1)*8,MID(E16,16,1)*4,MID(E16,17,1)*2),11),{0,1,2,3,4,5,6,7,8,9,10},{"1","0","x","9","8","7","6","5","4","3","2"})=RIGHT(E16,1),"√","×")),"身份证号长度不符")</f>
        <v>√</v>
      </c>
      <c r="H16" s="14"/>
      <c r="I16" s="19" t="s">
        <v>198</v>
      </c>
      <c r="J16" s="26">
        <f t="shared" si="2"/>
        <v>31</v>
      </c>
      <c r="K16" s="27">
        <v>70</v>
      </c>
      <c r="L16" s="27">
        <f t="shared" si="3"/>
        <v>31</v>
      </c>
      <c r="M16" s="27">
        <f t="shared" si="4"/>
        <v>101</v>
      </c>
      <c r="N16" s="28"/>
      <c r="O16" s="28" t="s">
        <v>176</v>
      </c>
    </row>
    <row r="17" s="1" customFormat="1" ht="24" customHeight="1" spans="1:15">
      <c r="A17" s="13">
        <f t="shared" si="0"/>
        <v>15</v>
      </c>
      <c r="B17" s="20" t="s">
        <v>360</v>
      </c>
      <c r="C17" s="15" t="s">
        <v>361</v>
      </c>
      <c r="D17" s="16">
        <v>45848</v>
      </c>
      <c r="E17" s="77" t="s">
        <v>362</v>
      </c>
      <c r="F17" s="18" t="str">
        <f t="shared" si="1"/>
        <v>男</v>
      </c>
      <c r="G17" s="19" t="str">
        <f>IF(LEN(E17)=18,(IF(LOOKUP(MOD(SUM(MID(E17,1,1)*7,MID(E17,2,1)*9,MID(E17,3,1)*10,MID(E17,4,1)*5,MID(E17,5,1)*8,MID(E17,6,1)*4,MID(E17,7,1)*2,MID(E17,8,1),MID(E17,9,1)*6,MID(E17,10,1)*3,MID(E17,11,1)*7,MID(E17,12,1)*9,MID(E17,13,1)*10,MID(E17,14,1)*5,MID(E17,15,1)*8,MID(E17,16,1)*4,MID(E17,17,1)*2),11),{0,1,2,3,4,5,6,7,8,9,10},{"1","0","x","9","8","7","6","5","4","3","2"})=RIGHT(E17,1),"√","×")),"身份证号长度不符")</f>
        <v>√</v>
      </c>
      <c r="H17" s="14" t="s">
        <v>330</v>
      </c>
      <c r="I17" s="19" t="s">
        <v>198</v>
      </c>
      <c r="J17" s="26">
        <f t="shared" si="2"/>
        <v>22</v>
      </c>
      <c r="K17" s="27">
        <f>IF(H17="",70/30*J10,0)</f>
        <v>0</v>
      </c>
      <c r="L17" s="27">
        <f t="shared" si="3"/>
        <v>0</v>
      </c>
      <c r="M17" s="27">
        <f t="shared" si="4"/>
        <v>0</v>
      </c>
      <c r="N17" s="28"/>
      <c r="O17" s="28" t="s">
        <v>175</v>
      </c>
    </row>
    <row r="18" s="1" customFormat="1" ht="24" customHeight="1" spans="1:15">
      <c r="A18" s="13">
        <f t="shared" si="0"/>
        <v>16</v>
      </c>
      <c r="B18" s="20" t="s">
        <v>363</v>
      </c>
      <c r="C18" s="15" t="s">
        <v>364</v>
      </c>
      <c r="D18" s="16">
        <v>45850</v>
      </c>
      <c r="E18" s="77" t="s">
        <v>365</v>
      </c>
      <c r="F18" s="18" t="str">
        <f t="shared" si="1"/>
        <v>男</v>
      </c>
      <c r="G18" s="19" t="str">
        <f>IF(LEN(E18)=18,(IF(LOOKUP(MOD(SUM(MID(E18,1,1)*7,MID(E18,2,1)*9,MID(E18,3,1)*10,MID(E18,4,1)*5,MID(E18,5,1)*8,MID(E18,6,1)*4,MID(E18,7,1)*2,MID(E18,8,1),MID(E18,9,1)*6,MID(E18,10,1)*3,MID(E18,11,1)*7,MID(E18,12,1)*9,MID(E18,13,1)*10,MID(E18,14,1)*5,MID(E18,15,1)*8,MID(E18,16,1)*4,MID(E18,17,1)*2),11),{0,1,2,3,4,5,6,7,8,9,10},{"1","0","x","9","8","7","6","5","4","3","2"})=RIGHT(E18,1),"√","×")),"身份证号长度不符")</f>
        <v>√</v>
      </c>
      <c r="H18" s="14" t="s">
        <v>338</v>
      </c>
      <c r="I18" s="19" t="s">
        <v>198</v>
      </c>
      <c r="J18" s="26">
        <f t="shared" si="2"/>
        <v>20</v>
      </c>
      <c r="K18" s="27">
        <f>IF(H18="",70/30*J11,0)</f>
        <v>0</v>
      </c>
      <c r="L18" s="27">
        <f t="shared" si="3"/>
        <v>0</v>
      </c>
      <c r="M18" s="27">
        <f t="shared" si="4"/>
        <v>0</v>
      </c>
      <c r="N18" s="28"/>
      <c r="O18" s="28" t="s">
        <v>175</v>
      </c>
    </row>
    <row r="19" s="1" customFormat="1" ht="24" customHeight="1" spans="1:15">
      <c r="A19" s="13">
        <f t="shared" si="0"/>
        <v>17</v>
      </c>
      <c r="B19" s="20" t="s">
        <v>366</v>
      </c>
      <c r="C19" s="15" t="s">
        <v>367</v>
      </c>
      <c r="D19" s="16">
        <v>45850</v>
      </c>
      <c r="E19" s="77" t="s">
        <v>368</v>
      </c>
      <c r="F19" s="18" t="str">
        <f t="shared" si="1"/>
        <v>男</v>
      </c>
      <c r="G19" s="19" t="str">
        <f>IF(LEN(E19)=18,(IF(LOOKUP(MOD(SUM(MID(E19,1,1)*7,MID(E19,2,1)*9,MID(E19,3,1)*10,MID(E19,4,1)*5,MID(E19,5,1)*8,MID(E19,6,1)*4,MID(E19,7,1)*2,MID(E19,8,1),MID(E19,9,1)*6,MID(E19,10,1)*3,MID(E19,11,1)*7,MID(E19,12,1)*9,MID(E19,13,1)*10,MID(E19,14,1)*5,MID(E19,15,1)*8,MID(E19,16,1)*4,MID(E19,17,1)*2),11),{0,1,2,3,4,5,6,7,8,9,10},{"1","0","x","9","8","7","6","5","4","3","2"})=RIGHT(E19,1),"√","×")),"身份证号长度不符")</f>
        <v>√</v>
      </c>
      <c r="H19" s="14" t="s">
        <v>334</v>
      </c>
      <c r="I19" s="19" t="s">
        <v>198</v>
      </c>
      <c r="J19" s="26">
        <f t="shared" si="2"/>
        <v>20</v>
      </c>
      <c r="K19" s="27">
        <f>IF(H19="",70/30*J12,0)</f>
        <v>0</v>
      </c>
      <c r="L19" s="27">
        <f t="shared" si="3"/>
        <v>0</v>
      </c>
      <c r="M19" s="27">
        <f t="shared" si="4"/>
        <v>0</v>
      </c>
      <c r="N19" s="28"/>
      <c r="O19" s="28" t="s">
        <v>175</v>
      </c>
    </row>
    <row r="20" s="1" customFormat="1" ht="24" customHeight="1" spans="1:15">
      <c r="A20" s="13">
        <f t="shared" si="0"/>
        <v>18</v>
      </c>
      <c r="B20" s="20" t="s">
        <v>369</v>
      </c>
      <c r="C20" s="15" t="s">
        <v>224</v>
      </c>
      <c r="D20" s="16">
        <v>45853</v>
      </c>
      <c r="E20" s="77" t="s">
        <v>370</v>
      </c>
      <c r="F20" s="18" t="str">
        <f t="shared" si="1"/>
        <v>女</v>
      </c>
      <c r="G20" s="19" t="str">
        <f>IF(LEN(E20)=18,(IF(LOOKUP(MOD(SUM(MID(E20,1,1)*7,MID(E20,2,1)*9,MID(E20,3,1)*10,MID(E20,4,1)*5,MID(E20,5,1)*8,MID(E20,6,1)*4,MID(E20,7,1)*2,MID(E20,8,1),MID(E20,9,1)*6,MID(E20,10,1)*3,MID(E20,11,1)*7,MID(E20,12,1)*9,MID(E20,13,1)*10,MID(E20,14,1)*5,MID(E20,15,1)*8,MID(E20,16,1)*4,MID(E20,17,1)*2),11),{0,1,2,3,4,5,6,7,8,9,10},{"1","0","x","9","8","7","6","5","4","3","2"})=RIGHT(E20,1),"√","×")),"身份证号长度不符")</f>
        <v>√</v>
      </c>
      <c r="H20" s="14" t="s">
        <v>340</v>
      </c>
      <c r="I20" s="19" t="s">
        <v>198</v>
      </c>
      <c r="J20" s="26">
        <f t="shared" si="2"/>
        <v>17</v>
      </c>
      <c r="K20" s="27">
        <f>IF(H20="",70/30*J13,0)</f>
        <v>0</v>
      </c>
      <c r="L20" s="27">
        <f t="shared" si="3"/>
        <v>0</v>
      </c>
      <c r="M20" s="27">
        <f t="shared" si="4"/>
        <v>0</v>
      </c>
      <c r="N20" s="28"/>
      <c r="O20" s="28" t="s">
        <v>176</v>
      </c>
    </row>
    <row r="21" s="1" customFormat="1" ht="24" customHeight="1" spans="1:15">
      <c r="A21" s="13">
        <f t="shared" si="0"/>
        <v>19</v>
      </c>
      <c r="B21" s="20" t="s">
        <v>371</v>
      </c>
      <c r="C21" s="15" t="s">
        <v>367</v>
      </c>
      <c r="D21" s="16">
        <v>45854</v>
      </c>
      <c r="E21" s="77" t="s">
        <v>372</v>
      </c>
      <c r="F21" s="18" t="str">
        <f t="shared" si="1"/>
        <v>男</v>
      </c>
      <c r="G21" s="19" t="str">
        <f>IF(LEN(E21)=18,(IF(LOOKUP(MOD(SUM(MID(E21,1,1)*7,MID(E21,2,1)*9,MID(E21,3,1)*10,MID(E21,4,1)*5,MID(E21,5,1)*8,MID(E21,6,1)*4,MID(E21,7,1)*2,MID(E21,8,1),MID(E21,9,1)*6,MID(E21,10,1)*3,MID(E21,11,1)*7,MID(E21,12,1)*9,MID(E21,13,1)*10,MID(E21,14,1)*5,MID(E21,15,1)*8,MID(E21,16,1)*4,MID(E21,17,1)*2),11),{0,1,2,3,4,5,6,7,8,9,10},{"1","0","x","9","8","7","6","5","4","3","2"})=RIGHT(E21,1),"√","×")),"身份证号长度不符")</f>
        <v>√</v>
      </c>
      <c r="H21" s="14" t="s">
        <v>344</v>
      </c>
      <c r="I21" s="19" t="s">
        <v>198</v>
      </c>
      <c r="J21" s="26">
        <f t="shared" si="2"/>
        <v>16</v>
      </c>
      <c r="K21" s="27">
        <f>IF(H21="",70/30*J14,0)</f>
        <v>0</v>
      </c>
      <c r="L21" s="27">
        <f t="shared" si="3"/>
        <v>0</v>
      </c>
      <c r="M21" s="27">
        <f t="shared" si="4"/>
        <v>0</v>
      </c>
      <c r="N21" s="28"/>
      <c r="O21" s="28" t="s">
        <v>175</v>
      </c>
    </row>
    <row r="22" s="1" customFormat="1" ht="24" customHeight="1" spans="1:15">
      <c r="A22" s="13">
        <f t="shared" si="0"/>
        <v>20</v>
      </c>
      <c r="B22" s="20" t="s">
        <v>373</v>
      </c>
      <c r="C22" s="15" t="s">
        <v>374</v>
      </c>
      <c r="D22" s="16">
        <v>45856</v>
      </c>
      <c r="E22" s="77" t="s">
        <v>375</v>
      </c>
      <c r="F22" s="18" t="str">
        <f t="shared" si="1"/>
        <v>男</v>
      </c>
      <c r="G22" s="19" t="str">
        <f>IF(LEN(E22)=18,(IF(LOOKUP(MOD(SUM(MID(E22,1,1)*7,MID(E22,2,1)*9,MID(E22,3,1)*10,MID(E22,4,1)*5,MID(E22,5,1)*8,MID(E22,6,1)*4,MID(E22,7,1)*2,MID(E22,8,1),MID(E22,9,1)*6,MID(E22,10,1)*3,MID(E22,11,1)*7,MID(E22,12,1)*9,MID(E22,13,1)*10,MID(E22,14,1)*5,MID(E22,15,1)*8,MID(E22,16,1)*4,MID(E22,17,1)*2),11),{0,1,2,3,4,5,6,7,8,9,10},{"1","0","x","9","8","7","6","5","4","3","2"})=RIGHT(E22,1),"√","×")),"身份证号长度不符")</f>
        <v>√</v>
      </c>
      <c r="H22" s="14" t="s">
        <v>328</v>
      </c>
      <c r="I22" s="19" t="s">
        <v>198</v>
      </c>
      <c r="J22" s="26">
        <f t="shared" si="2"/>
        <v>14</v>
      </c>
      <c r="K22" s="27">
        <f t="shared" ref="K22:K27" si="5">IF(H22="",70/30*J16,0)</f>
        <v>0</v>
      </c>
      <c r="L22" s="27">
        <f t="shared" si="3"/>
        <v>0</v>
      </c>
      <c r="M22" s="27">
        <f t="shared" si="4"/>
        <v>0</v>
      </c>
      <c r="N22" s="28"/>
      <c r="O22" s="28" t="s">
        <v>175</v>
      </c>
    </row>
    <row r="23" s="1" customFormat="1" ht="24" customHeight="1" spans="1:15">
      <c r="A23" s="13">
        <f t="shared" si="0"/>
        <v>21</v>
      </c>
      <c r="B23" s="20" t="s">
        <v>376</v>
      </c>
      <c r="C23" s="15" t="s">
        <v>237</v>
      </c>
      <c r="D23" s="16">
        <v>45859</v>
      </c>
      <c r="E23" s="77" t="s">
        <v>377</v>
      </c>
      <c r="F23" s="18" t="str">
        <f t="shared" si="1"/>
        <v>女</v>
      </c>
      <c r="G23" s="19" t="str">
        <f>IF(LEN(E23)=18,(IF(LOOKUP(MOD(SUM(MID(E23,1,1)*7,MID(E23,2,1)*9,MID(E23,3,1)*10,MID(E23,4,1)*5,MID(E23,5,1)*8,MID(E23,6,1)*4,MID(E23,7,1)*2,MID(E23,8,1),MID(E23,9,1)*6,MID(E23,10,1)*3,MID(E23,11,1)*7,MID(E23,12,1)*9,MID(E23,13,1)*10,MID(E23,14,1)*5,MID(E23,15,1)*8,MID(E23,16,1)*4,MID(E23,17,1)*2),11),{0,1,2,3,4,5,6,7,8,9,10},{"1","0","x","9","8","7","6","5","4","3","2"})=RIGHT(E23,1),"√","×")),"身份证号长度不符")</f>
        <v>√</v>
      </c>
      <c r="H23" s="14" t="s">
        <v>349</v>
      </c>
      <c r="I23" s="19" t="s">
        <v>198</v>
      </c>
      <c r="J23" s="26">
        <f t="shared" si="2"/>
        <v>11</v>
      </c>
      <c r="K23" s="27">
        <f t="shared" si="5"/>
        <v>0</v>
      </c>
      <c r="L23" s="27">
        <f t="shared" si="3"/>
        <v>0</v>
      </c>
      <c r="M23" s="27">
        <f t="shared" si="4"/>
        <v>0</v>
      </c>
      <c r="N23" s="28"/>
      <c r="O23" s="28" t="s">
        <v>176</v>
      </c>
    </row>
    <row r="24" s="1" customFormat="1" ht="24" customHeight="1" spans="1:15">
      <c r="A24" s="13">
        <f t="shared" si="0"/>
        <v>22</v>
      </c>
      <c r="B24" s="20" t="s">
        <v>378</v>
      </c>
      <c r="C24" s="15" t="s">
        <v>196</v>
      </c>
      <c r="D24" s="16">
        <v>45859</v>
      </c>
      <c r="E24" s="17" t="s">
        <v>379</v>
      </c>
      <c r="F24" s="18" t="str">
        <f t="shared" si="1"/>
        <v>男</v>
      </c>
      <c r="G24" s="19" t="str">
        <f>IF(LEN(E24)=18,(IF(LOOKUP(MOD(SUM(MID(E24,1,1)*7,MID(E24,2,1)*9,MID(E24,3,1)*10,MID(E24,4,1)*5,MID(E24,5,1)*8,MID(E24,6,1)*4,MID(E24,7,1)*2,MID(E24,8,1),MID(E24,9,1)*6,MID(E24,10,1)*3,MID(E24,11,1)*7,MID(E24,12,1)*9,MID(E24,13,1)*10,MID(E24,14,1)*5,MID(E24,15,1)*8,MID(E24,16,1)*4,MID(E24,17,1)*2),11),{0,1,2,3,4,5,6,7,8,9,10},{"1","0","x","9","8","7","6","5","4","3","2"})=RIGHT(E24,1),"√","×")),"身份证号长度不符")</f>
        <v>√</v>
      </c>
      <c r="H24" s="14" t="s">
        <v>351</v>
      </c>
      <c r="I24" s="19" t="s">
        <v>198</v>
      </c>
      <c r="J24" s="26">
        <f t="shared" si="2"/>
        <v>11</v>
      </c>
      <c r="K24" s="27">
        <f t="shared" si="5"/>
        <v>0</v>
      </c>
      <c r="L24" s="27">
        <f t="shared" si="3"/>
        <v>0</v>
      </c>
      <c r="M24" s="27">
        <f t="shared" si="4"/>
        <v>0</v>
      </c>
      <c r="N24" s="28"/>
      <c r="O24" s="28" t="s">
        <v>176</v>
      </c>
    </row>
    <row r="25" s="1" customFormat="1" ht="24" customHeight="1" spans="1:15">
      <c r="A25" s="13">
        <f t="shared" si="0"/>
        <v>23</v>
      </c>
      <c r="B25" s="20" t="s">
        <v>380</v>
      </c>
      <c r="C25" s="15" t="s">
        <v>259</v>
      </c>
      <c r="D25" s="16">
        <v>45859</v>
      </c>
      <c r="E25" s="77" t="s">
        <v>381</v>
      </c>
      <c r="F25" s="18" t="str">
        <f t="shared" si="1"/>
        <v>男</v>
      </c>
      <c r="G25" s="19" t="str">
        <f>IF(LEN(E25)=18,(IF(LOOKUP(MOD(SUM(MID(E25,1,1)*7,MID(E25,2,1)*9,MID(E25,3,1)*10,MID(E25,4,1)*5,MID(E25,5,1)*8,MID(E25,6,1)*4,MID(E25,7,1)*2,MID(E25,8,1),MID(E25,9,1)*6,MID(E25,10,1)*3,MID(E25,11,1)*7,MID(E25,12,1)*9,MID(E25,13,1)*10,MID(E25,14,1)*5,MID(E25,15,1)*8,MID(E25,16,1)*4,MID(E25,17,1)*2),11),{0,1,2,3,4,5,6,7,8,9,10},{"1","0","x","9","8","7","6","5","4","3","2"})=RIGHT(E25,1),"√","×")),"身份证号长度不符")</f>
        <v>√</v>
      </c>
      <c r="H25" s="14" t="s">
        <v>342</v>
      </c>
      <c r="I25" s="19" t="s">
        <v>198</v>
      </c>
      <c r="J25" s="26">
        <f t="shared" si="2"/>
        <v>11</v>
      </c>
      <c r="K25" s="27">
        <f t="shared" si="5"/>
        <v>0</v>
      </c>
      <c r="L25" s="27">
        <f t="shared" si="3"/>
        <v>0</v>
      </c>
      <c r="M25" s="27">
        <f t="shared" si="4"/>
        <v>0</v>
      </c>
      <c r="N25" s="28"/>
      <c r="O25" s="28" t="s">
        <v>176</v>
      </c>
    </row>
    <row r="26" s="1" customFormat="1" ht="24" customHeight="1" spans="1:15">
      <c r="A26" s="13">
        <f t="shared" si="0"/>
        <v>24</v>
      </c>
      <c r="B26" s="20" t="s">
        <v>382</v>
      </c>
      <c r="C26" s="15" t="s">
        <v>286</v>
      </c>
      <c r="D26" s="16">
        <v>45861</v>
      </c>
      <c r="E26" s="77" t="s">
        <v>383</v>
      </c>
      <c r="F26" s="18" t="str">
        <f t="shared" si="1"/>
        <v>男</v>
      </c>
      <c r="G26" s="19" t="str">
        <f>IF(LEN(E26)=18,(IF(LOOKUP(MOD(SUM(MID(E26,1,1)*7,MID(E26,2,1)*9,MID(E26,3,1)*10,MID(E26,4,1)*5,MID(E26,5,1)*8,MID(E26,6,1)*4,MID(E26,7,1)*2,MID(E26,8,1),MID(E26,9,1)*6,MID(E26,10,1)*3,MID(E26,11,1)*7,MID(E26,12,1)*9,MID(E26,13,1)*10,MID(E26,14,1)*5,MID(E26,15,1)*8,MID(E26,16,1)*4,MID(E26,17,1)*2),11),{0,1,2,3,4,5,6,7,8,9,10},{"1","0","x","9","8","7","6","5","4","3","2"})=RIGHT(E26,1),"√","×")),"身份证号长度不符")</f>
        <v>√</v>
      </c>
      <c r="H26" s="14" t="s">
        <v>353</v>
      </c>
      <c r="I26" s="19" t="s">
        <v>198</v>
      </c>
      <c r="J26" s="26">
        <f t="shared" si="2"/>
        <v>9</v>
      </c>
      <c r="K26" s="27">
        <f t="shared" si="5"/>
        <v>0</v>
      </c>
      <c r="L26" s="27">
        <f t="shared" si="3"/>
        <v>0</v>
      </c>
      <c r="M26" s="27">
        <f t="shared" si="4"/>
        <v>0</v>
      </c>
      <c r="N26" s="28"/>
      <c r="O26" s="28" t="s">
        <v>175</v>
      </c>
    </row>
    <row r="27" s="1" customFormat="1" ht="24" customHeight="1" spans="1:15">
      <c r="A27" s="13">
        <f t="shared" si="0"/>
        <v>25</v>
      </c>
      <c r="B27" s="20" t="s">
        <v>384</v>
      </c>
      <c r="C27" s="15" t="s">
        <v>385</v>
      </c>
      <c r="D27" s="16">
        <v>45861</v>
      </c>
      <c r="E27" s="77" t="s">
        <v>386</v>
      </c>
      <c r="F27" s="18" t="str">
        <f t="shared" si="1"/>
        <v>男</v>
      </c>
      <c r="G27" s="19" t="str">
        <f>IF(LEN(E27)=18,(IF(LOOKUP(MOD(SUM(MID(E27,1,1)*7,MID(E27,2,1)*9,MID(E27,3,1)*10,MID(E27,4,1)*5,MID(E27,5,1)*8,MID(E27,6,1)*4,MID(E27,7,1)*2,MID(E27,8,1),MID(E27,9,1)*6,MID(E27,10,1)*3,MID(E27,11,1)*7,MID(E27,12,1)*9,MID(E27,13,1)*10,MID(E27,14,1)*5,MID(E27,15,1)*8,MID(E27,16,1)*4,MID(E27,17,1)*2),11),{0,1,2,3,4,5,6,7,8,9,10},{"1","0","x","9","8","7","6","5","4","3","2"})=RIGHT(E27,1),"√","×")),"身份证号长度不符")</f>
        <v>√</v>
      </c>
      <c r="H27" s="14" t="s">
        <v>358</v>
      </c>
      <c r="I27" s="19" t="s">
        <v>198</v>
      </c>
      <c r="J27" s="26">
        <f t="shared" si="2"/>
        <v>9</v>
      </c>
      <c r="K27" s="27">
        <f t="shared" si="5"/>
        <v>0</v>
      </c>
      <c r="L27" s="27">
        <f t="shared" si="3"/>
        <v>0</v>
      </c>
      <c r="M27" s="27">
        <f t="shared" si="4"/>
        <v>0</v>
      </c>
      <c r="N27" s="28"/>
      <c r="O27" s="28" t="s">
        <v>175</v>
      </c>
    </row>
    <row r="28" s="1" customFormat="1" ht="24" customHeight="1" spans="1:15">
      <c r="A28" s="13">
        <f t="shared" si="0"/>
        <v>26</v>
      </c>
      <c r="B28" s="20" t="s">
        <v>387</v>
      </c>
      <c r="C28" s="15" t="s">
        <v>196</v>
      </c>
      <c r="D28" s="16">
        <v>45861</v>
      </c>
      <c r="E28" s="77" t="s">
        <v>388</v>
      </c>
      <c r="F28" s="18" t="str">
        <f t="shared" si="1"/>
        <v>男</v>
      </c>
      <c r="G28" s="19" t="str">
        <f>IF(LEN(E28)=18,(IF(LOOKUP(MOD(SUM(MID(E28,1,1)*7,MID(E28,2,1)*9,MID(E28,3,1)*10,MID(E28,4,1)*5,MID(E28,5,1)*8,MID(E28,6,1)*4,MID(E28,7,1)*2,MID(E28,8,1),MID(E28,9,1)*6,MID(E28,10,1)*3,MID(E28,11,1)*7,MID(E28,12,1)*9,MID(E28,13,1)*10,MID(E28,14,1)*5,MID(E28,15,1)*8,MID(E28,16,1)*4,MID(E28,17,1)*2),11),{0,1,2,3,4,5,6,7,8,9,10},{"1","0","x","9","8","7","6","5","4","3","2"})=RIGHT(E28,1),"√","×")),"身份证号长度不符")</f>
        <v>√</v>
      </c>
      <c r="H28" s="14" t="s">
        <v>355</v>
      </c>
      <c r="I28" s="19" t="s">
        <v>198</v>
      </c>
      <c r="J28" s="26">
        <f t="shared" si="2"/>
        <v>9</v>
      </c>
      <c r="K28" s="27">
        <f>IF(H28="",70/30*#REF!,0)</f>
        <v>0</v>
      </c>
      <c r="L28" s="27">
        <f t="shared" si="3"/>
        <v>0</v>
      </c>
      <c r="M28" s="27">
        <f t="shared" si="4"/>
        <v>0</v>
      </c>
      <c r="N28" s="28"/>
      <c r="O28" s="28" t="s">
        <v>176</v>
      </c>
    </row>
    <row r="29" s="1" customFormat="1" ht="24" customHeight="1" spans="1:15">
      <c r="A29" s="13">
        <f t="shared" si="0"/>
        <v>27</v>
      </c>
      <c r="B29" s="20" t="s">
        <v>389</v>
      </c>
      <c r="C29" s="15" t="s">
        <v>367</v>
      </c>
      <c r="D29" s="16">
        <v>45866</v>
      </c>
      <c r="E29" s="77" t="s">
        <v>390</v>
      </c>
      <c r="F29" s="18" t="str">
        <f t="shared" si="1"/>
        <v>男</v>
      </c>
      <c r="G29" s="19" t="str">
        <f>IF(LEN(E29)=18,(IF(LOOKUP(MOD(SUM(MID(E29,1,1)*7,MID(E29,2,1)*9,MID(E29,3,1)*10,MID(E29,4,1)*5,MID(E29,5,1)*8,MID(E29,6,1)*4,MID(E29,7,1)*2,MID(E29,8,1),MID(E29,9,1)*6,MID(E29,10,1)*3,MID(E29,11,1)*7,MID(E29,12,1)*9,MID(E29,13,1)*10,MID(E29,14,1)*5,MID(E29,15,1)*8,MID(E29,16,1)*4,MID(E29,17,1)*2),11),{0,1,2,3,4,5,6,7,8,9,10},{"1","0","x","9","8","7","6","5","4","3","2"})=RIGHT(E29,1),"√","×")),"身份证号长度不符")</f>
        <v>√</v>
      </c>
      <c r="H29" s="14"/>
      <c r="I29" s="19" t="s">
        <v>198</v>
      </c>
      <c r="J29" s="26">
        <f t="shared" si="2"/>
        <v>4</v>
      </c>
      <c r="K29" s="27">
        <f>IF(H29="",70/30*J29,0)</f>
        <v>9.33333333333333</v>
      </c>
      <c r="L29" s="27">
        <f t="shared" si="3"/>
        <v>4</v>
      </c>
      <c r="M29" s="27">
        <f t="shared" si="4"/>
        <v>13.3333333333333</v>
      </c>
      <c r="N29" s="28"/>
      <c r="O29" s="28" t="s">
        <v>175</v>
      </c>
    </row>
    <row r="30" s="1" customFormat="1" ht="24" customHeight="1" spans="1:15">
      <c r="A30" s="21" t="s">
        <v>217</v>
      </c>
      <c r="B30" s="22"/>
      <c r="C30" s="23"/>
      <c r="D30" s="22"/>
      <c r="E30" s="22"/>
      <c r="F30" s="22"/>
      <c r="G30" s="22"/>
      <c r="H30" s="22"/>
      <c r="I30" s="22"/>
      <c r="J30" s="29"/>
      <c r="K30" s="27">
        <f>SUM(K3:K29)</f>
        <v>989.333333333333</v>
      </c>
      <c r="L30" s="27">
        <f>SUM(L3:L29)</f>
        <v>438</v>
      </c>
      <c r="M30" s="27">
        <f>SUM(M3:M29)</f>
        <v>1427.33333333333</v>
      </c>
      <c r="N30" s="27">
        <f>SUM(N3:N29)</f>
        <v>0</v>
      </c>
      <c r="O30" s="28"/>
    </row>
    <row r="31" s="1" customFormat="1" ht="24" customHeight="1" spans="1:15">
      <c r="A31" s="21" t="s">
        <v>294</v>
      </c>
      <c r="B31" s="22"/>
      <c r="C31" s="23"/>
      <c r="D31" s="22"/>
      <c r="E31" s="22"/>
      <c r="F31" s="22"/>
      <c r="G31" s="22"/>
      <c r="H31" s="22"/>
      <c r="I31" s="22"/>
      <c r="J31" s="29"/>
      <c r="K31" s="30"/>
      <c r="L31" s="31">
        <v>0.06</v>
      </c>
      <c r="M31" s="28">
        <f>M30*L31+M30</f>
        <v>1512.97333333333</v>
      </c>
      <c r="N31" s="28"/>
      <c r="O31" s="28"/>
    </row>
    <row r="32" s="1" customFormat="1" ht="24" customHeight="1" spans="2:11">
      <c r="B32" s="2"/>
      <c r="C32" s="3"/>
      <c r="E32"/>
      <c r="I32" s="5"/>
      <c r="J32" s="5"/>
      <c r="K32" s="5"/>
    </row>
    <row r="33" s="1" customFormat="1" ht="24" customHeight="1" spans="2:11">
      <c r="B33" s="2"/>
      <c r="C33" s="3"/>
      <c r="E33"/>
      <c r="I33" s="5"/>
      <c r="J33" s="5"/>
      <c r="K33" s="5"/>
    </row>
    <row r="34" s="1" customFormat="1" ht="24" customHeight="1" spans="2:11">
      <c r="B34" s="2"/>
      <c r="C34" s="24"/>
      <c r="D34"/>
      <c r="E34"/>
      <c r="I34" s="5"/>
      <c r="J34" s="5"/>
      <c r="K34" s="5"/>
    </row>
    <row r="35" s="1" customFormat="1" ht="24" customHeight="1" spans="2:11">
      <c r="B35" s="2"/>
      <c r="C35" s="24"/>
      <c r="D35"/>
      <c r="E35"/>
      <c r="I35" s="5"/>
      <c r="J35" s="5"/>
      <c r="K35" s="5"/>
    </row>
    <row r="36" s="1" customFormat="1" ht="24" customHeight="1" spans="2:11">
      <c r="B36" s="2"/>
      <c r="C36" s="24"/>
      <c r="D36"/>
      <c r="E36"/>
      <c r="I36" s="5"/>
      <c r="J36" s="5"/>
      <c r="K36" s="5"/>
    </row>
    <row r="37" s="1" customFormat="1" ht="24" customHeight="1" spans="2:13">
      <c r="B37" s="2"/>
      <c r="C37" s="24"/>
      <c r="D37"/>
      <c r="E37"/>
      <c r="F37"/>
      <c r="G37"/>
      <c r="K37" s="5"/>
      <c r="L37" s="5"/>
      <c r="M37" s="5"/>
    </row>
    <row r="38" s="1" customFormat="1" ht="24" customHeight="1" spans="2:13">
      <c r="B38" s="2"/>
      <c r="C38" s="24"/>
      <c r="D38"/>
      <c r="E38"/>
      <c r="F38"/>
      <c r="G38"/>
      <c r="K38" s="5"/>
      <c r="L38" s="5"/>
      <c r="M38" s="5"/>
    </row>
    <row r="39" s="1" customFormat="1" ht="24" customHeight="1" spans="2:13">
      <c r="B39" s="2"/>
      <c r="C39" s="24"/>
      <c r="D39"/>
      <c r="E39"/>
      <c r="F39"/>
      <c r="G39"/>
      <c r="K39" s="5"/>
      <c r="L39" s="5"/>
      <c r="M39" s="5"/>
    </row>
    <row r="40" s="1" customFormat="1" ht="24" customHeight="1" spans="2:13">
      <c r="B40" s="2"/>
      <c r="C40" s="24"/>
      <c r="D40"/>
      <c r="E40"/>
      <c r="F40"/>
      <c r="G40"/>
      <c r="K40" s="5"/>
      <c r="L40" s="5"/>
      <c r="M40" s="5"/>
    </row>
    <row r="41" s="1" customFormat="1" ht="24" customHeight="1" spans="2:13">
      <c r="B41" s="2"/>
      <c r="C41" s="24"/>
      <c r="D41"/>
      <c r="E41"/>
      <c r="F41"/>
      <c r="G41"/>
      <c r="K41" s="5"/>
      <c r="L41" s="5"/>
      <c r="M41" s="5"/>
    </row>
    <row r="42" s="1" customFormat="1" ht="24" customHeight="1" spans="2:13">
      <c r="B42" s="2"/>
      <c r="C42" s="24"/>
      <c r="D42"/>
      <c r="E42"/>
      <c r="F42"/>
      <c r="G42"/>
      <c r="K42" s="5"/>
      <c r="L42" s="5"/>
      <c r="M42" s="5"/>
    </row>
    <row r="43" s="1" customFormat="1" ht="24" customHeight="1" spans="2:13">
      <c r="B43" s="2"/>
      <c r="C43" s="24"/>
      <c r="D43"/>
      <c r="E43"/>
      <c r="F43"/>
      <c r="G43"/>
      <c r="K43" s="5"/>
      <c r="L43" s="5"/>
      <c r="M43" s="5"/>
    </row>
    <row r="44" s="1" customFormat="1" ht="24" customHeight="1" spans="2:13">
      <c r="B44" s="2"/>
      <c r="C44" s="24"/>
      <c r="D44"/>
      <c r="E44"/>
      <c r="F44"/>
      <c r="G44"/>
      <c r="K44" s="5"/>
      <c r="L44" s="5"/>
      <c r="M44" s="5"/>
    </row>
    <row r="45" s="1" customFormat="1" ht="24" customHeight="1" spans="2:13">
      <c r="B45" s="2"/>
      <c r="C45" s="24"/>
      <c r="D45"/>
      <c r="E45"/>
      <c r="F45"/>
      <c r="G45"/>
      <c r="K45" s="5"/>
      <c r="L45" s="5"/>
      <c r="M45" s="5"/>
    </row>
    <row r="46" s="1" customFormat="1" ht="24" customHeight="1" spans="2:13">
      <c r="B46" s="2"/>
      <c r="C46" s="24"/>
      <c r="D46"/>
      <c r="E46"/>
      <c r="F46"/>
      <c r="G46"/>
      <c r="K46" s="5"/>
      <c r="L46" s="5"/>
      <c r="M46" s="5"/>
    </row>
    <row r="47" s="1" customFormat="1" ht="24" customHeight="1" spans="2:13">
      <c r="B47" s="2"/>
      <c r="C47" s="3"/>
      <c r="E47"/>
      <c r="F47"/>
      <c r="G47"/>
      <c r="K47" s="5"/>
      <c r="L47" s="5"/>
      <c r="M47" s="5"/>
    </row>
    <row r="48" s="1" customFormat="1" ht="24" customHeight="1" spans="2:13">
      <c r="B48" s="2"/>
      <c r="C48" s="3"/>
      <c r="E48" s="4"/>
      <c r="K48" s="5"/>
      <c r="L48" s="5"/>
      <c r="M48" s="5"/>
    </row>
    <row r="49" s="1" customFormat="1" ht="24" customHeight="1" spans="2:13">
      <c r="B49" s="2"/>
      <c r="C49" s="3"/>
      <c r="E49" s="4"/>
      <c r="K49" s="5"/>
      <c r="L49" s="5"/>
      <c r="M49" s="5"/>
    </row>
    <row r="50" s="1" customFormat="1" ht="24" customHeight="1" spans="2:13">
      <c r="B50" s="2"/>
      <c r="C50" s="3"/>
      <c r="E50" s="4"/>
      <c r="K50" s="5"/>
      <c r="L50" s="5"/>
      <c r="M50" s="5"/>
    </row>
    <row r="51" s="1" customFormat="1" ht="24" customHeight="1" spans="2:13">
      <c r="B51" s="2"/>
      <c r="C51" s="3"/>
      <c r="E51" s="4"/>
      <c r="K51" s="5"/>
      <c r="L51" s="5"/>
      <c r="M51" s="5"/>
    </row>
    <row r="52" s="1" customFormat="1" ht="24" customHeight="1" spans="2:13">
      <c r="B52" s="2"/>
      <c r="C52" s="3"/>
      <c r="E52" s="4"/>
      <c r="K52" s="5"/>
      <c r="L52" s="5"/>
      <c r="M52" s="5"/>
    </row>
    <row r="53" s="1" customFormat="1" ht="24" customHeight="1" spans="2:13">
      <c r="B53" s="2"/>
      <c r="C53" s="3"/>
      <c r="E53" s="4"/>
      <c r="K53" s="5"/>
      <c r="L53" s="5"/>
      <c r="M53" s="5"/>
    </row>
    <row r="54" s="1" customFormat="1" ht="24" customHeight="1" spans="2:13">
      <c r="B54" s="2"/>
      <c r="C54" s="3"/>
      <c r="E54" s="4"/>
      <c r="K54" s="5"/>
      <c r="L54" s="5"/>
      <c r="M54" s="5"/>
    </row>
    <row r="55" s="1" customFormat="1" ht="24" customHeight="1" spans="2:13">
      <c r="B55" s="2"/>
      <c r="C55" s="3"/>
      <c r="E55" s="4"/>
      <c r="K55" s="5"/>
      <c r="L55" s="5"/>
      <c r="M55" s="5"/>
    </row>
    <row r="56" s="1" customFormat="1" ht="24" customHeight="1" spans="2:13">
      <c r="B56" s="2"/>
      <c r="C56" s="3"/>
      <c r="E56" s="4"/>
      <c r="K56" s="5"/>
      <c r="L56" s="5"/>
      <c r="M56" s="5"/>
    </row>
    <row r="57" s="1" customFormat="1" ht="24" customHeight="1" spans="2:13">
      <c r="B57" s="2"/>
      <c r="C57" s="3"/>
      <c r="E57" s="4"/>
      <c r="K57" s="5"/>
      <c r="L57" s="5"/>
      <c r="M57" s="5"/>
    </row>
    <row r="58" s="1" customFormat="1" ht="24" customHeight="1" spans="2:13">
      <c r="B58" s="2"/>
      <c r="C58" s="3"/>
      <c r="E58" s="4"/>
      <c r="K58" s="5"/>
      <c r="L58" s="5"/>
      <c r="M58" s="5"/>
    </row>
    <row r="59" s="1" customFormat="1" ht="24" customHeight="1" spans="2:13">
      <c r="B59" s="2"/>
      <c r="C59" s="3"/>
      <c r="E59" s="4"/>
      <c r="K59" s="5"/>
      <c r="L59" s="5"/>
      <c r="M59" s="5"/>
    </row>
    <row r="60" s="1" customFormat="1" ht="24" customHeight="1" spans="2:13">
      <c r="B60" s="2"/>
      <c r="C60" s="3"/>
      <c r="E60" s="4"/>
      <c r="K60" s="5"/>
      <c r="L60" s="5"/>
      <c r="M60" s="5"/>
    </row>
    <row r="61" s="1" customFormat="1" ht="24" customHeight="1" spans="2:13">
      <c r="B61" s="2"/>
      <c r="C61" s="3"/>
      <c r="E61" s="4"/>
      <c r="K61" s="5"/>
      <c r="L61" s="5"/>
      <c r="M61" s="5"/>
    </row>
    <row r="62" s="1" customFormat="1" ht="24" customHeight="1" spans="2:13">
      <c r="B62" s="2"/>
      <c r="C62" s="3"/>
      <c r="E62" s="4"/>
      <c r="K62" s="5"/>
      <c r="L62" s="5"/>
      <c r="M62" s="5"/>
    </row>
    <row r="63" s="1" customFormat="1" ht="24" customHeight="1" spans="2:13">
      <c r="B63" s="2"/>
      <c r="C63" s="3"/>
      <c r="E63" s="4"/>
      <c r="K63" s="5"/>
      <c r="L63" s="5"/>
      <c r="M63" s="5"/>
    </row>
    <row r="64" s="1" customFormat="1" ht="24" customHeight="1" spans="2:13">
      <c r="B64" s="2"/>
      <c r="C64" s="3"/>
      <c r="E64" s="4"/>
      <c r="K64" s="5"/>
      <c r="L64" s="5"/>
      <c r="M64" s="5"/>
    </row>
    <row r="65" s="1" customFormat="1" ht="24" customHeight="1" spans="2:13">
      <c r="B65" s="2"/>
      <c r="C65" s="3"/>
      <c r="E65" s="4"/>
      <c r="K65" s="5"/>
      <c r="L65" s="5"/>
      <c r="M65" s="5"/>
    </row>
    <row r="66" s="1" customFormat="1" ht="24" customHeight="1" spans="2:13">
      <c r="B66" s="2"/>
      <c r="C66" s="3"/>
      <c r="E66" s="4"/>
      <c r="K66" s="5"/>
      <c r="L66" s="5"/>
      <c r="M66" s="5"/>
    </row>
    <row r="67" s="1" customFormat="1" ht="24" customHeight="1" spans="2:13">
      <c r="B67" s="2"/>
      <c r="C67" s="3"/>
      <c r="E67" s="4"/>
      <c r="K67" s="5"/>
      <c r="L67" s="5"/>
      <c r="M67" s="5"/>
    </row>
    <row r="68" s="1" customFormat="1" ht="24" customHeight="1" spans="2:13">
      <c r="B68" s="2"/>
      <c r="C68" s="3"/>
      <c r="E68" s="4"/>
      <c r="K68" s="5"/>
      <c r="L68" s="5"/>
      <c r="M68" s="5"/>
    </row>
    <row r="69" s="1" customFormat="1" ht="23" customHeight="1" spans="2:13">
      <c r="B69" s="2"/>
      <c r="C69" s="3"/>
      <c r="E69" s="4"/>
      <c r="K69" s="5"/>
      <c r="L69" s="5"/>
      <c r="M69" s="5"/>
    </row>
    <row r="70" s="1" customFormat="1" ht="23" customHeight="1" spans="2:13">
      <c r="B70" s="2"/>
      <c r="C70" s="3"/>
      <c r="E70" s="4"/>
      <c r="K70" s="5"/>
      <c r="L70" s="5"/>
      <c r="M70" s="5"/>
    </row>
    <row r="71" s="1" customFormat="1" ht="23" customHeight="1" spans="2:13">
      <c r="B71" s="2"/>
      <c r="C71" s="3"/>
      <c r="E71" s="4"/>
      <c r="K71" s="5"/>
      <c r="L71" s="5"/>
      <c r="M71" s="5"/>
    </row>
    <row r="72" s="1" customFormat="1" ht="23" customHeight="1" spans="2:13">
      <c r="B72" s="2"/>
      <c r="C72" s="3"/>
      <c r="E72" s="4"/>
      <c r="K72" s="5"/>
      <c r="L72" s="5"/>
      <c r="M72" s="5"/>
    </row>
    <row r="73" s="1" customFormat="1" ht="23" customHeight="1" spans="2:13">
      <c r="B73" s="2"/>
      <c r="C73" s="3"/>
      <c r="E73" s="4"/>
      <c r="K73" s="5"/>
      <c r="L73" s="5"/>
      <c r="M73" s="5"/>
    </row>
    <row r="74" s="1" customFormat="1" ht="23" customHeight="1" spans="2:13">
      <c r="B74" s="2"/>
      <c r="C74" s="3"/>
      <c r="E74" s="4"/>
      <c r="K74" s="5"/>
      <c r="L74" s="5"/>
      <c r="M74" s="5"/>
    </row>
    <row r="75" s="1" customFormat="1" ht="23" customHeight="1" spans="2:13">
      <c r="B75" s="2"/>
      <c r="C75" s="3"/>
      <c r="E75" s="4"/>
      <c r="K75" s="5"/>
      <c r="L75" s="5"/>
      <c r="M75" s="5"/>
    </row>
    <row r="76" s="1" customFormat="1" ht="23" customHeight="1" spans="2:13">
      <c r="B76" s="2"/>
      <c r="C76" s="3"/>
      <c r="E76" s="4"/>
      <c r="K76" s="5"/>
      <c r="L76" s="5"/>
      <c r="M76" s="5"/>
    </row>
    <row r="77" s="1" customFormat="1" ht="23" customHeight="1" spans="2:13">
      <c r="B77" s="2"/>
      <c r="C77" s="3"/>
      <c r="E77" s="4"/>
      <c r="K77" s="5"/>
      <c r="L77" s="5"/>
      <c r="M77" s="5"/>
    </row>
    <row r="78" s="1" customFormat="1" ht="23" customHeight="1" spans="2:13">
      <c r="B78" s="2"/>
      <c r="C78" s="3"/>
      <c r="E78" s="4"/>
      <c r="K78" s="5"/>
      <c r="L78" s="5"/>
      <c r="M78" s="5"/>
    </row>
    <row r="79" s="1" customFormat="1" ht="23" customHeight="1" spans="2:13">
      <c r="B79" s="2"/>
      <c r="C79" s="3"/>
      <c r="E79" s="4"/>
      <c r="K79" s="5"/>
      <c r="L79" s="5"/>
      <c r="M79" s="5"/>
    </row>
    <row r="80" s="1" customFormat="1" ht="23" customHeight="1" spans="2:13">
      <c r="B80" s="2"/>
      <c r="C80" s="3"/>
      <c r="E80" s="4"/>
      <c r="K80" s="5"/>
      <c r="L80" s="5"/>
      <c r="M80" s="5"/>
    </row>
    <row r="81" s="1" customFormat="1" ht="23" customHeight="1" spans="2:13">
      <c r="B81" s="2"/>
      <c r="C81" s="3"/>
      <c r="E81" s="4"/>
      <c r="K81" s="5"/>
      <c r="L81" s="5"/>
      <c r="M81" s="5"/>
    </row>
    <row r="82" s="1" customFormat="1" ht="23" customHeight="1" spans="2:13">
      <c r="B82" s="2"/>
      <c r="C82" s="3"/>
      <c r="E82" s="4"/>
      <c r="K82" s="5"/>
      <c r="L82" s="5"/>
      <c r="M82" s="5"/>
    </row>
    <row r="83" s="1" customFormat="1" ht="23" customHeight="1" spans="2:13">
      <c r="B83" s="2"/>
      <c r="C83" s="3"/>
      <c r="E83" s="4"/>
      <c r="K83" s="5"/>
      <c r="L83" s="5"/>
      <c r="M83" s="5"/>
    </row>
    <row r="84" s="1" customFormat="1" ht="23" customHeight="1" spans="2:13">
      <c r="B84" s="2"/>
      <c r="C84" s="3"/>
      <c r="E84" s="4"/>
      <c r="K84" s="5"/>
      <c r="L84" s="5"/>
      <c r="M84" s="5"/>
    </row>
    <row r="85" s="1" customFormat="1" ht="23" customHeight="1" spans="2:13">
      <c r="B85" s="2"/>
      <c r="C85" s="3"/>
      <c r="E85" s="4"/>
      <c r="K85" s="5"/>
      <c r="L85" s="5"/>
      <c r="M85" s="5"/>
    </row>
    <row r="86" s="1" customFormat="1" ht="23" customHeight="1" spans="2:13">
      <c r="B86" s="2"/>
      <c r="C86" s="3"/>
      <c r="E86" s="4"/>
      <c r="K86" s="5"/>
      <c r="L86" s="5"/>
      <c r="M86" s="5"/>
    </row>
  </sheetData>
  <mergeCells count="3">
    <mergeCell ref="A1:O1"/>
    <mergeCell ref="A30:J30"/>
    <mergeCell ref="A31:J31"/>
  </mergeCells>
  <conditionalFormatting sqref="B4:B15">
    <cfRule type="duplicateValues" dxfId="0" priority="41"/>
  </conditionalFormatting>
  <conditionalFormatting sqref="B9:B10">
    <cfRule type="duplicateValues" dxfId="0" priority="85"/>
    <cfRule type="duplicateValues" dxfId="1" priority="94"/>
    <cfRule type="duplicateValues" dxfId="0" priority="95"/>
  </conditionalFormatting>
  <conditionalFormatting sqref="E9:E10">
    <cfRule type="duplicateValues" dxfId="0" priority="71"/>
  </conditionalFormatting>
  <conditionalFormatting sqref="H3:H8">
    <cfRule type="duplicateValues" dxfId="0" priority="105"/>
    <cfRule type="duplicateValues" dxfId="1" priority="109"/>
    <cfRule type="duplicateValues" dxfId="0" priority="110"/>
  </conditionalFormatting>
  <conditionalFormatting sqref="H9:H29">
    <cfRule type="duplicateValues" dxfId="0" priority="72"/>
    <cfRule type="duplicateValues" dxfId="1" priority="76"/>
    <cfRule type="duplicateValues" dxfId="0" priority="77"/>
  </conditionalFormatting>
  <conditionalFormatting sqref="B1:B2 B32:B1048576">
    <cfRule type="duplicateValues" dxfId="0" priority="138"/>
  </conditionalFormatting>
  <conditionalFormatting sqref="B1:B2 H1:H2 B32:B1048576 H32:H1048576">
    <cfRule type="duplicateValues" dxfId="0" priority="137"/>
  </conditionalFormatting>
  <conditionalFormatting sqref="H1:H2 B1:B2 H32:H1048576 B32:B1048576">
    <cfRule type="duplicateValues" dxfId="0" priority="136"/>
  </conditionalFormatting>
  <conditionalFormatting sqref="H$1:H$1048576 B$1:B$1048576">
    <cfRule type="duplicateValues" dxfId="0" priority="1"/>
  </conditionalFormatting>
  <conditionalFormatting sqref="H2 B2 F32:F36 B32:B1048576 H37:H1048576">
    <cfRule type="duplicateValues" dxfId="0" priority="157"/>
  </conditionalFormatting>
  <conditionalFormatting sqref="B2 B32:B1048576">
    <cfRule type="duplicateValues" dxfId="0" priority="140"/>
  </conditionalFormatting>
  <conditionalFormatting sqref="B2 H2 F32:F36 H37:H1048576 B32:B1048576">
    <cfRule type="duplicateValues" dxfId="0" priority="145"/>
  </conditionalFormatting>
  <conditionalFormatting sqref="H2 B2 F32:F36 H37:H1048576 B32:B1048576">
    <cfRule type="duplicateValues" dxfId="0" priority="143"/>
  </conditionalFormatting>
  <conditionalFormatting sqref="B3:B8 B11:B29">
    <cfRule type="duplicateValues" dxfId="0" priority="118"/>
    <cfRule type="duplicateValues" dxfId="1" priority="127"/>
    <cfRule type="duplicateValues" dxfId="0" priority="128"/>
  </conditionalFormatting>
  <conditionalFormatting sqref="H3:H8 B3:B8 B11:B29">
    <cfRule type="duplicateValues" dxfId="0" priority="103"/>
  </conditionalFormatting>
  <conditionalFormatting sqref="E3:E8 E11:E29">
    <cfRule type="duplicateValues" dxfId="0" priority="104"/>
  </conditionalFormatting>
  <conditionalFormatting sqref="H9:H29 B9:B10">
    <cfRule type="duplicateValues" dxfId="0" priority="70"/>
  </conditionalFormatting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9"/>
  <sheetViews>
    <sheetView zoomScale="115" zoomScaleNormal="115" topLeftCell="A27" workbookViewId="0">
      <selection activeCell="E35" sqref="E35"/>
    </sheetView>
  </sheetViews>
  <sheetFormatPr defaultColWidth="9" defaultRowHeight="16.5"/>
  <cols>
    <col min="1" max="1" width="5.125" style="1" customWidth="1"/>
    <col min="2" max="2" width="6.5" style="2" customWidth="1"/>
    <col min="3" max="3" width="23.125" style="3" customWidth="1"/>
    <col min="4" max="4" width="11" style="1" customWidth="1"/>
    <col min="5" max="5" width="20.375" style="4" customWidth="1"/>
    <col min="6" max="7" width="4.375" style="1" customWidth="1"/>
    <col min="8" max="8" width="6.75" style="1" customWidth="1"/>
    <col min="9" max="10" width="4.375" style="1" customWidth="1"/>
    <col min="11" max="11" width="8.25" style="5" customWidth="1"/>
    <col min="12" max="12" width="7.25" style="5" customWidth="1"/>
    <col min="13" max="13" width="8.25" style="5" customWidth="1"/>
    <col min="14" max="14" width="14.125" style="1" hidden="1" customWidth="1"/>
    <col min="15" max="15" width="27.625" style="1" customWidth="1"/>
    <col min="16" max="16384" width="9" style="1"/>
  </cols>
  <sheetData>
    <row r="1" s="1" customFormat="1" ht="33" customHeight="1" spans="1:15">
      <c r="A1" s="6" t="s">
        <v>391</v>
      </c>
      <c r="B1" s="7"/>
      <c r="C1" s="8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25"/>
    </row>
    <row r="2" s="1" customFormat="1" ht="24" customHeight="1" spans="1:15">
      <c r="A2" s="9" t="s">
        <v>181</v>
      </c>
      <c r="B2" s="10" t="s">
        <v>182</v>
      </c>
      <c r="C2" s="10" t="s">
        <v>183</v>
      </c>
      <c r="D2" s="11" t="s">
        <v>184</v>
      </c>
      <c r="E2" s="11" t="s">
        <v>185</v>
      </c>
      <c r="F2" s="10" t="s">
        <v>186</v>
      </c>
      <c r="G2" s="11" t="s">
        <v>187</v>
      </c>
      <c r="H2" s="12" t="s">
        <v>188</v>
      </c>
      <c r="I2" s="12" t="s">
        <v>189</v>
      </c>
      <c r="J2" s="12" t="s">
        <v>190</v>
      </c>
      <c r="K2" s="12" t="s">
        <v>191</v>
      </c>
      <c r="L2" s="12" t="s">
        <v>192</v>
      </c>
      <c r="M2" s="12" t="s">
        <v>178</v>
      </c>
      <c r="N2" s="10" t="s">
        <v>193</v>
      </c>
      <c r="O2" s="10" t="s">
        <v>194</v>
      </c>
    </row>
    <row r="3" s="1" customFormat="1" ht="24" customHeight="1" spans="1:15">
      <c r="A3" s="13">
        <f>ROW()-2</f>
        <v>1</v>
      </c>
      <c r="B3" s="14" t="s">
        <v>292</v>
      </c>
      <c r="C3" s="15" t="s">
        <v>280</v>
      </c>
      <c r="D3" s="16">
        <v>45870</v>
      </c>
      <c r="E3" s="17" t="s">
        <v>293</v>
      </c>
      <c r="F3" s="18" t="str">
        <f>IF(MOD(MID(E3,17,1),2)=0,"女","男")</f>
        <v>男</v>
      </c>
      <c r="G3" s="19" t="str">
        <f>IF(LEN(E3)=18,(IF(LOOKUP(MOD(SUM(MID(E3,1,1)*7,MID(E3,2,1)*9,MID(E3,3,1)*10,MID(E3,4,1)*5,MID(E3,5,1)*8,MID(E3,6,1)*4,MID(E3,7,1)*2,MID(E3,8,1),MID(E3,9,1)*6,MID(E3,10,1)*3,MID(E3,11,1)*7,MID(E3,12,1)*9,MID(E3,13,1)*10,MID(E3,14,1)*5,MID(E3,15,1)*8,MID(E3,16,1)*4,MID(E3,17,1)*2),11),{0,1,2,3,4,5,6,7,8,9,10},{"1","0","x","9","8","7","6","5","4","3","2"})=RIGHT(E3,1),"√","×")),"身份证号长度不符")</f>
        <v>√</v>
      </c>
      <c r="H3" s="14"/>
      <c r="I3" s="19" t="s">
        <v>198</v>
      </c>
      <c r="J3" s="26">
        <f>DAY(EOMONTH(D3,0))-DAY(D3)+1</f>
        <v>31</v>
      </c>
      <c r="K3" s="27">
        <v>70</v>
      </c>
      <c r="L3" s="27">
        <f>IF(H3="",30/30*J3,0)</f>
        <v>31</v>
      </c>
      <c r="M3" s="27">
        <f>SUM(K3:L3)</f>
        <v>101</v>
      </c>
      <c r="N3" s="28"/>
      <c r="O3" s="28" t="s">
        <v>175</v>
      </c>
    </row>
    <row r="4" s="1" customFormat="1" ht="24" customHeight="1" spans="1:15">
      <c r="A4" s="13">
        <f>ROW()-2</f>
        <v>2</v>
      </c>
      <c r="B4" s="32" t="s">
        <v>347</v>
      </c>
      <c r="C4" s="15" t="s">
        <v>280</v>
      </c>
      <c r="D4" s="16">
        <v>45870</v>
      </c>
      <c r="E4" s="77" t="s">
        <v>348</v>
      </c>
      <c r="F4" s="18" t="str">
        <f>IF(MOD(MID(E4,17,1),2)=0,"女","男")</f>
        <v>男</v>
      </c>
      <c r="G4" s="19" t="str">
        <f>IF(LEN(E4)=18,(IF(LOOKUP(MOD(SUM(MID(E4,1,1)*7,MID(E4,2,1)*9,MID(E4,3,1)*10,MID(E4,4,1)*5,MID(E4,5,1)*8,MID(E4,6,1)*4,MID(E4,7,1)*2,MID(E4,8,1),MID(E4,9,1)*6,MID(E4,10,1)*3,MID(E4,11,1)*7,MID(E4,12,1)*9,MID(E4,13,1)*10,MID(E4,14,1)*5,MID(E4,15,1)*8,MID(E4,16,1)*4,MID(E4,17,1)*2),11),{0,1,2,3,4,5,6,7,8,9,10},{"1","0","x","9","8","7","6","5","4","3","2"})=RIGHT(E4,1),"√","×")),"身份证号长度不符")</f>
        <v>√</v>
      </c>
      <c r="H4" s="14"/>
      <c r="I4" s="19" t="s">
        <v>198</v>
      </c>
      <c r="J4" s="26">
        <f>DAY(EOMONTH(D4,0))-DAY(D4)+1</f>
        <v>31</v>
      </c>
      <c r="K4" s="27">
        <v>70</v>
      </c>
      <c r="L4" s="27">
        <f>IF(H4="",30/30*J4,0)</f>
        <v>31</v>
      </c>
      <c r="M4" s="27">
        <f>SUM(K4:L4)</f>
        <v>101</v>
      </c>
      <c r="N4" s="28"/>
      <c r="O4" s="28" t="s">
        <v>176</v>
      </c>
    </row>
    <row r="5" s="1" customFormat="1" ht="24" customHeight="1" spans="1:15">
      <c r="A5" s="13">
        <f>ROW()-2</f>
        <v>3</v>
      </c>
      <c r="B5" s="32" t="s">
        <v>360</v>
      </c>
      <c r="C5" s="15" t="s">
        <v>361</v>
      </c>
      <c r="D5" s="16">
        <v>45870</v>
      </c>
      <c r="E5" s="77" t="s">
        <v>362</v>
      </c>
      <c r="F5" s="18" t="str">
        <f>IF(MOD(MID(E5,17,1),2)=0,"女","男")</f>
        <v>男</v>
      </c>
      <c r="G5" s="19" t="str">
        <f>IF(LEN(E5)=18,(IF(LOOKUP(MOD(SUM(MID(E5,1,1)*7,MID(E5,2,1)*9,MID(E5,3,1)*10,MID(E5,4,1)*5,MID(E5,5,1)*8,MID(E5,6,1)*4,MID(E5,7,1)*2,MID(E5,8,1),MID(E5,9,1)*6,MID(E5,10,1)*3,MID(E5,11,1)*7,MID(E5,12,1)*9,MID(E5,13,1)*10,MID(E5,14,1)*5,MID(E5,15,1)*8,MID(E5,16,1)*4,MID(E5,17,1)*2),11),{0,1,2,3,4,5,6,7,8,9,10},{"1","0","x","9","8","7","6","5","4","3","2"})=RIGHT(E5,1),"√","×")),"身份证号长度不符")</f>
        <v>√</v>
      </c>
      <c r="H5" s="14"/>
      <c r="I5" s="19" t="s">
        <v>198</v>
      </c>
      <c r="J5" s="26">
        <f>DAY(EOMONTH(D5,0))-DAY(D5)+1</f>
        <v>31</v>
      </c>
      <c r="K5" s="27">
        <v>70</v>
      </c>
      <c r="L5" s="27">
        <f>IF(H5="",30/30*J5,0)</f>
        <v>31</v>
      </c>
      <c r="M5" s="27">
        <f>SUM(K5:L5)</f>
        <v>101</v>
      </c>
      <c r="N5" s="28"/>
      <c r="O5" s="28" t="s">
        <v>175</v>
      </c>
    </row>
    <row r="6" s="1" customFormat="1" ht="24" customHeight="1" spans="1:15">
      <c r="A6" s="13">
        <f>ROW()-2</f>
        <v>4</v>
      </c>
      <c r="B6" s="20" t="s">
        <v>363</v>
      </c>
      <c r="C6" s="15" t="s">
        <v>364</v>
      </c>
      <c r="D6" s="16">
        <v>45870</v>
      </c>
      <c r="E6" s="77" t="s">
        <v>365</v>
      </c>
      <c r="F6" s="18" t="str">
        <f>IF(MOD(MID(E6,17,1),2)=0,"女","男")</f>
        <v>男</v>
      </c>
      <c r="G6" s="19" t="str">
        <f>IF(LEN(E6)=18,(IF(LOOKUP(MOD(SUM(MID(E6,1,1)*7,MID(E6,2,1)*9,MID(E6,3,1)*10,MID(E6,4,1)*5,MID(E6,5,1)*8,MID(E6,6,1)*4,MID(E6,7,1)*2,MID(E6,8,1),MID(E6,9,1)*6,MID(E6,10,1)*3,MID(E6,11,1)*7,MID(E6,12,1)*9,MID(E6,13,1)*10,MID(E6,14,1)*5,MID(E6,15,1)*8,MID(E6,16,1)*4,MID(E6,17,1)*2),11),{0,1,2,3,4,5,6,7,8,9,10},{"1","0","x","9","8","7","6","5","4","3","2"})=RIGHT(E6,1),"√","×")),"身份证号长度不符")</f>
        <v>√</v>
      </c>
      <c r="H6" s="14"/>
      <c r="I6" s="19" t="s">
        <v>198</v>
      </c>
      <c r="J6" s="26">
        <f>DAY(EOMONTH(D6,0))-DAY(D6)+1</f>
        <v>31</v>
      </c>
      <c r="K6" s="27">
        <v>70</v>
      </c>
      <c r="L6" s="27">
        <f>IF(H6="",30/30*J6,0)</f>
        <v>31</v>
      </c>
      <c r="M6" s="27">
        <f>SUM(K6:L6)</f>
        <v>101</v>
      </c>
      <c r="N6" s="28"/>
      <c r="O6" s="28" t="s">
        <v>175</v>
      </c>
    </row>
    <row r="7" s="1" customFormat="1" ht="24" customHeight="1" spans="1:15">
      <c r="A7" s="13">
        <f t="shared" ref="A7:A32" si="0">ROW()-2</f>
        <v>5</v>
      </c>
      <c r="B7" s="32" t="s">
        <v>369</v>
      </c>
      <c r="C7" s="15" t="s">
        <v>224</v>
      </c>
      <c r="D7" s="16">
        <v>45870</v>
      </c>
      <c r="E7" s="77" t="s">
        <v>370</v>
      </c>
      <c r="F7" s="18" t="str">
        <f t="shared" ref="F7:F32" si="1">IF(MOD(MID(E7,17,1),2)=0,"女","男")</f>
        <v>女</v>
      </c>
      <c r="G7" s="19" t="str">
        <f>IF(LEN(E7)=18,(IF(LOOKUP(MOD(SUM(MID(E7,1,1)*7,MID(E7,2,1)*9,MID(E7,3,1)*10,MID(E7,4,1)*5,MID(E7,5,1)*8,MID(E7,6,1)*4,MID(E7,7,1)*2,MID(E7,8,1),MID(E7,9,1)*6,MID(E7,10,1)*3,MID(E7,11,1)*7,MID(E7,12,1)*9,MID(E7,13,1)*10,MID(E7,14,1)*5,MID(E7,15,1)*8,MID(E7,16,1)*4,MID(E7,17,1)*2),11),{0,1,2,3,4,5,6,7,8,9,10},{"1","0","x","9","8","7","6","5","4","3","2"})=RIGHT(E7,1),"√","×")),"身份证号长度不符")</f>
        <v>√</v>
      </c>
      <c r="H7" s="14"/>
      <c r="I7" s="19" t="s">
        <v>198</v>
      </c>
      <c r="J7" s="26">
        <f t="shared" ref="J7:J32" si="2">DAY(EOMONTH(D7,0))-DAY(D7)+1</f>
        <v>31</v>
      </c>
      <c r="K7" s="27">
        <v>70</v>
      </c>
      <c r="L7" s="27">
        <f t="shared" ref="L7:L32" si="3">IF(H7="",30/30*J7,0)</f>
        <v>31</v>
      </c>
      <c r="M7" s="27">
        <f t="shared" ref="M7:M32" si="4">SUM(K7:L7)</f>
        <v>101</v>
      </c>
      <c r="N7" s="28"/>
      <c r="O7" s="28" t="s">
        <v>176</v>
      </c>
    </row>
    <row r="8" s="1" customFormat="1" ht="24" customHeight="1" spans="1:15">
      <c r="A8" s="13">
        <f t="shared" si="0"/>
        <v>6</v>
      </c>
      <c r="B8" s="32" t="s">
        <v>371</v>
      </c>
      <c r="C8" s="15" t="s">
        <v>367</v>
      </c>
      <c r="D8" s="16">
        <v>45870</v>
      </c>
      <c r="E8" s="77" t="s">
        <v>372</v>
      </c>
      <c r="F8" s="18" t="str">
        <f t="shared" si="1"/>
        <v>男</v>
      </c>
      <c r="G8" s="19" t="str">
        <f>IF(LEN(E8)=18,(IF(LOOKUP(MOD(SUM(MID(E8,1,1)*7,MID(E8,2,1)*9,MID(E8,3,1)*10,MID(E8,4,1)*5,MID(E8,5,1)*8,MID(E8,6,1)*4,MID(E8,7,1)*2,MID(E8,8,1),MID(E8,9,1)*6,MID(E8,10,1)*3,MID(E8,11,1)*7,MID(E8,12,1)*9,MID(E8,13,1)*10,MID(E8,14,1)*5,MID(E8,15,1)*8,MID(E8,16,1)*4,MID(E8,17,1)*2),11),{0,1,2,3,4,5,6,7,8,9,10},{"1","0","x","9","8","7","6","5","4","3","2"})=RIGHT(E8,1),"√","×")),"身份证号长度不符")</f>
        <v>√</v>
      </c>
      <c r="H8" s="14"/>
      <c r="I8" s="19" t="s">
        <v>198</v>
      </c>
      <c r="J8" s="26">
        <f t="shared" si="2"/>
        <v>31</v>
      </c>
      <c r="K8" s="27">
        <v>70</v>
      </c>
      <c r="L8" s="27">
        <f t="shared" si="3"/>
        <v>31</v>
      </c>
      <c r="M8" s="27">
        <f t="shared" si="4"/>
        <v>101</v>
      </c>
      <c r="N8" s="28"/>
      <c r="O8" s="28" t="s">
        <v>175</v>
      </c>
    </row>
    <row r="9" s="1" customFormat="1" ht="24" customHeight="1" spans="1:15">
      <c r="A9" s="13">
        <f t="shared" si="0"/>
        <v>7</v>
      </c>
      <c r="B9" s="32" t="s">
        <v>373</v>
      </c>
      <c r="C9" s="15" t="s">
        <v>374</v>
      </c>
      <c r="D9" s="16">
        <v>45870</v>
      </c>
      <c r="E9" s="77" t="s">
        <v>375</v>
      </c>
      <c r="F9" s="18" t="str">
        <f t="shared" si="1"/>
        <v>男</v>
      </c>
      <c r="G9" s="19" t="str">
        <f>IF(LEN(E9)=18,(IF(LOOKUP(MOD(SUM(MID(E9,1,1)*7,MID(E9,2,1)*9,MID(E9,3,1)*10,MID(E9,4,1)*5,MID(E9,5,1)*8,MID(E9,6,1)*4,MID(E9,7,1)*2,MID(E9,8,1),MID(E9,9,1)*6,MID(E9,10,1)*3,MID(E9,11,1)*7,MID(E9,12,1)*9,MID(E9,13,1)*10,MID(E9,14,1)*5,MID(E9,15,1)*8,MID(E9,16,1)*4,MID(E9,17,1)*2),11),{0,1,2,3,4,5,6,7,8,9,10},{"1","0","x","9","8","7","6","5","4","3","2"})=RIGHT(E9,1),"√","×")),"身份证号长度不符")</f>
        <v>√</v>
      </c>
      <c r="H9" s="14"/>
      <c r="I9" s="19" t="s">
        <v>198</v>
      </c>
      <c r="J9" s="26">
        <f t="shared" si="2"/>
        <v>31</v>
      </c>
      <c r="K9" s="27">
        <v>70</v>
      </c>
      <c r="L9" s="27">
        <f t="shared" si="3"/>
        <v>31</v>
      </c>
      <c r="M9" s="27">
        <f t="shared" si="4"/>
        <v>101</v>
      </c>
      <c r="N9" s="28"/>
      <c r="O9" s="28" t="s">
        <v>175</v>
      </c>
    </row>
    <row r="10" s="1" customFormat="1" ht="24" customHeight="1" spans="1:15">
      <c r="A10" s="13">
        <f t="shared" si="0"/>
        <v>8</v>
      </c>
      <c r="B10" s="32" t="s">
        <v>376</v>
      </c>
      <c r="C10" s="15" t="s">
        <v>237</v>
      </c>
      <c r="D10" s="16">
        <v>45870</v>
      </c>
      <c r="E10" s="77" t="s">
        <v>377</v>
      </c>
      <c r="F10" s="18" t="str">
        <f t="shared" si="1"/>
        <v>女</v>
      </c>
      <c r="G10" s="19" t="str">
        <f>IF(LEN(E10)=18,(IF(LOOKUP(MOD(SUM(MID(E10,1,1)*7,MID(E10,2,1)*9,MID(E10,3,1)*10,MID(E10,4,1)*5,MID(E10,5,1)*8,MID(E10,6,1)*4,MID(E10,7,1)*2,MID(E10,8,1),MID(E10,9,1)*6,MID(E10,10,1)*3,MID(E10,11,1)*7,MID(E10,12,1)*9,MID(E10,13,1)*10,MID(E10,14,1)*5,MID(E10,15,1)*8,MID(E10,16,1)*4,MID(E10,17,1)*2),11),{0,1,2,3,4,5,6,7,8,9,10},{"1","0","x","9","8","7","6","5","4","3","2"})=RIGHT(E10,1),"√","×")),"身份证号长度不符")</f>
        <v>√</v>
      </c>
      <c r="H10" s="14"/>
      <c r="I10" s="19" t="s">
        <v>198</v>
      </c>
      <c r="J10" s="26">
        <f t="shared" si="2"/>
        <v>31</v>
      </c>
      <c r="K10" s="27">
        <v>70</v>
      </c>
      <c r="L10" s="27">
        <f t="shared" si="3"/>
        <v>31</v>
      </c>
      <c r="M10" s="27">
        <f t="shared" si="4"/>
        <v>101</v>
      </c>
      <c r="N10" s="28"/>
      <c r="O10" s="28" t="s">
        <v>176</v>
      </c>
    </row>
    <row r="11" s="1" customFormat="1" ht="24" customHeight="1" spans="1:15">
      <c r="A11" s="13">
        <f t="shared" si="0"/>
        <v>9</v>
      </c>
      <c r="B11" s="32" t="s">
        <v>382</v>
      </c>
      <c r="C11" s="15" t="s">
        <v>286</v>
      </c>
      <c r="D11" s="16">
        <v>45870</v>
      </c>
      <c r="E11" s="77" t="s">
        <v>383</v>
      </c>
      <c r="F11" s="18" t="str">
        <f t="shared" si="1"/>
        <v>男</v>
      </c>
      <c r="G11" s="19" t="str">
        <f>IF(LEN(E11)=18,(IF(LOOKUP(MOD(SUM(MID(E11,1,1)*7,MID(E11,2,1)*9,MID(E11,3,1)*10,MID(E11,4,1)*5,MID(E11,5,1)*8,MID(E11,6,1)*4,MID(E11,7,1)*2,MID(E11,8,1),MID(E11,9,1)*6,MID(E11,10,1)*3,MID(E11,11,1)*7,MID(E11,12,1)*9,MID(E11,13,1)*10,MID(E11,14,1)*5,MID(E11,15,1)*8,MID(E11,16,1)*4,MID(E11,17,1)*2),11),{0,1,2,3,4,5,6,7,8,9,10},{"1","0","x","9","8","7","6","5","4","3","2"})=RIGHT(E11,1),"√","×")),"身份证号长度不符")</f>
        <v>√</v>
      </c>
      <c r="H11" s="14"/>
      <c r="I11" s="19" t="s">
        <v>198</v>
      </c>
      <c r="J11" s="26">
        <f t="shared" si="2"/>
        <v>31</v>
      </c>
      <c r="K11" s="27">
        <v>70</v>
      </c>
      <c r="L11" s="27">
        <f t="shared" si="3"/>
        <v>31</v>
      </c>
      <c r="M11" s="27">
        <f t="shared" si="4"/>
        <v>101</v>
      </c>
      <c r="N11" s="28"/>
      <c r="O11" s="28" t="s">
        <v>175</v>
      </c>
    </row>
    <row r="12" s="1" customFormat="1" ht="24" customHeight="1" spans="1:15">
      <c r="A12" s="13">
        <f t="shared" si="0"/>
        <v>10</v>
      </c>
      <c r="B12" s="32" t="s">
        <v>384</v>
      </c>
      <c r="C12" s="15" t="s">
        <v>385</v>
      </c>
      <c r="D12" s="16">
        <v>45870</v>
      </c>
      <c r="E12" s="77" t="s">
        <v>386</v>
      </c>
      <c r="F12" s="18" t="str">
        <f t="shared" si="1"/>
        <v>男</v>
      </c>
      <c r="G12" s="19" t="str">
        <f>IF(LEN(E12)=18,(IF(LOOKUP(MOD(SUM(MID(E12,1,1)*7,MID(E12,2,1)*9,MID(E12,3,1)*10,MID(E12,4,1)*5,MID(E12,5,1)*8,MID(E12,6,1)*4,MID(E12,7,1)*2,MID(E12,8,1),MID(E12,9,1)*6,MID(E12,10,1)*3,MID(E12,11,1)*7,MID(E12,12,1)*9,MID(E12,13,1)*10,MID(E12,14,1)*5,MID(E12,15,1)*8,MID(E12,16,1)*4,MID(E12,17,1)*2),11),{0,1,2,3,4,5,6,7,8,9,10},{"1","0","x","9","8","7","6","5","4","3","2"})=RIGHT(E12,1),"√","×")),"身份证号长度不符")</f>
        <v>√</v>
      </c>
      <c r="H12" s="14"/>
      <c r="I12" s="19" t="s">
        <v>198</v>
      </c>
      <c r="J12" s="26">
        <f t="shared" si="2"/>
        <v>31</v>
      </c>
      <c r="K12" s="27">
        <v>70</v>
      </c>
      <c r="L12" s="27">
        <f t="shared" si="3"/>
        <v>31</v>
      </c>
      <c r="M12" s="27">
        <f t="shared" si="4"/>
        <v>101</v>
      </c>
      <c r="N12" s="28"/>
      <c r="O12" s="28" t="s">
        <v>175</v>
      </c>
    </row>
    <row r="13" s="1" customFormat="1" ht="24" customHeight="1" spans="1:15">
      <c r="A13" s="13">
        <f t="shared" si="0"/>
        <v>11</v>
      </c>
      <c r="B13" s="20" t="s">
        <v>392</v>
      </c>
      <c r="C13" s="15" t="s">
        <v>361</v>
      </c>
      <c r="D13" s="33">
        <v>45870</v>
      </c>
      <c r="E13" s="77" t="s">
        <v>393</v>
      </c>
      <c r="F13" s="18" t="str">
        <f t="shared" si="1"/>
        <v>男</v>
      </c>
      <c r="G13" s="19" t="str">
        <f>IF(LEN(E13)=18,(IF(LOOKUP(MOD(SUM(MID(E13,1,1)*7,MID(E13,2,1)*9,MID(E13,3,1)*10,MID(E13,4,1)*5,MID(E13,5,1)*8,MID(E13,6,1)*4,MID(E13,7,1)*2,MID(E13,8,1),MID(E13,9,1)*6,MID(E13,10,1)*3,MID(E13,11,1)*7,MID(E13,12,1)*9,MID(E13,13,1)*10,MID(E13,14,1)*5,MID(E13,15,1)*8,MID(E13,16,1)*4,MID(E13,17,1)*2),11),{0,1,2,3,4,5,6,7,8,9,10},{"1","0","x","9","8","7","6","5","4","3","2"})=RIGHT(E13,1),"√","×")),"身份证号长度不符")</f>
        <v>√</v>
      </c>
      <c r="H13" s="20" t="s">
        <v>369</v>
      </c>
      <c r="I13" s="19" t="s">
        <v>198</v>
      </c>
      <c r="J13" s="26">
        <f t="shared" si="2"/>
        <v>31</v>
      </c>
      <c r="K13" s="27">
        <f t="shared" ref="K13:K27" si="5">IF(H13="",70/30*J7,0)</f>
        <v>0</v>
      </c>
      <c r="L13" s="27">
        <f t="shared" si="3"/>
        <v>0</v>
      </c>
      <c r="M13" s="27">
        <f t="shared" si="4"/>
        <v>0</v>
      </c>
      <c r="N13" s="28"/>
      <c r="O13" s="28" t="s">
        <v>175</v>
      </c>
    </row>
    <row r="14" s="1" customFormat="1" ht="24" customHeight="1" spans="1:15">
      <c r="A14" s="13">
        <f t="shared" si="0"/>
        <v>12</v>
      </c>
      <c r="B14" s="20" t="s">
        <v>394</v>
      </c>
      <c r="C14" s="15" t="s">
        <v>395</v>
      </c>
      <c r="D14" s="33">
        <v>45870</v>
      </c>
      <c r="E14" s="17" t="s">
        <v>396</v>
      </c>
      <c r="F14" s="18" t="str">
        <f t="shared" si="1"/>
        <v>男</v>
      </c>
      <c r="G14" s="19" t="str">
        <f>IF(LEN(E14)=18,(IF(LOOKUP(MOD(SUM(MID(E14,1,1)*7,MID(E14,2,1)*9,MID(E14,3,1)*10,MID(E14,4,1)*5,MID(E14,5,1)*8,MID(E14,6,1)*4,MID(E14,7,1)*2,MID(E14,8,1),MID(E14,9,1)*6,MID(E14,10,1)*3,MID(E14,11,1)*7,MID(E14,12,1)*9,MID(E14,13,1)*10,MID(E14,14,1)*5,MID(E14,15,1)*8,MID(E14,16,1)*4,MID(E14,17,1)*2),11),{0,1,2,3,4,5,6,7,8,9,10},{"1","0","x","9","8","7","6","5","4","3","2"})=RIGHT(E14,1),"√","×")),"身份证号长度不符")</f>
        <v>√</v>
      </c>
      <c r="H14" s="20" t="s">
        <v>347</v>
      </c>
      <c r="I14" s="19" t="s">
        <v>198</v>
      </c>
      <c r="J14" s="26">
        <f t="shared" si="2"/>
        <v>31</v>
      </c>
      <c r="K14" s="27">
        <f t="shared" si="5"/>
        <v>0</v>
      </c>
      <c r="L14" s="27">
        <f t="shared" si="3"/>
        <v>0</v>
      </c>
      <c r="M14" s="27">
        <f t="shared" si="4"/>
        <v>0</v>
      </c>
      <c r="N14" s="28"/>
      <c r="O14" s="28" t="s">
        <v>175</v>
      </c>
    </row>
    <row r="15" s="1" customFormat="1" ht="24" customHeight="1" spans="1:15">
      <c r="A15" s="13">
        <f t="shared" si="0"/>
        <v>13</v>
      </c>
      <c r="B15" s="20" t="s">
        <v>397</v>
      </c>
      <c r="C15" s="15" t="s">
        <v>364</v>
      </c>
      <c r="D15" s="33">
        <v>45873</v>
      </c>
      <c r="E15" s="17" t="s">
        <v>398</v>
      </c>
      <c r="F15" s="18" t="str">
        <f t="shared" si="1"/>
        <v>男</v>
      </c>
      <c r="G15" s="19" t="str">
        <f>IF(LEN(E15)=18,(IF(LOOKUP(MOD(SUM(MID(E15,1,1)*7,MID(E15,2,1)*9,MID(E15,3,1)*10,MID(E15,4,1)*5,MID(E15,5,1)*8,MID(E15,6,1)*4,MID(E15,7,1)*2,MID(E15,8,1),MID(E15,9,1)*6,MID(E15,10,1)*3,MID(E15,11,1)*7,MID(E15,12,1)*9,MID(E15,13,1)*10,MID(E15,14,1)*5,MID(E15,15,1)*8,MID(E15,16,1)*4,MID(E15,17,1)*2),11),{0,1,2,3,4,5,6,7,8,9,10},{"1","0","x","9","8","7","6","5","4","3","2"})=RIGHT(E15,1),"√","×")),"身份证号长度不符")</f>
        <v>√</v>
      </c>
      <c r="H15" s="20"/>
      <c r="I15" s="19" t="s">
        <v>198</v>
      </c>
      <c r="J15" s="26">
        <f t="shared" si="2"/>
        <v>28</v>
      </c>
      <c r="K15" s="27">
        <f>IF(H15="",70/30*J15,0)</f>
        <v>65.3333333333333</v>
      </c>
      <c r="L15" s="27">
        <f t="shared" si="3"/>
        <v>28</v>
      </c>
      <c r="M15" s="27">
        <f t="shared" si="4"/>
        <v>93.3333333333333</v>
      </c>
      <c r="N15" s="28"/>
      <c r="O15" s="28" t="s">
        <v>175</v>
      </c>
    </row>
    <row r="16" s="1" customFormat="1" ht="24" customHeight="1" spans="1:15">
      <c r="A16" s="13">
        <f t="shared" si="0"/>
        <v>14</v>
      </c>
      <c r="B16" s="32" t="s">
        <v>399</v>
      </c>
      <c r="C16" s="15" t="s">
        <v>400</v>
      </c>
      <c r="D16" s="33">
        <v>45873</v>
      </c>
      <c r="E16" s="77" t="s">
        <v>401</v>
      </c>
      <c r="F16" s="18" t="str">
        <f t="shared" si="1"/>
        <v>男</v>
      </c>
      <c r="G16" s="19" t="str">
        <f>IF(LEN(E16)=18,(IF(LOOKUP(MOD(SUM(MID(E16,1,1)*7,MID(E16,2,1)*9,MID(E16,3,1)*10,MID(E16,4,1)*5,MID(E16,5,1)*8,MID(E16,6,1)*4,MID(E16,7,1)*2,MID(E16,8,1),MID(E16,9,1)*6,MID(E16,10,1)*3,MID(E16,11,1)*7,MID(E16,12,1)*9,MID(E16,13,1)*10,MID(E16,14,1)*5,MID(E16,15,1)*8,MID(E16,16,1)*4,MID(E16,17,1)*2),11),{0,1,2,3,4,5,6,7,8,9,10},{"1","0","x","9","8","7","6","5","4","3","2"})=RIGHT(E16,1),"√","×")),"身份证号长度不符")</f>
        <v>√</v>
      </c>
      <c r="H16" s="20"/>
      <c r="I16" s="19" t="s">
        <v>198</v>
      </c>
      <c r="J16" s="26">
        <f t="shared" si="2"/>
        <v>28</v>
      </c>
      <c r="K16" s="27">
        <f>IF(H16="",70/30*J16,0)</f>
        <v>65.3333333333333</v>
      </c>
      <c r="L16" s="27">
        <f t="shared" si="3"/>
        <v>28</v>
      </c>
      <c r="M16" s="27">
        <f t="shared" si="4"/>
        <v>93.3333333333333</v>
      </c>
      <c r="N16" s="28"/>
      <c r="O16" s="28" t="s">
        <v>176</v>
      </c>
    </row>
    <row r="17" s="1" customFormat="1" ht="24" customHeight="1" spans="1:15">
      <c r="A17" s="13">
        <f t="shared" si="0"/>
        <v>15</v>
      </c>
      <c r="B17" s="20" t="s">
        <v>402</v>
      </c>
      <c r="C17" s="15" t="s">
        <v>364</v>
      </c>
      <c r="D17" s="33">
        <v>45873</v>
      </c>
      <c r="E17" s="77" t="s">
        <v>403</v>
      </c>
      <c r="F17" s="18" t="str">
        <f t="shared" si="1"/>
        <v>男</v>
      </c>
      <c r="G17" s="19" t="str">
        <f>IF(LEN(E17)=18,(IF(LOOKUP(MOD(SUM(MID(E17,1,1)*7,MID(E17,2,1)*9,MID(E17,3,1)*10,MID(E17,4,1)*5,MID(E17,5,1)*8,MID(E17,6,1)*4,MID(E17,7,1)*2,MID(E17,8,1),MID(E17,9,1)*6,MID(E17,10,1)*3,MID(E17,11,1)*7,MID(E17,12,1)*9,MID(E17,13,1)*10,MID(E17,14,1)*5,MID(E17,15,1)*8,MID(E17,16,1)*4,MID(E17,17,1)*2),11),{0,1,2,3,4,5,6,7,8,9,10},{"1","0","x","9","8","7","6","5","4","3","2"})=RIGHT(E17,1),"√","×")),"身份证号长度不符")</f>
        <v>√</v>
      </c>
      <c r="H17" s="20"/>
      <c r="I17" s="19" t="s">
        <v>198</v>
      </c>
      <c r="J17" s="26">
        <f t="shared" si="2"/>
        <v>28</v>
      </c>
      <c r="K17" s="27">
        <f>IF(H17="",70/30*J17,0)</f>
        <v>65.3333333333333</v>
      </c>
      <c r="L17" s="27">
        <f t="shared" si="3"/>
        <v>28</v>
      </c>
      <c r="M17" s="27">
        <f t="shared" si="4"/>
        <v>93.3333333333333</v>
      </c>
      <c r="N17" s="28"/>
      <c r="O17" s="28" t="s">
        <v>175</v>
      </c>
    </row>
    <row r="18" s="1" customFormat="1" ht="24" customHeight="1" spans="1:15">
      <c r="A18" s="13">
        <f t="shared" si="0"/>
        <v>16</v>
      </c>
      <c r="B18" s="32" t="s">
        <v>404</v>
      </c>
      <c r="C18" s="15" t="s">
        <v>400</v>
      </c>
      <c r="D18" s="33">
        <v>45873</v>
      </c>
      <c r="E18" s="77" t="s">
        <v>405</v>
      </c>
      <c r="F18" s="18" t="str">
        <f t="shared" si="1"/>
        <v>女</v>
      </c>
      <c r="G18" s="19" t="str">
        <f>IF(LEN(E18)=18,(IF(LOOKUP(MOD(SUM(MID(E18,1,1)*7,MID(E18,2,1)*9,MID(E18,3,1)*10,MID(E18,4,1)*5,MID(E18,5,1)*8,MID(E18,6,1)*4,MID(E18,7,1)*2,MID(E18,8,1),MID(E18,9,1)*6,MID(E18,10,1)*3,MID(E18,11,1)*7,MID(E18,12,1)*9,MID(E18,13,1)*10,MID(E18,14,1)*5,MID(E18,15,1)*8,MID(E18,16,1)*4,MID(E18,17,1)*2),11),{0,1,2,3,4,5,6,7,8,9,10},{"1","0","x","9","8","7","6","5","4","3","2"})=RIGHT(E18,1),"√","×")),"身份证号长度不符")</f>
        <v>√</v>
      </c>
      <c r="H18" s="20"/>
      <c r="I18" s="19" t="s">
        <v>198</v>
      </c>
      <c r="J18" s="26">
        <f t="shared" si="2"/>
        <v>28</v>
      </c>
      <c r="K18" s="27">
        <f>IF(H18="",70/30*J18,0)</f>
        <v>65.3333333333333</v>
      </c>
      <c r="L18" s="27">
        <f t="shared" si="3"/>
        <v>28</v>
      </c>
      <c r="M18" s="27">
        <f t="shared" si="4"/>
        <v>93.3333333333333</v>
      </c>
      <c r="N18" s="28"/>
      <c r="O18" s="28" t="s">
        <v>176</v>
      </c>
    </row>
    <row r="19" s="1" customFormat="1" ht="24" customHeight="1" spans="1:15">
      <c r="A19" s="13">
        <f t="shared" si="0"/>
        <v>17</v>
      </c>
      <c r="B19" s="20" t="s">
        <v>406</v>
      </c>
      <c r="C19" s="15" t="s">
        <v>280</v>
      </c>
      <c r="D19" s="33">
        <v>45874</v>
      </c>
      <c r="E19" s="77" t="s">
        <v>407</v>
      </c>
      <c r="F19" s="18" t="str">
        <f t="shared" si="1"/>
        <v>女</v>
      </c>
      <c r="G19" s="19" t="str">
        <f>IF(LEN(E19)=18,(IF(LOOKUP(MOD(SUM(MID(E19,1,1)*7,MID(E19,2,1)*9,MID(E19,3,1)*10,MID(E19,4,1)*5,MID(E19,5,1)*8,MID(E19,6,1)*4,MID(E19,7,1)*2,MID(E19,8,1),MID(E19,9,1)*6,MID(E19,10,1)*3,MID(E19,11,1)*7,MID(E19,12,1)*9,MID(E19,13,1)*10,MID(E19,14,1)*5,MID(E19,15,1)*8,MID(E19,16,1)*4,MID(E19,17,1)*2),11),{0,1,2,3,4,5,6,7,8,9,10},{"1","0","x","9","8","7","6","5","4","3","2"})=RIGHT(E19,1),"√","×")),"身份证号长度不符")</f>
        <v>√</v>
      </c>
      <c r="H19" s="20"/>
      <c r="I19" s="19" t="s">
        <v>198</v>
      </c>
      <c r="J19" s="26">
        <f t="shared" si="2"/>
        <v>27</v>
      </c>
      <c r="K19" s="27">
        <f>IF(H19="",70/30*J19,0)</f>
        <v>63</v>
      </c>
      <c r="L19" s="27">
        <f t="shared" si="3"/>
        <v>27</v>
      </c>
      <c r="M19" s="27">
        <f t="shared" si="4"/>
        <v>90</v>
      </c>
      <c r="N19" s="28"/>
      <c r="O19" s="28" t="s">
        <v>175</v>
      </c>
    </row>
    <row r="20" s="1" customFormat="1" ht="24" customHeight="1" spans="1:15">
      <c r="A20" s="13">
        <f t="shared" si="0"/>
        <v>18</v>
      </c>
      <c r="B20" s="20" t="s">
        <v>408</v>
      </c>
      <c r="C20" s="15" t="s">
        <v>409</v>
      </c>
      <c r="D20" s="33">
        <v>45875</v>
      </c>
      <c r="E20" s="17" t="s">
        <v>410</v>
      </c>
      <c r="F20" s="18" t="str">
        <f t="shared" si="1"/>
        <v>男</v>
      </c>
      <c r="G20" s="19" t="str">
        <f>IF(LEN(E20)=18,(IF(LOOKUP(MOD(SUM(MID(E20,1,1)*7,MID(E20,2,1)*9,MID(E20,3,1)*10,MID(E20,4,1)*5,MID(E20,5,1)*8,MID(E20,6,1)*4,MID(E20,7,1)*2,MID(E20,8,1),MID(E20,9,1)*6,MID(E20,10,1)*3,MID(E20,11,1)*7,MID(E20,12,1)*9,MID(E20,13,1)*10,MID(E20,14,1)*5,MID(E20,15,1)*8,MID(E20,16,1)*4,MID(E20,17,1)*2),11),{0,1,2,3,4,5,6,7,8,9,10},{"1","0","x","9","8","7","6","5","4","3","2"})=RIGHT(E20,1),"√","×")),"身份证号长度不符")</f>
        <v>√</v>
      </c>
      <c r="H20" s="20" t="s">
        <v>384</v>
      </c>
      <c r="I20" s="19" t="s">
        <v>198</v>
      </c>
      <c r="J20" s="26">
        <f t="shared" si="2"/>
        <v>26</v>
      </c>
      <c r="K20" s="27">
        <f t="shared" si="5"/>
        <v>0</v>
      </c>
      <c r="L20" s="27">
        <f t="shared" si="3"/>
        <v>0</v>
      </c>
      <c r="M20" s="27">
        <f t="shared" si="4"/>
        <v>0</v>
      </c>
      <c r="N20" s="28"/>
      <c r="O20" s="28" t="s">
        <v>176</v>
      </c>
    </row>
    <row r="21" s="1" customFormat="1" ht="24" customHeight="1" spans="1:15">
      <c r="A21" s="13">
        <f t="shared" si="0"/>
        <v>19</v>
      </c>
      <c r="B21" s="20" t="s">
        <v>411</v>
      </c>
      <c r="C21" s="15" t="s">
        <v>400</v>
      </c>
      <c r="D21" s="33">
        <v>45877</v>
      </c>
      <c r="E21" s="77" t="s">
        <v>412</v>
      </c>
      <c r="F21" s="18" t="str">
        <f t="shared" si="1"/>
        <v>男</v>
      </c>
      <c r="G21" s="19" t="str">
        <f>IF(LEN(E21)=18,(IF(LOOKUP(MOD(SUM(MID(E21,1,1)*7,MID(E21,2,1)*9,MID(E21,3,1)*10,MID(E21,4,1)*5,MID(E21,5,1)*8,MID(E21,6,1)*4,MID(E21,7,1)*2,MID(E21,8,1),MID(E21,9,1)*6,MID(E21,10,1)*3,MID(E21,11,1)*7,MID(E21,12,1)*9,MID(E21,13,1)*10,MID(E21,14,1)*5,MID(E21,15,1)*8,MID(E21,16,1)*4,MID(E21,17,1)*2),11),{0,1,2,3,4,5,6,7,8,9,10},{"1","0","x","9","8","7","6","5","4","3","2"})=RIGHT(E21,1),"√","×")),"身份证号长度不符")</f>
        <v>√</v>
      </c>
      <c r="H21" s="20" t="s">
        <v>399</v>
      </c>
      <c r="I21" s="19" t="s">
        <v>198</v>
      </c>
      <c r="J21" s="26">
        <f t="shared" si="2"/>
        <v>24</v>
      </c>
      <c r="K21" s="27">
        <f t="shared" si="5"/>
        <v>0</v>
      </c>
      <c r="L21" s="27">
        <f t="shared" si="3"/>
        <v>0</v>
      </c>
      <c r="M21" s="27">
        <f t="shared" si="4"/>
        <v>0</v>
      </c>
      <c r="N21" s="28"/>
      <c r="O21" s="28" t="s">
        <v>176</v>
      </c>
    </row>
    <row r="22" s="1" customFormat="1" ht="24" customHeight="1" spans="1:15">
      <c r="A22" s="13">
        <f t="shared" si="0"/>
        <v>20</v>
      </c>
      <c r="B22" s="20" t="s">
        <v>413</v>
      </c>
      <c r="C22" s="15" t="s">
        <v>361</v>
      </c>
      <c r="D22" s="33">
        <v>45881</v>
      </c>
      <c r="E22" s="77" t="s">
        <v>414</v>
      </c>
      <c r="F22" s="18" t="str">
        <f t="shared" si="1"/>
        <v>男</v>
      </c>
      <c r="G22" s="19" t="str">
        <f>IF(LEN(E22)=18,(IF(LOOKUP(MOD(SUM(MID(E22,1,1)*7,MID(E22,2,1)*9,MID(E22,3,1)*10,MID(E22,4,1)*5,MID(E22,5,1)*8,MID(E22,6,1)*4,MID(E22,7,1)*2,MID(E22,8,1),MID(E22,9,1)*6,MID(E22,10,1)*3,MID(E22,11,1)*7,MID(E22,12,1)*9,MID(E22,13,1)*10,MID(E22,14,1)*5,MID(E22,15,1)*8,MID(E22,16,1)*4,MID(E22,17,1)*2),11),{0,1,2,3,4,5,6,7,8,9,10},{"1","0","x","9","8","7","6","5","4","3","2"})=RIGHT(E22,1),"√","×")),"身份证号长度不符")</f>
        <v>√</v>
      </c>
      <c r="H22" s="20" t="s">
        <v>360</v>
      </c>
      <c r="I22" s="19" t="s">
        <v>198</v>
      </c>
      <c r="J22" s="26">
        <f t="shared" si="2"/>
        <v>20</v>
      </c>
      <c r="K22" s="27">
        <f t="shared" si="5"/>
        <v>0</v>
      </c>
      <c r="L22" s="27">
        <f t="shared" si="3"/>
        <v>0</v>
      </c>
      <c r="M22" s="27">
        <f t="shared" si="4"/>
        <v>0</v>
      </c>
      <c r="N22" s="28"/>
      <c r="O22" s="28" t="s">
        <v>175</v>
      </c>
    </row>
    <row r="23" s="1" customFormat="1" ht="24" customHeight="1" spans="1:15">
      <c r="A23" s="13">
        <f t="shared" si="0"/>
        <v>21</v>
      </c>
      <c r="B23" s="20" t="s">
        <v>415</v>
      </c>
      <c r="C23" s="15" t="s">
        <v>364</v>
      </c>
      <c r="D23" s="33">
        <v>45882</v>
      </c>
      <c r="E23" s="77" t="s">
        <v>416</v>
      </c>
      <c r="F23" s="18" t="str">
        <f t="shared" si="1"/>
        <v>男</v>
      </c>
      <c r="G23" s="19" t="str">
        <f>IF(LEN(E23)=18,(IF(LOOKUP(MOD(SUM(MID(E23,1,1)*7,MID(E23,2,1)*9,MID(E23,3,1)*10,MID(E23,4,1)*5,MID(E23,5,1)*8,MID(E23,6,1)*4,MID(E23,7,1)*2,MID(E23,8,1),MID(E23,9,1)*6,MID(E23,10,1)*3,MID(E23,11,1)*7,MID(E23,12,1)*9,MID(E23,13,1)*10,MID(E23,14,1)*5,MID(E23,15,1)*8,MID(E23,16,1)*4,MID(E23,17,1)*2),11),{0,1,2,3,4,5,6,7,8,9,10},{"1","0","x","9","8","7","6","5","4","3","2"})=RIGHT(E23,1),"√","×")),"身份证号长度不符")</f>
        <v>√</v>
      </c>
      <c r="H23" s="20" t="s">
        <v>404</v>
      </c>
      <c r="I23" s="19" t="s">
        <v>198</v>
      </c>
      <c r="J23" s="26">
        <f t="shared" si="2"/>
        <v>19</v>
      </c>
      <c r="K23" s="27">
        <f t="shared" si="5"/>
        <v>0</v>
      </c>
      <c r="L23" s="27">
        <f t="shared" si="3"/>
        <v>0</v>
      </c>
      <c r="M23" s="27">
        <f t="shared" si="4"/>
        <v>0</v>
      </c>
      <c r="N23" s="28"/>
      <c r="O23" s="28" t="s">
        <v>175</v>
      </c>
    </row>
    <row r="24" s="1" customFormat="1" ht="24" customHeight="1" spans="1:15">
      <c r="A24" s="13">
        <f t="shared" si="0"/>
        <v>22</v>
      </c>
      <c r="B24" s="20" t="s">
        <v>417</v>
      </c>
      <c r="C24" s="15" t="s">
        <v>286</v>
      </c>
      <c r="D24" s="33">
        <v>45882</v>
      </c>
      <c r="E24" s="77" t="s">
        <v>418</v>
      </c>
      <c r="F24" s="18" t="str">
        <f t="shared" si="1"/>
        <v>男</v>
      </c>
      <c r="G24" s="19" t="str">
        <f>IF(LEN(E24)=18,(IF(LOOKUP(MOD(SUM(MID(E24,1,1)*7,MID(E24,2,1)*9,MID(E24,3,1)*10,MID(E24,4,1)*5,MID(E24,5,1)*8,MID(E24,6,1)*4,MID(E24,7,1)*2,MID(E24,8,1),MID(E24,9,1)*6,MID(E24,10,1)*3,MID(E24,11,1)*7,MID(E24,12,1)*9,MID(E24,13,1)*10,MID(E24,14,1)*5,MID(E24,15,1)*8,MID(E24,16,1)*4,MID(E24,17,1)*2),11),{0,1,2,3,4,5,6,7,8,9,10},{"1","0","x","9","8","7","6","5","4","3","2"})=RIGHT(E24,1),"√","×")),"身份证号长度不符")</f>
        <v>√</v>
      </c>
      <c r="H24" s="20" t="s">
        <v>382</v>
      </c>
      <c r="I24" s="19" t="s">
        <v>198</v>
      </c>
      <c r="J24" s="26">
        <f t="shared" si="2"/>
        <v>19</v>
      </c>
      <c r="K24" s="27">
        <f t="shared" si="5"/>
        <v>0</v>
      </c>
      <c r="L24" s="27">
        <f t="shared" si="3"/>
        <v>0</v>
      </c>
      <c r="M24" s="27">
        <f t="shared" si="4"/>
        <v>0</v>
      </c>
      <c r="N24" s="28"/>
      <c r="O24" s="28" t="s">
        <v>175</v>
      </c>
    </row>
    <row r="25" s="1" customFormat="1" ht="24" customHeight="1" spans="1:15">
      <c r="A25" s="13">
        <f t="shared" si="0"/>
        <v>23</v>
      </c>
      <c r="B25" s="20" t="s">
        <v>419</v>
      </c>
      <c r="C25" s="15" t="s">
        <v>409</v>
      </c>
      <c r="D25" s="33">
        <v>45883</v>
      </c>
      <c r="E25" s="77" t="s">
        <v>420</v>
      </c>
      <c r="F25" s="18" t="str">
        <f t="shared" si="1"/>
        <v>男</v>
      </c>
      <c r="G25" s="19" t="str">
        <f>IF(LEN(E25)=18,(IF(LOOKUP(MOD(SUM(MID(E25,1,1)*7,MID(E25,2,1)*9,MID(E25,3,1)*10,MID(E25,4,1)*5,MID(E25,5,1)*8,MID(E25,6,1)*4,MID(E25,7,1)*2,MID(E25,8,1),MID(E25,9,1)*6,MID(E25,10,1)*3,MID(E25,11,1)*7,MID(E25,12,1)*9,MID(E25,13,1)*10,MID(E25,14,1)*5,MID(E25,15,1)*8,MID(E25,16,1)*4,MID(E25,17,1)*2),11),{0,1,2,3,4,5,6,7,8,9,10},{"1","0","x","9","8","7","6","5","4","3","2"})=RIGHT(E25,1),"√","×")),"身份证号长度不符")</f>
        <v>√</v>
      </c>
      <c r="H25" s="20" t="s">
        <v>373</v>
      </c>
      <c r="I25" s="19" t="s">
        <v>198</v>
      </c>
      <c r="J25" s="26">
        <f t="shared" si="2"/>
        <v>18</v>
      </c>
      <c r="K25" s="27">
        <f t="shared" si="5"/>
        <v>0</v>
      </c>
      <c r="L25" s="27">
        <f t="shared" si="3"/>
        <v>0</v>
      </c>
      <c r="M25" s="27">
        <f t="shared" si="4"/>
        <v>0</v>
      </c>
      <c r="N25" s="28"/>
      <c r="O25" s="28" t="s">
        <v>175</v>
      </c>
    </row>
    <row r="26" s="1" customFormat="1" ht="24" customHeight="1" spans="1:15">
      <c r="A26" s="13">
        <f t="shared" si="0"/>
        <v>24</v>
      </c>
      <c r="B26" s="20" t="s">
        <v>421</v>
      </c>
      <c r="C26" s="15" t="s">
        <v>400</v>
      </c>
      <c r="D26" s="33">
        <v>45883</v>
      </c>
      <c r="E26" s="77" t="s">
        <v>422</v>
      </c>
      <c r="F26" s="18" t="str">
        <f t="shared" si="1"/>
        <v>女</v>
      </c>
      <c r="G26" s="19" t="str">
        <f>IF(LEN(E26)=18,(IF(LOOKUP(MOD(SUM(MID(E26,1,1)*7,MID(E26,2,1)*9,MID(E26,3,1)*10,MID(E26,4,1)*5,MID(E26,5,1)*8,MID(E26,6,1)*4,MID(E26,7,1)*2,MID(E26,8,1),MID(E26,9,1)*6,MID(E26,10,1)*3,MID(E26,11,1)*7,MID(E26,12,1)*9,MID(E26,13,1)*10,MID(E26,14,1)*5,MID(E26,15,1)*8,MID(E26,16,1)*4,MID(E26,17,1)*2),11),{0,1,2,3,4,5,6,7,8,9,10},{"1","0","x","9","8","7","6","5","4","3","2"})=RIGHT(E26,1),"√","×")),"身份证号长度不符")</f>
        <v>√</v>
      </c>
      <c r="H26" s="20" t="s">
        <v>376</v>
      </c>
      <c r="I26" s="19" t="s">
        <v>198</v>
      </c>
      <c r="J26" s="26">
        <f t="shared" si="2"/>
        <v>18</v>
      </c>
      <c r="K26" s="27">
        <f t="shared" si="5"/>
        <v>0</v>
      </c>
      <c r="L26" s="27">
        <f t="shared" si="3"/>
        <v>0</v>
      </c>
      <c r="M26" s="27">
        <f t="shared" si="4"/>
        <v>0</v>
      </c>
      <c r="N26" s="28"/>
      <c r="O26" s="28" t="s">
        <v>176</v>
      </c>
    </row>
    <row r="27" s="1" customFormat="1" ht="24" customHeight="1" spans="1:15">
      <c r="A27" s="13">
        <f t="shared" si="0"/>
        <v>25</v>
      </c>
      <c r="B27" s="20" t="s">
        <v>423</v>
      </c>
      <c r="C27" s="15" t="s">
        <v>286</v>
      </c>
      <c r="D27" s="33">
        <v>45891</v>
      </c>
      <c r="E27" s="17" t="s">
        <v>424</v>
      </c>
      <c r="F27" s="18" t="str">
        <f t="shared" si="1"/>
        <v>女</v>
      </c>
      <c r="G27" s="19" t="str">
        <f>IF(LEN(E27)=18,(IF(LOOKUP(MOD(SUM(MID(E27,1,1)*7,MID(E27,2,1)*9,MID(E27,3,1)*10,MID(E27,4,1)*5,MID(E27,5,1)*8,MID(E27,6,1)*4,MID(E27,7,1)*2,MID(E27,8,1),MID(E27,9,1)*6,MID(E27,10,1)*3,MID(E27,11,1)*7,MID(E27,12,1)*9,MID(E27,13,1)*10,MID(E27,14,1)*5,MID(E27,15,1)*8,MID(E27,16,1)*4,MID(E27,17,1)*2),11),{0,1,2,3,4,5,6,7,8,9,10},{"1","0","x","9","8","7","6","5","4","3","2"})=RIGHT(E27,1),"√","×")),"身份证号长度不符")</f>
        <v>√</v>
      </c>
      <c r="H27" s="20" t="s">
        <v>371</v>
      </c>
      <c r="I27" s="19" t="s">
        <v>198</v>
      </c>
      <c r="J27" s="26">
        <f t="shared" si="2"/>
        <v>10</v>
      </c>
      <c r="K27" s="27">
        <f t="shared" si="5"/>
        <v>0</v>
      </c>
      <c r="L27" s="27">
        <f t="shared" si="3"/>
        <v>0</v>
      </c>
      <c r="M27" s="27">
        <f t="shared" si="4"/>
        <v>0</v>
      </c>
      <c r="N27" s="28"/>
      <c r="O27" s="28" t="s">
        <v>175</v>
      </c>
    </row>
    <row r="28" s="1" customFormat="1" ht="24" customHeight="1" spans="1:15">
      <c r="A28" s="13">
        <f t="shared" si="0"/>
        <v>26</v>
      </c>
      <c r="B28" s="20" t="s">
        <v>425</v>
      </c>
      <c r="C28" s="15" t="s">
        <v>246</v>
      </c>
      <c r="D28" s="33">
        <v>45894</v>
      </c>
      <c r="E28" s="77" t="s">
        <v>426</v>
      </c>
      <c r="F28" s="18" t="str">
        <f t="shared" si="1"/>
        <v>男</v>
      </c>
      <c r="G28" s="19" t="str">
        <f>IF(LEN(E28)=18,(IF(LOOKUP(MOD(SUM(MID(E28,1,1)*7,MID(E28,2,1)*9,MID(E28,3,1)*10,MID(E28,4,1)*5,MID(E28,5,1)*8,MID(E28,6,1)*4,MID(E28,7,1)*2,MID(E28,8,1),MID(E28,9,1)*6,MID(E28,10,1)*3,MID(E28,11,1)*7,MID(E28,12,1)*9,MID(E28,13,1)*10,MID(E28,14,1)*5,MID(E28,15,1)*8,MID(E28,16,1)*4,MID(E28,17,1)*2),11),{0,1,2,3,4,5,6,7,8,9,10},{"1","0","x","9","8","7","6","5","4","3","2"})=RIGHT(E28,1),"√","×")),"身份证号长度不符")</f>
        <v>√</v>
      </c>
      <c r="H28" s="20"/>
      <c r="I28" s="19" t="s">
        <v>198</v>
      </c>
      <c r="J28" s="26">
        <f t="shared" si="2"/>
        <v>7</v>
      </c>
      <c r="K28" s="27">
        <f>IF(H28="",70/30*J28,0)</f>
        <v>16.3333333333333</v>
      </c>
      <c r="L28" s="27">
        <f t="shared" si="3"/>
        <v>7</v>
      </c>
      <c r="M28" s="27">
        <f t="shared" si="4"/>
        <v>23.3333333333333</v>
      </c>
      <c r="N28" s="28"/>
      <c r="O28" s="28" t="s">
        <v>427</v>
      </c>
    </row>
    <row r="29" s="1" customFormat="1" ht="24" customHeight="1" spans="1:15">
      <c r="A29" s="13">
        <f t="shared" si="0"/>
        <v>27</v>
      </c>
      <c r="B29" s="20" t="s">
        <v>428</v>
      </c>
      <c r="C29" s="15" t="s">
        <v>400</v>
      </c>
      <c r="D29" s="33">
        <v>45894</v>
      </c>
      <c r="E29" s="77" t="s">
        <v>429</v>
      </c>
      <c r="F29" s="18" t="str">
        <f t="shared" si="1"/>
        <v>男</v>
      </c>
      <c r="G29" s="19" t="str">
        <f>IF(LEN(E29)=18,(IF(LOOKUP(MOD(SUM(MID(E29,1,1)*7,MID(E29,2,1)*9,MID(E29,3,1)*10,MID(E29,4,1)*5,MID(E29,5,1)*8,MID(E29,6,1)*4,MID(E29,7,1)*2,MID(E29,8,1),MID(E29,9,1)*6,MID(E29,10,1)*3,MID(E29,11,1)*7,MID(E29,12,1)*9,MID(E29,13,1)*10,MID(E29,14,1)*5,MID(E29,15,1)*8,MID(E29,16,1)*4,MID(E29,17,1)*2),11),{0,1,2,3,4,5,6,7,8,9,10},{"1","0","x","9","8","7","6","5","4","3","2"})=RIGHT(E29,1),"√","×")),"身份证号长度不符")</f>
        <v>√</v>
      </c>
      <c r="H29" s="20"/>
      <c r="I29" s="19" t="s">
        <v>198</v>
      </c>
      <c r="J29" s="26">
        <f t="shared" si="2"/>
        <v>7</v>
      </c>
      <c r="K29" s="27">
        <f>IF(H29="",70/30*J29,0)</f>
        <v>16.3333333333333</v>
      </c>
      <c r="L29" s="27">
        <f t="shared" si="3"/>
        <v>7</v>
      </c>
      <c r="M29" s="27">
        <f t="shared" si="4"/>
        <v>23.3333333333333</v>
      </c>
      <c r="N29" s="28"/>
      <c r="O29" s="28" t="s">
        <v>176</v>
      </c>
    </row>
    <row r="30" s="1" customFormat="1" ht="24" customHeight="1" spans="1:15">
      <c r="A30" s="13">
        <f t="shared" si="0"/>
        <v>28</v>
      </c>
      <c r="B30" s="20" t="s">
        <v>430</v>
      </c>
      <c r="C30" s="15" t="s">
        <v>400</v>
      </c>
      <c r="D30" s="33">
        <v>45894</v>
      </c>
      <c r="E30" s="77" t="s">
        <v>431</v>
      </c>
      <c r="F30" s="18" t="str">
        <f t="shared" si="1"/>
        <v>男</v>
      </c>
      <c r="G30" s="19" t="str">
        <f>IF(LEN(E30)=18,(IF(LOOKUP(MOD(SUM(MID(E30,1,1)*7,MID(E30,2,1)*9,MID(E30,3,1)*10,MID(E30,4,1)*5,MID(E30,5,1)*8,MID(E30,6,1)*4,MID(E30,7,1)*2,MID(E30,8,1),MID(E30,9,1)*6,MID(E30,10,1)*3,MID(E30,11,1)*7,MID(E30,12,1)*9,MID(E30,13,1)*10,MID(E30,14,1)*5,MID(E30,15,1)*8,MID(E30,16,1)*4,MID(E30,17,1)*2),11),{0,1,2,3,4,5,6,7,8,9,10},{"1","0","x","9","8","7","6","5","4","3","2"})=RIGHT(E30,1),"√","×")),"身份证号长度不符")</f>
        <v>√</v>
      </c>
      <c r="H30" s="20"/>
      <c r="I30" s="19" t="s">
        <v>198</v>
      </c>
      <c r="J30" s="26">
        <f t="shared" si="2"/>
        <v>7</v>
      </c>
      <c r="K30" s="27">
        <f>IF(H30="",70/30*J30,0)</f>
        <v>16.3333333333333</v>
      </c>
      <c r="L30" s="27">
        <f t="shared" si="3"/>
        <v>7</v>
      </c>
      <c r="M30" s="27">
        <f t="shared" si="4"/>
        <v>23.3333333333333</v>
      </c>
      <c r="N30" s="28"/>
      <c r="O30" s="28" t="s">
        <v>176</v>
      </c>
    </row>
    <row r="31" s="1" customFormat="1" ht="24" customHeight="1" spans="1:15">
      <c r="A31" s="13">
        <f t="shared" si="0"/>
        <v>29</v>
      </c>
      <c r="B31" s="20" t="s">
        <v>432</v>
      </c>
      <c r="C31" s="15" t="s">
        <v>364</v>
      </c>
      <c r="D31" s="33">
        <v>45894</v>
      </c>
      <c r="E31" s="77" t="s">
        <v>433</v>
      </c>
      <c r="F31" s="18" t="str">
        <f t="shared" si="1"/>
        <v>男</v>
      </c>
      <c r="G31" s="19" t="str">
        <f>IF(LEN(E31)=18,(IF(LOOKUP(MOD(SUM(MID(E31,1,1)*7,MID(E31,2,1)*9,MID(E31,3,1)*10,MID(E31,4,1)*5,MID(E31,5,1)*8,MID(E31,6,1)*4,MID(E31,7,1)*2,MID(E31,8,1),MID(E31,9,1)*6,MID(E31,10,1)*3,MID(E31,11,1)*7,MID(E31,12,1)*9,MID(E31,13,1)*10,MID(E31,14,1)*5,MID(E31,15,1)*8,MID(E31,16,1)*4,MID(E31,17,1)*2),11),{0,1,2,3,4,5,6,7,8,9,10},{"1","0","x","9","8","7","6","5","4","3","2"})=RIGHT(E31,1),"√","×")),"身份证号长度不符")</f>
        <v>√</v>
      </c>
      <c r="H31" s="20"/>
      <c r="I31" s="19" t="s">
        <v>198</v>
      </c>
      <c r="J31" s="26">
        <f t="shared" si="2"/>
        <v>7</v>
      </c>
      <c r="K31" s="27">
        <f>IF(H31="",70/30*J31,0)</f>
        <v>16.3333333333333</v>
      </c>
      <c r="L31" s="27">
        <f t="shared" si="3"/>
        <v>7</v>
      </c>
      <c r="M31" s="27">
        <f t="shared" si="4"/>
        <v>23.3333333333333</v>
      </c>
      <c r="N31" s="28"/>
      <c r="O31" s="28" t="s">
        <v>175</v>
      </c>
    </row>
    <row r="32" s="1" customFormat="1" ht="24" customHeight="1" spans="1:15">
      <c r="A32" s="13"/>
      <c r="B32" s="20"/>
      <c r="C32" s="15"/>
      <c r="D32" s="33"/>
      <c r="E32" s="17"/>
      <c r="F32" s="18"/>
      <c r="G32" s="19"/>
      <c r="H32" s="20"/>
      <c r="I32" s="19"/>
      <c r="J32" s="26"/>
      <c r="K32" s="27"/>
      <c r="L32" s="27"/>
      <c r="M32" s="27"/>
      <c r="N32" s="28"/>
      <c r="O32" s="28"/>
    </row>
    <row r="33" s="1" customFormat="1" ht="24" customHeight="1" spans="1:15">
      <c r="A33" s="21" t="s">
        <v>217</v>
      </c>
      <c r="B33" s="22"/>
      <c r="C33" s="23"/>
      <c r="D33" s="22"/>
      <c r="E33" s="22"/>
      <c r="F33" s="22"/>
      <c r="G33" s="22"/>
      <c r="H33" s="22"/>
      <c r="I33" s="22"/>
      <c r="J33" s="29"/>
      <c r="K33" s="27">
        <f>SUM(K3:K32)</f>
        <v>1089.66666666667</v>
      </c>
      <c r="L33" s="27">
        <f>SUM(L3:L32)</f>
        <v>477</v>
      </c>
      <c r="M33" s="27">
        <f>SUM(M3:M32)</f>
        <v>1566.66666666667</v>
      </c>
      <c r="N33" s="27">
        <f>SUM(N3:N32)</f>
        <v>0</v>
      </c>
      <c r="O33" s="28"/>
    </row>
    <row r="34" s="1" customFormat="1" ht="24" customHeight="1" spans="1:15">
      <c r="A34" s="21" t="s">
        <v>294</v>
      </c>
      <c r="B34" s="22"/>
      <c r="C34" s="23"/>
      <c r="D34" s="22"/>
      <c r="E34" s="22"/>
      <c r="F34" s="22"/>
      <c r="G34" s="22"/>
      <c r="H34" s="22"/>
      <c r="I34" s="22"/>
      <c r="J34" s="29"/>
      <c r="K34" s="30"/>
      <c r="L34" s="31">
        <v>0.06</v>
      </c>
      <c r="M34" s="28">
        <f>M33*L34+M33</f>
        <v>1660.66666666667</v>
      </c>
      <c r="N34" s="28"/>
      <c r="O34" s="28"/>
    </row>
    <row r="35" s="1" customFormat="1" ht="24" customHeight="1" spans="2:11">
      <c r="B35" s="2"/>
      <c r="C35" s="3"/>
      <c r="E35"/>
      <c r="I35" s="5"/>
      <c r="J35" s="5"/>
      <c r="K35" s="5"/>
    </row>
    <row r="36" s="1" customFormat="1" ht="24" customHeight="1" spans="2:11">
      <c r="B36" s="2"/>
      <c r="C36" s="3"/>
      <c r="E36"/>
      <c r="I36" s="5"/>
      <c r="J36" s="5"/>
      <c r="K36" s="5"/>
    </row>
    <row r="37" s="1" customFormat="1" ht="24" customHeight="1" spans="2:11">
      <c r="B37" s="2"/>
      <c r="C37" s="24"/>
      <c r="D37"/>
      <c r="E37"/>
      <c r="I37" s="5"/>
      <c r="J37" s="5"/>
      <c r="K37" s="5"/>
    </row>
    <row r="38" s="1" customFormat="1" ht="24" customHeight="1" spans="2:11">
      <c r="B38" s="2"/>
      <c r="C38" s="24"/>
      <c r="D38"/>
      <c r="E38"/>
      <c r="I38" s="5"/>
      <c r="J38" s="5"/>
      <c r="K38" s="5"/>
    </row>
    <row r="39" s="1" customFormat="1" ht="24" customHeight="1" spans="2:11">
      <c r="B39" s="2"/>
      <c r="C39" s="24"/>
      <c r="D39"/>
      <c r="E39"/>
      <c r="I39" s="5"/>
      <c r="J39" s="5"/>
      <c r="K39" s="5"/>
    </row>
    <row r="40" s="1" customFormat="1" ht="24" customHeight="1" spans="2:13">
      <c r="B40" s="2"/>
      <c r="C40" s="24"/>
      <c r="D40"/>
      <c r="E40"/>
      <c r="F40"/>
      <c r="G40"/>
      <c r="K40" s="5"/>
      <c r="L40" s="5"/>
      <c r="M40" s="5"/>
    </row>
    <row r="41" s="1" customFormat="1" ht="24" customHeight="1" spans="2:13">
      <c r="B41" s="2"/>
      <c r="C41" s="24"/>
      <c r="D41"/>
      <c r="E41"/>
      <c r="F41"/>
      <c r="G41"/>
      <c r="K41" s="5"/>
      <c r="L41" s="5"/>
      <c r="M41" s="5"/>
    </row>
    <row r="42" s="1" customFormat="1" ht="24" customHeight="1" spans="2:13">
      <c r="B42" s="2"/>
      <c r="C42" s="24"/>
      <c r="D42"/>
      <c r="E42"/>
      <c r="F42"/>
      <c r="G42"/>
      <c r="K42" s="5"/>
      <c r="L42" s="5"/>
      <c r="M42" s="5"/>
    </row>
    <row r="43" s="1" customFormat="1" ht="24" customHeight="1" spans="2:13">
      <c r="B43" s="2"/>
      <c r="C43" s="24"/>
      <c r="D43"/>
      <c r="E43"/>
      <c r="F43"/>
      <c r="G43"/>
      <c r="K43" s="5"/>
      <c r="L43" s="5"/>
      <c r="M43" s="5"/>
    </row>
    <row r="44" s="1" customFormat="1" ht="24" customHeight="1" spans="2:13">
      <c r="B44" s="2"/>
      <c r="C44" s="24"/>
      <c r="D44"/>
      <c r="E44"/>
      <c r="F44"/>
      <c r="G44"/>
      <c r="K44" s="5"/>
      <c r="L44" s="5"/>
      <c r="M44" s="5"/>
    </row>
    <row r="45" s="1" customFormat="1" ht="24" customHeight="1" spans="2:13">
      <c r="B45" s="2"/>
      <c r="C45" s="24"/>
      <c r="D45"/>
      <c r="E45"/>
      <c r="F45"/>
      <c r="G45"/>
      <c r="K45" s="5"/>
      <c r="L45" s="5"/>
      <c r="M45" s="5"/>
    </row>
    <row r="46" s="1" customFormat="1" ht="24" customHeight="1" spans="2:13">
      <c r="B46" s="2"/>
      <c r="C46" s="24"/>
      <c r="D46"/>
      <c r="E46"/>
      <c r="F46"/>
      <c r="G46"/>
      <c r="K46" s="5"/>
      <c r="L46" s="5"/>
      <c r="M46" s="5"/>
    </row>
    <row r="47" s="1" customFormat="1" ht="24" customHeight="1" spans="2:13">
      <c r="B47" s="2"/>
      <c r="C47" s="24"/>
      <c r="D47"/>
      <c r="E47"/>
      <c r="F47"/>
      <c r="G47"/>
      <c r="K47" s="5"/>
      <c r="L47" s="5"/>
      <c r="M47" s="5"/>
    </row>
    <row r="48" s="1" customFormat="1" ht="24" customHeight="1" spans="2:13">
      <c r="B48" s="2"/>
      <c r="C48" s="24"/>
      <c r="D48"/>
      <c r="E48"/>
      <c r="F48"/>
      <c r="G48"/>
      <c r="K48" s="5"/>
      <c r="L48" s="5"/>
      <c r="M48" s="5"/>
    </row>
    <row r="49" s="1" customFormat="1" ht="24" customHeight="1" spans="2:13">
      <c r="B49" s="2"/>
      <c r="C49" s="24"/>
      <c r="D49"/>
      <c r="E49"/>
      <c r="F49"/>
      <c r="G49"/>
      <c r="K49" s="5"/>
      <c r="L49" s="5"/>
      <c r="M49" s="5"/>
    </row>
    <row r="50" s="1" customFormat="1" ht="24" customHeight="1" spans="2:13">
      <c r="B50" s="2"/>
      <c r="C50" s="3"/>
      <c r="E50"/>
      <c r="F50"/>
      <c r="G50"/>
      <c r="K50" s="5"/>
      <c r="L50" s="5"/>
      <c r="M50" s="5"/>
    </row>
    <row r="51" s="1" customFormat="1" ht="24" customHeight="1" spans="2:13">
      <c r="B51" s="2"/>
      <c r="C51" s="3"/>
      <c r="E51" s="4"/>
      <c r="K51" s="5"/>
      <c r="L51" s="5"/>
      <c r="M51" s="5"/>
    </row>
    <row r="52" s="1" customFormat="1" ht="24" customHeight="1" spans="2:13">
      <c r="B52" s="2"/>
      <c r="C52" s="3"/>
      <c r="E52" s="4"/>
      <c r="K52" s="5"/>
      <c r="L52" s="5"/>
      <c r="M52" s="5"/>
    </row>
    <row r="53" s="1" customFormat="1" ht="24" customHeight="1" spans="2:13">
      <c r="B53" s="2"/>
      <c r="C53" s="3"/>
      <c r="E53" s="4"/>
      <c r="K53" s="5"/>
      <c r="L53" s="5"/>
      <c r="M53" s="5"/>
    </row>
    <row r="54" s="1" customFormat="1" ht="24" customHeight="1" spans="2:13">
      <c r="B54" s="2"/>
      <c r="C54" s="3"/>
      <c r="E54" s="4"/>
      <c r="K54" s="5"/>
      <c r="L54" s="5"/>
      <c r="M54" s="5"/>
    </row>
    <row r="55" s="1" customFormat="1" ht="24" customHeight="1" spans="2:13">
      <c r="B55" s="2"/>
      <c r="C55" s="3"/>
      <c r="E55" s="4"/>
      <c r="K55" s="5"/>
      <c r="L55" s="5"/>
      <c r="M55" s="5"/>
    </row>
    <row r="56" s="1" customFormat="1" ht="24" customHeight="1" spans="2:13">
      <c r="B56" s="2"/>
      <c r="C56" s="3"/>
      <c r="E56" s="4"/>
      <c r="K56" s="5"/>
      <c r="L56" s="5"/>
      <c r="M56" s="5"/>
    </row>
    <row r="57" s="1" customFormat="1" ht="24" customHeight="1" spans="2:13">
      <c r="B57" s="2"/>
      <c r="C57" s="3"/>
      <c r="E57" s="4"/>
      <c r="K57" s="5"/>
      <c r="L57" s="5"/>
      <c r="M57" s="5"/>
    </row>
    <row r="58" s="1" customFormat="1" ht="24" customHeight="1" spans="2:13">
      <c r="B58" s="2"/>
      <c r="C58" s="3"/>
      <c r="E58" s="4"/>
      <c r="K58" s="5"/>
      <c r="L58" s="5"/>
      <c r="M58" s="5"/>
    </row>
    <row r="59" s="1" customFormat="1" ht="24" customHeight="1" spans="2:13">
      <c r="B59" s="2"/>
      <c r="C59" s="3"/>
      <c r="E59" s="4"/>
      <c r="K59" s="5"/>
      <c r="L59" s="5"/>
      <c r="M59" s="5"/>
    </row>
    <row r="60" s="1" customFormat="1" ht="24" customHeight="1" spans="2:13">
      <c r="B60" s="2"/>
      <c r="C60" s="3"/>
      <c r="E60" s="4"/>
      <c r="K60" s="5"/>
      <c r="L60" s="5"/>
      <c r="M60" s="5"/>
    </row>
    <row r="61" s="1" customFormat="1" ht="24" customHeight="1" spans="2:13">
      <c r="B61" s="2"/>
      <c r="C61" s="3"/>
      <c r="E61" s="4"/>
      <c r="K61" s="5"/>
      <c r="L61" s="5"/>
      <c r="M61" s="5"/>
    </row>
    <row r="62" s="1" customFormat="1" ht="24" customHeight="1" spans="2:13">
      <c r="B62" s="2"/>
      <c r="C62" s="3"/>
      <c r="E62" s="4"/>
      <c r="K62" s="5"/>
      <c r="L62" s="5"/>
      <c r="M62" s="5"/>
    </row>
    <row r="63" s="1" customFormat="1" ht="24" customHeight="1" spans="2:13">
      <c r="B63" s="2"/>
      <c r="C63" s="3"/>
      <c r="E63" s="4"/>
      <c r="K63" s="5"/>
      <c r="L63" s="5"/>
      <c r="M63" s="5"/>
    </row>
    <row r="64" s="1" customFormat="1" ht="24" customHeight="1" spans="2:13">
      <c r="B64" s="2"/>
      <c r="C64" s="3"/>
      <c r="E64" s="4"/>
      <c r="K64" s="5"/>
      <c r="L64" s="5"/>
      <c r="M64" s="5"/>
    </row>
    <row r="65" s="1" customFormat="1" ht="24" customHeight="1" spans="2:13">
      <c r="B65" s="2"/>
      <c r="C65" s="3"/>
      <c r="E65" s="4"/>
      <c r="K65" s="5"/>
      <c r="L65" s="5"/>
      <c r="M65" s="5"/>
    </row>
    <row r="66" s="1" customFormat="1" ht="24" customHeight="1" spans="2:13">
      <c r="B66" s="2"/>
      <c r="C66" s="3"/>
      <c r="E66" s="4"/>
      <c r="K66" s="5"/>
      <c r="L66" s="5"/>
      <c r="M66" s="5"/>
    </row>
    <row r="67" s="1" customFormat="1" ht="24" customHeight="1" spans="2:13">
      <c r="B67" s="2"/>
      <c r="C67" s="3"/>
      <c r="E67" s="4"/>
      <c r="K67" s="5"/>
      <c r="L67" s="5"/>
      <c r="M67" s="5"/>
    </row>
    <row r="68" s="1" customFormat="1" ht="24" customHeight="1" spans="2:13">
      <c r="B68" s="2"/>
      <c r="C68" s="3"/>
      <c r="E68" s="4"/>
      <c r="K68" s="5"/>
      <c r="L68" s="5"/>
      <c r="M68" s="5"/>
    </row>
    <row r="69" s="1" customFormat="1" ht="24" customHeight="1" spans="2:13">
      <c r="B69" s="2"/>
      <c r="C69" s="3"/>
      <c r="E69" s="4"/>
      <c r="K69" s="5"/>
      <c r="L69" s="5"/>
      <c r="M69" s="5"/>
    </row>
    <row r="70" s="1" customFormat="1" ht="24" customHeight="1" spans="2:13">
      <c r="B70" s="2"/>
      <c r="C70" s="3"/>
      <c r="E70" s="4"/>
      <c r="K70" s="5"/>
      <c r="L70" s="5"/>
      <c r="M70" s="5"/>
    </row>
    <row r="71" s="1" customFormat="1" ht="24" customHeight="1" spans="2:13">
      <c r="B71" s="2"/>
      <c r="C71" s="3"/>
      <c r="E71" s="4"/>
      <c r="K71" s="5"/>
      <c r="L71" s="5"/>
      <c r="M71" s="5"/>
    </row>
    <row r="72" s="1" customFormat="1" ht="23" customHeight="1" spans="2:13">
      <c r="B72" s="2"/>
      <c r="C72" s="3"/>
      <c r="E72" s="4"/>
      <c r="K72" s="5"/>
      <c r="L72" s="5"/>
      <c r="M72" s="5"/>
    </row>
    <row r="73" s="1" customFormat="1" ht="23" customHeight="1" spans="2:13">
      <c r="B73" s="2"/>
      <c r="C73" s="3"/>
      <c r="E73" s="4"/>
      <c r="K73" s="5"/>
      <c r="L73" s="5"/>
      <c r="M73" s="5"/>
    </row>
    <row r="74" s="1" customFormat="1" ht="23" customHeight="1" spans="2:13">
      <c r="B74" s="2"/>
      <c r="C74" s="3"/>
      <c r="E74" s="4"/>
      <c r="K74" s="5"/>
      <c r="L74" s="5"/>
      <c r="M74" s="5"/>
    </row>
    <row r="75" s="1" customFormat="1" ht="23" customHeight="1" spans="2:13">
      <c r="B75" s="2"/>
      <c r="C75" s="3"/>
      <c r="E75" s="4"/>
      <c r="K75" s="5"/>
      <c r="L75" s="5"/>
      <c r="M75" s="5"/>
    </row>
    <row r="76" s="1" customFormat="1" ht="23" customHeight="1" spans="2:13">
      <c r="B76" s="2"/>
      <c r="C76" s="3"/>
      <c r="E76" s="4"/>
      <c r="K76" s="5"/>
      <c r="L76" s="5"/>
      <c r="M76" s="5"/>
    </row>
    <row r="77" s="1" customFormat="1" ht="23" customHeight="1" spans="2:13">
      <c r="B77" s="2"/>
      <c r="C77" s="3"/>
      <c r="E77" s="4"/>
      <c r="K77" s="5"/>
      <c r="L77" s="5"/>
      <c r="M77" s="5"/>
    </row>
    <row r="78" s="1" customFormat="1" ht="23" customHeight="1" spans="2:13">
      <c r="B78" s="2"/>
      <c r="C78" s="3"/>
      <c r="E78" s="4"/>
      <c r="K78" s="5"/>
      <c r="L78" s="5"/>
      <c r="M78" s="5"/>
    </row>
    <row r="79" s="1" customFormat="1" ht="23" customHeight="1" spans="2:13">
      <c r="B79" s="2"/>
      <c r="C79" s="3"/>
      <c r="E79" s="4"/>
      <c r="K79" s="5"/>
      <c r="L79" s="5"/>
      <c r="M79" s="5"/>
    </row>
    <row r="80" s="1" customFormat="1" ht="23" customHeight="1" spans="2:13">
      <c r="B80" s="2"/>
      <c r="C80" s="3"/>
      <c r="E80" s="4"/>
      <c r="K80" s="5"/>
      <c r="L80" s="5"/>
      <c r="M80" s="5"/>
    </row>
    <row r="81" s="1" customFormat="1" ht="23" customHeight="1" spans="2:13">
      <c r="B81" s="2"/>
      <c r="C81" s="3"/>
      <c r="E81" s="4"/>
      <c r="K81" s="5"/>
      <c r="L81" s="5"/>
      <c r="M81" s="5"/>
    </row>
    <row r="82" s="1" customFormat="1" ht="23" customHeight="1" spans="2:13">
      <c r="B82" s="2"/>
      <c r="C82" s="3"/>
      <c r="E82" s="4"/>
      <c r="K82" s="5"/>
      <c r="L82" s="5"/>
      <c r="M82" s="5"/>
    </row>
    <row r="83" s="1" customFormat="1" ht="23" customHeight="1" spans="2:13">
      <c r="B83" s="2"/>
      <c r="C83" s="3"/>
      <c r="E83" s="4"/>
      <c r="K83" s="5"/>
      <c r="L83" s="5"/>
      <c r="M83" s="5"/>
    </row>
    <row r="84" s="1" customFormat="1" ht="23" customHeight="1" spans="2:13">
      <c r="B84" s="2"/>
      <c r="C84" s="3"/>
      <c r="E84" s="4"/>
      <c r="K84" s="5"/>
      <c r="L84" s="5"/>
      <c r="M84" s="5"/>
    </row>
    <row r="85" s="1" customFormat="1" ht="23" customHeight="1" spans="2:13">
      <c r="B85" s="2"/>
      <c r="C85" s="3"/>
      <c r="E85" s="4"/>
      <c r="K85" s="5"/>
      <c r="L85" s="5"/>
      <c r="M85" s="5"/>
    </row>
    <row r="86" s="1" customFormat="1" ht="23" customHeight="1" spans="2:13">
      <c r="B86" s="2"/>
      <c r="C86" s="3"/>
      <c r="E86" s="4"/>
      <c r="K86" s="5"/>
      <c r="L86" s="5"/>
      <c r="M86" s="5"/>
    </row>
    <row r="87" s="1" customFormat="1" ht="23" customHeight="1" spans="2:13">
      <c r="B87" s="2"/>
      <c r="C87" s="3"/>
      <c r="E87" s="4"/>
      <c r="K87" s="5"/>
      <c r="L87" s="5"/>
      <c r="M87" s="5"/>
    </row>
    <row r="88" s="1" customFormat="1" ht="23" customHeight="1" spans="2:13">
      <c r="B88" s="2"/>
      <c r="C88" s="3"/>
      <c r="E88" s="4"/>
      <c r="K88" s="5"/>
      <c r="L88" s="5"/>
      <c r="M88" s="5"/>
    </row>
    <row r="89" s="1" customFormat="1" ht="23" customHeight="1" spans="2:13">
      <c r="B89" s="2"/>
      <c r="C89" s="3"/>
      <c r="E89" s="4"/>
      <c r="K89" s="5"/>
      <c r="L89" s="5"/>
      <c r="M89" s="5"/>
    </row>
  </sheetData>
  <mergeCells count="3">
    <mergeCell ref="A1:O1"/>
    <mergeCell ref="A33:J33"/>
    <mergeCell ref="A34:J34"/>
  </mergeCells>
  <conditionalFormatting sqref="H3">
    <cfRule type="duplicateValues" dxfId="0" priority="38"/>
    <cfRule type="duplicateValues" dxfId="1" priority="42"/>
    <cfRule type="duplicateValues" dxfId="0" priority="43"/>
  </conditionalFormatting>
  <conditionalFormatting sqref="B4">
    <cfRule type="duplicateValues" dxfId="0" priority="2"/>
  </conditionalFormatting>
  <conditionalFormatting sqref="B3:B32">
    <cfRule type="duplicateValues" dxfId="0" priority="51"/>
    <cfRule type="duplicateValues" dxfId="1" priority="60"/>
    <cfRule type="duplicateValues" dxfId="0" priority="61"/>
  </conditionalFormatting>
  <conditionalFormatting sqref="E3:E32">
    <cfRule type="duplicateValues" dxfId="0" priority="37"/>
  </conditionalFormatting>
  <conditionalFormatting sqref="H4:H32">
    <cfRule type="duplicateValues" dxfId="0" priority="3"/>
    <cfRule type="duplicateValues" dxfId="1" priority="9"/>
    <cfRule type="duplicateValues" dxfId="0" priority="10"/>
  </conditionalFormatting>
  <conditionalFormatting sqref="B1:B2 B35:B1048576">
    <cfRule type="duplicateValues" dxfId="0" priority="71"/>
  </conditionalFormatting>
  <conditionalFormatting sqref="B1:B2 H1:H2 H35:H1048576 B35:B1048576">
    <cfRule type="duplicateValues" dxfId="0" priority="70"/>
  </conditionalFormatting>
  <conditionalFormatting sqref="H1:H2 B1:B2 B35:B1048576 H35:H1048576">
    <cfRule type="duplicateValues" dxfId="0" priority="69"/>
  </conditionalFormatting>
  <conditionalFormatting sqref="H$1:H$1048576 B$1:B$1048576">
    <cfRule type="duplicateValues" dxfId="0" priority="1"/>
  </conditionalFormatting>
  <conditionalFormatting sqref="H2 B2 F35:F39 H40:H1048576 B35:B1048576">
    <cfRule type="duplicateValues" dxfId="0" priority="90"/>
  </conditionalFormatting>
  <conditionalFormatting sqref="B2 B35:B1048576">
    <cfRule type="duplicateValues" dxfId="0" priority="73"/>
  </conditionalFormatting>
  <conditionalFormatting sqref="B2 H2 F35:F39 B35:B1048576 H40:H1048576">
    <cfRule type="duplicateValues" dxfId="0" priority="78"/>
  </conditionalFormatting>
  <conditionalFormatting sqref="H2 B2 F35:F39 B35:B1048576 H40:H1048576">
    <cfRule type="duplicateValues" dxfId="0" priority="76"/>
  </conditionalFormatting>
  <conditionalFormatting sqref="H3 B3:B32">
    <cfRule type="duplicateValues" dxfId="0" priority="36"/>
  </conditionalFormatting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5"/>
  <sheetViews>
    <sheetView tabSelected="1" zoomScale="115" zoomScaleNormal="115" workbookViewId="0">
      <selection activeCell="B12" sqref="B12"/>
    </sheetView>
  </sheetViews>
  <sheetFormatPr defaultColWidth="9" defaultRowHeight="16.5"/>
  <cols>
    <col min="1" max="1" width="5.125" style="1" customWidth="1"/>
    <col min="2" max="2" width="6.5" style="2" customWidth="1"/>
    <col min="3" max="3" width="23.125" style="3" customWidth="1"/>
    <col min="4" max="4" width="11" style="1" customWidth="1"/>
    <col min="5" max="5" width="20.375" style="4" customWidth="1"/>
    <col min="6" max="7" width="4.375" style="1" customWidth="1"/>
    <col min="8" max="8" width="6.75" style="1" customWidth="1"/>
    <col min="9" max="10" width="4.375" style="1" customWidth="1"/>
    <col min="11" max="11" width="8.25" style="5" customWidth="1"/>
    <col min="12" max="12" width="7.25" style="5" customWidth="1"/>
    <col min="13" max="13" width="8.25" style="5" customWidth="1"/>
    <col min="14" max="14" width="14.125" style="1" hidden="1" customWidth="1"/>
    <col min="15" max="15" width="27.625" style="1" customWidth="1"/>
    <col min="16" max="16384" width="9" style="1"/>
  </cols>
  <sheetData>
    <row r="1" s="1" customFormat="1" ht="33" customHeight="1" spans="1:15">
      <c r="A1" s="6" t="s">
        <v>391</v>
      </c>
      <c r="B1" s="7"/>
      <c r="C1" s="8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25"/>
    </row>
    <row r="2" s="1" customFormat="1" ht="24" customHeight="1" spans="1:15">
      <c r="A2" s="9" t="s">
        <v>181</v>
      </c>
      <c r="B2" s="10" t="s">
        <v>182</v>
      </c>
      <c r="C2" s="10" t="s">
        <v>183</v>
      </c>
      <c r="D2" s="11" t="s">
        <v>184</v>
      </c>
      <c r="E2" s="11" t="s">
        <v>185</v>
      </c>
      <c r="F2" s="10" t="s">
        <v>186</v>
      </c>
      <c r="G2" s="11" t="s">
        <v>187</v>
      </c>
      <c r="H2" s="12" t="s">
        <v>188</v>
      </c>
      <c r="I2" s="12" t="s">
        <v>189</v>
      </c>
      <c r="J2" s="12" t="s">
        <v>190</v>
      </c>
      <c r="K2" s="12" t="s">
        <v>191</v>
      </c>
      <c r="L2" s="12" t="s">
        <v>192</v>
      </c>
      <c r="M2" s="12" t="s">
        <v>178</v>
      </c>
      <c r="N2" s="10" t="s">
        <v>193</v>
      </c>
      <c r="O2" s="10" t="s">
        <v>194</v>
      </c>
    </row>
    <row r="3" s="1" customFormat="1" ht="24" customHeight="1" spans="1:15">
      <c r="A3" s="13">
        <f>ROW()-2</f>
        <v>1</v>
      </c>
      <c r="B3" s="14" t="s">
        <v>292</v>
      </c>
      <c r="C3" s="15" t="s">
        <v>280</v>
      </c>
      <c r="D3" s="16">
        <v>45901</v>
      </c>
      <c r="E3" s="17" t="s">
        <v>293</v>
      </c>
      <c r="F3" s="18" t="str">
        <f>IF(MOD(MID(E3,17,1),2)=0,"女","男")</f>
        <v>男</v>
      </c>
      <c r="G3" s="19" t="str">
        <f>IF(LEN(E3)=18,(IF(LOOKUP(MOD(SUM(MID(E3,1,1)*7,MID(E3,2,1)*9,MID(E3,3,1)*10,MID(E3,4,1)*5,MID(E3,5,1)*8,MID(E3,6,1)*4,MID(E3,7,1)*2,MID(E3,8,1),MID(E3,9,1)*6,MID(E3,10,1)*3,MID(E3,11,1)*7,MID(E3,12,1)*9,MID(E3,13,1)*10,MID(E3,14,1)*5,MID(E3,15,1)*8,MID(E3,16,1)*4,MID(E3,17,1)*2),11),{0,1,2,3,4,5,6,7,8,9,10},{"1","0","x","9","8","7","6","5","4","3","2"})=RIGHT(E3,1),"√","×")),"身份证号长度不符")</f>
        <v>√</v>
      </c>
      <c r="H3" s="14"/>
      <c r="I3" s="19" t="s">
        <v>198</v>
      </c>
      <c r="J3" s="26">
        <f>DAY(EOMONTH(D3,0))-DAY(D3)+1</f>
        <v>30</v>
      </c>
      <c r="K3" s="27">
        <v>70</v>
      </c>
      <c r="L3" s="27">
        <f>IF(H3="",30/30*J3,0)</f>
        <v>30</v>
      </c>
      <c r="M3" s="27">
        <f>SUM(K3:L3)</f>
        <v>100</v>
      </c>
      <c r="N3" s="28"/>
      <c r="O3" s="28" t="s">
        <v>175</v>
      </c>
    </row>
    <row r="4" s="1" customFormat="1" ht="24" customHeight="1" spans="1:15">
      <c r="A4" s="13">
        <f>ROW()-2</f>
        <v>2</v>
      </c>
      <c r="B4" s="20" t="s">
        <v>363</v>
      </c>
      <c r="C4" s="15" t="s">
        <v>364</v>
      </c>
      <c r="D4" s="16">
        <v>45901</v>
      </c>
      <c r="E4" s="77" t="s">
        <v>365</v>
      </c>
      <c r="F4" s="18" t="str">
        <f>IF(MOD(MID(E4,17,1),2)=0,"女","男")</f>
        <v>男</v>
      </c>
      <c r="G4" s="19" t="str">
        <f>IF(LEN(E4)=18,(IF(LOOKUP(MOD(SUM(MID(E4,1,1)*7,MID(E4,2,1)*9,MID(E4,3,1)*10,MID(E4,4,1)*5,MID(E4,5,1)*8,MID(E4,6,1)*4,MID(E4,7,1)*2,MID(E4,8,1),MID(E4,9,1)*6,MID(E4,10,1)*3,MID(E4,11,1)*7,MID(E4,12,1)*9,MID(E4,13,1)*10,MID(E4,14,1)*5,MID(E4,15,1)*8,MID(E4,16,1)*4,MID(E4,17,1)*2),11),{0,1,2,3,4,5,6,7,8,9,10},{"1","0","x","9","8","7","6","5","4","3","2"})=RIGHT(E4,1),"√","×")),"身份证号长度不符")</f>
        <v>√</v>
      </c>
      <c r="H4" s="14"/>
      <c r="I4" s="19" t="s">
        <v>198</v>
      </c>
      <c r="J4" s="26">
        <f>DAY(EOMONTH(D4,0))-DAY(D4)+1</f>
        <v>30</v>
      </c>
      <c r="K4" s="27">
        <v>70</v>
      </c>
      <c r="L4" s="27">
        <f>IF(H4="",30/30*J4,0)</f>
        <v>30</v>
      </c>
      <c r="M4" s="27">
        <f>SUM(K4:L4)</f>
        <v>100</v>
      </c>
      <c r="N4" s="28"/>
      <c r="O4" s="28" t="s">
        <v>175</v>
      </c>
    </row>
    <row r="5" s="1" customFormat="1" ht="24" customHeight="1" spans="1:15">
      <c r="A5" s="13">
        <f>ROW()-2</f>
        <v>3</v>
      </c>
      <c r="B5" s="20" t="s">
        <v>394</v>
      </c>
      <c r="C5" s="15" t="s">
        <v>395</v>
      </c>
      <c r="D5" s="16">
        <v>45901</v>
      </c>
      <c r="E5" s="17" t="s">
        <v>396</v>
      </c>
      <c r="F5" s="18" t="str">
        <f>IF(MOD(MID(E5,17,1),2)=0,"女","男")</f>
        <v>男</v>
      </c>
      <c r="G5" s="19" t="str">
        <f>IF(LEN(E5)=18,(IF(LOOKUP(MOD(SUM(MID(E5,1,1)*7,MID(E5,2,1)*9,MID(E5,3,1)*10,MID(E5,4,1)*5,MID(E5,5,1)*8,MID(E5,6,1)*4,MID(E5,7,1)*2,MID(E5,8,1),MID(E5,9,1)*6,MID(E5,10,1)*3,MID(E5,11,1)*7,MID(E5,12,1)*9,MID(E5,13,1)*10,MID(E5,14,1)*5,MID(E5,15,1)*8,MID(E5,16,1)*4,MID(E5,17,1)*2),11),{0,1,2,3,4,5,6,7,8,9,10},{"1","0","x","9","8","7","6","5","4","3","2"})=RIGHT(E5,1),"√","×")),"身份证号长度不符")</f>
        <v>√</v>
      </c>
      <c r="H5" s="20"/>
      <c r="I5" s="19" t="s">
        <v>198</v>
      </c>
      <c r="J5" s="26">
        <f>DAY(EOMONTH(D5,0))-DAY(D5)+1</f>
        <v>30</v>
      </c>
      <c r="K5" s="27">
        <v>70</v>
      </c>
      <c r="L5" s="27">
        <f>IF(H5="",30/30*J5,0)</f>
        <v>30</v>
      </c>
      <c r="M5" s="27">
        <f>SUM(K5:L5)</f>
        <v>100</v>
      </c>
      <c r="N5" s="28"/>
      <c r="O5" s="28" t="s">
        <v>175</v>
      </c>
    </row>
    <row r="6" s="1" customFormat="1" ht="24" customHeight="1" spans="1:15">
      <c r="A6" s="13">
        <f>ROW()-2</f>
        <v>4</v>
      </c>
      <c r="B6" s="20" t="s">
        <v>406</v>
      </c>
      <c r="C6" s="15" t="s">
        <v>280</v>
      </c>
      <c r="D6" s="16">
        <v>45901</v>
      </c>
      <c r="E6" s="77" t="s">
        <v>407</v>
      </c>
      <c r="F6" s="18" t="str">
        <f>IF(MOD(MID(E6,17,1),2)=0,"女","男")</f>
        <v>女</v>
      </c>
      <c r="G6" s="19" t="str">
        <f>IF(LEN(E6)=18,(IF(LOOKUP(MOD(SUM(MID(E6,1,1)*7,MID(E6,2,1)*9,MID(E6,3,1)*10,MID(E6,4,1)*5,MID(E6,5,1)*8,MID(E6,6,1)*4,MID(E6,7,1)*2,MID(E6,8,1),MID(E6,9,1)*6,MID(E6,10,1)*3,MID(E6,11,1)*7,MID(E6,12,1)*9,MID(E6,13,1)*10,MID(E6,14,1)*5,MID(E6,15,1)*8,MID(E6,16,1)*4,MID(E6,17,1)*2),11),{0,1,2,3,4,5,6,7,8,9,10},{"1","0","x","9","8","7","6","5","4","3","2"})=RIGHT(E6,1),"√","×")),"身份证号长度不符")</f>
        <v>√</v>
      </c>
      <c r="H6" s="20"/>
      <c r="I6" s="19" t="s">
        <v>198</v>
      </c>
      <c r="J6" s="26">
        <f>DAY(EOMONTH(D6,0))-DAY(D6)+1</f>
        <v>30</v>
      </c>
      <c r="K6" s="27">
        <v>70</v>
      </c>
      <c r="L6" s="27">
        <f>IF(H6="",30/30*J6,0)</f>
        <v>30</v>
      </c>
      <c r="M6" s="27">
        <f>SUM(K6:L6)</f>
        <v>100</v>
      </c>
      <c r="N6" s="28"/>
      <c r="O6" s="28" t="s">
        <v>175</v>
      </c>
    </row>
    <row r="7" s="1" customFormat="1" ht="24" customHeight="1" spans="1:15">
      <c r="A7" s="13">
        <f>ROW()-2</f>
        <v>5</v>
      </c>
      <c r="B7" s="20" t="s">
        <v>408</v>
      </c>
      <c r="C7" s="15" t="s">
        <v>409</v>
      </c>
      <c r="D7" s="16">
        <v>45901</v>
      </c>
      <c r="E7" s="17" t="s">
        <v>410</v>
      </c>
      <c r="F7" s="18" t="str">
        <f>IF(MOD(MID(E7,17,1),2)=0,"女","男")</f>
        <v>男</v>
      </c>
      <c r="G7" s="19" t="str">
        <f>IF(LEN(E7)=18,(IF(LOOKUP(MOD(SUM(MID(E7,1,1)*7,MID(E7,2,1)*9,MID(E7,3,1)*10,MID(E7,4,1)*5,MID(E7,5,1)*8,MID(E7,6,1)*4,MID(E7,7,1)*2,MID(E7,8,1),MID(E7,9,1)*6,MID(E7,10,1)*3,MID(E7,11,1)*7,MID(E7,12,1)*9,MID(E7,13,1)*10,MID(E7,14,1)*5,MID(E7,15,1)*8,MID(E7,16,1)*4,MID(E7,17,1)*2),11),{0,1,2,3,4,5,6,7,8,9,10},{"1","0","x","9","8","7","6","5","4","3","2"})=RIGHT(E7,1),"√","×")),"身份证号长度不符")</f>
        <v>√</v>
      </c>
      <c r="H7" s="20"/>
      <c r="I7" s="19" t="s">
        <v>198</v>
      </c>
      <c r="J7" s="26">
        <f>DAY(EOMONTH(D7,0))-DAY(D7)+1</f>
        <v>30</v>
      </c>
      <c r="K7" s="27">
        <v>70</v>
      </c>
      <c r="L7" s="27">
        <f>IF(H7="",30/30*J7,0)</f>
        <v>30</v>
      </c>
      <c r="M7" s="27">
        <f>SUM(K7:L7)</f>
        <v>100</v>
      </c>
      <c r="N7" s="28"/>
      <c r="O7" s="28" t="s">
        <v>176</v>
      </c>
    </row>
    <row r="8" s="1" customFormat="1" ht="24" customHeight="1" spans="1:15">
      <c r="A8" s="13">
        <f t="shared" ref="A8:A18" si="0">ROW()-2</f>
        <v>6</v>
      </c>
      <c r="B8" s="20" t="s">
        <v>413</v>
      </c>
      <c r="C8" s="15" t="s">
        <v>361</v>
      </c>
      <c r="D8" s="16">
        <v>45901</v>
      </c>
      <c r="E8" s="77" t="s">
        <v>414</v>
      </c>
      <c r="F8" s="18" t="str">
        <f t="shared" ref="F8:F18" si="1">IF(MOD(MID(E8,17,1),2)=0,"女","男")</f>
        <v>男</v>
      </c>
      <c r="G8" s="19" t="str">
        <f>IF(LEN(E8)=18,(IF(LOOKUP(MOD(SUM(MID(E8,1,1)*7,MID(E8,2,1)*9,MID(E8,3,1)*10,MID(E8,4,1)*5,MID(E8,5,1)*8,MID(E8,6,1)*4,MID(E8,7,1)*2,MID(E8,8,1),MID(E8,9,1)*6,MID(E8,10,1)*3,MID(E8,11,1)*7,MID(E8,12,1)*9,MID(E8,13,1)*10,MID(E8,14,1)*5,MID(E8,15,1)*8,MID(E8,16,1)*4,MID(E8,17,1)*2),11),{0,1,2,3,4,5,6,7,8,9,10},{"1","0","x","9","8","7","6","5","4","3","2"})=RIGHT(E8,1),"√","×")),"身份证号长度不符")</f>
        <v>√</v>
      </c>
      <c r="H8" s="20"/>
      <c r="I8" s="19" t="s">
        <v>198</v>
      </c>
      <c r="J8" s="26">
        <f t="shared" ref="J8:J18" si="2">DAY(EOMONTH(D8,0))-DAY(D8)+1</f>
        <v>30</v>
      </c>
      <c r="K8" s="27">
        <v>70</v>
      </c>
      <c r="L8" s="27">
        <f t="shared" ref="L8:L18" si="3">IF(H8="",30/30*J8,0)</f>
        <v>30</v>
      </c>
      <c r="M8" s="27">
        <f t="shared" ref="M8:M18" si="4">SUM(K8:L8)</f>
        <v>100</v>
      </c>
      <c r="N8" s="28"/>
      <c r="O8" s="28" t="s">
        <v>175</v>
      </c>
    </row>
    <row r="9" s="1" customFormat="1" ht="24" customHeight="1" spans="1:15">
      <c r="A9" s="13">
        <f t="shared" si="0"/>
        <v>7</v>
      </c>
      <c r="B9" s="20" t="s">
        <v>415</v>
      </c>
      <c r="C9" s="15" t="s">
        <v>364</v>
      </c>
      <c r="D9" s="16">
        <v>45901</v>
      </c>
      <c r="E9" s="77" t="s">
        <v>416</v>
      </c>
      <c r="F9" s="18" t="str">
        <f t="shared" si="1"/>
        <v>男</v>
      </c>
      <c r="G9" s="19" t="str">
        <f>IF(LEN(E9)=18,(IF(LOOKUP(MOD(SUM(MID(E9,1,1)*7,MID(E9,2,1)*9,MID(E9,3,1)*10,MID(E9,4,1)*5,MID(E9,5,1)*8,MID(E9,6,1)*4,MID(E9,7,1)*2,MID(E9,8,1),MID(E9,9,1)*6,MID(E9,10,1)*3,MID(E9,11,1)*7,MID(E9,12,1)*9,MID(E9,13,1)*10,MID(E9,14,1)*5,MID(E9,15,1)*8,MID(E9,16,1)*4,MID(E9,17,1)*2),11),{0,1,2,3,4,5,6,7,8,9,10},{"1","0","x","9","8","7","6","5","4","3","2"})=RIGHT(E9,1),"√","×")),"身份证号长度不符")</f>
        <v>√</v>
      </c>
      <c r="H9" s="20"/>
      <c r="I9" s="19" t="s">
        <v>198</v>
      </c>
      <c r="J9" s="26">
        <f t="shared" si="2"/>
        <v>30</v>
      </c>
      <c r="K9" s="27">
        <v>70</v>
      </c>
      <c r="L9" s="27">
        <f t="shared" si="3"/>
        <v>30</v>
      </c>
      <c r="M9" s="27">
        <f t="shared" si="4"/>
        <v>100</v>
      </c>
      <c r="N9" s="28"/>
      <c r="O9" s="28" t="s">
        <v>175</v>
      </c>
    </row>
    <row r="10" s="1" customFormat="1" ht="24" customHeight="1" spans="1:15">
      <c r="A10" s="13">
        <f t="shared" si="0"/>
        <v>8</v>
      </c>
      <c r="B10" s="20" t="s">
        <v>417</v>
      </c>
      <c r="C10" s="15" t="s">
        <v>286</v>
      </c>
      <c r="D10" s="16">
        <v>45901</v>
      </c>
      <c r="E10" s="77" t="s">
        <v>418</v>
      </c>
      <c r="F10" s="18" t="str">
        <f t="shared" si="1"/>
        <v>男</v>
      </c>
      <c r="G10" s="19" t="str">
        <f>IF(LEN(E10)=18,(IF(LOOKUP(MOD(SUM(MID(E10,1,1)*7,MID(E10,2,1)*9,MID(E10,3,1)*10,MID(E10,4,1)*5,MID(E10,5,1)*8,MID(E10,6,1)*4,MID(E10,7,1)*2,MID(E10,8,1),MID(E10,9,1)*6,MID(E10,10,1)*3,MID(E10,11,1)*7,MID(E10,12,1)*9,MID(E10,13,1)*10,MID(E10,14,1)*5,MID(E10,15,1)*8,MID(E10,16,1)*4,MID(E10,17,1)*2),11),{0,1,2,3,4,5,6,7,8,9,10},{"1","0","x","9","8","7","6","5","4","3","2"})=RIGHT(E10,1),"√","×")),"身份证号长度不符")</f>
        <v>√</v>
      </c>
      <c r="H10" s="20"/>
      <c r="I10" s="19" t="s">
        <v>198</v>
      </c>
      <c r="J10" s="26">
        <f t="shared" si="2"/>
        <v>30</v>
      </c>
      <c r="K10" s="27">
        <v>70</v>
      </c>
      <c r="L10" s="27">
        <f t="shared" si="3"/>
        <v>30</v>
      </c>
      <c r="M10" s="27">
        <f t="shared" si="4"/>
        <v>100</v>
      </c>
      <c r="N10" s="28"/>
      <c r="O10" s="28" t="s">
        <v>175</v>
      </c>
    </row>
    <row r="11" s="1" customFormat="1" ht="24" customHeight="1" spans="1:15">
      <c r="A11" s="13">
        <f t="shared" si="0"/>
        <v>9</v>
      </c>
      <c r="B11" s="20" t="s">
        <v>419</v>
      </c>
      <c r="C11" s="15" t="s">
        <v>409</v>
      </c>
      <c r="D11" s="16">
        <v>45901</v>
      </c>
      <c r="E11" s="77" t="s">
        <v>420</v>
      </c>
      <c r="F11" s="18" t="str">
        <f t="shared" si="1"/>
        <v>男</v>
      </c>
      <c r="G11" s="19" t="str">
        <f>IF(LEN(E11)=18,(IF(LOOKUP(MOD(SUM(MID(E11,1,1)*7,MID(E11,2,1)*9,MID(E11,3,1)*10,MID(E11,4,1)*5,MID(E11,5,1)*8,MID(E11,6,1)*4,MID(E11,7,1)*2,MID(E11,8,1),MID(E11,9,1)*6,MID(E11,10,1)*3,MID(E11,11,1)*7,MID(E11,12,1)*9,MID(E11,13,1)*10,MID(E11,14,1)*5,MID(E11,15,1)*8,MID(E11,16,1)*4,MID(E11,17,1)*2),11),{0,1,2,3,4,5,6,7,8,9,10},{"1","0","x","9","8","7","6","5","4","3","2"})=RIGHT(E11,1),"√","×")),"身份证号长度不符")</f>
        <v>√</v>
      </c>
      <c r="H11" s="20"/>
      <c r="I11" s="19" t="s">
        <v>198</v>
      </c>
      <c r="J11" s="26">
        <f t="shared" si="2"/>
        <v>30</v>
      </c>
      <c r="K11" s="27">
        <v>70</v>
      </c>
      <c r="L11" s="27">
        <f t="shared" si="3"/>
        <v>30</v>
      </c>
      <c r="M11" s="27">
        <f t="shared" si="4"/>
        <v>100</v>
      </c>
      <c r="N11" s="28"/>
      <c r="O11" s="28" t="s">
        <v>175</v>
      </c>
    </row>
    <row r="12" s="1" customFormat="1" ht="24" customHeight="1" spans="1:15">
      <c r="A12" s="13">
        <f t="shared" si="0"/>
        <v>10</v>
      </c>
      <c r="B12" s="20" t="s">
        <v>421</v>
      </c>
      <c r="C12" s="15" t="s">
        <v>400</v>
      </c>
      <c r="D12" s="16">
        <v>45901</v>
      </c>
      <c r="E12" s="77" t="s">
        <v>422</v>
      </c>
      <c r="F12" s="18" t="str">
        <f t="shared" si="1"/>
        <v>女</v>
      </c>
      <c r="G12" s="19" t="str">
        <f>IF(LEN(E12)=18,(IF(LOOKUP(MOD(SUM(MID(E12,1,1)*7,MID(E12,2,1)*9,MID(E12,3,1)*10,MID(E12,4,1)*5,MID(E12,5,1)*8,MID(E12,6,1)*4,MID(E12,7,1)*2,MID(E12,8,1),MID(E12,9,1)*6,MID(E12,10,1)*3,MID(E12,11,1)*7,MID(E12,12,1)*9,MID(E12,13,1)*10,MID(E12,14,1)*5,MID(E12,15,1)*8,MID(E12,16,1)*4,MID(E12,17,1)*2),11),{0,1,2,3,4,5,6,7,8,9,10},{"1","0","x","9","8","7","6","5","4","3","2"})=RIGHT(E12,1),"√","×")),"身份证号长度不符")</f>
        <v>√</v>
      </c>
      <c r="H12" s="20"/>
      <c r="I12" s="19" t="s">
        <v>198</v>
      </c>
      <c r="J12" s="26">
        <f t="shared" si="2"/>
        <v>30</v>
      </c>
      <c r="K12" s="27">
        <v>70</v>
      </c>
      <c r="L12" s="27">
        <f t="shared" si="3"/>
        <v>30</v>
      </c>
      <c r="M12" s="27">
        <f t="shared" si="4"/>
        <v>100</v>
      </c>
      <c r="N12" s="28"/>
      <c r="O12" s="28" t="s">
        <v>176</v>
      </c>
    </row>
    <row r="13" s="1" customFormat="1" ht="24" customHeight="1" spans="1:15">
      <c r="A13" s="13">
        <f t="shared" si="0"/>
        <v>11</v>
      </c>
      <c r="B13" s="20" t="s">
        <v>423</v>
      </c>
      <c r="C13" s="15" t="s">
        <v>286</v>
      </c>
      <c r="D13" s="16">
        <v>45901</v>
      </c>
      <c r="E13" s="17" t="s">
        <v>424</v>
      </c>
      <c r="F13" s="18" t="str">
        <f t="shared" si="1"/>
        <v>女</v>
      </c>
      <c r="G13" s="19" t="str">
        <f>IF(LEN(E13)=18,(IF(LOOKUP(MOD(SUM(MID(E13,1,1)*7,MID(E13,2,1)*9,MID(E13,3,1)*10,MID(E13,4,1)*5,MID(E13,5,1)*8,MID(E13,6,1)*4,MID(E13,7,1)*2,MID(E13,8,1),MID(E13,9,1)*6,MID(E13,10,1)*3,MID(E13,11,1)*7,MID(E13,12,1)*9,MID(E13,13,1)*10,MID(E13,14,1)*5,MID(E13,15,1)*8,MID(E13,16,1)*4,MID(E13,17,1)*2),11),{0,1,2,3,4,5,6,7,8,9,10},{"1","0","x","9","8","7","6","5","4","3","2"})=RIGHT(E13,1),"√","×")),"身份证号长度不符")</f>
        <v>√</v>
      </c>
      <c r="H13" s="20"/>
      <c r="I13" s="19" t="s">
        <v>198</v>
      </c>
      <c r="J13" s="26">
        <f t="shared" si="2"/>
        <v>30</v>
      </c>
      <c r="K13" s="27">
        <v>70</v>
      </c>
      <c r="L13" s="27">
        <f t="shared" si="3"/>
        <v>30</v>
      </c>
      <c r="M13" s="27">
        <f t="shared" si="4"/>
        <v>100</v>
      </c>
      <c r="N13" s="28"/>
      <c r="O13" s="28" t="s">
        <v>175</v>
      </c>
    </row>
    <row r="14" s="1" customFormat="1" ht="24" customHeight="1" spans="1:15">
      <c r="A14" s="13">
        <f t="shared" si="0"/>
        <v>12</v>
      </c>
      <c r="B14" s="20" t="s">
        <v>425</v>
      </c>
      <c r="C14" s="15" t="s">
        <v>246</v>
      </c>
      <c r="D14" s="16">
        <v>45901</v>
      </c>
      <c r="E14" s="77" t="s">
        <v>426</v>
      </c>
      <c r="F14" s="18" t="str">
        <f t="shared" si="1"/>
        <v>男</v>
      </c>
      <c r="G14" s="19" t="str">
        <f>IF(LEN(E14)=18,(IF(LOOKUP(MOD(SUM(MID(E14,1,1)*7,MID(E14,2,1)*9,MID(E14,3,1)*10,MID(E14,4,1)*5,MID(E14,5,1)*8,MID(E14,6,1)*4,MID(E14,7,1)*2,MID(E14,8,1),MID(E14,9,1)*6,MID(E14,10,1)*3,MID(E14,11,1)*7,MID(E14,12,1)*9,MID(E14,13,1)*10,MID(E14,14,1)*5,MID(E14,15,1)*8,MID(E14,16,1)*4,MID(E14,17,1)*2),11),{0,1,2,3,4,5,6,7,8,9,10},{"1","0","x","9","8","7","6","5","4","3","2"})=RIGHT(E14,1),"√","×")),"身份证号长度不符")</f>
        <v>√</v>
      </c>
      <c r="H14" s="20"/>
      <c r="I14" s="19" t="s">
        <v>198</v>
      </c>
      <c r="J14" s="26">
        <f t="shared" si="2"/>
        <v>30</v>
      </c>
      <c r="K14" s="27">
        <v>70</v>
      </c>
      <c r="L14" s="27">
        <f t="shared" si="3"/>
        <v>30</v>
      </c>
      <c r="M14" s="27">
        <f t="shared" si="4"/>
        <v>100</v>
      </c>
      <c r="N14" s="28"/>
      <c r="O14" s="28" t="s">
        <v>427</v>
      </c>
    </row>
    <row r="15" s="1" customFormat="1" ht="24" customHeight="1" spans="1:15">
      <c r="A15" s="13">
        <f>ROW()-2</f>
        <v>13</v>
      </c>
      <c r="B15" s="20" t="s">
        <v>430</v>
      </c>
      <c r="C15" s="15" t="s">
        <v>400</v>
      </c>
      <c r="D15" s="16">
        <v>45901</v>
      </c>
      <c r="E15" s="77" t="s">
        <v>431</v>
      </c>
      <c r="F15" s="18" t="str">
        <f>IF(MOD(MID(E15,17,1),2)=0,"女","男")</f>
        <v>男</v>
      </c>
      <c r="G15" s="19" t="str">
        <f>IF(LEN(E15)=18,(IF(LOOKUP(MOD(SUM(MID(E15,1,1)*7,MID(E15,2,1)*9,MID(E15,3,1)*10,MID(E15,4,1)*5,MID(E15,5,1)*8,MID(E15,6,1)*4,MID(E15,7,1)*2,MID(E15,8,1),MID(E15,9,1)*6,MID(E15,10,1)*3,MID(E15,11,1)*7,MID(E15,12,1)*9,MID(E15,13,1)*10,MID(E15,14,1)*5,MID(E15,15,1)*8,MID(E15,16,1)*4,MID(E15,17,1)*2),11),{0,1,2,3,4,5,6,7,8,9,10},{"1","0","x","9","8","7","6","5","4","3","2"})=RIGHT(E15,1),"√","×")),"身份证号长度不符")</f>
        <v>√</v>
      </c>
      <c r="H15" s="20"/>
      <c r="I15" s="19" t="s">
        <v>198</v>
      </c>
      <c r="J15" s="26">
        <f>DAY(EOMONTH(D15,0))-DAY(D15)+1</f>
        <v>30</v>
      </c>
      <c r="K15" s="27">
        <v>70</v>
      </c>
      <c r="L15" s="27">
        <f>IF(H15="",30/30*J15,0)</f>
        <v>30</v>
      </c>
      <c r="M15" s="27">
        <f>SUM(K15:L15)</f>
        <v>100</v>
      </c>
      <c r="N15" s="28"/>
      <c r="O15" s="28" t="s">
        <v>176</v>
      </c>
    </row>
    <row r="16" s="1" customFormat="1" ht="24" customHeight="1" spans="1:15">
      <c r="A16" s="13">
        <f>ROW()-2</f>
        <v>14</v>
      </c>
      <c r="B16" s="20" t="s">
        <v>432</v>
      </c>
      <c r="C16" s="15" t="s">
        <v>364</v>
      </c>
      <c r="D16" s="16">
        <v>45901</v>
      </c>
      <c r="E16" s="77" t="s">
        <v>433</v>
      </c>
      <c r="F16" s="18" t="str">
        <f>IF(MOD(MID(E16,17,1),2)=0,"女","男")</f>
        <v>男</v>
      </c>
      <c r="G16" s="19" t="str">
        <f>IF(LEN(E16)=18,(IF(LOOKUP(MOD(SUM(MID(E16,1,1)*7,MID(E16,2,1)*9,MID(E16,3,1)*10,MID(E16,4,1)*5,MID(E16,5,1)*8,MID(E16,6,1)*4,MID(E16,7,1)*2,MID(E16,8,1),MID(E16,9,1)*6,MID(E16,10,1)*3,MID(E16,11,1)*7,MID(E16,12,1)*9,MID(E16,13,1)*10,MID(E16,14,1)*5,MID(E16,15,1)*8,MID(E16,16,1)*4,MID(E16,17,1)*2),11),{0,1,2,3,4,5,6,7,8,9,10},{"1","0","x","9","8","7","6","5","4","3","2"})=RIGHT(E16,1),"√","×")),"身份证号长度不符")</f>
        <v>√</v>
      </c>
      <c r="H16" s="20"/>
      <c r="I16" s="19" t="s">
        <v>198</v>
      </c>
      <c r="J16" s="26">
        <f>DAY(EOMONTH(D16,0))-DAY(D16)+1</f>
        <v>30</v>
      </c>
      <c r="K16" s="27">
        <v>70</v>
      </c>
      <c r="L16" s="27">
        <f>IF(H16="",30/30*J16,0)</f>
        <v>30</v>
      </c>
      <c r="M16" s="27">
        <f>SUM(K16:L16)</f>
        <v>100</v>
      </c>
      <c r="N16" s="28"/>
      <c r="O16" s="28" t="s">
        <v>175</v>
      </c>
    </row>
    <row r="17" s="1" customFormat="1" ht="24" customHeight="1" spans="1:15">
      <c r="A17" s="13"/>
      <c r="B17" s="20"/>
      <c r="C17" s="15"/>
      <c r="D17" s="16"/>
      <c r="E17" s="17"/>
      <c r="F17" s="18"/>
      <c r="G17" s="19"/>
      <c r="H17" s="20"/>
      <c r="I17" s="19"/>
      <c r="J17" s="26"/>
      <c r="K17" s="27"/>
      <c r="L17" s="27"/>
      <c r="M17" s="27"/>
      <c r="N17" s="28"/>
      <c r="O17" s="28"/>
    </row>
    <row r="18" s="1" customFormat="1" ht="24" customHeight="1" spans="1:15">
      <c r="A18" s="21" t="s">
        <v>217</v>
      </c>
      <c r="B18" s="22"/>
      <c r="C18" s="23"/>
      <c r="D18" s="22"/>
      <c r="E18" s="22"/>
      <c r="F18" s="22"/>
      <c r="G18" s="22"/>
      <c r="H18" s="22"/>
      <c r="I18" s="22"/>
      <c r="J18" s="29"/>
      <c r="K18" s="27">
        <f>SUM(K3:K17)</f>
        <v>980</v>
      </c>
      <c r="L18" s="27">
        <f>SUM(L3:L17)</f>
        <v>420</v>
      </c>
      <c r="M18" s="27">
        <f>SUM(M3:M17)</f>
        <v>1400</v>
      </c>
      <c r="N18" s="27">
        <f>SUM(N3:N17)</f>
        <v>0</v>
      </c>
      <c r="O18" s="28"/>
    </row>
    <row r="19" s="1" customFormat="1" ht="24" customHeight="1" spans="1:15">
      <c r="A19" s="21" t="s">
        <v>294</v>
      </c>
      <c r="B19" s="22"/>
      <c r="C19" s="23"/>
      <c r="D19" s="22"/>
      <c r="E19" s="22"/>
      <c r="F19" s="22"/>
      <c r="G19" s="22"/>
      <c r="H19" s="22"/>
      <c r="I19" s="22"/>
      <c r="J19" s="29"/>
      <c r="K19" s="30"/>
      <c r="L19" s="31">
        <v>0.06</v>
      </c>
      <c r="M19" s="28">
        <f>M18*L19+M18</f>
        <v>1484</v>
      </c>
      <c r="N19" s="28"/>
      <c r="O19" s="28"/>
    </row>
    <row r="20" s="1" customFormat="1" ht="24" customHeight="1" spans="2:11">
      <c r="B20" s="2"/>
      <c r="C20" s="3"/>
      <c r="E20"/>
      <c r="I20" s="5"/>
      <c r="J20" s="5"/>
      <c r="K20" s="5"/>
    </row>
    <row r="21" s="1" customFormat="1" ht="24" customHeight="1" spans="2:11">
      <c r="B21" s="2"/>
      <c r="C21" s="3"/>
      <c r="E21"/>
      <c r="I21" s="5"/>
      <c r="J21" s="5"/>
      <c r="K21" s="5"/>
    </row>
    <row r="22" s="1" customFormat="1" ht="24" customHeight="1" spans="2:11">
      <c r="B22" s="2"/>
      <c r="C22" s="24"/>
      <c r="D22"/>
      <c r="E22"/>
      <c r="I22" s="5"/>
      <c r="J22" s="5"/>
      <c r="K22" s="5"/>
    </row>
    <row r="23" s="1" customFormat="1" ht="24" customHeight="1" spans="2:11">
      <c r="B23" s="2"/>
      <c r="C23" s="24"/>
      <c r="D23"/>
      <c r="E23"/>
      <c r="I23" s="5"/>
      <c r="J23" s="5"/>
      <c r="K23" s="5"/>
    </row>
    <row r="24" s="1" customFormat="1" ht="24" customHeight="1" spans="2:11">
      <c r="B24" s="2"/>
      <c r="C24" s="24"/>
      <c r="D24"/>
      <c r="E24"/>
      <c r="I24" s="5"/>
      <c r="J24" s="5"/>
      <c r="K24" s="5"/>
    </row>
    <row r="25" s="1" customFormat="1" ht="24" customHeight="1" spans="2:13">
      <c r="B25" s="2"/>
      <c r="C25" s="24"/>
      <c r="D25"/>
      <c r="E25"/>
      <c r="F25"/>
      <c r="G25"/>
      <c r="K25" s="5"/>
      <c r="L25" s="5"/>
      <c r="M25" s="5"/>
    </row>
    <row r="26" s="1" customFormat="1" ht="24" customHeight="1" spans="2:13">
      <c r="B26" s="2"/>
      <c r="C26" s="24"/>
      <c r="D26"/>
      <c r="E26"/>
      <c r="F26"/>
      <c r="G26"/>
      <c r="K26" s="5"/>
      <c r="L26" s="5"/>
      <c r="M26" s="5"/>
    </row>
    <row r="27" s="1" customFormat="1" ht="24" customHeight="1" spans="2:13">
      <c r="B27" s="2"/>
      <c r="C27" s="24"/>
      <c r="D27"/>
      <c r="E27"/>
      <c r="F27"/>
      <c r="G27"/>
      <c r="K27" s="5"/>
      <c r="L27" s="5"/>
      <c r="M27" s="5"/>
    </row>
    <row r="28" s="1" customFormat="1" ht="24" customHeight="1" spans="2:13">
      <c r="B28" s="2"/>
      <c r="C28" s="24"/>
      <c r="D28"/>
      <c r="E28"/>
      <c r="F28"/>
      <c r="G28"/>
      <c r="K28" s="5"/>
      <c r="L28" s="5"/>
      <c r="M28" s="5"/>
    </row>
    <row r="29" s="1" customFormat="1" ht="24" customHeight="1" spans="2:13">
      <c r="B29" s="2"/>
      <c r="C29" s="24"/>
      <c r="D29"/>
      <c r="E29"/>
      <c r="F29"/>
      <c r="G29"/>
      <c r="K29" s="5"/>
      <c r="L29" s="5"/>
      <c r="M29" s="5"/>
    </row>
    <row r="30" s="1" customFormat="1" ht="24" customHeight="1" spans="2:13">
      <c r="B30" s="2"/>
      <c r="C30" s="24"/>
      <c r="D30"/>
      <c r="E30"/>
      <c r="F30"/>
      <c r="G30"/>
      <c r="K30" s="5"/>
      <c r="L30" s="5"/>
      <c r="M30" s="5"/>
    </row>
    <row r="31" s="1" customFormat="1" ht="24" customHeight="1" spans="2:13">
      <c r="B31" s="2"/>
      <c r="C31" s="24"/>
      <c r="D31"/>
      <c r="E31"/>
      <c r="F31"/>
      <c r="G31"/>
      <c r="K31" s="5"/>
      <c r="L31" s="5"/>
      <c r="M31" s="5"/>
    </row>
    <row r="32" s="1" customFormat="1" ht="24" customHeight="1" spans="2:13">
      <c r="B32" s="2"/>
      <c r="C32" s="24"/>
      <c r="D32"/>
      <c r="E32"/>
      <c r="F32"/>
      <c r="G32"/>
      <c r="K32" s="5"/>
      <c r="L32" s="5"/>
      <c r="M32" s="5"/>
    </row>
    <row r="33" s="1" customFormat="1" ht="24" customHeight="1" spans="2:13">
      <c r="B33" s="2"/>
      <c r="C33" s="24"/>
      <c r="D33"/>
      <c r="E33"/>
      <c r="F33"/>
      <c r="G33"/>
      <c r="K33" s="5"/>
      <c r="L33" s="5"/>
      <c r="M33" s="5"/>
    </row>
    <row r="34" s="1" customFormat="1" ht="24" customHeight="1" spans="2:13">
      <c r="B34" s="2"/>
      <c r="C34" s="24"/>
      <c r="D34"/>
      <c r="E34"/>
      <c r="F34"/>
      <c r="G34"/>
      <c r="K34" s="5"/>
      <c r="L34" s="5"/>
      <c r="M34" s="5"/>
    </row>
    <row r="35" s="1" customFormat="1" ht="24" customHeight="1" spans="2:13">
      <c r="B35" s="2"/>
      <c r="C35" s="3"/>
      <c r="E35"/>
      <c r="F35"/>
      <c r="G35"/>
      <c r="K35" s="5"/>
      <c r="L35" s="5"/>
      <c r="M35" s="5"/>
    </row>
    <row r="36" s="1" customFormat="1" ht="24" customHeight="1" spans="2:13">
      <c r="B36" s="2"/>
      <c r="C36" s="3"/>
      <c r="E36" s="4"/>
      <c r="K36" s="5"/>
      <c r="L36" s="5"/>
      <c r="M36" s="5"/>
    </row>
    <row r="37" s="1" customFormat="1" ht="24" customHeight="1" spans="2:13">
      <c r="B37" s="2"/>
      <c r="C37" s="3"/>
      <c r="E37" s="4"/>
      <c r="K37" s="5"/>
      <c r="L37" s="5"/>
      <c r="M37" s="5"/>
    </row>
    <row r="38" s="1" customFormat="1" ht="24" customHeight="1" spans="2:13">
      <c r="B38" s="2"/>
      <c r="C38" s="3"/>
      <c r="E38" s="4"/>
      <c r="K38" s="5"/>
      <c r="L38" s="5"/>
      <c r="M38" s="5"/>
    </row>
    <row r="39" s="1" customFormat="1" ht="24" customHeight="1" spans="2:13">
      <c r="B39" s="2"/>
      <c r="C39" s="3"/>
      <c r="E39" s="4"/>
      <c r="K39" s="5"/>
      <c r="L39" s="5"/>
      <c r="M39" s="5"/>
    </row>
    <row r="40" s="1" customFormat="1" ht="24" customHeight="1" spans="2:13">
      <c r="B40" s="2"/>
      <c r="C40" s="3"/>
      <c r="E40" s="4"/>
      <c r="K40" s="5"/>
      <c r="L40" s="5"/>
      <c r="M40" s="5"/>
    </row>
    <row r="41" s="1" customFormat="1" ht="24" customHeight="1" spans="2:13">
      <c r="B41" s="2"/>
      <c r="C41" s="3"/>
      <c r="E41" s="4"/>
      <c r="K41" s="5"/>
      <c r="L41" s="5"/>
      <c r="M41" s="5"/>
    </row>
    <row r="42" s="1" customFormat="1" ht="24" customHeight="1" spans="2:13">
      <c r="B42" s="2"/>
      <c r="C42" s="3"/>
      <c r="E42" s="4"/>
      <c r="K42" s="5"/>
      <c r="L42" s="5"/>
      <c r="M42" s="5"/>
    </row>
    <row r="43" s="1" customFormat="1" ht="24" customHeight="1" spans="2:13">
      <c r="B43" s="2"/>
      <c r="C43" s="3"/>
      <c r="E43" s="4"/>
      <c r="K43" s="5"/>
      <c r="L43" s="5"/>
      <c r="M43" s="5"/>
    </row>
    <row r="44" s="1" customFormat="1" ht="24" customHeight="1" spans="2:13">
      <c r="B44" s="2"/>
      <c r="C44" s="3"/>
      <c r="E44" s="4"/>
      <c r="K44" s="5"/>
      <c r="L44" s="5"/>
      <c r="M44" s="5"/>
    </row>
    <row r="45" s="1" customFormat="1" ht="24" customHeight="1" spans="2:13">
      <c r="B45" s="2"/>
      <c r="C45" s="3"/>
      <c r="E45" s="4"/>
      <c r="K45" s="5"/>
      <c r="L45" s="5"/>
      <c r="M45" s="5"/>
    </row>
    <row r="46" s="1" customFormat="1" ht="24" customHeight="1" spans="2:13">
      <c r="B46" s="2"/>
      <c r="C46" s="3"/>
      <c r="E46" s="4"/>
      <c r="K46" s="5"/>
      <c r="L46" s="5"/>
      <c r="M46" s="5"/>
    </row>
    <row r="47" s="1" customFormat="1" ht="24" customHeight="1" spans="2:13">
      <c r="B47" s="2"/>
      <c r="C47" s="3"/>
      <c r="E47" s="4"/>
      <c r="K47" s="5"/>
      <c r="L47" s="5"/>
      <c r="M47" s="5"/>
    </row>
    <row r="48" s="1" customFormat="1" ht="24" customHeight="1" spans="2:13">
      <c r="B48" s="2"/>
      <c r="C48" s="3"/>
      <c r="E48" s="4"/>
      <c r="K48" s="5"/>
      <c r="L48" s="5"/>
      <c r="M48" s="5"/>
    </row>
    <row r="49" s="1" customFormat="1" ht="24" customHeight="1" spans="2:13">
      <c r="B49" s="2"/>
      <c r="C49" s="3"/>
      <c r="E49" s="4"/>
      <c r="K49" s="5"/>
      <c r="L49" s="5"/>
      <c r="M49" s="5"/>
    </row>
    <row r="50" s="1" customFormat="1" ht="24" customHeight="1" spans="2:13">
      <c r="B50" s="2"/>
      <c r="C50" s="3"/>
      <c r="E50" s="4"/>
      <c r="K50" s="5"/>
      <c r="L50" s="5"/>
      <c r="M50" s="5"/>
    </row>
    <row r="51" s="1" customFormat="1" ht="24" customHeight="1" spans="2:13">
      <c r="B51" s="2"/>
      <c r="C51" s="3"/>
      <c r="E51" s="4"/>
      <c r="K51" s="5"/>
      <c r="L51" s="5"/>
      <c r="M51" s="5"/>
    </row>
    <row r="52" s="1" customFormat="1" ht="24" customHeight="1" spans="2:13">
      <c r="B52" s="2"/>
      <c r="C52" s="3"/>
      <c r="E52" s="4"/>
      <c r="K52" s="5"/>
      <c r="L52" s="5"/>
      <c r="M52" s="5"/>
    </row>
    <row r="53" s="1" customFormat="1" ht="24" customHeight="1" spans="2:13">
      <c r="B53" s="2"/>
      <c r="C53" s="3"/>
      <c r="E53" s="4"/>
      <c r="K53" s="5"/>
      <c r="L53" s="5"/>
      <c r="M53" s="5"/>
    </row>
    <row r="54" s="1" customFormat="1" ht="24" customHeight="1" spans="2:13">
      <c r="B54" s="2"/>
      <c r="C54" s="3"/>
      <c r="E54" s="4"/>
      <c r="K54" s="5"/>
      <c r="L54" s="5"/>
      <c r="M54" s="5"/>
    </row>
    <row r="55" s="1" customFormat="1" ht="24" customHeight="1" spans="2:13">
      <c r="B55" s="2"/>
      <c r="C55" s="3"/>
      <c r="E55" s="4"/>
      <c r="K55" s="5"/>
      <c r="L55" s="5"/>
      <c r="M55" s="5"/>
    </row>
    <row r="56" s="1" customFormat="1" ht="24" customHeight="1" spans="2:13">
      <c r="B56" s="2"/>
      <c r="C56" s="3"/>
      <c r="E56" s="4"/>
      <c r="K56" s="5"/>
      <c r="L56" s="5"/>
      <c r="M56" s="5"/>
    </row>
    <row r="57" s="1" customFormat="1" ht="24" customHeight="1" spans="2:13">
      <c r="B57" s="2"/>
      <c r="C57" s="3"/>
      <c r="E57" s="4"/>
      <c r="K57" s="5"/>
      <c r="L57" s="5"/>
      <c r="M57" s="5"/>
    </row>
    <row r="58" s="1" customFormat="1" ht="23" customHeight="1" spans="2:13">
      <c r="B58" s="2"/>
      <c r="C58" s="3"/>
      <c r="E58" s="4"/>
      <c r="K58" s="5"/>
      <c r="L58" s="5"/>
      <c r="M58" s="5"/>
    </row>
    <row r="59" s="1" customFormat="1" ht="23" customHeight="1" spans="2:13">
      <c r="B59" s="2"/>
      <c r="C59" s="3"/>
      <c r="E59" s="4"/>
      <c r="K59" s="5"/>
      <c r="L59" s="5"/>
      <c r="M59" s="5"/>
    </row>
    <row r="60" s="1" customFormat="1" ht="23" customHeight="1" spans="2:13">
      <c r="B60" s="2"/>
      <c r="C60" s="3"/>
      <c r="E60" s="4"/>
      <c r="K60" s="5"/>
      <c r="L60" s="5"/>
      <c r="M60" s="5"/>
    </row>
    <row r="61" s="1" customFormat="1" ht="23" customHeight="1" spans="2:13">
      <c r="B61" s="2"/>
      <c r="C61" s="3"/>
      <c r="E61" s="4"/>
      <c r="K61" s="5"/>
      <c r="L61" s="5"/>
      <c r="M61" s="5"/>
    </row>
    <row r="62" s="1" customFormat="1" ht="23" customHeight="1" spans="2:13">
      <c r="B62" s="2"/>
      <c r="C62" s="3"/>
      <c r="E62" s="4"/>
      <c r="K62" s="5"/>
      <c r="L62" s="5"/>
      <c r="M62" s="5"/>
    </row>
    <row r="63" s="1" customFormat="1" ht="23" customHeight="1" spans="2:13">
      <c r="B63" s="2"/>
      <c r="C63" s="3"/>
      <c r="E63" s="4"/>
      <c r="K63" s="5"/>
      <c r="L63" s="5"/>
      <c r="M63" s="5"/>
    </row>
    <row r="64" s="1" customFormat="1" ht="23" customHeight="1" spans="2:13">
      <c r="B64" s="2"/>
      <c r="C64" s="3"/>
      <c r="E64" s="4"/>
      <c r="K64" s="5"/>
      <c r="L64" s="5"/>
      <c r="M64" s="5"/>
    </row>
    <row r="65" s="1" customFormat="1" ht="23" customHeight="1" spans="2:13">
      <c r="B65" s="2"/>
      <c r="C65" s="3"/>
      <c r="E65" s="4"/>
      <c r="K65" s="5"/>
      <c r="L65" s="5"/>
      <c r="M65" s="5"/>
    </row>
    <row r="66" s="1" customFormat="1" ht="23" customHeight="1" spans="2:13">
      <c r="B66" s="2"/>
      <c r="C66" s="3"/>
      <c r="E66" s="4"/>
      <c r="K66" s="5"/>
      <c r="L66" s="5"/>
      <c r="M66" s="5"/>
    </row>
    <row r="67" s="1" customFormat="1" ht="23" customHeight="1" spans="2:13">
      <c r="B67" s="2"/>
      <c r="C67" s="3"/>
      <c r="E67" s="4"/>
      <c r="K67" s="5"/>
      <c r="L67" s="5"/>
      <c r="M67" s="5"/>
    </row>
    <row r="68" s="1" customFormat="1" ht="23" customHeight="1" spans="2:13">
      <c r="B68" s="2"/>
      <c r="C68" s="3"/>
      <c r="E68" s="4"/>
      <c r="K68" s="5"/>
      <c r="L68" s="5"/>
      <c r="M68" s="5"/>
    </row>
    <row r="69" s="1" customFormat="1" ht="23" customHeight="1" spans="2:13">
      <c r="B69" s="2"/>
      <c r="C69" s="3"/>
      <c r="E69" s="4"/>
      <c r="K69" s="5"/>
      <c r="L69" s="5"/>
      <c r="M69" s="5"/>
    </row>
    <row r="70" s="1" customFormat="1" ht="23" customHeight="1" spans="2:13">
      <c r="B70" s="2"/>
      <c r="C70" s="3"/>
      <c r="E70" s="4"/>
      <c r="K70" s="5"/>
      <c r="L70" s="5"/>
      <c r="M70" s="5"/>
    </row>
    <row r="71" s="1" customFormat="1" ht="23" customHeight="1" spans="2:13">
      <c r="B71" s="2"/>
      <c r="C71" s="3"/>
      <c r="E71" s="4"/>
      <c r="K71" s="5"/>
      <c r="L71" s="5"/>
      <c r="M71" s="5"/>
    </row>
    <row r="72" s="1" customFormat="1" ht="23" customHeight="1" spans="2:13">
      <c r="B72" s="2"/>
      <c r="C72" s="3"/>
      <c r="E72" s="4"/>
      <c r="K72" s="5"/>
      <c r="L72" s="5"/>
      <c r="M72" s="5"/>
    </row>
    <row r="73" s="1" customFormat="1" ht="23" customHeight="1" spans="2:13">
      <c r="B73" s="2"/>
      <c r="C73" s="3"/>
      <c r="E73" s="4"/>
      <c r="K73" s="5"/>
      <c r="L73" s="5"/>
      <c r="M73" s="5"/>
    </row>
    <row r="74" s="1" customFormat="1" ht="23" customHeight="1" spans="2:13">
      <c r="B74" s="2"/>
      <c r="C74" s="3"/>
      <c r="E74" s="4"/>
      <c r="K74" s="5"/>
      <c r="L74" s="5"/>
      <c r="M74" s="5"/>
    </row>
    <row r="75" s="1" customFormat="1" ht="23" customHeight="1" spans="2:13">
      <c r="B75" s="2"/>
      <c r="C75" s="3"/>
      <c r="D75" s="1"/>
      <c r="E75" s="4"/>
      <c r="F75" s="1"/>
      <c r="G75" s="1"/>
      <c r="H75" s="1"/>
      <c r="I75" s="1"/>
      <c r="J75" s="1"/>
      <c r="K75" s="5"/>
      <c r="L75" s="5"/>
      <c r="M75" s="5"/>
    </row>
  </sheetData>
  <mergeCells count="3">
    <mergeCell ref="A1:O1"/>
    <mergeCell ref="A18:J18"/>
    <mergeCell ref="A19:J19"/>
  </mergeCells>
  <conditionalFormatting sqref="H3">
    <cfRule type="duplicateValues" dxfId="0" priority="36"/>
    <cfRule type="duplicateValues" dxfId="1" priority="28"/>
    <cfRule type="duplicateValues" dxfId="0" priority="27"/>
  </conditionalFormatting>
  <conditionalFormatting sqref="B$1:B$1048576">
    <cfRule type="duplicateValues" dxfId="0" priority="1"/>
  </conditionalFormatting>
  <conditionalFormatting sqref="B3:B17">
    <cfRule type="duplicateValues" dxfId="0" priority="37"/>
    <cfRule type="duplicateValues" dxfId="1" priority="46"/>
    <cfRule type="duplicateValues" dxfId="0" priority="47"/>
  </conditionalFormatting>
  <conditionalFormatting sqref="E3:E17">
    <cfRule type="duplicateValues" dxfId="0" priority="23"/>
  </conditionalFormatting>
  <conditionalFormatting sqref="H4:H17">
    <cfRule type="duplicateValues" dxfId="0" priority="8"/>
    <cfRule type="duplicateValues" dxfId="1" priority="13"/>
    <cfRule type="duplicateValues" dxfId="0" priority="14"/>
  </conditionalFormatting>
  <conditionalFormatting sqref="H$1:H$1048576 B$1:B$1048576">
    <cfRule type="duplicateValues" dxfId="0" priority="6"/>
  </conditionalFormatting>
  <conditionalFormatting sqref="B1:B2 B20:B1048576">
    <cfRule type="duplicateValues" dxfId="0" priority="57"/>
  </conditionalFormatting>
  <conditionalFormatting sqref="B1:B2 H1:H2 H20:H1048576 B20:B1048576">
    <cfRule type="duplicateValues" dxfId="0" priority="56"/>
  </conditionalFormatting>
  <conditionalFormatting sqref="H1:H2 B1:B2 B20:B1048576 H20:H1048576">
    <cfRule type="duplicateValues" dxfId="0" priority="55"/>
  </conditionalFormatting>
  <conditionalFormatting sqref="H2 B2 F20:F24 B20:B1048576 H25:H1048576">
    <cfRule type="duplicateValues" dxfId="0" priority="76"/>
  </conditionalFormatting>
  <conditionalFormatting sqref="B2 B20:B1048576">
    <cfRule type="duplicateValues" dxfId="0" priority="59"/>
  </conditionalFormatting>
  <conditionalFormatting sqref="B2 H2 F20:F24 H25:H1048576 B20:B1048576">
    <cfRule type="duplicateValues" dxfId="0" priority="64"/>
  </conditionalFormatting>
  <conditionalFormatting sqref="H2 B2 F20:F24 H25:H1048576 B20:B1048576">
    <cfRule type="duplicateValues" dxfId="0" priority="62"/>
  </conditionalFormatting>
  <conditionalFormatting sqref="H3 B3:B17">
    <cfRule type="duplicateValues" dxfId="0" priority="22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21"/>
  <sheetViews>
    <sheetView showGridLines="0" workbookViewId="0">
      <selection activeCell="P14" sqref="P14"/>
    </sheetView>
  </sheetViews>
  <sheetFormatPr defaultColWidth="9" defaultRowHeight="14.25"/>
  <cols>
    <col min="1" max="1" width="26.125" style="51"/>
    <col min="2" max="2" width="10.25" customWidth="1"/>
    <col min="3" max="5" width="6.5" customWidth="1"/>
    <col min="6" max="6" width="6.5" style="51" customWidth="1"/>
    <col min="7" max="13" width="6.5" customWidth="1"/>
    <col min="14" max="14" width="13.625"/>
  </cols>
  <sheetData>
    <row r="1" s="50" customFormat="1" ht="24" customHeight="1" spans="1:13">
      <c r="A1" s="52" t="s">
        <v>161</v>
      </c>
      <c r="B1" s="53" t="s">
        <v>162</v>
      </c>
      <c r="C1" s="53" t="s">
        <v>163</v>
      </c>
      <c r="D1" s="53" t="s">
        <v>164</v>
      </c>
      <c r="E1" s="53" t="s">
        <v>165</v>
      </c>
      <c r="F1" s="53" t="s">
        <v>166</v>
      </c>
      <c r="G1" s="53" t="s">
        <v>167</v>
      </c>
      <c r="H1" s="53" t="s">
        <v>168</v>
      </c>
      <c r="I1" s="53" t="s">
        <v>169</v>
      </c>
      <c r="J1" s="53" t="s">
        <v>170</v>
      </c>
      <c r="K1" s="53" t="s">
        <v>171</v>
      </c>
      <c r="L1" s="53" t="s">
        <v>172</v>
      </c>
      <c r="M1" s="53" t="s">
        <v>173</v>
      </c>
    </row>
    <row r="2" ht="24" customHeight="1" spans="1:13">
      <c r="A2" s="54" t="s">
        <v>174</v>
      </c>
      <c r="B2" s="55"/>
      <c r="C2" s="56"/>
      <c r="D2" s="56"/>
      <c r="E2" s="57"/>
      <c r="F2" s="58"/>
      <c r="G2" s="57"/>
      <c r="H2" s="57"/>
      <c r="I2" s="57"/>
      <c r="J2" s="57"/>
      <c r="K2" s="57"/>
      <c r="L2" s="57"/>
      <c r="M2" s="57"/>
    </row>
    <row r="3" ht="24" customHeight="1" spans="1:13">
      <c r="A3" s="54" t="s">
        <v>175</v>
      </c>
      <c r="B3" s="55"/>
      <c r="C3" s="56"/>
      <c r="D3" s="56"/>
      <c r="E3" s="57"/>
      <c r="F3" s="58"/>
      <c r="G3" s="57"/>
      <c r="H3" s="57"/>
      <c r="I3" s="57"/>
      <c r="J3" s="57"/>
      <c r="K3" s="57"/>
      <c r="L3" s="57"/>
      <c r="M3" s="57"/>
    </row>
    <row r="4" ht="24" customHeight="1" spans="1:13">
      <c r="A4" s="54" t="s">
        <v>176</v>
      </c>
      <c r="B4" s="55"/>
      <c r="C4" s="56"/>
      <c r="D4" s="56"/>
      <c r="E4" s="57"/>
      <c r="F4" s="58"/>
      <c r="G4" s="57"/>
      <c r="H4" s="57"/>
      <c r="I4" s="57"/>
      <c r="J4" s="57"/>
      <c r="K4" s="57"/>
      <c r="L4" s="57"/>
      <c r="M4" s="57"/>
    </row>
    <row r="5" ht="24" customHeight="1" spans="1:13">
      <c r="A5" s="54" t="s">
        <v>177</v>
      </c>
      <c r="B5" s="55"/>
      <c r="C5" s="57"/>
      <c r="D5" s="56"/>
      <c r="E5" s="57"/>
      <c r="F5" s="58"/>
      <c r="G5" s="57"/>
      <c r="H5" s="57"/>
      <c r="I5" s="57"/>
      <c r="J5" s="57"/>
      <c r="K5" s="57"/>
      <c r="L5" s="57"/>
      <c r="M5" s="57"/>
    </row>
    <row r="6" ht="24" customHeight="1" spans="1:13">
      <c r="A6" s="54" t="s">
        <v>178</v>
      </c>
      <c r="B6" s="59"/>
      <c r="C6" s="60">
        <f>SUM(C2:C5)</f>
        <v>0</v>
      </c>
      <c r="D6" s="61">
        <f>SUM(D2:D5)</f>
        <v>0</v>
      </c>
      <c r="E6" s="61">
        <f>SUM(E2:E5)</f>
        <v>0</v>
      </c>
      <c r="F6" s="61">
        <f>SUM(F2:F5)</f>
        <v>0</v>
      </c>
      <c r="G6" s="61">
        <f>SUM(G2:G5)</f>
        <v>0</v>
      </c>
      <c r="H6" s="61">
        <f t="shared" ref="G6:M6" si="0">SUM(H2:H5)</f>
        <v>0</v>
      </c>
      <c r="I6" s="61">
        <f t="shared" si="0"/>
        <v>0</v>
      </c>
      <c r="J6" s="61">
        <f t="shared" si="0"/>
        <v>0</v>
      </c>
      <c r="K6" s="61">
        <f t="shared" si="0"/>
        <v>0</v>
      </c>
      <c r="L6" s="61">
        <f t="shared" si="0"/>
        <v>0</v>
      </c>
      <c r="M6" s="61">
        <f t="shared" si="0"/>
        <v>0</v>
      </c>
    </row>
    <row r="7" ht="31" customHeight="1" spans="1:13">
      <c r="A7" s="62" t="s">
        <v>179</v>
      </c>
      <c r="B7" s="63">
        <f>B6*106%</f>
        <v>0</v>
      </c>
      <c r="C7" s="63">
        <f t="shared" ref="C7:M7" si="1">C6*106%</f>
        <v>0</v>
      </c>
      <c r="D7" s="63">
        <f t="shared" si="1"/>
        <v>0</v>
      </c>
      <c r="E7" s="63">
        <f t="shared" si="1"/>
        <v>0</v>
      </c>
      <c r="F7" s="63">
        <f t="shared" si="1"/>
        <v>0</v>
      </c>
      <c r="G7" s="63">
        <f t="shared" si="1"/>
        <v>0</v>
      </c>
      <c r="H7" s="63">
        <f t="shared" si="1"/>
        <v>0</v>
      </c>
      <c r="I7" s="63">
        <f t="shared" si="1"/>
        <v>0</v>
      </c>
      <c r="J7" s="63">
        <f t="shared" si="1"/>
        <v>0</v>
      </c>
      <c r="K7" s="63">
        <f t="shared" si="1"/>
        <v>0</v>
      </c>
      <c r="L7" s="63">
        <f t="shared" si="1"/>
        <v>0</v>
      </c>
      <c r="M7" s="63">
        <f t="shared" si="1"/>
        <v>0</v>
      </c>
    </row>
    <row r="11" spans="1:1">
      <c r="A11"/>
    </row>
    <row r="12" spans="1:1">
      <c r="A12"/>
    </row>
    <row r="14" spans="1:6">
      <c r="A14"/>
      <c r="F14"/>
    </row>
    <row r="15" spans="1:6">
      <c r="A15"/>
      <c r="F15"/>
    </row>
    <row r="16" spans="1:6">
      <c r="A16"/>
      <c r="F16"/>
    </row>
    <row r="17" spans="1:6">
      <c r="A17"/>
      <c r="F17"/>
    </row>
    <row r="18" spans="1:6">
      <c r="A18"/>
      <c r="F18"/>
    </row>
    <row r="19" spans="1:6">
      <c r="A19"/>
      <c r="F19"/>
    </row>
    <row r="20" spans="1:6">
      <c r="A20"/>
      <c r="F20"/>
    </row>
    <row r="21" spans="1:6">
      <c r="A21"/>
      <c r="F21"/>
    </row>
  </sheetData>
  <pageMargins left="0.75" right="0.75" top="1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8"/>
  <sheetViews>
    <sheetView showGridLines="0" view="pageBreakPreview" zoomScaleNormal="100" workbookViewId="0">
      <selection activeCell="K10" sqref="K10"/>
    </sheetView>
  </sheetViews>
  <sheetFormatPr defaultColWidth="9" defaultRowHeight="16.5"/>
  <cols>
    <col min="1" max="1" width="5.125" style="1" customWidth="1"/>
    <col min="2" max="2" width="6.5" style="2" customWidth="1"/>
    <col min="3" max="3" width="13.75" style="1" customWidth="1"/>
    <col min="4" max="4" width="11" style="1" customWidth="1"/>
    <col min="5" max="5" width="20.375" style="4" customWidth="1"/>
    <col min="6" max="7" width="4.375" style="1" customWidth="1"/>
    <col min="8" max="8" width="6.75" style="1" customWidth="1"/>
    <col min="9" max="10" width="4.375" style="1" customWidth="1"/>
    <col min="11" max="11" width="8.25" style="5" customWidth="1"/>
    <col min="12" max="12" width="7.25" style="5" customWidth="1"/>
    <col min="13" max="13" width="8.25" style="5" customWidth="1"/>
    <col min="14" max="14" width="14.125" style="1" hidden="1" customWidth="1"/>
    <col min="15" max="15" width="21" style="1" customWidth="1"/>
    <col min="16" max="16384" width="9" style="1"/>
  </cols>
  <sheetData>
    <row r="1" ht="33" customHeight="1" spans="1:15">
      <c r="A1" s="6" t="s">
        <v>180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25"/>
    </row>
    <row r="2" ht="24" customHeight="1" spans="1:15">
      <c r="A2" s="9" t="s">
        <v>181</v>
      </c>
      <c r="B2" s="10" t="s">
        <v>182</v>
      </c>
      <c r="C2" s="10" t="s">
        <v>183</v>
      </c>
      <c r="D2" s="11" t="s">
        <v>184</v>
      </c>
      <c r="E2" s="11" t="s">
        <v>185</v>
      </c>
      <c r="F2" s="10" t="s">
        <v>186</v>
      </c>
      <c r="G2" s="11" t="s">
        <v>187</v>
      </c>
      <c r="H2" s="12" t="s">
        <v>188</v>
      </c>
      <c r="I2" s="12" t="s">
        <v>189</v>
      </c>
      <c r="J2" s="12" t="s">
        <v>190</v>
      </c>
      <c r="K2" s="12" t="s">
        <v>191</v>
      </c>
      <c r="L2" s="12" t="s">
        <v>192</v>
      </c>
      <c r="M2" s="12" t="s">
        <v>178</v>
      </c>
      <c r="N2" s="10" t="s">
        <v>193</v>
      </c>
      <c r="O2" s="10" t="s">
        <v>194</v>
      </c>
    </row>
    <row r="3" s="1" customFormat="1" ht="24" customHeight="1" spans="1:15">
      <c r="A3" s="13">
        <f t="shared" ref="A3:A12" si="0">ROW()-2</f>
        <v>1</v>
      </c>
      <c r="B3" s="45" t="s">
        <v>195</v>
      </c>
      <c r="C3" s="35" t="s">
        <v>196</v>
      </c>
      <c r="D3" s="16">
        <v>45642</v>
      </c>
      <c r="E3" s="37" t="s">
        <v>197</v>
      </c>
      <c r="F3" s="18" t="str">
        <f t="shared" ref="F3:F12" si="1">IF(MOD(MID(E3,17,1),2)=0,"女","男")</f>
        <v>男</v>
      </c>
      <c r="G3" s="19" t="str">
        <f>IF(LEN(E3)=18,(IF(LOOKUP(MOD(SUM(MID(E3,1,1)*7,MID(E3,2,1)*9,MID(E3,3,1)*10,MID(E3,4,1)*5,MID(E3,5,1)*8,MID(E3,6,1)*4,MID(E3,7,1)*2,MID(E3,8,1),MID(E3,9,1)*6,MID(E3,10,1)*3,MID(E3,11,1)*7,MID(E3,12,1)*9,MID(E3,13,1)*10,MID(E3,14,1)*5,MID(E3,15,1)*8,MID(E3,16,1)*4,MID(E3,17,1)*2),11),{0,1,2,3,4,5,6,7,8,9,10},{"1","0","x","9","8","7","6","5","4","3","2"})=RIGHT(E3,1),"√","×")),"身份证号长度不符")</f>
        <v>√</v>
      </c>
      <c r="H3" s="38"/>
      <c r="I3" s="19" t="s">
        <v>198</v>
      </c>
      <c r="J3" s="26">
        <f>DAY(EOMONTH(D3,0))-DAY(D3)+1</f>
        <v>16</v>
      </c>
      <c r="K3" s="27">
        <v>70</v>
      </c>
      <c r="L3" s="27">
        <f t="shared" ref="L3:L12" si="2">IF(H3="",30/30*J3,0)</f>
        <v>16</v>
      </c>
      <c r="M3" s="27">
        <f t="shared" ref="M3:M12" si="3">SUM(K3:L3)</f>
        <v>86</v>
      </c>
      <c r="N3" s="28"/>
      <c r="O3" s="28" t="s">
        <v>176</v>
      </c>
    </row>
    <row r="4" s="1" customFormat="1" ht="24" customHeight="1" spans="1:15">
      <c r="A4" s="13">
        <f t="shared" si="0"/>
        <v>2</v>
      </c>
      <c r="B4" s="45" t="s">
        <v>199</v>
      </c>
      <c r="C4" s="35" t="s">
        <v>196</v>
      </c>
      <c r="D4" s="16">
        <v>45642</v>
      </c>
      <c r="E4" s="37" t="s">
        <v>200</v>
      </c>
      <c r="F4" s="18" t="str">
        <f t="shared" si="1"/>
        <v>男</v>
      </c>
      <c r="G4" s="19" t="str">
        <f>IF(LEN(E4)=18,(IF(LOOKUP(MOD(SUM(MID(E4,1,1)*7,MID(E4,2,1)*9,MID(E4,3,1)*10,MID(E4,4,1)*5,MID(E4,5,1)*8,MID(E4,6,1)*4,MID(E4,7,1)*2,MID(E4,8,1),MID(E4,9,1)*6,MID(E4,10,1)*3,MID(E4,11,1)*7,MID(E4,12,1)*9,MID(E4,13,1)*10,MID(E4,14,1)*5,MID(E4,15,1)*8,MID(E4,16,1)*4,MID(E4,17,1)*2),11),{0,1,2,3,4,5,6,7,8,9,10},{"1","0","x","9","8","7","6","5","4","3","2"})=RIGHT(E4,1),"√","×")),"身份证号长度不符")</f>
        <v>√</v>
      </c>
      <c r="H4" s="38"/>
      <c r="I4" s="19" t="s">
        <v>198</v>
      </c>
      <c r="J4" s="26">
        <f t="shared" ref="J3:J12" si="4">DAY(EOMONTH(D4,0))-DAY(D4)+1</f>
        <v>16</v>
      </c>
      <c r="K4" s="27">
        <v>70</v>
      </c>
      <c r="L4" s="27">
        <f t="shared" si="2"/>
        <v>16</v>
      </c>
      <c r="M4" s="27">
        <f t="shared" si="3"/>
        <v>86</v>
      </c>
      <c r="N4" s="28"/>
      <c r="O4" s="28" t="s">
        <v>176</v>
      </c>
    </row>
    <row r="5" s="1" customFormat="1" ht="24" customHeight="1" spans="1:15">
      <c r="A5" s="13">
        <f t="shared" si="0"/>
        <v>3</v>
      </c>
      <c r="B5" s="45" t="s">
        <v>201</v>
      </c>
      <c r="C5" s="35" t="s">
        <v>196</v>
      </c>
      <c r="D5" s="16">
        <v>45647</v>
      </c>
      <c r="E5" s="76" t="s">
        <v>202</v>
      </c>
      <c r="F5" s="18" t="str">
        <f t="shared" si="1"/>
        <v>男</v>
      </c>
      <c r="G5" s="19" t="str">
        <f>IF(LEN(E5)=18,(IF(LOOKUP(MOD(SUM(MID(E5,1,1)*7,MID(E5,2,1)*9,MID(E5,3,1)*10,MID(E5,4,1)*5,MID(E5,5,1)*8,MID(E5,6,1)*4,MID(E5,7,1)*2,MID(E5,8,1),MID(E5,9,1)*6,MID(E5,10,1)*3,MID(E5,11,1)*7,MID(E5,12,1)*9,MID(E5,13,1)*10,MID(E5,14,1)*5,MID(E5,15,1)*8,MID(E5,16,1)*4,MID(E5,17,1)*2),11),{0,1,2,3,4,5,6,7,8,9,10},{"1","0","x","9","8","7","6","5","4","3","2"})=RIGHT(E5,1),"√","×")),"身份证号长度不符")</f>
        <v>√</v>
      </c>
      <c r="H5" s="14"/>
      <c r="I5" s="19" t="s">
        <v>198</v>
      </c>
      <c r="J5" s="26">
        <f t="shared" si="4"/>
        <v>11</v>
      </c>
      <c r="K5" s="27">
        <v>70</v>
      </c>
      <c r="L5" s="27">
        <f t="shared" si="2"/>
        <v>11</v>
      </c>
      <c r="M5" s="27">
        <f t="shared" si="3"/>
        <v>81</v>
      </c>
      <c r="N5" s="28"/>
      <c r="O5" s="28" t="s">
        <v>176</v>
      </c>
    </row>
    <row r="6" s="1" customFormat="1" ht="24" customHeight="1" spans="1:15">
      <c r="A6" s="13">
        <f t="shared" si="0"/>
        <v>4</v>
      </c>
      <c r="B6" s="45" t="s">
        <v>203</v>
      </c>
      <c r="C6" s="35" t="s">
        <v>196</v>
      </c>
      <c r="D6" s="16">
        <v>45647</v>
      </c>
      <c r="E6" s="37" t="s">
        <v>204</v>
      </c>
      <c r="F6" s="18" t="str">
        <f t="shared" si="1"/>
        <v>男</v>
      </c>
      <c r="G6" s="19" t="str">
        <f>IF(LEN(E6)=18,(IF(LOOKUP(MOD(SUM(MID(E6,1,1)*7,MID(E6,2,1)*9,MID(E6,3,1)*10,MID(E6,4,1)*5,MID(E6,5,1)*8,MID(E6,6,1)*4,MID(E6,7,1)*2,MID(E6,8,1),MID(E6,9,1)*6,MID(E6,10,1)*3,MID(E6,11,1)*7,MID(E6,12,1)*9,MID(E6,13,1)*10,MID(E6,14,1)*5,MID(E6,15,1)*8,MID(E6,16,1)*4,MID(E6,17,1)*2),11),{0,1,2,3,4,5,6,7,8,9,10},{"1","0","x","9","8","7","6","5","4","3","2"})=RIGHT(E6,1),"√","×")),"身份证号长度不符")</f>
        <v>√</v>
      </c>
      <c r="H6" s="14"/>
      <c r="I6" s="19" t="s">
        <v>198</v>
      </c>
      <c r="J6" s="26">
        <f t="shared" si="4"/>
        <v>11</v>
      </c>
      <c r="K6" s="27">
        <v>70</v>
      </c>
      <c r="L6" s="27">
        <f t="shared" si="2"/>
        <v>11</v>
      </c>
      <c r="M6" s="27">
        <f t="shared" si="3"/>
        <v>81</v>
      </c>
      <c r="N6" s="28"/>
      <c r="O6" s="28" t="s">
        <v>176</v>
      </c>
    </row>
    <row r="7" s="1" customFormat="1" ht="24" customHeight="1" spans="1:15">
      <c r="A7" s="13">
        <f t="shared" si="0"/>
        <v>5</v>
      </c>
      <c r="B7" s="45" t="s">
        <v>205</v>
      </c>
      <c r="C7" s="35" t="s">
        <v>196</v>
      </c>
      <c r="D7" s="16">
        <v>45650</v>
      </c>
      <c r="E7" s="37" t="s">
        <v>206</v>
      </c>
      <c r="F7" s="18" t="str">
        <f t="shared" si="1"/>
        <v>男</v>
      </c>
      <c r="G7" s="19" t="str">
        <f>IF(LEN(E7)=18,(IF(LOOKUP(MOD(SUM(MID(E7,1,1)*7,MID(E7,2,1)*9,MID(E7,3,1)*10,MID(E7,4,1)*5,MID(E7,5,1)*8,MID(E7,6,1)*4,MID(E7,7,1)*2,MID(E7,8,1),MID(E7,9,1)*6,MID(E7,10,1)*3,MID(E7,11,1)*7,MID(E7,12,1)*9,MID(E7,13,1)*10,MID(E7,14,1)*5,MID(E7,15,1)*8,MID(E7,16,1)*4,MID(E7,17,1)*2),11),{0,1,2,3,4,5,6,7,8,9,10},{"1","0","x","9","8","7","6","5","4","3","2"})=RIGHT(E7,1),"√","×")),"身份证号长度不符")</f>
        <v>√</v>
      </c>
      <c r="H7" s="14"/>
      <c r="I7" s="19" t="s">
        <v>198</v>
      </c>
      <c r="J7" s="26">
        <f t="shared" si="4"/>
        <v>8</v>
      </c>
      <c r="K7" s="27">
        <v>70</v>
      </c>
      <c r="L7" s="27">
        <f t="shared" si="2"/>
        <v>8</v>
      </c>
      <c r="M7" s="27">
        <f t="shared" si="3"/>
        <v>78</v>
      </c>
      <c r="N7" s="28"/>
      <c r="O7" s="28" t="s">
        <v>176</v>
      </c>
    </row>
    <row r="8" s="1" customFormat="1" ht="24" customHeight="1" spans="1:15">
      <c r="A8" s="13">
        <f t="shared" si="0"/>
        <v>6</v>
      </c>
      <c r="B8" s="45" t="s">
        <v>207</v>
      </c>
      <c r="C8" s="35" t="s">
        <v>196</v>
      </c>
      <c r="D8" s="16">
        <v>45650</v>
      </c>
      <c r="E8" s="76" t="s">
        <v>208</v>
      </c>
      <c r="F8" s="18" t="str">
        <f t="shared" si="1"/>
        <v>男</v>
      </c>
      <c r="G8" s="19" t="str">
        <f>IF(LEN(E8)=18,(IF(LOOKUP(MOD(SUM(MID(E8,1,1)*7,MID(E8,2,1)*9,MID(E8,3,1)*10,MID(E8,4,1)*5,MID(E8,5,1)*8,MID(E8,6,1)*4,MID(E8,7,1)*2,MID(E8,8,1),MID(E8,9,1)*6,MID(E8,10,1)*3,MID(E8,11,1)*7,MID(E8,12,1)*9,MID(E8,13,1)*10,MID(E8,14,1)*5,MID(E8,15,1)*8,MID(E8,16,1)*4,MID(E8,17,1)*2),11),{0,1,2,3,4,5,6,7,8,9,10},{"1","0","x","9","8","7","6","5","4","3","2"})=RIGHT(E8,1),"√","×")),"身份证号长度不符")</f>
        <v>√</v>
      </c>
      <c r="H8" s="14"/>
      <c r="I8" s="19" t="s">
        <v>198</v>
      </c>
      <c r="J8" s="26">
        <f t="shared" si="4"/>
        <v>8</v>
      </c>
      <c r="K8" s="27">
        <v>70</v>
      </c>
      <c r="L8" s="27">
        <f t="shared" si="2"/>
        <v>8</v>
      </c>
      <c r="M8" s="27">
        <f t="shared" si="3"/>
        <v>78</v>
      </c>
      <c r="N8" s="28"/>
      <c r="O8" s="28" t="s">
        <v>176</v>
      </c>
    </row>
    <row r="9" s="1" customFormat="1" ht="24" customHeight="1" spans="1:15">
      <c r="A9" s="13">
        <f t="shared" si="0"/>
        <v>7</v>
      </c>
      <c r="B9" s="45" t="s">
        <v>209</v>
      </c>
      <c r="C9" s="35" t="s">
        <v>196</v>
      </c>
      <c r="D9" s="16">
        <v>45651</v>
      </c>
      <c r="E9" s="76" t="s">
        <v>210</v>
      </c>
      <c r="F9" s="18" t="str">
        <f t="shared" si="1"/>
        <v>男</v>
      </c>
      <c r="G9" s="19" t="str">
        <f>IF(LEN(E9)=18,(IF(LOOKUP(MOD(SUM(MID(E9,1,1)*7,MID(E9,2,1)*9,MID(E9,3,1)*10,MID(E9,4,1)*5,MID(E9,5,1)*8,MID(E9,6,1)*4,MID(E9,7,1)*2,MID(E9,8,1),MID(E9,9,1)*6,MID(E9,10,1)*3,MID(E9,11,1)*7,MID(E9,12,1)*9,MID(E9,13,1)*10,MID(E9,14,1)*5,MID(E9,15,1)*8,MID(E9,16,1)*4,MID(E9,17,1)*2),11),{0,1,2,3,4,5,6,7,8,9,10},{"1","0","x","9","8","7","6","5","4","3","2"})=RIGHT(E9,1),"√","×")),"身份证号长度不符")</f>
        <v>√</v>
      </c>
      <c r="H9" s="14"/>
      <c r="I9" s="19" t="s">
        <v>198</v>
      </c>
      <c r="J9" s="26">
        <f t="shared" si="4"/>
        <v>7</v>
      </c>
      <c r="K9" s="27">
        <v>70</v>
      </c>
      <c r="L9" s="27">
        <f t="shared" si="2"/>
        <v>7</v>
      </c>
      <c r="M9" s="27">
        <f t="shared" si="3"/>
        <v>77</v>
      </c>
      <c r="N9" s="28"/>
      <c r="O9" s="28" t="s">
        <v>176</v>
      </c>
    </row>
    <row r="10" s="1" customFormat="1" ht="24" customHeight="1" spans="1:15">
      <c r="A10" s="13">
        <f t="shared" si="0"/>
        <v>8</v>
      </c>
      <c r="B10" s="45" t="s">
        <v>211</v>
      </c>
      <c r="C10" s="35" t="s">
        <v>196</v>
      </c>
      <c r="D10" s="16">
        <v>45651</v>
      </c>
      <c r="E10" s="17" t="s">
        <v>212</v>
      </c>
      <c r="F10" s="18" t="str">
        <f t="shared" si="1"/>
        <v>男</v>
      </c>
      <c r="G10" s="19" t="str">
        <f>IF(LEN(E10)=18,(IF(LOOKUP(MOD(SUM(MID(E10,1,1)*7,MID(E10,2,1)*9,MID(E10,3,1)*10,MID(E10,4,1)*5,MID(E10,5,1)*8,MID(E10,6,1)*4,MID(E10,7,1)*2,MID(E10,8,1),MID(E10,9,1)*6,MID(E10,10,1)*3,MID(E10,11,1)*7,MID(E10,12,1)*9,MID(E10,13,1)*10,MID(E10,14,1)*5,MID(E10,15,1)*8,MID(E10,16,1)*4,MID(E10,17,1)*2),11),{0,1,2,3,4,5,6,7,8,9,10},{"1","0","x","9","8","7","6","5","4","3","2"})=RIGHT(E10,1),"√","×")),"身份证号长度不符")</f>
        <v>√</v>
      </c>
      <c r="H10" s="14"/>
      <c r="I10" s="19" t="s">
        <v>198</v>
      </c>
      <c r="J10" s="26">
        <f t="shared" si="4"/>
        <v>7</v>
      </c>
      <c r="K10" s="27">
        <v>70</v>
      </c>
      <c r="L10" s="27">
        <f t="shared" si="2"/>
        <v>7</v>
      </c>
      <c r="M10" s="27">
        <f t="shared" si="3"/>
        <v>77</v>
      </c>
      <c r="N10" s="28"/>
      <c r="O10" s="28" t="s">
        <v>176</v>
      </c>
    </row>
    <row r="11" s="1" customFormat="1" ht="24" customHeight="1" spans="1:15">
      <c r="A11" s="13">
        <f t="shared" si="0"/>
        <v>9</v>
      </c>
      <c r="B11" s="45" t="s">
        <v>213</v>
      </c>
      <c r="C11" s="35" t="s">
        <v>196</v>
      </c>
      <c r="D11" s="16">
        <v>45651</v>
      </c>
      <c r="E11" s="17" t="s">
        <v>214</v>
      </c>
      <c r="F11" s="18" t="str">
        <f t="shared" si="1"/>
        <v>男</v>
      </c>
      <c r="G11" s="19" t="str">
        <f>IF(LEN(E11)=18,(IF(LOOKUP(MOD(SUM(MID(E11,1,1)*7,MID(E11,2,1)*9,MID(E11,3,1)*10,MID(E11,4,1)*5,MID(E11,5,1)*8,MID(E11,6,1)*4,MID(E11,7,1)*2,MID(E11,8,1),MID(E11,9,1)*6,MID(E11,10,1)*3,MID(E11,11,1)*7,MID(E11,12,1)*9,MID(E11,13,1)*10,MID(E11,14,1)*5,MID(E11,15,1)*8,MID(E11,16,1)*4,MID(E11,17,1)*2),11),{0,1,2,3,4,5,6,7,8,9,10},{"1","0","x","9","8","7","6","5","4","3","2"})=RIGHT(E11,1),"√","×")),"身份证号长度不符")</f>
        <v>√</v>
      </c>
      <c r="H11" s="14"/>
      <c r="I11" s="19" t="s">
        <v>198</v>
      </c>
      <c r="J11" s="26">
        <f t="shared" si="4"/>
        <v>7</v>
      </c>
      <c r="K11" s="27">
        <v>70</v>
      </c>
      <c r="L11" s="27">
        <f t="shared" si="2"/>
        <v>7</v>
      </c>
      <c r="M11" s="27">
        <f t="shared" si="3"/>
        <v>77</v>
      </c>
      <c r="N11" s="28"/>
      <c r="O11" s="28" t="s">
        <v>176</v>
      </c>
    </row>
    <row r="12" s="1" customFormat="1" ht="24" customHeight="1" spans="1:15">
      <c r="A12" s="13">
        <f t="shared" si="0"/>
        <v>10</v>
      </c>
      <c r="B12" s="20" t="s">
        <v>215</v>
      </c>
      <c r="C12" s="35" t="s">
        <v>196</v>
      </c>
      <c r="D12" s="16">
        <v>45652</v>
      </c>
      <c r="E12" s="17" t="s">
        <v>216</v>
      </c>
      <c r="F12" s="18" t="str">
        <f t="shared" si="1"/>
        <v>男</v>
      </c>
      <c r="G12" s="19" t="str">
        <f>IF(LEN(E12)=18,(IF(LOOKUP(MOD(SUM(MID(E12,1,1)*7,MID(E12,2,1)*9,MID(E12,3,1)*10,MID(E12,4,1)*5,MID(E12,5,1)*8,MID(E12,6,1)*4,MID(E12,7,1)*2,MID(E12,8,1),MID(E12,9,1)*6,MID(E12,10,1)*3,MID(E12,11,1)*7,MID(E12,12,1)*9,MID(E12,13,1)*10,MID(E12,14,1)*5,MID(E12,15,1)*8,MID(E12,16,1)*4,MID(E12,17,1)*2),11),{0,1,2,3,4,5,6,7,8,9,10},{"1","0","x","9","8","7","6","5","4","3","2"})=RIGHT(E12,1),"√","×")),"身份证号长度不符")</f>
        <v>√</v>
      </c>
      <c r="H12" s="14"/>
      <c r="I12" s="19" t="s">
        <v>198</v>
      </c>
      <c r="J12" s="26">
        <f t="shared" si="4"/>
        <v>6</v>
      </c>
      <c r="K12" s="27">
        <v>70</v>
      </c>
      <c r="L12" s="27">
        <f t="shared" si="2"/>
        <v>6</v>
      </c>
      <c r="M12" s="27">
        <f t="shared" si="3"/>
        <v>76</v>
      </c>
      <c r="N12" s="28"/>
      <c r="O12" s="28" t="s">
        <v>176</v>
      </c>
    </row>
    <row r="13" s="1" customFormat="1" ht="24" customHeight="1" spans="1:15">
      <c r="A13" s="13" t="s">
        <v>217</v>
      </c>
      <c r="B13" s="46"/>
      <c r="C13" s="47"/>
      <c r="D13" s="16"/>
      <c r="E13" s="48"/>
      <c r="F13" s="18"/>
      <c r="G13" s="19"/>
      <c r="H13" s="26"/>
      <c r="I13" s="19"/>
      <c r="J13" s="49"/>
      <c r="K13" s="27">
        <f>SUM(K3:K12)</f>
        <v>700</v>
      </c>
      <c r="L13" s="27">
        <f t="shared" ref="K13:M13" si="5">SUM(L3:L12)</f>
        <v>97</v>
      </c>
      <c r="M13" s="27">
        <f t="shared" si="5"/>
        <v>797</v>
      </c>
      <c r="N13" s="28"/>
      <c r="O13" s="28"/>
    </row>
    <row r="14" s="1" customFormat="1" ht="24" customHeight="1" spans="2:13">
      <c r="B14" s="2"/>
      <c r="E14"/>
      <c r="K14" s="5"/>
      <c r="L14" s="5"/>
      <c r="M14" s="5"/>
    </row>
    <row r="15" s="1" customFormat="1" ht="24" customHeight="1" spans="2:13">
      <c r="B15" s="2"/>
      <c r="E15"/>
      <c r="K15" s="5"/>
      <c r="L15" s="5"/>
      <c r="M15" s="5"/>
    </row>
    <row r="16" s="1" customFormat="1" ht="24" customHeight="1" spans="2:11">
      <c r="B16" s="2"/>
      <c r="E16"/>
      <c r="I16" s="5"/>
      <c r="J16" s="5"/>
      <c r="K16" s="5"/>
    </row>
    <row r="17" s="1" customFormat="1" ht="24" customHeight="1" spans="2:11">
      <c r="B17" s="2"/>
      <c r="E17"/>
      <c r="I17" s="5"/>
      <c r="J17" s="5"/>
      <c r="K17" s="5"/>
    </row>
    <row r="18" s="1" customFormat="1" ht="24" customHeight="1" spans="2:11">
      <c r="B18" s="2"/>
      <c r="E18"/>
      <c r="I18" s="5"/>
      <c r="J18" s="5"/>
      <c r="K18" s="5"/>
    </row>
    <row r="19" s="1" customFormat="1" ht="24" customHeight="1" spans="2:11">
      <c r="B19" s="2"/>
      <c r="E19"/>
      <c r="I19" s="5"/>
      <c r="J19" s="5"/>
      <c r="K19" s="5"/>
    </row>
    <row r="20" s="1" customFormat="1" ht="24" customHeight="1" spans="2:11">
      <c r="B20" s="2"/>
      <c r="C20"/>
      <c r="D20"/>
      <c r="E20"/>
      <c r="I20" s="5"/>
      <c r="J20" s="5"/>
      <c r="K20" s="5"/>
    </row>
    <row r="21" s="1" customFormat="1" ht="24" customHeight="1" spans="2:11">
      <c r="B21" s="2"/>
      <c r="C21"/>
      <c r="D21"/>
      <c r="E21"/>
      <c r="I21" s="5"/>
      <c r="J21" s="5"/>
      <c r="K21" s="5"/>
    </row>
    <row r="22" s="1" customFormat="1" ht="24" customHeight="1" spans="2:11">
      <c r="B22" s="2"/>
      <c r="C22"/>
      <c r="D22"/>
      <c r="E22"/>
      <c r="I22" s="5"/>
      <c r="J22" s="5"/>
      <c r="K22" s="5"/>
    </row>
    <row r="23" s="1" customFormat="1" ht="24" customHeight="1" spans="2:13">
      <c r="B23" s="2"/>
      <c r="C23"/>
      <c r="D23"/>
      <c r="E23"/>
      <c r="F23"/>
      <c r="G23"/>
      <c r="K23" s="5"/>
      <c r="L23" s="5"/>
      <c r="M23" s="5"/>
    </row>
    <row r="24" s="1" customFormat="1" ht="24" customHeight="1" spans="2:13">
      <c r="B24" s="2"/>
      <c r="C24"/>
      <c r="D24"/>
      <c r="E24"/>
      <c r="F24"/>
      <c r="G24"/>
      <c r="K24" s="5"/>
      <c r="L24" s="5"/>
      <c r="M24" s="5"/>
    </row>
    <row r="25" s="1" customFormat="1" ht="24" customHeight="1" spans="2:13">
      <c r="B25" s="2"/>
      <c r="C25"/>
      <c r="D25"/>
      <c r="E25"/>
      <c r="F25"/>
      <c r="G25"/>
      <c r="K25" s="5"/>
      <c r="L25" s="5"/>
      <c r="M25" s="5"/>
    </row>
    <row r="26" s="1" customFormat="1" ht="24" customHeight="1" spans="2:13">
      <c r="B26" s="2"/>
      <c r="C26"/>
      <c r="D26"/>
      <c r="E26"/>
      <c r="F26"/>
      <c r="G26"/>
      <c r="K26" s="5"/>
      <c r="L26" s="5"/>
      <c r="M26" s="5"/>
    </row>
    <row r="27" s="1" customFormat="1" ht="24" customHeight="1" spans="2:13">
      <c r="B27" s="2"/>
      <c r="C27"/>
      <c r="D27"/>
      <c r="E27"/>
      <c r="F27"/>
      <c r="G27"/>
      <c r="K27" s="5"/>
      <c r="L27" s="5"/>
      <c r="M27" s="5"/>
    </row>
    <row r="28" s="1" customFormat="1" ht="24" customHeight="1" spans="2:13">
      <c r="B28" s="2"/>
      <c r="C28"/>
      <c r="D28"/>
      <c r="E28"/>
      <c r="F28"/>
      <c r="G28"/>
      <c r="K28" s="5"/>
      <c r="L28" s="5"/>
      <c r="M28" s="5"/>
    </row>
    <row r="29" s="1" customFormat="1" ht="24" customHeight="1" spans="2:13">
      <c r="B29" s="2"/>
      <c r="C29"/>
      <c r="D29"/>
      <c r="E29"/>
      <c r="F29"/>
      <c r="G29"/>
      <c r="K29" s="5"/>
      <c r="L29" s="5"/>
      <c r="M29" s="5"/>
    </row>
    <row r="30" s="1" customFormat="1" ht="24" customHeight="1" spans="2:13">
      <c r="B30" s="2"/>
      <c r="C30"/>
      <c r="D30"/>
      <c r="E30"/>
      <c r="F30"/>
      <c r="G30"/>
      <c r="K30" s="5"/>
      <c r="L30" s="5"/>
      <c r="M30" s="5"/>
    </row>
    <row r="31" s="1" customFormat="1" ht="24" customHeight="1" spans="2:13">
      <c r="B31" s="2"/>
      <c r="C31"/>
      <c r="D31"/>
      <c r="E31"/>
      <c r="F31"/>
      <c r="G31"/>
      <c r="K31" s="5"/>
      <c r="L31" s="5"/>
      <c r="M31" s="5"/>
    </row>
    <row r="32" s="1" customFormat="1" ht="24" customHeight="1" spans="2:13">
      <c r="B32" s="2"/>
      <c r="C32"/>
      <c r="D32"/>
      <c r="E32"/>
      <c r="F32"/>
      <c r="G32"/>
      <c r="K32" s="5"/>
      <c r="L32" s="5"/>
      <c r="M32" s="5"/>
    </row>
    <row r="33" s="1" customFormat="1" ht="24" customHeight="1" spans="2:13">
      <c r="B33" s="2"/>
      <c r="E33"/>
      <c r="F33"/>
      <c r="G33"/>
      <c r="K33" s="5"/>
      <c r="L33" s="5"/>
      <c r="M33" s="5"/>
    </row>
    <row r="34" s="1" customFormat="1" ht="24" customHeight="1" spans="2:13">
      <c r="B34" s="2"/>
      <c r="E34" s="4"/>
      <c r="K34" s="5"/>
      <c r="L34" s="5"/>
      <c r="M34" s="5"/>
    </row>
    <row r="35" s="1" customFormat="1" ht="24" customHeight="1" spans="2:13">
      <c r="B35" s="2"/>
      <c r="E35" s="4"/>
      <c r="K35" s="5"/>
      <c r="L35" s="5"/>
      <c r="M35" s="5"/>
    </row>
    <row r="36" s="1" customFormat="1" ht="24" customHeight="1" spans="2:13">
      <c r="B36" s="2"/>
      <c r="E36" s="4"/>
      <c r="K36" s="5"/>
      <c r="L36" s="5"/>
      <c r="M36" s="5"/>
    </row>
    <row r="37" s="1" customFormat="1" ht="24" customHeight="1" spans="2:13">
      <c r="B37" s="2"/>
      <c r="E37" s="4"/>
      <c r="K37" s="5"/>
      <c r="L37" s="5"/>
      <c r="M37" s="5"/>
    </row>
    <row r="38" s="1" customFormat="1" ht="24" customHeight="1" spans="2:13">
      <c r="B38" s="2"/>
      <c r="E38" s="4"/>
      <c r="K38" s="5"/>
      <c r="L38" s="5"/>
      <c r="M38" s="5"/>
    </row>
    <row r="39" s="1" customFormat="1" ht="24" customHeight="1" spans="2:13">
      <c r="B39" s="2"/>
      <c r="E39" s="4"/>
      <c r="K39" s="5"/>
      <c r="L39" s="5"/>
      <c r="M39" s="5"/>
    </row>
    <row r="40" s="1" customFormat="1" ht="24" customHeight="1" spans="2:13">
      <c r="B40" s="2"/>
      <c r="E40" s="4"/>
      <c r="K40" s="5"/>
      <c r="L40" s="5"/>
      <c r="M40" s="5"/>
    </row>
    <row r="41" s="1" customFormat="1" ht="24" customHeight="1" spans="2:13">
      <c r="B41" s="2"/>
      <c r="E41" s="4"/>
      <c r="K41" s="5"/>
      <c r="L41" s="5"/>
      <c r="M41" s="5"/>
    </row>
    <row r="42" s="1" customFormat="1" ht="24" customHeight="1" spans="2:13">
      <c r="B42" s="2"/>
      <c r="E42" s="4"/>
      <c r="K42" s="5"/>
      <c r="L42" s="5"/>
      <c r="M42" s="5"/>
    </row>
    <row r="43" s="1" customFormat="1" ht="24" customHeight="1" spans="2:13">
      <c r="B43" s="2"/>
      <c r="E43" s="4"/>
      <c r="K43" s="5"/>
      <c r="L43" s="5"/>
      <c r="M43" s="5"/>
    </row>
    <row r="44" s="1" customFormat="1" ht="24" customHeight="1" spans="2:13">
      <c r="B44" s="2"/>
      <c r="E44" s="4"/>
      <c r="K44" s="5"/>
      <c r="L44" s="5"/>
      <c r="M44" s="5"/>
    </row>
    <row r="45" s="1" customFormat="1" ht="24" customHeight="1" spans="2:13">
      <c r="B45" s="2"/>
      <c r="E45" s="4"/>
      <c r="K45" s="5"/>
      <c r="L45" s="5"/>
      <c r="M45" s="5"/>
    </row>
    <row r="46" s="1" customFormat="1" ht="24" customHeight="1" spans="2:13">
      <c r="B46" s="2"/>
      <c r="E46" s="4"/>
      <c r="K46" s="5"/>
      <c r="L46" s="5"/>
      <c r="M46" s="5"/>
    </row>
    <row r="47" s="1" customFormat="1" ht="24" customHeight="1" spans="2:13">
      <c r="B47" s="2"/>
      <c r="E47" s="4"/>
      <c r="K47" s="5"/>
      <c r="L47" s="5"/>
      <c r="M47" s="5"/>
    </row>
    <row r="48" s="1" customFormat="1" ht="24" customHeight="1" spans="2:13">
      <c r="B48" s="2"/>
      <c r="E48" s="4"/>
      <c r="K48" s="5"/>
      <c r="L48" s="5"/>
      <c r="M48" s="5"/>
    </row>
    <row r="49" s="1" customFormat="1" ht="24" customHeight="1" spans="2:13">
      <c r="B49" s="2"/>
      <c r="E49" s="4"/>
      <c r="K49" s="5"/>
      <c r="L49" s="5"/>
      <c r="M49" s="5"/>
    </row>
    <row r="50" s="1" customFormat="1" ht="24" customHeight="1" spans="2:13">
      <c r="B50" s="2"/>
      <c r="E50" s="4"/>
      <c r="K50" s="5"/>
      <c r="L50" s="5"/>
      <c r="M50" s="5"/>
    </row>
    <row r="51" s="1" customFormat="1" ht="23" customHeight="1" spans="2:13">
      <c r="B51" s="2"/>
      <c r="E51" s="4"/>
      <c r="K51" s="5"/>
      <c r="L51" s="5"/>
      <c r="M51" s="5"/>
    </row>
    <row r="52" s="1" customFormat="1" ht="23" customHeight="1" spans="2:13">
      <c r="B52" s="2"/>
      <c r="E52" s="4"/>
      <c r="K52" s="5"/>
      <c r="L52" s="5"/>
      <c r="M52" s="5"/>
    </row>
    <row r="53" s="1" customFormat="1" ht="23" customHeight="1" spans="2:13">
      <c r="B53" s="2"/>
      <c r="E53" s="4"/>
      <c r="K53" s="5"/>
      <c r="L53" s="5"/>
      <c r="M53" s="5"/>
    </row>
    <row r="54" s="1" customFormat="1" ht="23" customHeight="1" spans="2:13">
      <c r="B54" s="2"/>
      <c r="E54" s="4"/>
      <c r="K54" s="5"/>
      <c r="L54" s="5"/>
      <c r="M54" s="5"/>
    </row>
    <row r="55" s="1" customFormat="1" ht="23" customHeight="1" spans="2:13">
      <c r="B55" s="2"/>
      <c r="E55" s="4"/>
      <c r="K55" s="5"/>
      <c r="L55" s="5"/>
      <c r="M55" s="5"/>
    </row>
    <row r="56" s="1" customFormat="1" ht="23" customHeight="1" spans="2:13">
      <c r="B56" s="2"/>
      <c r="E56" s="4"/>
      <c r="K56" s="5"/>
      <c r="L56" s="5"/>
      <c r="M56" s="5"/>
    </row>
    <row r="57" s="1" customFormat="1" ht="23" customHeight="1" spans="2:13">
      <c r="B57" s="2"/>
      <c r="E57" s="4"/>
      <c r="K57" s="5"/>
      <c r="L57" s="5"/>
      <c r="M57" s="5"/>
    </row>
    <row r="58" s="1" customFormat="1" ht="23" customHeight="1" spans="2:13">
      <c r="B58" s="2"/>
      <c r="E58" s="4"/>
      <c r="K58" s="5"/>
      <c r="L58" s="5"/>
      <c r="M58" s="5"/>
    </row>
    <row r="59" s="1" customFormat="1" ht="23" customHeight="1" spans="2:13">
      <c r="B59" s="2"/>
      <c r="E59" s="4"/>
      <c r="K59" s="5"/>
      <c r="L59" s="5"/>
      <c r="M59" s="5"/>
    </row>
    <row r="60" s="1" customFormat="1" ht="23" customHeight="1" spans="2:13">
      <c r="B60" s="2"/>
      <c r="E60" s="4"/>
      <c r="K60" s="5"/>
      <c r="L60" s="5"/>
      <c r="M60" s="5"/>
    </row>
    <row r="61" s="1" customFormat="1" ht="23" customHeight="1" spans="2:13">
      <c r="B61" s="2"/>
      <c r="E61" s="4"/>
      <c r="K61" s="5"/>
      <c r="L61" s="5"/>
      <c r="M61" s="5"/>
    </row>
    <row r="62" s="1" customFormat="1" ht="23" customHeight="1" spans="2:13">
      <c r="B62" s="2"/>
      <c r="E62" s="4"/>
      <c r="K62" s="5"/>
      <c r="L62" s="5"/>
      <c r="M62" s="5"/>
    </row>
    <row r="63" s="1" customFormat="1" ht="23" customHeight="1" spans="2:13">
      <c r="B63" s="2"/>
      <c r="E63" s="4"/>
      <c r="K63" s="5"/>
      <c r="L63" s="5"/>
      <c r="M63" s="5"/>
    </row>
    <row r="64" s="1" customFormat="1" ht="23" customHeight="1" spans="2:13">
      <c r="B64" s="2"/>
      <c r="E64" s="4"/>
      <c r="K64" s="5"/>
      <c r="L64" s="5"/>
      <c r="M64" s="5"/>
    </row>
    <row r="65" s="1" customFormat="1" ht="23" customHeight="1" spans="2:13">
      <c r="B65" s="2"/>
      <c r="E65" s="4"/>
      <c r="K65" s="5"/>
      <c r="L65" s="5"/>
      <c r="M65" s="5"/>
    </row>
    <row r="66" s="1" customFormat="1" ht="23" customHeight="1" spans="2:13">
      <c r="B66" s="2"/>
      <c r="E66" s="4"/>
      <c r="K66" s="5"/>
      <c r="L66" s="5"/>
      <c r="M66" s="5"/>
    </row>
    <row r="67" s="1" customFormat="1" ht="23" customHeight="1" spans="2:13">
      <c r="B67" s="2"/>
      <c r="E67" s="4"/>
      <c r="K67" s="5"/>
      <c r="L67" s="5"/>
      <c r="M67" s="5"/>
    </row>
    <row r="68" s="1" customFormat="1" ht="23" customHeight="1" spans="2:13">
      <c r="B68" s="2"/>
      <c r="E68" s="4"/>
      <c r="K68" s="5"/>
      <c r="L68" s="5"/>
      <c r="M68" s="5"/>
    </row>
  </sheetData>
  <autoFilter xmlns:etc="http://www.wps.cn/officeDocument/2017/etCustomData" ref="A1:O20" etc:filterBottomFollowUsedRange="0">
    <extLst/>
  </autoFilter>
  <mergeCells count="1">
    <mergeCell ref="A1:O1"/>
  </mergeCells>
  <conditionalFormatting sqref="E3">
    <cfRule type="duplicateValues" dxfId="0" priority="29"/>
  </conditionalFormatting>
  <conditionalFormatting sqref="E4">
    <cfRule type="duplicateValues" dxfId="0" priority="28"/>
  </conditionalFormatting>
  <conditionalFormatting sqref="B7">
    <cfRule type="duplicateValues" dxfId="0" priority="15"/>
  </conditionalFormatting>
  <conditionalFormatting sqref="E7">
    <cfRule type="duplicateValues" dxfId="0" priority="26"/>
  </conditionalFormatting>
  <conditionalFormatting sqref="E10">
    <cfRule type="duplicateValues" dxfId="0" priority="24"/>
  </conditionalFormatting>
  <conditionalFormatting sqref="E11">
    <cfRule type="duplicateValues" dxfId="0" priority="23"/>
  </conditionalFormatting>
  <conditionalFormatting sqref="B12">
    <cfRule type="duplicateValues" dxfId="0" priority="46"/>
    <cfRule type="duplicateValues" dxfId="1" priority="38"/>
    <cfRule type="duplicateValues" dxfId="0" priority="37"/>
  </conditionalFormatting>
  <conditionalFormatting sqref="E12">
    <cfRule type="duplicateValues" dxfId="0" priority="1"/>
  </conditionalFormatting>
  <conditionalFormatting sqref="E13">
    <cfRule type="duplicateValues" dxfId="0" priority="66"/>
  </conditionalFormatting>
  <conditionalFormatting sqref="H13">
    <cfRule type="duplicateValues" dxfId="0" priority="70"/>
  </conditionalFormatting>
  <conditionalFormatting sqref="B3:B6">
    <cfRule type="duplicateValues" dxfId="0" priority="22"/>
  </conditionalFormatting>
  <conditionalFormatting sqref="B8:B11">
    <cfRule type="duplicateValues" dxfId="0" priority="14"/>
  </conditionalFormatting>
  <conditionalFormatting sqref="E5:E6">
    <cfRule type="duplicateValues" dxfId="0" priority="27"/>
  </conditionalFormatting>
  <conditionalFormatting sqref="E8:E9">
    <cfRule type="duplicateValues" dxfId="0" priority="25"/>
  </conditionalFormatting>
  <conditionalFormatting sqref="H3:H12">
    <cfRule type="duplicateValues" dxfId="0" priority="63"/>
    <cfRule type="duplicateValues" dxfId="1" priority="56"/>
    <cfRule type="duplicateValues" dxfId="0" priority="55"/>
  </conditionalFormatting>
  <conditionalFormatting sqref="B1:B2 B13:B1048576">
    <cfRule type="duplicateValues" dxfId="0" priority="49"/>
  </conditionalFormatting>
  <conditionalFormatting sqref="H2 B2 B13:B1048576 H14:H15 H23:H1048576 F16:F22">
    <cfRule type="duplicateValues" dxfId="0" priority="80"/>
  </conditionalFormatting>
  <conditionalFormatting sqref="B2 B13:B1048576">
    <cfRule type="duplicateValues" dxfId="0" priority="79"/>
  </conditionalFormatting>
  <conditionalFormatting sqref="B2 H2 H14:H15 H23:H1048576 B13:B1048576 F16:F22">
    <cfRule type="duplicateValues" dxfId="0" priority="72"/>
  </conditionalFormatting>
  <conditionalFormatting sqref="H2 B2 H13:H15 H23:H1048576 B13:B1048576 F16:F22">
    <cfRule type="duplicateValues" dxfId="0" priority="68"/>
  </conditionalFormatting>
  <conditionalFormatting sqref="B2 H2:H15 H23:H1048576 B13:B1048576 F16:F22">
    <cfRule type="duplicateValues" dxfId="0" priority="65"/>
  </conditionalFormatting>
  <conditionalFormatting sqref="H2:H15 H23:H1048576 B13:B1048576 B2 F16:F22">
    <cfRule type="duplicateValues" dxfId="0" priority="53"/>
  </conditionalFormatting>
  <pageMargins left="0.2125" right="0.2125" top="1" bottom="1" header="0.5" footer="0.5"/>
  <pageSetup paperSize="9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8"/>
  <sheetViews>
    <sheetView showGridLines="0" view="pageBreakPreview" zoomScaleNormal="100" workbookViewId="0">
      <selection activeCell="R11" sqref="R11"/>
    </sheetView>
  </sheetViews>
  <sheetFormatPr defaultColWidth="9" defaultRowHeight="16.5"/>
  <cols>
    <col min="1" max="1" width="5.125" style="1" customWidth="1"/>
    <col min="2" max="2" width="6.5" style="2" customWidth="1"/>
    <col min="3" max="3" width="13.75" style="1" customWidth="1"/>
    <col min="4" max="4" width="11" style="1" customWidth="1"/>
    <col min="5" max="5" width="20.375" style="4" customWidth="1"/>
    <col min="6" max="7" width="4.375" style="1" customWidth="1"/>
    <col min="8" max="8" width="6.75" style="1" customWidth="1"/>
    <col min="9" max="10" width="4.375" style="1" customWidth="1"/>
    <col min="11" max="11" width="8.25" style="5" customWidth="1"/>
    <col min="12" max="12" width="7.25" style="5" customWidth="1"/>
    <col min="13" max="13" width="8.25" style="5" customWidth="1"/>
    <col min="14" max="14" width="14.125" style="1" hidden="1" customWidth="1"/>
    <col min="15" max="15" width="21" style="1" customWidth="1"/>
    <col min="16" max="16384" width="9" style="1"/>
  </cols>
  <sheetData>
    <row r="1" ht="33" customHeight="1" spans="1:15">
      <c r="A1" s="6" t="s">
        <v>218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25"/>
    </row>
    <row r="2" ht="24" customHeight="1" spans="1:15">
      <c r="A2" s="9" t="s">
        <v>181</v>
      </c>
      <c r="B2" s="10" t="s">
        <v>182</v>
      </c>
      <c r="C2" s="10" t="s">
        <v>183</v>
      </c>
      <c r="D2" s="11" t="s">
        <v>184</v>
      </c>
      <c r="E2" s="11" t="s">
        <v>185</v>
      </c>
      <c r="F2" s="10" t="s">
        <v>186</v>
      </c>
      <c r="G2" s="11" t="s">
        <v>187</v>
      </c>
      <c r="H2" s="12" t="s">
        <v>188</v>
      </c>
      <c r="I2" s="12" t="s">
        <v>189</v>
      </c>
      <c r="J2" s="12" t="s">
        <v>190</v>
      </c>
      <c r="K2" s="12" t="s">
        <v>191</v>
      </c>
      <c r="L2" s="12" t="s">
        <v>192</v>
      </c>
      <c r="M2" s="12" t="s">
        <v>178</v>
      </c>
      <c r="N2" s="10" t="s">
        <v>193</v>
      </c>
      <c r="O2" s="10" t="s">
        <v>194</v>
      </c>
    </row>
    <row r="3" s="1" customFormat="1" ht="24" customHeight="1" spans="1:15">
      <c r="A3" s="13">
        <f>ROW()-2</f>
        <v>1</v>
      </c>
      <c r="B3" s="45" t="s">
        <v>195</v>
      </c>
      <c r="C3" s="35" t="s">
        <v>196</v>
      </c>
      <c r="D3" s="16">
        <v>45658</v>
      </c>
      <c r="E3" s="37" t="s">
        <v>197</v>
      </c>
      <c r="F3" s="18" t="str">
        <f>IF(MOD(MID(E3,17,1),2)=0,"女","男")</f>
        <v>男</v>
      </c>
      <c r="G3" s="19" t="str">
        <f>IF(LEN(E3)=18,(IF(LOOKUP(MOD(SUM(MID(E3,1,1)*7,MID(E3,2,1)*9,MID(E3,3,1)*10,MID(E3,4,1)*5,MID(E3,5,1)*8,MID(E3,6,1)*4,MID(E3,7,1)*2,MID(E3,8,1),MID(E3,9,1)*6,MID(E3,10,1)*3,MID(E3,11,1)*7,MID(E3,12,1)*9,MID(E3,13,1)*10,MID(E3,14,1)*5,MID(E3,15,1)*8,MID(E3,16,1)*4,MID(E3,17,1)*2),11),{0,1,2,3,4,5,6,7,8,9,10},{"1","0","x","9","8","7","6","5","4","3","2"})=RIGHT(E3,1),"√","×")),"身份证号长度不符")</f>
        <v>√</v>
      </c>
      <c r="H3" s="38"/>
      <c r="I3" s="19" t="s">
        <v>198</v>
      </c>
      <c r="J3" s="26">
        <f>DAY(EOMONTH(D3,0))-DAY(D3)+1</f>
        <v>31</v>
      </c>
      <c r="K3" s="27">
        <v>70</v>
      </c>
      <c r="L3" s="27">
        <f>IF(H3="",30/30*J3,0)</f>
        <v>31</v>
      </c>
      <c r="M3" s="27">
        <f>SUM(K3:L3)</f>
        <v>101</v>
      </c>
      <c r="N3" s="28"/>
      <c r="O3" s="28" t="s">
        <v>176</v>
      </c>
    </row>
    <row r="4" s="1" customFormat="1" ht="24" customHeight="1" spans="1:15">
      <c r="A4" s="13">
        <f>ROW()-2</f>
        <v>2</v>
      </c>
      <c r="B4" s="45" t="s">
        <v>199</v>
      </c>
      <c r="C4" s="35" t="s">
        <v>196</v>
      </c>
      <c r="D4" s="16">
        <v>45658</v>
      </c>
      <c r="E4" s="37" t="s">
        <v>200</v>
      </c>
      <c r="F4" s="18" t="str">
        <f>IF(MOD(MID(E4,17,1),2)=0,"女","男")</f>
        <v>男</v>
      </c>
      <c r="G4" s="19" t="str">
        <f>IF(LEN(E4)=18,(IF(LOOKUP(MOD(SUM(MID(E4,1,1)*7,MID(E4,2,1)*9,MID(E4,3,1)*10,MID(E4,4,1)*5,MID(E4,5,1)*8,MID(E4,6,1)*4,MID(E4,7,1)*2,MID(E4,8,1),MID(E4,9,1)*6,MID(E4,10,1)*3,MID(E4,11,1)*7,MID(E4,12,1)*9,MID(E4,13,1)*10,MID(E4,14,1)*5,MID(E4,15,1)*8,MID(E4,16,1)*4,MID(E4,17,1)*2),11),{0,1,2,3,4,5,6,7,8,9,10},{"1","0","x","9","8","7","6","5","4","3","2"})=RIGHT(E4,1),"√","×")),"身份证号长度不符")</f>
        <v>√</v>
      </c>
      <c r="H4" s="38"/>
      <c r="I4" s="19" t="s">
        <v>198</v>
      </c>
      <c r="J4" s="26">
        <f>DAY(EOMONTH(D4,0))-DAY(D4)+1</f>
        <v>31</v>
      </c>
      <c r="K4" s="27">
        <v>70</v>
      </c>
      <c r="L4" s="27">
        <f>IF(H4="",30/30*J4,0)</f>
        <v>31</v>
      </c>
      <c r="M4" s="27">
        <f>SUM(K4:L4)</f>
        <v>101</v>
      </c>
      <c r="N4" s="28"/>
      <c r="O4" s="28" t="s">
        <v>176</v>
      </c>
    </row>
    <row r="5" s="1" customFormat="1" ht="24" customHeight="1" spans="1:15">
      <c r="A5" s="13">
        <f t="shared" ref="A5:A12" si="0">ROW()-2</f>
        <v>3</v>
      </c>
      <c r="B5" s="45" t="s">
        <v>201</v>
      </c>
      <c r="C5" s="35" t="s">
        <v>196</v>
      </c>
      <c r="D5" s="16">
        <v>45658</v>
      </c>
      <c r="E5" s="76" t="s">
        <v>202</v>
      </c>
      <c r="F5" s="18" t="str">
        <f t="shared" ref="F5:F12" si="1">IF(MOD(MID(E5,17,1),2)=0,"女","男")</f>
        <v>男</v>
      </c>
      <c r="G5" s="19" t="str">
        <f>IF(LEN(E5)=18,(IF(LOOKUP(MOD(SUM(MID(E5,1,1)*7,MID(E5,2,1)*9,MID(E5,3,1)*10,MID(E5,4,1)*5,MID(E5,5,1)*8,MID(E5,6,1)*4,MID(E5,7,1)*2,MID(E5,8,1),MID(E5,9,1)*6,MID(E5,10,1)*3,MID(E5,11,1)*7,MID(E5,12,1)*9,MID(E5,13,1)*10,MID(E5,14,1)*5,MID(E5,15,1)*8,MID(E5,16,1)*4,MID(E5,17,1)*2),11),{0,1,2,3,4,5,6,7,8,9,10},{"1","0","x","9","8","7","6","5","4","3","2"})=RIGHT(E5,1),"√","×")),"身份证号长度不符")</f>
        <v>√</v>
      </c>
      <c r="H5" s="14"/>
      <c r="I5" s="19" t="s">
        <v>198</v>
      </c>
      <c r="J5" s="26">
        <f t="shared" ref="J5:J12" si="2">DAY(EOMONTH(D5,0))-DAY(D5)+1</f>
        <v>31</v>
      </c>
      <c r="K5" s="27">
        <v>70</v>
      </c>
      <c r="L5" s="27">
        <f t="shared" ref="L5:L15" si="3">IF(H5="",30/30*J5,0)</f>
        <v>31</v>
      </c>
      <c r="M5" s="27">
        <f t="shared" ref="M5:M15" si="4">SUM(K5:L5)</f>
        <v>101</v>
      </c>
      <c r="N5" s="28"/>
      <c r="O5" s="28" t="s">
        <v>176</v>
      </c>
    </row>
    <row r="6" s="1" customFormat="1" ht="24" customHeight="1" spans="1:15">
      <c r="A6" s="13">
        <f t="shared" si="0"/>
        <v>4</v>
      </c>
      <c r="B6" s="45" t="s">
        <v>203</v>
      </c>
      <c r="C6" s="35" t="s">
        <v>196</v>
      </c>
      <c r="D6" s="16">
        <v>45658</v>
      </c>
      <c r="E6" s="37" t="s">
        <v>204</v>
      </c>
      <c r="F6" s="18" t="str">
        <f t="shared" si="1"/>
        <v>男</v>
      </c>
      <c r="G6" s="19" t="str">
        <f>IF(LEN(E6)=18,(IF(LOOKUP(MOD(SUM(MID(E6,1,1)*7,MID(E6,2,1)*9,MID(E6,3,1)*10,MID(E6,4,1)*5,MID(E6,5,1)*8,MID(E6,6,1)*4,MID(E6,7,1)*2,MID(E6,8,1),MID(E6,9,1)*6,MID(E6,10,1)*3,MID(E6,11,1)*7,MID(E6,12,1)*9,MID(E6,13,1)*10,MID(E6,14,1)*5,MID(E6,15,1)*8,MID(E6,16,1)*4,MID(E6,17,1)*2),11),{0,1,2,3,4,5,6,7,8,9,10},{"1","0","x","9","8","7","6","5","4","3","2"})=RIGHT(E6,1),"√","×")),"身份证号长度不符")</f>
        <v>√</v>
      </c>
      <c r="H6" s="14"/>
      <c r="I6" s="19" t="s">
        <v>198</v>
      </c>
      <c r="J6" s="26">
        <f t="shared" si="2"/>
        <v>31</v>
      </c>
      <c r="K6" s="27">
        <v>70</v>
      </c>
      <c r="L6" s="27">
        <f t="shared" si="3"/>
        <v>31</v>
      </c>
      <c r="M6" s="27">
        <f t="shared" si="4"/>
        <v>101</v>
      </c>
      <c r="N6" s="28"/>
      <c r="O6" s="28" t="s">
        <v>176</v>
      </c>
    </row>
    <row r="7" s="1" customFormat="1" ht="24" customHeight="1" spans="1:15">
      <c r="A7" s="13">
        <f t="shared" si="0"/>
        <v>5</v>
      </c>
      <c r="B7" s="45" t="s">
        <v>205</v>
      </c>
      <c r="C7" s="35" t="s">
        <v>196</v>
      </c>
      <c r="D7" s="16">
        <v>45658</v>
      </c>
      <c r="E7" s="37" t="s">
        <v>206</v>
      </c>
      <c r="F7" s="18" t="str">
        <f t="shared" si="1"/>
        <v>男</v>
      </c>
      <c r="G7" s="19" t="str">
        <f>IF(LEN(E7)=18,(IF(LOOKUP(MOD(SUM(MID(E7,1,1)*7,MID(E7,2,1)*9,MID(E7,3,1)*10,MID(E7,4,1)*5,MID(E7,5,1)*8,MID(E7,6,1)*4,MID(E7,7,1)*2,MID(E7,8,1),MID(E7,9,1)*6,MID(E7,10,1)*3,MID(E7,11,1)*7,MID(E7,12,1)*9,MID(E7,13,1)*10,MID(E7,14,1)*5,MID(E7,15,1)*8,MID(E7,16,1)*4,MID(E7,17,1)*2),11),{0,1,2,3,4,5,6,7,8,9,10},{"1","0","x","9","8","7","6","5","4","3","2"})=RIGHT(E7,1),"√","×")),"身份证号长度不符")</f>
        <v>√</v>
      </c>
      <c r="H7" s="14"/>
      <c r="I7" s="19" t="s">
        <v>198</v>
      </c>
      <c r="J7" s="26">
        <f t="shared" si="2"/>
        <v>31</v>
      </c>
      <c r="K7" s="27">
        <v>70</v>
      </c>
      <c r="L7" s="27">
        <f t="shared" si="3"/>
        <v>31</v>
      </c>
      <c r="M7" s="27">
        <f t="shared" si="4"/>
        <v>101</v>
      </c>
      <c r="N7" s="28"/>
      <c r="O7" s="28" t="s">
        <v>176</v>
      </c>
    </row>
    <row r="8" s="1" customFormat="1" ht="24" customHeight="1" spans="1:15">
      <c r="A8" s="13">
        <f t="shared" si="0"/>
        <v>6</v>
      </c>
      <c r="B8" s="45" t="s">
        <v>207</v>
      </c>
      <c r="C8" s="35" t="s">
        <v>196</v>
      </c>
      <c r="D8" s="16">
        <v>45658</v>
      </c>
      <c r="E8" s="76" t="s">
        <v>208</v>
      </c>
      <c r="F8" s="18" t="str">
        <f t="shared" si="1"/>
        <v>男</v>
      </c>
      <c r="G8" s="19" t="str">
        <f>IF(LEN(E8)=18,(IF(LOOKUP(MOD(SUM(MID(E8,1,1)*7,MID(E8,2,1)*9,MID(E8,3,1)*10,MID(E8,4,1)*5,MID(E8,5,1)*8,MID(E8,6,1)*4,MID(E8,7,1)*2,MID(E8,8,1),MID(E8,9,1)*6,MID(E8,10,1)*3,MID(E8,11,1)*7,MID(E8,12,1)*9,MID(E8,13,1)*10,MID(E8,14,1)*5,MID(E8,15,1)*8,MID(E8,16,1)*4,MID(E8,17,1)*2),11),{0,1,2,3,4,5,6,7,8,9,10},{"1","0","x","9","8","7","6","5","4","3","2"})=RIGHT(E8,1),"√","×")),"身份证号长度不符")</f>
        <v>√</v>
      </c>
      <c r="H8" s="14"/>
      <c r="I8" s="19" t="s">
        <v>198</v>
      </c>
      <c r="J8" s="26">
        <f t="shared" si="2"/>
        <v>31</v>
      </c>
      <c r="K8" s="27">
        <v>70</v>
      </c>
      <c r="L8" s="27">
        <f t="shared" si="3"/>
        <v>31</v>
      </c>
      <c r="M8" s="27">
        <f t="shared" si="4"/>
        <v>101</v>
      </c>
      <c r="N8" s="28"/>
      <c r="O8" s="28" t="s">
        <v>176</v>
      </c>
    </row>
    <row r="9" s="1" customFormat="1" ht="24" customHeight="1" spans="1:15">
      <c r="A9" s="13">
        <f t="shared" si="0"/>
        <v>7</v>
      </c>
      <c r="B9" s="45" t="s">
        <v>209</v>
      </c>
      <c r="C9" s="35" t="s">
        <v>196</v>
      </c>
      <c r="D9" s="16">
        <v>45658</v>
      </c>
      <c r="E9" s="76" t="s">
        <v>210</v>
      </c>
      <c r="F9" s="18" t="str">
        <f t="shared" si="1"/>
        <v>男</v>
      </c>
      <c r="G9" s="19" t="str">
        <f>IF(LEN(E9)=18,(IF(LOOKUP(MOD(SUM(MID(E9,1,1)*7,MID(E9,2,1)*9,MID(E9,3,1)*10,MID(E9,4,1)*5,MID(E9,5,1)*8,MID(E9,6,1)*4,MID(E9,7,1)*2,MID(E9,8,1),MID(E9,9,1)*6,MID(E9,10,1)*3,MID(E9,11,1)*7,MID(E9,12,1)*9,MID(E9,13,1)*10,MID(E9,14,1)*5,MID(E9,15,1)*8,MID(E9,16,1)*4,MID(E9,17,1)*2),11),{0,1,2,3,4,5,6,7,8,9,10},{"1","0","x","9","8","7","6","5","4","3","2"})=RIGHT(E9,1),"√","×")),"身份证号长度不符")</f>
        <v>√</v>
      </c>
      <c r="H9" s="14"/>
      <c r="I9" s="19" t="s">
        <v>198</v>
      </c>
      <c r="J9" s="26">
        <f t="shared" si="2"/>
        <v>31</v>
      </c>
      <c r="K9" s="27">
        <v>70</v>
      </c>
      <c r="L9" s="27">
        <f t="shared" si="3"/>
        <v>31</v>
      </c>
      <c r="M9" s="27">
        <f t="shared" si="4"/>
        <v>101</v>
      </c>
      <c r="N9" s="28"/>
      <c r="O9" s="28" t="s">
        <v>176</v>
      </c>
    </row>
    <row r="10" s="1" customFormat="1" ht="24" customHeight="1" spans="1:15">
      <c r="A10" s="13">
        <f t="shared" si="0"/>
        <v>8</v>
      </c>
      <c r="B10" s="45" t="s">
        <v>211</v>
      </c>
      <c r="C10" s="35" t="s">
        <v>196</v>
      </c>
      <c r="D10" s="16">
        <v>45658</v>
      </c>
      <c r="E10" s="17" t="s">
        <v>212</v>
      </c>
      <c r="F10" s="18" t="str">
        <f t="shared" si="1"/>
        <v>男</v>
      </c>
      <c r="G10" s="19" t="str">
        <f>IF(LEN(E10)=18,(IF(LOOKUP(MOD(SUM(MID(E10,1,1)*7,MID(E10,2,1)*9,MID(E10,3,1)*10,MID(E10,4,1)*5,MID(E10,5,1)*8,MID(E10,6,1)*4,MID(E10,7,1)*2,MID(E10,8,1),MID(E10,9,1)*6,MID(E10,10,1)*3,MID(E10,11,1)*7,MID(E10,12,1)*9,MID(E10,13,1)*10,MID(E10,14,1)*5,MID(E10,15,1)*8,MID(E10,16,1)*4,MID(E10,17,1)*2),11),{0,1,2,3,4,5,6,7,8,9,10},{"1","0","x","9","8","7","6","5","4","3","2"})=RIGHT(E10,1),"√","×")),"身份证号长度不符")</f>
        <v>√</v>
      </c>
      <c r="H10" s="14"/>
      <c r="I10" s="19" t="s">
        <v>198</v>
      </c>
      <c r="J10" s="26">
        <f t="shared" si="2"/>
        <v>31</v>
      </c>
      <c r="K10" s="27">
        <v>70</v>
      </c>
      <c r="L10" s="27">
        <f t="shared" si="3"/>
        <v>31</v>
      </c>
      <c r="M10" s="27">
        <f t="shared" si="4"/>
        <v>101</v>
      </c>
      <c r="N10" s="28"/>
      <c r="O10" s="28" t="s">
        <v>176</v>
      </c>
    </row>
    <row r="11" s="1" customFormat="1" ht="24" customHeight="1" spans="1:15">
      <c r="A11" s="13">
        <f t="shared" si="0"/>
        <v>9</v>
      </c>
      <c r="B11" s="45" t="s">
        <v>213</v>
      </c>
      <c r="C11" s="35" t="s">
        <v>196</v>
      </c>
      <c r="D11" s="16">
        <v>45658</v>
      </c>
      <c r="E11" s="17" t="s">
        <v>214</v>
      </c>
      <c r="F11" s="18" t="str">
        <f t="shared" si="1"/>
        <v>男</v>
      </c>
      <c r="G11" s="19" t="str">
        <f>IF(LEN(E11)=18,(IF(LOOKUP(MOD(SUM(MID(E11,1,1)*7,MID(E11,2,1)*9,MID(E11,3,1)*10,MID(E11,4,1)*5,MID(E11,5,1)*8,MID(E11,6,1)*4,MID(E11,7,1)*2,MID(E11,8,1),MID(E11,9,1)*6,MID(E11,10,1)*3,MID(E11,11,1)*7,MID(E11,12,1)*9,MID(E11,13,1)*10,MID(E11,14,1)*5,MID(E11,15,1)*8,MID(E11,16,1)*4,MID(E11,17,1)*2),11),{0,1,2,3,4,5,6,7,8,9,10},{"1","0","x","9","8","7","6","5","4","3","2"})=RIGHT(E11,1),"√","×")),"身份证号长度不符")</f>
        <v>√</v>
      </c>
      <c r="H11" s="14"/>
      <c r="I11" s="19" t="s">
        <v>198</v>
      </c>
      <c r="J11" s="26">
        <f t="shared" si="2"/>
        <v>31</v>
      </c>
      <c r="K11" s="27">
        <v>70</v>
      </c>
      <c r="L11" s="27">
        <f t="shared" si="3"/>
        <v>31</v>
      </c>
      <c r="M11" s="27">
        <f t="shared" si="4"/>
        <v>101</v>
      </c>
      <c r="N11" s="28"/>
      <c r="O11" s="28" t="s">
        <v>176</v>
      </c>
    </row>
    <row r="12" s="1" customFormat="1" ht="24" customHeight="1" spans="1:15">
      <c r="A12" s="13">
        <f t="shared" si="0"/>
        <v>10</v>
      </c>
      <c r="B12" s="20" t="s">
        <v>215</v>
      </c>
      <c r="C12" s="35" t="s">
        <v>196</v>
      </c>
      <c r="D12" s="16">
        <v>45658</v>
      </c>
      <c r="E12" s="17" t="s">
        <v>216</v>
      </c>
      <c r="F12" s="18" t="str">
        <f t="shared" si="1"/>
        <v>男</v>
      </c>
      <c r="G12" s="19" t="str">
        <f>IF(LEN(E12)=18,(IF(LOOKUP(MOD(SUM(MID(E12,1,1)*7,MID(E12,2,1)*9,MID(E12,3,1)*10,MID(E12,4,1)*5,MID(E12,5,1)*8,MID(E12,6,1)*4,MID(E12,7,1)*2,MID(E12,8,1),MID(E12,9,1)*6,MID(E12,10,1)*3,MID(E12,11,1)*7,MID(E12,12,1)*9,MID(E12,13,1)*10,MID(E12,14,1)*5,MID(E12,15,1)*8,MID(E12,16,1)*4,MID(E12,17,1)*2),11),{0,1,2,3,4,5,6,7,8,9,10},{"1","0","x","9","8","7","6","5","4","3","2"})=RIGHT(E12,1),"√","×")),"身份证号长度不符")</f>
        <v>√</v>
      </c>
      <c r="H12" s="14"/>
      <c r="I12" s="19" t="s">
        <v>198</v>
      </c>
      <c r="J12" s="26">
        <f t="shared" si="2"/>
        <v>31</v>
      </c>
      <c r="K12" s="27">
        <v>70</v>
      </c>
      <c r="L12" s="27">
        <f t="shared" si="3"/>
        <v>31</v>
      </c>
      <c r="M12" s="27">
        <f t="shared" si="4"/>
        <v>101</v>
      </c>
      <c r="N12" s="28"/>
      <c r="O12" s="28" t="s">
        <v>176</v>
      </c>
    </row>
    <row r="13" s="1" customFormat="1" ht="24" customHeight="1" spans="1:15">
      <c r="A13" s="13" t="s">
        <v>217</v>
      </c>
      <c r="B13" s="46"/>
      <c r="C13" s="47"/>
      <c r="D13" s="16"/>
      <c r="E13" s="48"/>
      <c r="F13" s="18"/>
      <c r="G13" s="19"/>
      <c r="H13" s="26"/>
      <c r="I13" s="19"/>
      <c r="J13" s="49"/>
      <c r="K13" s="27">
        <f>SUM(K3:K12)</f>
        <v>700</v>
      </c>
      <c r="L13" s="27">
        <f>SUM(L3:L12)</f>
        <v>310</v>
      </c>
      <c r="M13" s="27">
        <f>SUM(M3:M12)</f>
        <v>1010</v>
      </c>
      <c r="N13" s="28"/>
      <c r="O13" s="28"/>
    </row>
    <row r="14" s="1" customFormat="1" ht="24" customHeight="1" spans="2:13">
      <c r="B14" s="2"/>
      <c r="E14"/>
      <c r="K14" s="5"/>
      <c r="L14" s="5"/>
      <c r="M14" s="5"/>
    </row>
    <row r="15" s="1" customFormat="1" ht="24" customHeight="1" spans="2:13">
      <c r="B15" s="2"/>
      <c r="E15"/>
      <c r="K15" s="5"/>
      <c r="L15" s="5"/>
      <c r="M15" s="5"/>
    </row>
    <row r="16" s="1" customFormat="1" ht="24" customHeight="1" spans="2:11">
      <c r="B16" s="2"/>
      <c r="E16"/>
      <c r="I16" s="5"/>
      <c r="J16" s="5"/>
      <c r="K16" s="5"/>
    </row>
    <row r="17" s="1" customFormat="1" ht="24" customHeight="1" spans="2:11">
      <c r="B17" s="2"/>
      <c r="E17"/>
      <c r="I17" s="5"/>
      <c r="J17" s="5"/>
      <c r="K17" s="5"/>
    </row>
    <row r="18" s="1" customFormat="1" ht="24" customHeight="1" spans="2:11">
      <c r="B18" s="2"/>
      <c r="E18"/>
      <c r="I18" s="5"/>
      <c r="J18" s="5"/>
      <c r="K18" s="5"/>
    </row>
    <row r="19" s="1" customFormat="1" ht="24" customHeight="1" spans="2:11">
      <c r="B19" s="2"/>
      <c r="E19"/>
      <c r="I19" s="5"/>
      <c r="J19" s="5"/>
      <c r="K19" s="5"/>
    </row>
    <row r="20" s="1" customFormat="1" ht="24" customHeight="1" spans="2:11">
      <c r="B20" s="2"/>
      <c r="C20"/>
      <c r="D20"/>
      <c r="E20"/>
      <c r="I20" s="5"/>
      <c r="J20" s="5"/>
      <c r="K20" s="5"/>
    </row>
    <row r="21" s="1" customFormat="1" ht="24" customHeight="1" spans="2:11">
      <c r="B21" s="2"/>
      <c r="C21"/>
      <c r="D21"/>
      <c r="E21"/>
      <c r="I21" s="5"/>
      <c r="J21" s="5"/>
      <c r="K21" s="5"/>
    </row>
    <row r="22" s="1" customFormat="1" ht="24" customHeight="1" spans="2:11">
      <c r="B22" s="2"/>
      <c r="C22"/>
      <c r="D22"/>
      <c r="E22"/>
      <c r="I22" s="5"/>
      <c r="J22" s="5"/>
      <c r="K22" s="5"/>
    </row>
    <row r="23" s="1" customFormat="1" ht="24" customHeight="1" spans="2:13">
      <c r="B23" s="2"/>
      <c r="C23"/>
      <c r="D23"/>
      <c r="E23"/>
      <c r="F23"/>
      <c r="G23"/>
      <c r="K23" s="5"/>
      <c r="L23" s="5"/>
      <c r="M23" s="5"/>
    </row>
    <row r="24" s="1" customFormat="1" ht="24" customHeight="1" spans="2:13">
      <c r="B24" s="2"/>
      <c r="C24"/>
      <c r="D24"/>
      <c r="E24"/>
      <c r="F24"/>
      <c r="G24"/>
      <c r="K24" s="5"/>
      <c r="L24" s="5"/>
      <c r="M24" s="5"/>
    </row>
    <row r="25" s="1" customFormat="1" ht="24" customHeight="1" spans="2:13">
      <c r="B25" s="2"/>
      <c r="C25"/>
      <c r="D25"/>
      <c r="E25"/>
      <c r="F25"/>
      <c r="G25"/>
      <c r="K25" s="5"/>
      <c r="L25" s="5"/>
      <c r="M25" s="5"/>
    </row>
    <row r="26" s="1" customFormat="1" ht="24" customHeight="1" spans="2:13">
      <c r="B26" s="2"/>
      <c r="C26"/>
      <c r="D26"/>
      <c r="E26"/>
      <c r="F26"/>
      <c r="G26"/>
      <c r="K26" s="5"/>
      <c r="L26" s="5"/>
      <c r="M26" s="5"/>
    </row>
    <row r="27" s="1" customFormat="1" ht="24" customHeight="1" spans="2:13">
      <c r="B27" s="2"/>
      <c r="C27"/>
      <c r="D27"/>
      <c r="E27"/>
      <c r="F27"/>
      <c r="G27"/>
      <c r="K27" s="5"/>
      <c r="L27" s="5"/>
      <c r="M27" s="5"/>
    </row>
    <row r="28" s="1" customFormat="1" ht="24" customHeight="1" spans="2:13">
      <c r="B28" s="2"/>
      <c r="C28"/>
      <c r="D28"/>
      <c r="E28"/>
      <c r="F28"/>
      <c r="G28"/>
      <c r="K28" s="5"/>
      <c r="L28" s="5"/>
      <c r="M28" s="5"/>
    </row>
    <row r="29" s="1" customFormat="1" ht="24" customHeight="1" spans="2:13">
      <c r="B29" s="2"/>
      <c r="C29"/>
      <c r="D29"/>
      <c r="E29"/>
      <c r="F29"/>
      <c r="G29"/>
      <c r="K29" s="5"/>
      <c r="L29" s="5"/>
      <c r="M29" s="5"/>
    </row>
    <row r="30" s="1" customFormat="1" ht="24" customHeight="1" spans="2:13">
      <c r="B30" s="2"/>
      <c r="C30"/>
      <c r="D30"/>
      <c r="E30"/>
      <c r="F30"/>
      <c r="G30"/>
      <c r="K30" s="5"/>
      <c r="L30" s="5"/>
      <c r="M30" s="5"/>
    </row>
    <row r="31" s="1" customFormat="1" ht="24" customHeight="1" spans="2:13">
      <c r="B31" s="2"/>
      <c r="C31"/>
      <c r="D31"/>
      <c r="E31"/>
      <c r="F31"/>
      <c r="G31"/>
      <c r="K31" s="5"/>
      <c r="L31" s="5"/>
      <c r="M31" s="5"/>
    </row>
    <row r="32" s="1" customFormat="1" ht="24" customHeight="1" spans="2:13">
      <c r="B32" s="2"/>
      <c r="C32"/>
      <c r="D32"/>
      <c r="E32"/>
      <c r="F32"/>
      <c r="G32"/>
      <c r="K32" s="5"/>
      <c r="L32" s="5"/>
      <c r="M32" s="5"/>
    </row>
    <row r="33" s="1" customFormat="1" ht="24" customHeight="1" spans="2:13">
      <c r="B33" s="2"/>
      <c r="E33"/>
      <c r="F33"/>
      <c r="G33"/>
      <c r="K33" s="5"/>
      <c r="L33" s="5"/>
      <c r="M33" s="5"/>
    </row>
    <row r="34" s="1" customFormat="1" ht="24" customHeight="1" spans="2:13">
      <c r="B34" s="2"/>
      <c r="E34" s="4"/>
      <c r="K34" s="5"/>
      <c r="L34" s="5"/>
      <c r="M34" s="5"/>
    </row>
    <row r="35" s="1" customFormat="1" ht="24" customHeight="1" spans="2:13">
      <c r="B35" s="2"/>
      <c r="E35" s="4"/>
      <c r="K35" s="5"/>
      <c r="L35" s="5"/>
      <c r="M35" s="5"/>
    </row>
    <row r="36" s="1" customFormat="1" ht="24" customHeight="1" spans="2:13">
      <c r="B36" s="2"/>
      <c r="E36" s="4"/>
      <c r="K36" s="5"/>
      <c r="L36" s="5"/>
      <c r="M36" s="5"/>
    </row>
    <row r="37" s="1" customFormat="1" ht="24" customHeight="1" spans="2:13">
      <c r="B37" s="2"/>
      <c r="E37" s="4"/>
      <c r="K37" s="5"/>
      <c r="L37" s="5"/>
      <c r="M37" s="5"/>
    </row>
    <row r="38" s="1" customFormat="1" ht="24" customHeight="1" spans="2:13">
      <c r="B38" s="2"/>
      <c r="E38" s="4"/>
      <c r="K38" s="5"/>
      <c r="L38" s="5"/>
      <c r="M38" s="5"/>
    </row>
    <row r="39" s="1" customFormat="1" ht="24" customHeight="1" spans="2:13">
      <c r="B39" s="2"/>
      <c r="E39" s="4"/>
      <c r="K39" s="5"/>
      <c r="L39" s="5"/>
      <c r="M39" s="5"/>
    </row>
    <row r="40" s="1" customFormat="1" ht="24" customHeight="1" spans="2:13">
      <c r="B40" s="2"/>
      <c r="E40" s="4"/>
      <c r="K40" s="5"/>
      <c r="L40" s="5"/>
      <c r="M40" s="5"/>
    </row>
    <row r="41" s="1" customFormat="1" ht="24" customHeight="1" spans="2:13">
      <c r="B41" s="2"/>
      <c r="E41" s="4"/>
      <c r="K41" s="5"/>
      <c r="L41" s="5"/>
      <c r="M41" s="5"/>
    </row>
    <row r="42" s="1" customFormat="1" ht="24" customHeight="1" spans="2:13">
      <c r="B42" s="2"/>
      <c r="E42" s="4"/>
      <c r="K42" s="5"/>
      <c r="L42" s="5"/>
      <c r="M42" s="5"/>
    </row>
    <row r="43" s="1" customFormat="1" ht="24" customHeight="1" spans="2:13">
      <c r="B43" s="2"/>
      <c r="E43" s="4"/>
      <c r="K43" s="5"/>
      <c r="L43" s="5"/>
      <c r="M43" s="5"/>
    </row>
    <row r="44" s="1" customFormat="1" ht="24" customHeight="1" spans="2:13">
      <c r="B44" s="2"/>
      <c r="E44" s="4"/>
      <c r="K44" s="5"/>
      <c r="L44" s="5"/>
      <c r="M44" s="5"/>
    </row>
    <row r="45" s="1" customFormat="1" ht="24" customHeight="1" spans="2:13">
      <c r="B45" s="2"/>
      <c r="E45" s="4"/>
      <c r="K45" s="5"/>
      <c r="L45" s="5"/>
      <c r="M45" s="5"/>
    </row>
    <row r="46" s="1" customFormat="1" ht="24" customHeight="1" spans="2:13">
      <c r="B46" s="2"/>
      <c r="E46" s="4"/>
      <c r="K46" s="5"/>
      <c r="L46" s="5"/>
      <c r="M46" s="5"/>
    </row>
    <row r="47" s="1" customFormat="1" ht="24" customHeight="1" spans="2:13">
      <c r="B47" s="2"/>
      <c r="E47" s="4"/>
      <c r="K47" s="5"/>
      <c r="L47" s="5"/>
      <c r="M47" s="5"/>
    </row>
    <row r="48" s="1" customFormat="1" ht="24" customHeight="1" spans="2:13">
      <c r="B48" s="2"/>
      <c r="E48" s="4"/>
      <c r="K48" s="5"/>
      <c r="L48" s="5"/>
      <c r="M48" s="5"/>
    </row>
    <row r="49" s="1" customFormat="1" ht="24" customHeight="1" spans="2:13">
      <c r="B49" s="2"/>
      <c r="E49" s="4"/>
      <c r="K49" s="5"/>
      <c r="L49" s="5"/>
      <c r="M49" s="5"/>
    </row>
    <row r="50" s="1" customFormat="1" ht="24" customHeight="1" spans="2:13">
      <c r="B50" s="2"/>
      <c r="E50" s="4"/>
      <c r="K50" s="5"/>
      <c r="L50" s="5"/>
      <c r="M50" s="5"/>
    </row>
    <row r="51" s="1" customFormat="1" ht="23" customHeight="1" spans="2:13">
      <c r="B51" s="2"/>
      <c r="E51" s="4"/>
      <c r="K51" s="5"/>
      <c r="L51" s="5"/>
      <c r="M51" s="5"/>
    </row>
    <row r="52" s="1" customFormat="1" ht="23" customHeight="1" spans="2:13">
      <c r="B52" s="2"/>
      <c r="E52" s="4"/>
      <c r="K52" s="5"/>
      <c r="L52" s="5"/>
      <c r="M52" s="5"/>
    </row>
    <row r="53" s="1" customFormat="1" ht="23" customHeight="1" spans="2:13">
      <c r="B53" s="2"/>
      <c r="E53" s="4"/>
      <c r="K53" s="5"/>
      <c r="L53" s="5"/>
      <c r="M53" s="5"/>
    </row>
    <row r="54" s="1" customFormat="1" ht="23" customHeight="1" spans="2:13">
      <c r="B54" s="2"/>
      <c r="E54" s="4"/>
      <c r="K54" s="5"/>
      <c r="L54" s="5"/>
      <c r="M54" s="5"/>
    </row>
    <row r="55" s="1" customFormat="1" ht="23" customHeight="1" spans="2:13">
      <c r="B55" s="2"/>
      <c r="E55" s="4"/>
      <c r="K55" s="5"/>
      <c r="L55" s="5"/>
      <c r="M55" s="5"/>
    </row>
    <row r="56" s="1" customFormat="1" ht="23" customHeight="1" spans="2:13">
      <c r="B56" s="2"/>
      <c r="E56" s="4"/>
      <c r="K56" s="5"/>
      <c r="L56" s="5"/>
      <c r="M56" s="5"/>
    </row>
    <row r="57" s="1" customFormat="1" ht="23" customHeight="1" spans="2:13">
      <c r="B57" s="2"/>
      <c r="E57" s="4"/>
      <c r="K57" s="5"/>
      <c r="L57" s="5"/>
      <c r="M57" s="5"/>
    </row>
    <row r="58" s="1" customFormat="1" ht="23" customHeight="1" spans="2:13">
      <c r="B58" s="2"/>
      <c r="E58" s="4"/>
      <c r="K58" s="5"/>
      <c r="L58" s="5"/>
      <c r="M58" s="5"/>
    </row>
    <row r="59" s="1" customFormat="1" ht="23" customHeight="1" spans="2:13">
      <c r="B59" s="2"/>
      <c r="E59" s="4"/>
      <c r="K59" s="5"/>
      <c r="L59" s="5"/>
      <c r="M59" s="5"/>
    </row>
    <row r="60" s="1" customFormat="1" ht="23" customHeight="1" spans="2:13">
      <c r="B60" s="2"/>
      <c r="E60" s="4"/>
      <c r="K60" s="5"/>
      <c r="L60" s="5"/>
      <c r="M60" s="5"/>
    </row>
    <row r="61" s="1" customFormat="1" ht="23" customHeight="1" spans="2:13">
      <c r="B61" s="2"/>
      <c r="E61" s="4"/>
      <c r="K61" s="5"/>
      <c r="L61" s="5"/>
      <c r="M61" s="5"/>
    </row>
    <row r="62" s="1" customFormat="1" ht="23" customHeight="1" spans="2:13">
      <c r="B62" s="2"/>
      <c r="E62" s="4"/>
      <c r="K62" s="5"/>
      <c r="L62" s="5"/>
      <c r="M62" s="5"/>
    </row>
    <row r="63" s="1" customFormat="1" ht="23" customHeight="1" spans="2:13">
      <c r="B63" s="2"/>
      <c r="E63" s="4"/>
      <c r="K63" s="5"/>
      <c r="L63" s="5"/>
      <c r="M63" s="5"/>
    </row>
    <row r="64" s="1" customFormat="1" ht="23" customHeight="1" spans="2:13">
      <c r="B64" s="2"/>
      <c r="E64" s="4"/>
      <c r="K64" s="5"/>
      <c r="L64" s="5"/>
      <c r="M64" s="5"/>
    </row>
    <row r="65" s="1" customFormat="1" ht="23" customHeight="1" spans="2:13">
      <c r="B65" s="2"/>
      <c r="E65" s="4"/>
      <c r="K65" s="5"/>
      <c r="L65" s="5"/>
      <c r="M65" s="5"/>
    </row>
    <row r="66" s="1" customFormat="1" ht="23" customHeight="1" spans="2:13">
      <c r="B66" s="2"/>
      <c r="E66" s="4"/>
      <c r="K66" s="5"/>
      <c r="L66" s="5"/>
      <c r="M66" s="5"/>
    </row>
    <row r="67" s="1" customFormat="1" ht="23" customHeight="1" spans="2:13">
      <c r="B67" s="2"/>
      <c r="E67" s="4"/>
      <c r="K67" s="5"/>
      <c r="L67" s="5"/>
      <c r="M67" s="5"/>
    </row>
    <row r="68" s="1" customFormat="1" ht="23" customHeight="1" spans="2:13">
      <c r="B68" s="2"/>
      <c r="E68" s="4"/>
      <c r="K68" s="5"/>
      <c r="L68" s="5"/>
      <c r="M68" s="5"/>
    </row>
  </sheetData>
  <autoFilter xmlns:etc="http://www.wps.cn/officeDocument/2017/etCustomData" ref="A1:O20" etc:filterBottomFollowUsedRange="0">
    <extLst/>
  </autoFilter>
  <mergeCells count="1">
    <mergeCell ref="A1:O1"/>
  </mergeCells>
  <conditionalFormatting sqref="E3">
    <cfRule type="duplicateValues" dxfId="0" priority="29"/>
  </conditionalFormatting>
  <conditionalFormatting sqref="E4">
    <cfRule type="duplicateValues" dxfId="0" priority="28"/>
  </conditionalFormatting>
  <conditionalFormatting sqref="B7">
    <cfRule type="duplicateValues" dxfId="0" priority="3"/>
  </conditionalFormatting>
  <conditionalFormatting sqref="E7">
    <cfRule type="duplicateValues" dxfId="0" priority="26"/>
  </conditionalFormatting>
  <conditionalFormatting sqref="E10">
    <cfRule type="duplicateValues" dxfId="0" priority="24"/>
  </conditionalFormatting>
  <conditionalFormatting sqref="E11">
    <cfRule type="duplicateValues" dxfId="0" priority="23"/>
  </conditionalFormatting>
  <conditionalFormatting sqref="B12">
    <cfRule type="duplicateValues" dxfId="0" priority="30"/>
    <cfRule type="duplicateValues" dxfId="1" priority="38"/>
    <cfRule type="duplicateValues" dxfId="0" priority="39"/>
  </conditionalFormatting>
  <conditionalFormatting sqref="E12">
    <cfRule type="duplicateValues" dxfId="0" priority="1"/>
  </conditionalFormatting>
  <conditionalFormatting sqref="E13">
    <cfRule type="duplicateValues" dxfId="0" priority="160"/>
  </conditionalFormatting>
  <conditionalFormatting sqref="H13">
    <cfRule type="duplicateValues" dxfId="0" priority="170"/>
  </conditionalFormatting>
  <conditionalFormatting sqref="B3:B6">
    <cfRule type="duplicateValues" dxfId="0" priority="16"/>
  </conditionalFormatting>
  <conditionalFormatting sqref="B8:B11">
    <cfRule type="duplicateValues" dxfId="0" priority="2"/>
  </conditionalFormatting>
  <conditionalFormatting sqref="E5:E6">
    <cfRule type="duplicateValues" dxfId="0" priority="27"/>
  </conditionalFormatting>
  <conditionalFormatting sqref="E8:E9">
    <cfRule type="duplicateValues" dxfId="0" priority="25"/>
  </conditionalFormatting>
  <conditionalFormatting sqref="H3:H12">
    <cfRule type="duplicateValues" dxfId="0" priority="146"/>
    <cfRule type="duplicateValues" dxfId="1" priority="148"/>
    <cfRule type="duplicateValues" dxfId="0" priority="149"/>
  </conditionalFormatting>
  <conditionalFormatting sqref="B1:B2 B13:B1048576">
    <cfRule type="duplicateValues" dxfId="0" priority="52"/>
  </conditionalFormatting>
  <conditionalFormatting sqref="B2 B13:B1048576">
    <cfRule type="duplicateValues" dxfId="0" priority="173"/>
  </conditionalFormatting>
  <conditionalFormatting sqref="H2 B2 B13:B1048576 H14:H15 H23:H1048576 F16:F22">
    <cfRule type="duplicateValues" dxfId="0" priority="182"/>
  </conditionalFormatting>
  <conditionalFormatting sqref="B2 H2 H14:H15 H23:H1048576 B13:B1048576 F16:F22">
    <cfRule type="duplicateValues" dxfId="0" priority="174"/>
  </conditionalFormatting>
  <conditionalFormatting sqref="H2 B2 H13:H15 H23:H1048576 B13:B1048576 F16:F22">
    <cfRule type="duplicateValues" dxfId="0" priority="168"/>
  </conditionalFormatting>
  <conditionalFormatting sqref="B2 H2:H15 H23:H1048576 B13:B1048576 F16:F22">
    <cfRule type="duplicateValues" dxfId="0" priority="159"/>
  </conditionalFormatting>
  <conditionalFormatting sqref="H2:H15 H23:H1048576 B13:B1048576 B2 F16:F22">
    <cfRule type="duplicateValues" dxfId="0" priority="145"/>
  </conditionalFormatting>
  <pageMargins left="0.2125" right="0.2125" top="1" bottom="1" header="0.5" footer="0.5"/>
  <pageSetup paperSize="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71"/>
  <sheetViews>
    <sheetView showGridLines="0" workbookViewId="0">
      <selection activeCell="M18" sqref="M18"/>
    </sheetView>
  </sheetViews>
  <sheetFormatPr defaultColWidth="9" defaultRowHeight="16.5"/>
  <cols>
    <col min="1" max="1" width="5.125" style="1" customWidth="1"/>
    <col min="2" max="2" width="6.5" style="2" customWidth="1"/>
    <col min="3" max="3" width="13.75" style="1" customWidth="1"/>
    <col min="4" max="4" width="11" style="1" customWidth="1"/>
    <col min="5" max="5" width="20.375" style="4" customWidth="1"/>
    <col min="6" max="7" width="4.375" style="1" customWidth="1"/>
    <col min="8" max="8" width="6.75" style="1" customWidth="1"/>
    <col min="9" max="10" width="4.375" style="1" customWidth="1"/>
    <col min="11" max="11" width="8.25" style="5" customWidth="1"/>
    <col min="12" max="12" width="7.25" style="5" customWidth="1"/>
    <col min="13" max="13" width="8.25" style="5" customWidth="1"/>
    <col min="14" max="14" width="14.125" style="1" hidden="1" customWidth="1"/>
    <col min="15" max="15" width="21" style="1" customWidth="1"/>
    <col min="16" max="16384" width="9" style="1"/>
  </cols>
  <sheetData>
    <row r="1" ht="33" customHeight="1" spans="1:15">
      <c r="A1" s="6" t="s">
        <v>219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25"/>
    </row>
    <row r="2" ht="24" customHeight="1" spans="1:15">
      <c r="A2" s="9" t="s">
        <v>181</v>
      </c>
      <c r="B2" s="10" t="s">
        <v>182</v>
      </c>
      <c r="C2" s="10" t="s">
        <v>183</v>
      </c>
      <c r="D2" s="11" t="s">
        <v>184</v>
      </c>
      <c r="E2" s="11" t="s">
        <v>185</v>
      </c>
      <c r="F2" s="10" t="s">
        <v>186</v>
      </c>
      <c r="G2" s="11" t="s">
        <v>187</v>
      </c>
      <c r="H2" s="12" t="s">
        <v>188</v>
      </c>
      <c r="I2" s="12" t="s">
        <v>189</v>
      </c>
      <c r="J2" s="12" t="s">
        <v>190</v>
      </c>
      <c r="K2" s="12" t="s">
        <v>191</v>
      </c>
      <c r="L2" s="12" t="s">
        <v>192</v>
      </c>
      <c r="M2" s="12" t="s">
        <v>178</v>
      </c>
      <c r="N2" s="10" t="s">
        <v>193</v>
      </c>
      <c r="O2" s="10" t="s">
        <v>194</v>
      </c>
    </row>
    <row r="3" s="1" customFormat="1" ht="24" customHeight="1" spans="1:15">
      <c r="A3" s="13">
        <f t="shared" ref="A3:A15" si="0">ROW()-2</f>
        <v>1</v>
      </c>
      <c r="B3" s="36" t="s">
        <v>220</v>
      </c>
      <c r="C3" s="35" t="s">
        <v>221</v>
      </c>
      <c r="D3" s="16">
        <v>45698</v>
      </c>
      <c r="E3" s="76" t="s">
        <v>222</v>
      </c>
      <c r="F3" s="18" t="str">
        <f t="shared" ref="F3:F15" si="1">IF(MOD(MID(E3,17,1),2)=0,"女","男")</f>
        <v>男</v>
      </c>
      <c r="G3" s="19" t="str">
        <f>IF(LEN(E3)=18,(IF(LOOKUP(MOD(SUM(MID(E3,1,1)*7,MID(E3,2,1)*9,MID(E3,3,1)*10,MID(E3,4,1)*5,MID(E3,5,1)*8,MID(E3,6,1)*4,MID(E3,7,1)*2,MID(E3,8,1),MID(E3,9,1)*6,MID(E3,10,1)*3,MID(E3,11,1)*7,MID(E3,12,1)*9,MID(E3,13,1)*10,MID(E3,14,1)*5,MID(E3,15,1)*8,MID(E3,16,1)*4,MID(E3,17,1)*2),11),{0,1,2,3,4,5,6,7,8,9,10},{"1","0","x","9","8","7","6","5","4","3","2"})=RIGHT(E3,1),"√","×")),"身份证号长度不符")</f>
        <v>√</v>
      </c>
      <c r="H3" s="38"/>
      <c r="I3" s="19" t="s">
        <v>198</v>
      </c>
      <c r="J3" s="26">
        <f t="shared" ref="J3:J15" si="2">DAY(EOMONTH(D3,0))-DAY(D3)+1</f>
        <v>19</v>
      </c>
      <c r="K3" s="27">
        <f t="shared" ref="K3:K15" si="3">IF(H3="",70/30*J3,0)</f>
        <v>44.3333333333333</v>
      </c>
      <c r="L3" s="27">
        <f t="shared" ref="L3:L15" si="4">IF(H3="",30/30*J3,0)</f>
        <v>19</v>
      </c>
      <c r="M3" s="27">
        <f t="shared" ref="M3:M15" si="5">SUM(K3:L3)</f>
        <v>63.3333333333333</v>
      </c>
      <c r="N3" s="28"/>
      <c r="O3" s="28" t="s">
        <v>175</v>
      </c>
    </row>
    <row r="4" s="1" customFormat="1" ht="24" customHeight="1" spans="1:15">
      <c r="A4" s="13">
        <f t="shared" si="0"/>
        <v>2</v>
      </c>
      <c r="B4" s="36" t="s">
        <v>223</v>
      </c>
      <c r="C4" s="35" t="s">
        <v>224</v>
      </c>
      <c r="D4" s="16">
        <v>45699</v>
      </c>
      <c r="E4" s="76" t="s">
        <v>225</v>
      </c>
      <c r="F4" s="18" t="str">
        <f t="shared" si="1"/>
        <v>女</v>
      </c>
      <c r="G4" s="19" t="str">
        <f>IF(LEN(E4)=18,(IF(LOOKUP(MOD(SUM(MID(E4,1,1)*7,MID(E4,2,1)*9,MID(E4,3,1)*10,MID(E4,4,1)*5,MID(E4,5,1)*8,MID(E4,6,1)*4,MID(E4,7,1)*2,MID(E4,8,1),MID(E4,9,1)*6,MID(E4,10,1)*3,MID(E4,11,1)*7,MID(E4,12,1)*9,MID(E4,13,1)*10,MID(E4,14,1)*5,MID(E4,15,1)*8,MID(E4,16,1)*4,MID(E4,17,1)*2),11),{0,1,2,3,4,5,6,7,8,9,10},{"1","0","x","9","8","7","6","5","4","3","2"})=RIGHT(E4,1),"√","×")),"身份证号长度不符")</f>
        <v>√</v>
      </c>
      <c r="H4" s="38"/>
      <c r="I4" s="19" t="s">
        <v>198</v>
      </c>
      <c r="J4" s="26">
        <f t="shared" si="2"/>
        <v>18</v>
      </c>
      <c r="K4" s="27">
        <f t="shared" si="3"/>
        <v>42</v>
      </c>
      <c r="L4" s="27">
        <f t="shared" si="4"/>
        <v>18</v>
      </c>
      <c r="M4" s="27">
        <f t="shared" si="5"/>
        <v>60</v>
      </c>
      <c r="N4" s="28"/>
      <c r="O4" s="28" t="s">
        <v>176</v>
      </c>
    </row>
    <row r="5" s="1" customFormat="1" ht="24" customHeight="1" spans="1:15">
      <c r="A5" s="13">
        <f t="shared" si="0"/>
        <v>3</v>
      </c>
      <c r="B5" s="36" t="s">
        <v>226</v>
      </c>
      <c r="C5" s="35" t="s">
        <v>227</v>
      </c>
      <c r="D5" s="16">
        <v>45701</v>
      </c>
      <c r="E5" s="76" t="s">
        <v>228</v>
      </c>
      <c r="F5" s="18" t="str">
        <f t="shared" si="1"/>
        <v>男</v>
      </c>
      <c r="G5" s="19" t="str">
        <f>IF(LEN(E5)=18,(IF(LOOKUP(MOD(SUM(MID(E5,1,1)*7,MID(E5,2,1)*9,MID(E5,3,1)*10,MID(E5,4,1)*5,MID(E5,5,1)*8,MID(E5,6,1)*4,MID(E5,7,1)*2,MID(E5,8,1),MID(E5,9,1)*6,MID(E5,10,1)*3,MID(E5,11,1)*7,MID(E5,12,1)*9,MID(E5,13,1)*10,MID(E5,14,1)*5,MID(E5,15,1)*8,MID(E5,16,1)*4,MID(E5,17,1)*2),11),{0,1,2,3,4,5,6,7,8,9,10},{"1","0","x","9","8","7","6","5","4","3","2"})=RIGHT(E5,1),"√","×")),"身份证号长度不符")</f>
        <v>√</v>
      </c>
      <c r="H5" s="38" t="s">
        <v>220</v>
      </c>
      <c r="I5" s="19" t="s">
        <v>198</v>
      </c>
      <c r="J5" s="26">
        <f t="shared" si="2"/>
        <v>16</v>
      </c>
      <c r="K5" s="27">
        <f t="shared" si="3"/>
        <v>0</v>
      </c>
      <c r="L5" s="27">
        <f t="shared" si="4"/>
        <v>0</v>
      </c>
      <c r="M5" s="27">
        <f t="shared" si="5"/>
        <v>0</v>
      </c>
      <c r="N5" s="28"/>
      <c r="O5" s="28" t="s">
        <v>175</v>
      </c>
    </row>
    <row r="6" s="1" customFormat="1" ht="24" customHeight="1" spans="1:15">
      <c r="A6" s="13">
        <f t="shared" si="0"/>
        <v>4</v>
      </c>
      <c r="B6" s="36" t="s">
        <v>229</v>
      </c>
      <c r="C6" s="35" t="s">
        <v>196</v>
      </c>
      <c r="D6" s="16">
        <v>45702</v>
      </c>
      <c r="E6" s="37" t="s">
        <v>230</v>
      </c>
      <c r="F6" s="18" t="str">
        <f t="shared" si="1"/>
        <v>男</v>
      </c>
      <c r="G6" s="19" t="str">
        <f>IF(LEN(E6)=18,(IF(LOOKUP(MOD(SUM(MID(E6,1,1)*7,MID(E6,2,1)*9,MID(E6,3,1)*10,MID(E6,4,1)*5,MID(E6,5,1)*8,MID(E6,6,1)*4,MID(E6,7,1)*2,MID(E6,8,1),MID(E6,9,1)*6,MID(E6,10,1)*3,MID(E6,11,1)*7,MID(E6,12,1)*9,MID(E6,13,1)*10,MID(E6,14,1)*5,MID(E6,15,1)*8,MID(E6,16,1)*4,MID(E6,17,1)*2),11),{0,1,2,3,4,5,6,7,8,9,10},{"1","0","x","9","8","7","6","5","4","3","2"})=RIGHT(E6,1),"√","×")),"身份证号长度不符")</f>
        <v>√</v>
      </c>
      <c r="H6" s="14"/>
      <c r="I6" s="19" t="s">
        <v>198</v>
      </c>
      <c r="J6" s="26">
        <f t="shared" si="2"/>
        <v>15</v>
      </c>
      <c r="K6" s="27">
        <f t="shared" si="3"/>
        <v>35</v>
      </c>
      <c r="L6" s="27">
        <f t="shared" si="4"/>
        <v>15</v>
      </c>
      <c r="M6" s="27">
        <f t="shared" si="5"/>
        <v>50</v>
      </c>
      <c r="N6" s="28"/>
      <c r="O6" s="28" t="s">
        <v>176</v>
      </c>
    </row>
    <row r="7" s="1" customFormat="1" ht="24" customHeight="1" spans="1:16">
      <c r="A7" s="13">
        <f t="shared" si="0"/>
        <v>5</v>
      </c>
      <c r="B7" s="36" t="s">
        <v>231</v>
      </c>
      <c r="C7" s="35" t="s">
        <v>227</v>
      </c>
      <c r="D7" s="16">
        <v>45702</v>
      </c>
      <c r="E7" s="76" t="s">
        <v>232</v>
      </c>
      <c r="F7" s="18" t="str">
        <f t="shared" si="1"/>
        <v>男</v>
      </c>
      <c r="G7" s="19" t="str">
        <f>IF(LEN(E7)=18,(IF(LOOKUP(MOD(SUM(MID(E7,1,1)*7,MID(E7,2,1)*9,MID(E7,3,1)*10,MID(E7,4,1)*5,MID(E7,5,1)*8,MID(E7,6,1)*4,MID(E7,7,1)*2,MID(E7,8,1),MID(E7,9,1)*6,MID(E7,10,1)*3,MID(E7,11,1)*7,MID(E7,12,1)*9,MID(E7,13,1)*10,MID(E7,14,1)*5,MID(E7,15,1)*8,MID(E7,16,1)*4,MID(E7,17,1)*2),11),{0,1,2,3,4,5,6,7,8,9,10},{"1","0","x","9","8","7","6","5","4","3","2"})=RIGHT(E7,1),"√","×")),"身份证号长度不符")</f>
        <v>√</v>
      </c>
      <c r="H7" s="14"/>
      <c r="I7" s="19" t="s">
        <v>198</v>
      </c>
      <c r="J7" s="26">
        <f t="shared" si="2"/>
        <v>15</v>
      </c>
      <c r="K7" s="27">
        <f t="shared" si="3"/>
        <v>35</v>
      </c>
      <c r="L7" s="27">
        <f t="shared" si="4"/>
        <v>15</v>
      </c>
      <c r="M7" s="27">
        <f t="shared" si="5"/>
        <v>50</v>
      </c>
      <c r="N7" s="28"/>
      <c r="O7" s="28" t="s">
        <v>175</v>
      </c>
      <c r="P7" s="1" t="s">
        <v>233</v>
      </c>
    </row>
    <row r="8" s="1" customFormat="1" ht="24" customHeight="1" spans="1:15">
      <c r="A8" s="13">
        <f t="shared" si="0"/>
        <v>6</v>
      </c>
      <c r="B8" s="36" t="s">
        <v>234</v>
      </c>
      <c r="C8" s="35" t="s">
        <v>224</v>
      </c>
      <c r="D8" s="16">
        <v>45703</v>
      </c>
      <c r="E8" s="76" t="s">
        <v>235</v>
      </c>
      <c r="F8" s="18" t="str">
        <f t="shared" si="1"/>
        <v>女</v>
      </c>
      <c r="G8" s="19" t="str">
        <f>IF(LEN(E8)=18,(IF(LOOKUP(MOD(SUM(MID(E8,1,1)*7,MID(E8,2,1)*9,MID(E8,3,1)*10,MID(E8,4,1)*5,MID(E8,5,1)*8,MID(E8,6,1)*4,MID(E8,7,1)*2,MID(E8,8,1),MID(E8,9,1)*6,MID(E8,10,1)*3,MID(E8,11,1)*7,MID(E8,12,1)*9,MID(E8,13,1)*10,MID(E8,14,1)*5,MID(E8,15,1)*8,MID(E8,16,1)*4,MID(E8,17,1)*2),11),{0,1,2,3,4,5,6,7,8,9,10},{"1","0","x","9","8","7","6","5","4","3","2"})=RIGHT(E8,1),"√","×")),"身份证号长度不符")</f>
        <v>√</v>
      </c>
      <c r="H8" s="14"/>
      <c r="I8" s="19" t="s">
        <v>198</v>
      </c>
      <c r="J8" s="26">
        <f t="shared" si="2"/>
        <v>14</v>
      </c>
      <c r="K8" s="27">
        <f t="shared" si="3"/>
        <v>32.6666666666667</v>
      </c>
      <c r="L8" s="27">
        <f t="shared" si="4"/>
        <v>14</v>
      </c>
      <c r="M8" s="27">
        <f t="shared" si="5"/>
        <v>46.6666666666667</v>
      </c>
      <c r="N8" s="28"/>
      <c r="O8" s="28" t="s">
        <v>176</v>
      </c>
    </row>
    <row r="9" s="1" customFormat="1" ht="24" customHeight="1" spans="1:16">
      <c r="A9" s="13">
        <f t="shared" si="0"/>
        <v>7</v>
      </c>
      <c r="B9" s="36" t="s">
        <v>236</v>
      </c>
      <c r="C9" s="35" t="s">
        <v>237</v>
      </c>
      <c r="D9" s="16">
        <v>45703</v>
      </c>
      <c r="E9" s="76" t="s">
        <v>238</v>
      </c>
      <c r="F9" s="18" t="str">
        <f t="shared" si="1"/>
        <v>男</v>
      </c>
      <c r="G9" s="19" t="str">
        <f>IF(LEN(E9)=18,(IF(LOOKUP(MOD(SUM(MID(E9,1,1)*7,MID(E9,2,1)*9,MID(E9,3,1)*10,MID(E9,4,1)*5,MID(E9,5,1)*8,MID(E9,6,1)*4,MID(E9,7,1)*2,MID(E9,8,1),MID(E9,9,1)*6,MID(E9,10,1)*3,MID(E9,11,1)*7,MID(E9,12,1)*9,MID(E9,13,1)*10,MID(E9,14,1)*5,MID(E9,15,1)*8,MID(E9,16,1)*4,MID(E9,17,1)*2),11),{0,1,2,3,4,5,6,7,8,9,10},{"1","0","x","9","8","7","6","5","4","3","2"})=RIGHT(E9,1),"√","×")),"身份证号长度不符")</f>
        <v>√</v>
      </c>
      <c r="H9" s="14"/>
      <c r="I9" s="19" t="s">
        <v>198</v>
      </c>
      <c r="J9" s="26">
        <f t="shared" si="2"/>
        <v>14</v>
      </c>
      <c r="K9" s="27">
        <f t="shared" si="3"/>
        <v>32.6666666666667</v>
      </c>
      <c r="L9" s="27">
        <f t="shared" si="4"/>
        <v>14</v>
      </c>
      <c r="M9" s="27">
        <f t="shared" si="5"/>
        <v>46.6666666666667</v>
      </c>
      <c r="N9" s="28"/>
      <c r="O9" s="28" t="s">
        <v>175</v>
      </c>
      <c r="P9" s="1" t="s">
        <v>233</v>
      </c>
    </row>
    <row r="10" s="1" customFormat="1" ht="24" customHeight="1" spans="1:15">
      <c r="A10" s="13">
        <f t="shared" si="0"/>
        <v>8</v>
      </c>
      <c r="B10" s="36" t="s">
        <v>239</v>
      </c>
      <c r="C10" s="35" t="s">
        <v>196</v>
      </c>
      <c r="D10" s="16">
        <v>45705</v>
      </c>
      <c r="E10" s="77" t="s">
        <v>240</v>
      </c>
      <c r="F10" s="18" t="str">
        <f t="shared" si="1"/>
        <v>女</v>
      </c>
      <c r="G10" s="19" t="str">
        <f>IF(LEN(E10)=18,(IF(LOOKUP(MOD(SUM(MID(E10,1,1)*7,MID(E10,2,1)*9,MID(E10,3,1)*10,MID(E10,4,1)*5,MID(E10,5,1)*8,MID(E10,6,1)*4,MID(E10,7,1)*2,MID(E10,8,1),MID(E10,9,1)*6,MID(E10,10,1)*3,MID(E10,11,1)*7,MID(E10,12,1)*9,MID(E10,13,1)*10,MID(E10,14,1)*5,MID(E10,15,1)*8,MID(E10,16,1)*4,MID(E10,17,1)*2),11),{0,1,2,3,4,5,6,7,8,9,10},{"1","0","x","9","8","7","6","5","4","3","2"})=RIGHT(E10,1),"√","×")),"身份证号长度不符")</f>
        <v>√</v>
      </c>
      <c r="H10" s="14" t="s">
        <v>236</v>
      </c>
      <c r="I10" s="19" t="s">
        <v>198</v>
      </c>
      <c r="J10" s="26">
        <f t="shared" si="2"/>
        <v>12</v>
      </c>
      <c r="K10" s="27">
        <f t="shared" si="3"/>
        <v>0</v>
      </c>
      <c r="L10" s="27">
        <f t="shared" si="4"/>
        <v>0</v>
      </c>
      <c r="M10" s="27">
        <f t="shared" si="5"/>
        <v>0</v>
      </c>
      <c r="N10" s="28"/>
      <c r="O10" s="28" t="s">
        <v>176</v>
      </c>
    </row>
    <row r="11" s="1" customFormat="1" ht="24" customHeight="1" spans="1:15">
      <c r="A11" s="13">
        <f t="shared" si="0"/>
        <v>9</v>
      </c>
      <c r="B11" s="36" t="s">
        <v>241</v>
      </c>
      <c r="C11" s="35" t="s">
        <v>221</v>
      </c>
      <c r="D11" s="16">
        <v>45705</v>
      </c>
      <c r="E11" s="77" t="s">
        <v>242</v>
      </c>
      <c r="F11" s="18" t="str">
        <f t="shared" si="1"/>
        <v>男</v>
      </c>
      <c r="G11" s="19" t="str">
        <f>IF(LEN(E11)=18,(IF(LOOKUP(MOD(SUM(MID(E11,1,1)*7,MID(E11,2,1)*9,MID(E11,3,1)*10,MID(E11,4,1)*5,MID(E11,5,1)*8,MID(E11,6,1)*4,MID(E11,7,1)*2,MID(E11,8,1),MID(E11,9,1)*6,MID(E11,10,1)*3,MID(E11,11,1)*7,MID(E11,12,1)*9,MID(E11,13,1)*10,MID(E11,14,1)*5,MID(E11,15,1)*8,MID(E11,16,1)*4,MID(E11,17,1)*2),11),{0,1,2,3,4,5,6,7,8,9,10},{"1","0","x","9","8","7","6","5","4","3","2"})=RIGHT(E11,1),"√","×")),"身份证号长度不符")</f>
        <v>√</v>
      </c>
      <c r="H11" s="14" t="s">
        <v>231</v>
      </c>
      <c r="I11" s="19" t="s">
        <v>198</v>
      </c>
      <c r="J11" s="26">
        <f t="shared" si="2"/>
        <v>12</v>
      </c>
      <c r="K11" s="27">
        <f t="shared" si="3"/>
        <v>0</v>
      </c>
      <c r="L11" s="27">
        <f t="shared" si="4"/>
        <v>0</v>
      </c>
      <c r="M11" s="27">
        <f t="shared" si="5"/>
        <v>0</v>
      </c>
      <c r="N11" s="28"/>
      <c r="O11" s="28" t="s">
        <v>175</v>
      </c>
    </row>
    <row r="12" s="1" customFormat="1" ht="24" customHeight="1" spans="1:15">
      <c r="A12" s="13">
        <f t="shared" si="0"/>
        <v>10</v>
      </c>
      <c r="B12" s="20" t="s">
        <v>243</v>
      </c>
      <c r="C12" s="35" t="s">
        <v>227</v>
      </c>
      <c r="D12" s="16">
        <v>45705</v>
      </c>
      <c r="E12" s="77" t="s">
        <v>244</v>
      </c>
      <c r="F12" s="18" t="str">
        <f t="shared" si="1"/>
        <v>男</v>
      </c>
      <c r="G12" s="19" t="str">
        <f>IF(LEN(E12)=18,(IF(LOOKUP(MOD(SUM(MID(E12,1,1)*7,MID(E12,2,1)*9,MID(E12,3,1)*10,MID(E12,4,1)*5,MID(E12,5,1)*8,MID(E12,6,1)*4,MID(E12,7,1)*2,MID(E12,8,1),MID(E12,9,1)*6,MID(E12,10,1)*3,MID(E12,11,1)*7,MID(E12,12,1)*9,MID(E12,13,1)*10,MID(E12,14,1)*5,MID(E12,15,1)*8,MID(E12,16,1)*4,MID(E12,17,1)*2),11),{0,1,2,3,4,5,6,7,8,9,10},{"1","0","x","9","8","7","6","5","4","3","2"})=RIGHT(E12,1),"√","×")),"身份证号长度不符")</f>
        <v>√</v>
      </c>
      <c r="H12" s="14"/>
      <c r="I12" s="19" t="s">
        <v>198</v>
      </c>
      <c r="J12" s="26">
        <f t="shared" si="2"/>
        <v>12</v>
      </c>
      <c r="K12" s="27">
        <f t="shared" si="3"/>
        <v>28</v>
      </c>
      <c r="L12" s="27">
        <f t="shared" si="4"/>
        <v>12</v>
      </c>
      <c r="M12" s="27">
        <f t="shared" si="5"/>
        <v>40</v>
      </c>
      <c r="N12" s="28"/>
      <c r="O12" s="28" t="s">
        <v>175</v>
      </c>
    </row>
    <row r="13" s="1" customFormat="1" ht="24" customHeight="1" spans="1:15">
      <c r="A13" s="13">
        <f t="shared" si="0"/>
        <v>11</v>
      </c>
      <c r="B13" s="14" t="s">
        <v>245</v>
      </c>
      <c r="C13" s="35" t="s">
        <v>246</v>
      </c>
      <c r="D13" s="16">
        <v>45706</v>
      </c>
      <c r="E13" s="77" t="s">
        <v>247</v>
      </c>
      <c r="F13" s="18" t="str">
        <f t="shared" si="1"/>
        <v>男</v>
      </c>
      <c r="G13" s="19" t="str">
        <f>IF(LEN(E13)=18,(IF(LOOKUP(MOD(SUM(MID(E13,1,1)*7,MID(E13,2,1)*9,MID(E13,3,1)*10,MID(E13,4,1)*5,MID(E13,5,1)*8,MID(E13,6,1)*4,MID(E13,7,1)*2,MID(E13,8,1),MID(E13,9,1)*6,MID(E13,10,1)*3,MID(E13,11,1)*7,MID(E13,12,1)*9,MID(E13,13,1)*10,MID(E13,14,1)*5,MID(E13,15,1)*8,MID(E13,16,1)*4,MID(E13,17,1)*2),11),{0,1,2,3,4,5,6,7,8,9,10},{"1","0","x","9","8","7","6","5","4","3","2"})=RIGHT(E13,1),"√","×")),"身份证号长度不符")</f>
        <v>√</v>
      </c>
      <c r="H13" s="14"/>
      <c r="I13" s="19" t="s">
        <v>198</v>
      </c>
      <c r="J13" s="26">
        <f t="shared" si="2"/>
        <v>11</v>
      </c>
      <c r="K13" s="27">
        <f t="shared" si="3"/>
        <v>25.6666666666667</v>
      </c>
      <c r="L13" s="27">
        <f t="shared" si="4"/>
        <v>11</v>
      </c>
      <c r="M13" s="27">
        <f t="shared" si="5"/>
        <v>36.6666666666667</v>
      </c>
      <c r="N13" s="28"/>
      <c r="O13" s="28" t="s">
        <v>248</v>
      </c>
    </row>
    <row r="14" s="1" customFormat="1" ht="24" customHeight="1" spans="1:16">
      <c r="A14" s="13">
        <f t="shared" si="0"/>
        <v>12</v>
      </c>
      <c r="B14" s="14" t="s">
        <v>249</v>
      </c>
      <c r="C14" s="35" t="s">
        <v>224</v>
      </c>
      <c r="D14" s="16">
        <v>45706</v>
      </c>
      <c r="E14" s="77" t="s">
        <v>250</v>
      </c>
      <c r="F14" s="18" t="str">
        <f t="shared" si="1"/>
        <v>女</v>
      </c>
      <c r="G14" s="19" t="str">
        <f>IF(LEN(E14)=18,(IF(LOOKUP(MOD(SUM(MID(E14,1,1)*7,MID(E14,2,1)*9,MID(E14,3,1)*10,MID(E14,4,1)*5,MID(E14,5,1)*8,MID(E14,6,1)*4,MID(E14,7,1)*2,MID(E14,8,1),MID(E14,9,1)*6,MID(E14,10,1)*3,MID(E14,11,1)*7,MID(E14,12,1)*9,MID(E14,13,1)*10,MID(E14,14,1)*5,MID(E14,15,1)*8,MID(E14,16,1)*4,MID(E14,17,1)*2),11),{0,1,2,3,4,5,6,7,8,9,10},{"1","0","x","9","8","7","6","5","4","3","2"})=RIGHT(E14,1),"√","×")),"身份证号长度不符")</f>
        <v>√</v>
      </c>
      <c r="H14" s="14"/>
      <c r="I14" s="19" t="s">
        <v>198</v>
      </c>
      <c r="J14" s="26">
        <f t="shared" si="2"/>
        <v>11</v>
      </c>
      <c r="K14" s="27">
        <f t="shared" si="3"/>
        <v>25.6666666666667</v>
      </c>
      <c r="L14" s="27">
        <f t="shared" si="4"/>
        <v>11</v>
      </c>
      <c r="M14" s="27">
        <f t="shared" si="5"/>
        <v>36.6666666666667</v>
      </c>
      <c r="N14" s="28"/>
      <c r="O14" s="28" t="s">
        <v>176</v>
      </c>
      <c r="P14" s="1" t="s">
        <v>233</v>
      </c>
    </row>
    <row r="15" s="1" customFormat="1" ht="24" customHeight="1" spans="1:15">
      <c r="A15" s="13">
        <f t="shared" si="0"/>
        <v>13</v>
      </c>
      <c r="B15" s="14" t="s">
        <v>251</v>
      </c>
      <c r="C15" s="35" t="s">
        <v>196</v>
      </c>
      <c r="D15" s="16">
        <v>45707</v>
      </c>
      <c r="E15" s="77" t="s">
        <v>252</v>
      </c>
      <c r="F15" s="18" t="str">
        <f t="shared" si="1"/>
        <v>女</v>
      </c>
      <c r="G15" s="19" t="str">
        <f>IF(LEN(E15)=18,(IF(LOOKUP(MOD(SUM(MID(E15,1,1)*7,MID(E15,2,1)*9,MID(E15,3,1)*10,MID(E15,4,1)*5,MID(E15,5,1)*8,MID(E15,6,1)*4,MID(E15,7,1)*2,MID(E15,8,1),MID(E15,9,1)*6,MID(E15,10,1)*3,MID(E15,11,1)*7,MID(E15,12,1)*9,MID(E15,13,1)*10,MID(E15,14,1)*5,MID(E15,15,1)*8,MID(E15,16,1)*4,MID(E15,17,1)*2),11),{0,1,2,3,4,5,6,7,8,9,10},{"1","0","x","9","8","7","6","5","4","3","2"})=RIGHT(E15,1),"√","×")),"身份证号长度不符")</f>
        <v>√</v>
      </c>
      <c r="H15" s="14"/>
      <c r="I15" s="19" t="s">
        <v>198</v>
      </c>
      <c r="J15" s="26">
        <f t="shared" si="2"/>
        <v>10</v>
      </c>
      <c r="K15" s="27">
        <f t="shared" si="3"/>
        <v>23.3333333333333</v>
      </c>
      <c r="L15" s="27">
        <f t="shared" si="4"/>
        <v>10</v>
      </c>
      <c r="M15" s="27">
        <f t="shared" si="5"/>
        <v>33.3333333333333</v>
      </c>
      <c r="N15" s="28"/>
      <c r="O15" s="28" t="s">
        <v>176</v>
      </c>
    </row>
    <row r="16" s="1" customFormat="1" ht="24" customHeight="1" spans="1:15">
      <c r="A16" s="21" t="s">
        <v>217</v>
      </c>
      <c r="B16" s="22"/>
      <c r="C16" s="22"/>
      <c r="D16" s="22"/>
      <c r="E16" s="22"/>
      <c r="F16" s="22"/>
      <c r="G16" s="22"/>
      <c r="H16" s="22"/>
      <c r="I16" s="22"/>
      <c r="J16" s="29"/>
      <c r="K16" s="27">
        <f>SUM(K3:K15)</f>
        <v>324.333333333333</v>
      </c>
      <c r="L16" s="27">
        <f>SUM(L3:L15)</f>
        <v>139</v>
      </c>
      <c r="M16" s="27">
        <f>SUM(M3:M15)</f>
        <v>463.333333333333</v>
      </c>
      <c r="N16" s="28"/>
      <c r="O16" s="28"/>
    </row>
    <row r="17" s="1" customFormat="1" ht="24" customHeight="1" spans="1:15">
      <c r="A17" s="40" t="s">
        <v>253</v>
      </c>
      <c r="B17" s="41"/>
      <c r="C17" s="41"/>
      <c r="D17" s="41"/>
      <c r="E17" s="41"/>
      <c r="F17" s="41"/>
      <c r="G17" s="41"/>
      <c r="H17" s="41"/>
      <c r="I17" s="41"/>
      <c r="J17" s="42"/>
      <c r="K17" s="30"/>
      <c r="L17" s="43">
        <v>0.06</v>
      </c>
      <c r="M17" s="44">
        <f>M16*L17+M16</f>
        <v>491.133333333333</v>
      </c>
      <c r="N17" s="28"/>
      <c r="O17" s="28"/>
    </row>
    <row r="18" s="1" customFormat="1" ht="24" customHeight="1" spans="2:13">
      <c r="B18" s="2"/>
      <c r="E18"/>
      <c r="K18" s="5"/>
      <c r="L18" s="5"/>
      <c r="M18" s="5"/>
    </row>
    <row r="19" s="1" customFormat="1" ht="24" customHeight="1" spans="2:11">
      <c r="B19" s="2"/>
      <c r="E19"/>
      <c r="I19" s="5"/>
      <c r="J19" s="5"/>
      <c r="K19" s="5"/>
    </row>
    <row r="20" s="1" customFormat="1" ht="24" customHeight="1" spans="2:11">
      <c r="B20" s="2"/>
      <c r="E20"/>
      <c r="I20" s="5"/>
      <c r="J20" s="5"/>
      <c r="K20" s="5"/>
    </row>
    <row r="21" s="1" customFormat="1" ht="24" customHeight="1" spans="2:11">
      <c r="B21" s="2"/>
      <c r="E21"/>
      <c r="I21" s="5"/>
      <c r="J21" s="5"/>
      <c r="K21" s="5"/>
    </row>
    <row r="22" s="1" customFormat="1" ht="24" customHeight="1" spans="2:11">
      <c r="B22" s="2"/>
      <c r="E22"/>
      <c r="I22" s="5"/>
      <c r="J22" s="5"/>
      <c r="K22" s="5"/>
    </row>
    <row r="23" s="1" customFormat="1" ht="24" customHeight="1" spans="2:11">
      <c r="B23" s="2"/>
      <c r="C23"/>
      <c r="D23"/>
      <c r="E23"/>
      <c r="I23" s="5"/>
      <c r="J23" s="5"/>
      <c r="K23" s="5"/>
    </row>
    <row r="24" s="1" customFormat="1" ht="24" customHeight="1" spans="2:11">
      <c r="B24" s="2"/>
      <c r="C24"/>
      <c r="D24"/>
      <c r="E24"/>
      <c r="I24" s="5"/>
      <c r="J24" s="5"/>
      <c r="K24" s="5"/>
    </row>
    <row r="25" s="1" customFormat="1" ht="24" customHeight="1" spans="2:11">
      <c r="B25" s="2"/>
      <c r="C25"/>
      <c r="D25"/>
      <c r="E25"/>
      <c r="I25" s="5"/>
      <c r="J25" s="5"/>
      <c r="K25" s="5"/>
    </row>
    <row r="26" s="1" customFormat="1" ht="24" customHeight="1" spans="2:13">
      <c r="B26" s="2"/>
      <c r="C26"/>
      <c r="D26"/>
      <c r="E26"/>
      <c r="F26"/>
      <c r="G26"/>
      <c r="K26" s="5"/>
      <c r="L26" s="5"/>
      <c r="M26" s="5"/>
    </row>
    <row r="27" s="1" customFormat="1" ht="24" customHeight="1" spans="2:13">
      <c r="B27" s="2"/>
      <c r="C27"/>
      <c r="D27"/>
      <c r="E27"/>
      <c r="F27"/>
      <c r="G27"/>
      <c r="K27" s="5"/>
      <c r="L27" s="5"/>
      <c r="M27" s="5"/>
    </row>
    <row r="28" s="1" customFormat="1" ht="24" customHeight="1" spans="2:13">
      <c r="B28" s="2"/>
      <c r="C28"/>
      <c r="D28"/>
      <c r="E28"/>
      <c r="F28"/>
      <c r="G28"/>
      <c r="K28" s="5"/>
      <c r="L28" s="5"/>
      <c r="M28" s="5"/>
    </row>
    <row r="29" s="1" customFormat="1" ht="24" customHeight="1" spans="2:13">
      <c r="B29" s="2"/>
      <c r="C29"/>
      <c r="D29"/>
      <c r="E29"/>
      <c r="F29"/>
      <c r="G29"/>
      <c r="K29" s="5"/>
      <c r="L29" s="5"/>
      <c r="M29" s="5"/>
    </row>
    <row r="30" s="1" customFormat="1" ht="24" customHeight="1" spans="2:13">
      <c r="B30" s="2"/>
      <c r="C30"/>
      <c r="D30"/>
      <c r="E30"/>
      <c r="F30"/>
      <c r="G30"/>
      <c r="K30" s="5"/>
      <c r="L30" s="5"/>
      <c r="M30" s="5"/>
    </row>
    <row r="31" s="1" customFormat="1" ht="24" customHeight="1" spans="2:13">
      <c r="B31" s="2"/>
      <c r="C31"/>
      <c r="D31"/>
      <c r="E31"/>
      <c r="F31"/>
      <c r="G31"/>
      <c r="K31" s="5"/>
      <c r="L31" s="5"/>
      <c r="M31" s="5"/>
    </row>
    <row r="32" s="1" customFormat="1" ht="24" customHeight="1" spans="2:13">
      <c r="B32" s="2"/>
      <c r="C32"/>
      <c r="D32"/>
      <c r="E32"/>
      <c r="F32"/>
      <c r="G32"/>
      <c r="K32" s="5"/>
      <c r="L32" s="5"/>
      <c r="M32" s="5"/>
    </row>
    <row r="33" s="1" customFormat="1" ht="24" customHeight="1" spans="2:13">
      <c r="B33" s="2"/>
      <c r="C33"/>
      <c r="D33"/>
      <c r="E33"/>
      <c r="F33"/>
      <c r="G33"/>
      <c r="K33" s="5"/>
      <c r="L33" s="5"/>
      <c r="M33" s="5"/>
    </row>
    <row r="34" s="1" customFormat="1" ht="24" customHeight="1" spans="2:13">
      <c r="B34" s="2"/>
      <c r="C34"/>
      <c r="D34"/>
      <c r="E34"/>
      <c r="F34"/>
      <c r="G34"/>
      <c r="K34" s="5"/>
      <c r="L34" s="5"/>
      <c r="M34" s="5"/>
    </row>
    <row r="35" s="1" customFormat="1" ht="24" customHeight="1" spans="2:13">
      <c r="B35" s="2"/>
      <c r="C35"/>
      <c r="D35"/>
      <c r="E35"/>
      <c r="F35"/>
      <c r="G35"/>
      <c r="K35" s="5"/>
      <c r="L35" s="5"/>
      <c r="M35" s="5"/>
    </row>
    <row r="36" s="1" customFormat="1" ht="24" customHeight="1" spans="2:13">
      <c r="B36" s="2"/>
      <c r="E36"/>
      <c r="F36"/>
      <c r="G36"/>
      <c r="K36" s="5"/>
      <c r="L36" s="5"/>
      <c r="M36" s="5"/>
    </row>
    <row r="37" s="1" customFormat="1" ht="24" customHeight="1" spans="2:13">
      <c r="B37" s="2"/>
      <c r="E37" s="4"/>
      <c r="K37" s="5"/>
      <c r="L37" s="5"/>
      <c r="M37" s="5"/>
    </row>
    <row r="38" s="1" customFormat="1" ht="24" customHeight="1" spans="2:13">
      <c r="B38" s="2"/>
      <c r="E38" s="4"/>
      <c r="K38" s="5"/>
      <c r="L38" s="5"/>
      <c r="M38" s="5"/>
    </row>
    <row r="39" s="1" customFormat="1" ht="24" customHeight="1" spans="2:13">
      <c r="B39" s="2"/>
      <c r="E39" s="4"/>
      <c r="K39" s="5"/>
      <c r="L39" s="5"/>
      <c r="M39" s="5"/>
    </row>
    <row r="40" s="1" customFormat="1" ht="24" customHeight="1" spans="2:13">
      <c r="B40" s="2"/>
      <c r="E40" s="4"/>
      <c r="K40" s="5"/>
      <c r="L40" s="5"/>
      <c r="M40" s="5"/>
    </row>
    <row r="41" s="1" customFormat="1" ht="24" customHeight="1" spans="2:13">
      <c r="B41" s="2"/>
      <c r="E41" s="4"/>
      <c r="K41" s="5"/>
      <c r="L41" s="5"/>
      <c r="M41" s="5"/>
    </row>
    <row r="42" s="1" customFormat="1" ht="24" customHeight="1" spans="2:13">
      <c r="B42" s="2"/>
      <c r="E42" s="4"/>
      <c r="K42" s="5"/>
      <c r="L42" s="5"/>
      <c r="M42" s="5"/>
    </row>
    <row r="43" s="1" customFormat="1" ht="24" customHeight="1" spans="2:13">
      <c r="B43" s="2"/>
      <c r="E43" s="4"/>
      <c r="K43" s="5"/>
      <c r="L43" s="5"/>
      <c r="M43" s="5"/>
    </row>
    <row r="44" s="1" customFormat="1" ht="24" customHeight="1" spans="2:13">
      <c r="B44" s="2"/>
      <c r="E44" s="4"/>
      <c r="K44" s="5"/>
      <c r="L44" s="5"/>
      <c r="M44" s="5"/>
    </row>
    <row r="45" s="1" customFormat="1" ht="24" customHeight="1" spans="2:13">
      <c r="B45" s="2"/>
      <c r="E45" s="4"/>
      <c r="K45" s="5"/>
      <c r="L45" s="5"/>
      <c r="M45" s="5"/>
    </row>
    <row r="46" s="1" customFormat="1" ht="24" customHeight="1" spans="2:13">
      <c r="B46" s="2"/>
      <c r="E46" s="4"/>
      <c r="K46" s="5"/>
      <c r="L46" s="5"/>
      <c r="M46" s="5"/>
    </row>
    <row r="47" s="1" customFormat="1" ht="24" customHeight="1" spans="2:13">
      <c r="B47" s="2"/>
      <c r="E47" s="4"/>
      <c r="K47" s="5"/>
      <c r="L47" s="5"/>
      <c r="M47" s="5"/>
    </row>
    <row r="48" s="1" customFormat="1" ht="24" customHeight="1" spans="2:13">
      <c r="B48" s="2"/>
      <c r="E48" s="4"/>
      <c r="K48" s="5"/>
      <c r="L48" s="5"/>
      <c r="M48" s="5"/>
    </row>
    <row r="49" s="1" customFormat="1" ht="24" customHeight="1" spans="2:13">
      <c r="B49" s="2"/>
      <c r="E49" s="4"/>
      <c r="K49" s="5"/>
      <c r="L49" s="5"/>
      <c r="M49" s="5"/>
    </row>
    <row r="50" s="1" customFormat="1" ht="24" customHeight="1" spans="2:13">
      <c r="B50" s="2"/>
      <c r="E50" s="4"/>
      <c r="K50" s="5"/>
      <c r="L50" s="5"/>
      <c r="M50" s="5"/>
    </row>
    <row r="51" s="1" customFormat="1" ht="24" customHeight="1" spans="2:13">
      <c r="B51" s="2"/>
      <c r="E51" s="4"/>
      <c r="K51" s="5"/>
      <c r="L51" s="5"/>
      <c r="M51" s="5"/>
    </row>
    <row r="52" s="1" customFormat="1" ht="24" customHeight="1" spans="2:13">
      <c r="B52" s="2"/>
      <c r="E52" s="4"/>
      <c r="K52" s="5"/>
      <c r="L52" s="5"/>
      <c r="M52" s="5"/>
    </row>
    <row r="53" s="1" customFormat="1" ht="24" customHeight="1" spans="2:13">
      <c r="B53" s="2"/>
      <c r="E53" s="4"/>
      <c r="K53" s="5"/>
      <c r="L53" s="5"/>
      <c r="M53" s="5"/>
    </row>
    <row r="54" s="1" customFormat="1" ht="23" customHeight="1" spans="2:13">
      <c r="B54" s="2"/>
      <c r="E54" s="4"/>
      <c r="K54" s="5"/>
      <c r="L54" s="5"/>
      <c r="M54" s="5"/>
    </row>
    <row r="55" s="1" customFormat="1" ht="23" customHeight="1" spans="2:13">
      <c r="B55" s="2"/>
      <c r="E55" s="4"/>
      <c r="K55" s="5"/>
      <c r="L55" s="5"/>
      <c r="M55" s="5"/>
    </row>
    <row r="56" s="1" customFormat="1" ht="23" customHeight="1" spans="2:13">
      <c r="B56" s="2"/>
      <c r="E56" s="4"/>
      <c r="K56" s="5"/>
      <c r="L56" s="5"/>
      <c r="M56" s="5"/>
    </row>
    <row r="57" s="1" customFormat="1" ht="23" customHeight="1" spans="2:13">
      <c r="B57" s="2"/>
      <c r="E57" s="4"/>
      <c r="K57" s="5"/>
      <c r="L57" s="5"/>
      <c r="M57" s="5"/>
    </row>
    <row r="58" s="1" customFormat="1" ht="23" customHeight="1" spans="2:13">
      <c r="B58" s="2"/>
      <c r="E58" s="4"/>
      <c r="K58" s="5"/>
      <c r="L58" s="5"/>
      <c r="M58" s="5"/>
    </row>
    <row r="59" s="1" customFormat="1" ht="23" customHeight="1" spans="2:13">
      <c r="B59" s="2"/>
      <c r="E59" s="4"/>
      <c r="K59" s="5"/>
      <c r="L59" s="5"/>
      <c r="M59" s="5"/>
    </row>
    <row r="60" s="1" customFormat="1" ht="23" customHeight="1" spans="2:13">
      <c r="B60" s="2"/>
      <c r="E60" s="4"/>
      <c r="K60" s="5"/>
      <c r="L60" s="5"/>
      <c r="M60" s="5"/>
    </row>
    <row r="61" s="1" customFormat="1" ht="23" customHeight="1" spans="2:13">
      <c r="B61" s="2"/>
      <c r="E61" s="4"/>
      <c r="K61" s="5"/>
      <c r="L61" s="5"/>
      <c r="M61" s="5"/>
    </row>
    <row r="62" s="1" customFormat="1" ht="23" customHeight="1" spans="2:13">
      <c r="B62" s="2"/>
      <c r="E62" s="4"/>
      <c r="K62" s="5"/>
      <c r="L62" s="5"/>
      <c r="M62" s="5"/>
    </row>
    <row r="63" s="1" customFormat="1" ht="23" customHeight="1" spans="2:13">
      <c r="B63" s="2"/>
      <c r="E63" s="4"/>
      <c r="K63" s="5"/>
      <c r="L63" s="5"/>
      <c r="M63" s="5"/>
    </row>
    <row r="64" s="1" customFormat="1" ht="23" customHeight="1" spans="2:13">
      <c r="B64" s="2"/>
      <c r="E64" s="4"/>
      <c r="K64" s="5"/>
      <c r="L64" s="5"/>
      <c r="M64" s="5"/>
    </row>
    <row r="65" s="1" customFormat="1" ht="23" customHeight="1" spans="2:13">
      <c r="B65" s="2"/>
      <c r="E65" s="4"/>
      <c r="K65" s="5"/>
      <c r="L65" s="5"/>
      <c r="M65" s="5"/>
    </row>
    <row r="66" s="1" customFormat="1" ht="23" customHeight="1" spans="2:13">
      <c r="B66" s="2"/>
      <c r="E66" s="4"/>
      <c r="K66" s="5"/>
      <c r="L66" s="5"/>
      <c r="M66" s="5"/>
    </row>
    <row r="67" s="1" customFormat="1" ht="23" customHeight="1" spans="2:13">
      <c r="B67" s="2"/>
      <c r="E67" s="4"/>
      <c r="K67" s="5"/>
      <c r="L67" s="5"/>
      <c r="M67" s="5"/>
    </row>
    <row r="68" s="1" customFormat="1" ht="23" customHeight="1" spans="2:13">
      <c r="B68" s="2"/>
      <c r="E68" s="4"/>
      <c r="K68" s="5"/>
      <c r="L68" s="5"/>
      <c r="M68" s="5"/>
    </row>
    <row r="69" s="1" customFormat="1" ht="23" customHeight="1" spans="2:13">
      <c r="B69" s="2"/>
      <c r="E69" s="4"/>
      <c r="K69" s="5"/>
      <c r="L69" s="5"/>
      <c r="M69" s="5"/>
    </row>
    <row r="70" s="1" customFormat="1" ht="23" customHeight="1" spans="2:13">
      <c r="B70" s="2"/>
      <c r="E70" s="4"/>
      <c r="K70" s="5"/>
      <c r="L70" s="5"/>
      <c r="M70" s="5"/>
    </row>
    <row r="71" s="1" customFormat="1" ht="23" customHeight="1" spans="2:13">
      <c r="B71" s="2"/>
      <c r="E71" s="4"/>
      <c r="K71" s="5"/>
      <c r="L71" s="5"/>
      <c r="M71" s="5"/>
    </row>
  </sheetData>
  <autoFilter xmlns:etc="http://www.wps.cn/officeDocument/2017/etCustomData" ref="A1:O23" etc:filterBottomFollowUsedRange="0">
    <extLst/>
  </autoFilter>
  <mergeCells count="3">
    <mergeCell ref="A1:O1"/>
    <mergeCell ref="A16:J16"/>
    <mergeCell ref="A17:J17"/>
  </mergeCells>
  <conditionalFormatting sqref="E3">
    <cfRule type="duplicateValues" dxfId="0" priority="29"/>
  </conditionalFormatting>
  <conditionalFormatting sqref="E4">
    <cfRule type="duplicateValues" dxfId="0" priority="28"/>
  </conditionalFormatting>
  <conditionalFormatting sqref="B7">
    <cfRule type="duplicateValues" dxfId="0" priority="15"/>
  </conditionalFormatting>
  <conditionalFormatting sqref="E7">
    <cfRule type="duplicateValues" dxfId="0" priority="26"/>
  </conditionalFormatting>
  <conditionalFormatting sqref="E10">
    <cfRule type="duplicateValues" dxfId="0" priority="24"/>
  </conditionalFormatting>
  <conditionalFormatting sqref="E11">
    <cfRule type="duplicateValues" dxfId="0" priority="23"/>
  </conditionalFormatting>
  <conditionalFormatting sqref="B3:B6">
    <cfRule type="duplicateValues" dxfId="0" priority="22"/>
  </conditionalFormatting>
  <conditionalFormatting sqref="B8:B11">
    <cfRule type="duplicateValues" dxfId="0" priority="14"/>
  </conditionalFormatting>
  <conditionalFormatting sqref="B12:B15">
    <cfRule type="duplicateValues" dxfId="0" priority="30"/>
    <cfRule type="duplicateValues" dxfId="1" priority="38"/>
    <cfRule type="duplicateValues" dxfId="0" priority="39"/>
  </conditionalFormatting>
  <conditionalFormatting sqref="E5:E6">
    <cfRule type="duplicateValues" dxfId="0" priority="27"/>
  </conditionalFormatting>
  <conditionalFormatting sqref="E8:E9">
    <cfRule type="duplicateValues" dxfId="0" priority="25"/>
  </conditionalFormatting>
  <conditionalFormatting sqref="E12:E15">
    <cfRule type="duplicateValues" dxfId="0" priority="1"/>
  </conditionalFormatting>
  <conditionalFormatting sqref="H3:H15">
    <cfRule type="duplicateValues" dxfId="0" priority="53"/>
    <cfRule type="duplicateValues" dxfId="1" priority="55"/>
    <cfRule type="duplicateValues" dxfId="0" priority="56"/>
  </conditionalFormatting>
  <conditionalFormatting sqref="B1:B2 B18:B1048576">
    <cfRule type="duplicateValues" dxfId="0" priority="47"/>
  </conditionalFormatting>
  <conditionalFormatting sqref="H2 B2 F19:F25 B18:B1048576 H18 H26:H1048576">
    <cfRule type="duplicateValues" dxfId="0" priority="79"/>
  </conditionalFormatting>
  <conditionalFormatting sqref="B2 B18:B1048576">
    <cfRule type="duplicateValues" dxfId="0" priority="49"/>
  </conditionalFormatting>
  <conditionalFormatting sqref="B2 H2 H18 H26:H1048576 B18:B1048576 F19:F25">
    <cfRule type="duplicateValues" dxfId="0" priority="71"/>
  </conditionalFormatting>
  <conditionalFormatting sqref="H2 B2 H18 H26:H1048576 B18:B1048576 F19:F25">
    <cfRule type="duplicateValues" dxfId="0" priority="66"/>
  </conditionalFormatting>
  <conditionalFormatting sqref="B2 H2:H15 H18 H26:H1048576 B18:B1048576 F19:F25">
    <cfRule type="duplicateValues" dxfId="0" priority="64"/>
  </conditionalFormatting>
  <conditionalFormatting sqref="H2:H15 H18 B2 H26:H1048576 B18:B1048576 F19:F25">
    <cfRule type="duplicateValues" dxfId="0" priority="52"/>
  </conditionalFormatting>
  <pageMargins left="0.251388888888889" right="0.251388888888889" top="0.357638888888889" bottom="0.357638888888889" header="0.298611111111111" footer="0.298611111111111"/>
  <pageSetup paperSize="9" fitToWidth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P82"/>
  <sheetViews>
    <sheetView view="pageBreakPreview" zoomScaleNormal="100" topLeftCell="A10" workbookViewId="0">
      <selection activeCell="T24" sqref="T24"/>
    </sheetView>
  </sheetViews>
  <sheetFormatPr defaultColWidth="9" defaultRowHeight="16.5"/>
  <cols>
    <col min="1" max="1" width="5.125" style="1" customWidth="1"/>
    <col min="2" max="2" width="6.5" style="2" customWidth="1"/>
    <col min="3" max="3" width="11.25" style="1" customWidth="1"/>
    <col min="4" max="4" width="11" style="1" customWidth="1"/>
    <col min="5" max="5" width="17.875" style="4" customWidth="1"/>
    <col min="6" max="7" width="4.375" style="1" customWidth="1"/>
    <col min="8" max="8" width="6.75" style="1" customWidth="1"/>
    <col min="9" max="10" width="4.375" style="1" customWidth="1"/>
    <col min="11" max="11" width="8.25" style="5" customWidth="1"/>
    <col min="12" max="12" width="7.25" style="5" customWidth="1"/>
    <col min="13" max="13" width="8.25" style="5" customWidth="1"/>
    <col min="14" max="14" width="14.125" style="1" hidden="1" customWidth="1"/>
    <col min="15" max="15" width="23" style="1" customWidth="1"/>
    <col min="16" max="16384" width="9" style="1"/>
  </cols>
  <sheetData>
    <row r="1" s="1" customFormat="1" ht="24" customHeight="1" spans="1:15">
      <c r="A1" s="6" t="s">
        <v>254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25"/>
    </row>
    <row r="2" s="1" customFormat="1" ht="24" customHeight="1" spans="1:15">
      <c r="A2" s="9" t="s">
        <v>181</v>
      </c>
      <c r="B2" s="10" t="s">
        <v>182</v>
      </c>
      <c r="C2" s="10" t="s">
        <v>183</v>
      </c>
      <c r="D2" s="11" t="s">
        <v>184</v>
      </c>
      <c r="E2" s="11" t="s">
        <v>185</v>
      </c>
      <c r="F2" s="10" t="s">
        <v>186</v>
      </c>
      <c r="G2" s="11" t="s">
        <v>187</v>
      </c>
      <c r="H2" s="12" t="s">
        <v>188</v>
      </c>
      <c r="I2" s="12" t="s">
        <v>189</v>
      </c>
      <c r="J2" s="12" t="s">
        <v>190</v>
      </c>
      <c r="K2" s="12" t="s">
        <v>191</v>
      </c>
      <c r="L2" s="12" t="s">
        <v>192</v>
      </c>
      <c r="M2" s="12" t="s">
        <v>178</v>
      </c>
      <c r="N2" s="10" t="s">
        <v>193</v>
      </c>
      <c r="O2" s="10" t="s">
        <v>194</v>
      </c>
    </row>
    <row r="3" s="1" customFormat="1" ht="24" customHeight="1" spans="1:15">
      <c r="A3" s="13">
        <f t="shared" ref="A3:A25" si="0">ROW()-2</f>
        <v>1</v>
      </c>
      <c r="B3" s="36" t="s">
        <v>223</v>
      </c>
      <c r="C3" s="35" t="s">
        <v>224</v>
      </c>
      <c r="D3" s="16">
        <v>45717</v>
      </c>
      <c r="E3" s="76" t="s">
        <v>225</v>
      </c>
      <c r="F3" s="18" t="str">
        <f t="shared" ref="F3:F25" si="1">IF(MOD(MID(E3,17,1),2)=0,"女","男")</f>
        <v>女</v>
      </c>
      <c r="G3" s="19" t="str">
        <f>IF(LEN(E3)=18,(IF(LOOKUP(MOD(SUM(MID(E3,1,1)*7,MID(E3,2,1)*9,MID(E3,3,1)*10,MID(E3,4,1)*5,MID(E3,5,1)*8,MID(E3,6,1)*4,MID(E3,7,1)*2,MID(E3,8,1),MID(E3,9,1)*6,MID(E3,10,1)*3,MID(E3,11,1)*7,MID(E3,12,1)*9,MID(E3,13,1)*10,MID(E3,14,1)*5,MID(E3,15,1)*8,MID(E3,16,1)*4,MID(E3,17,1)*2),11),{0,1,2,3,4,5,6,7,8,9,10},{"1","0","x","9","8","7","6","5","4","3","2"})=RIGHT(E3,1),"√","×")),"身份证号长度不符")</f>
        <v>√</v>
      </c>
      <c r="H3" s="38"/>
      <c r="I3" s="19" t="s">
        <v>198</v>
      </c>
      <c r="J3" s="26">
        <v>31</v>
      </c>
      <c r="K3" s="27">
        <v>70</v>
      </c>
      <c r="L3" s="27">
        <v>31</v>
      </c>
      <c r="M3" s="27">
        <f t="shared" ref="M3:M25" si="2">SUM(K3:L3)</f>
        <v>101</v>
      </c>
      <c r="N3" s="28"/>
      <c r="O3" s="28" t="s">
        <v>176</v>
      </c>
    </row>
    <row r="4" s="1" customFormat="1" ht="24" customHeight="1" spans="1:15">
      <c r="A4" s="13">
        <f t="shared" si="0"/>
        <v>2</v>
      </c>
      <c r="B4" s="36" t="s">
        <v>226</v>
      </c>
      <c r="C4" s="35" t="s">
        <v>227</v>
      </c>
      <c r="D4" s="16">
        <v>45717</v>
      </c>
      <c r="E4" s="76" t="s">
        <v>228</v>
      </c>
      <c r="F4" s="18" t="str">
        <f t="shared" si="1"/>
        <v>男</v>
      </c>
      <c r="G4" s="19" t="str">
        <f>IF(LEN(E4)=18,(IF(LOOKUP(MOD(SUM(MID(E4,1,1)*7,MID(E4,2,1)*9,MID(E4,3,1)*10,MID(E4,4,1)*5,MID(E4,5,1)*8,MID(E4,6,1)*4,MID(E4,7,1)*2,MID(E4,8,1),MID(E4,9,1)*6,MID(E4,10,1)*3,MID(E4,11,1)*7,MID(E4,12,1)*9,MID(E4,13,1)*10,MID(E4,14,1)*5,MID(E4,15,1)*8,MID(E4,16,1)*4,MID(E4,17,1)*2),11),{0,1,2,3,4,5,6,7,8,9,10},{"1","0","x","9","8","7","6","5","4","3","2"})=RIGHT(E4,1),"√","×")),"身份证号长度不符")</f>
        <v>√</v>
      </c>
      <c r="H4" s="38"/>
      <c r="I4" s="19" t="s">
        <v>198</v>
      </c>
      <c r="J4" s="26">
        <v>31</v>
      </c>
      <c r="K4" s="27">
        <v>70</v>
      </c>
      <c r="L4" s="27">
        <v>31</v>
      </c>
      <c r="M4" s="27">
        <f t="shared" si="2"/>
        <v>101</v>
      </c>
      <c r="N4" s="28"/>
      <c r="O4" s="28" t="s">
        <v>175</v>
      </c>
    </row>
    <row r="5" s="1" customFormat="1" ht="24" customHeight="1" spans="1:15">
      <c r="A5" s="13">
        <f t="shared" si="0"/>
        <v>3</v>
      </c>
      <c r="B5" s="36" t="s">
        <v>234</v>
      </c>
      <c r="C5" s="35" t="s">
        <v>224</v>
      </c>
      <c r="D5" s="16">
        <v>45717</v>
      </c>
      <c r="E5" s="76" t="s">
        <v>235</v>
      </c>
      <c r="F5" s="18" t="str">
        <f t="shared" si="1"/>
        <v>女</v>
      </c>
      <c r="G5" s="19" t="str">
        <f>IF(LEN(E5)=18,(IF(LOOKUP(MOD(SUM(MID(E5,1,1)*7,MID(E5,2,1)*9,MID(E5,3,1)*10,MID(E5,4,1)*5,MID(E5,5,1)*8,MID(E5,6,1)*4,MID(E5,7,1)*2,MID(E5,8,1),MID(E5,9,1)*6,MID(E5,10,1)*3,MID(E5,11,1)*7,MID(E5,12,1)*9,MID(E5,13,1)*10,MID(E5,14,1)*5,MID(E5,15,1)*8,MID(E5,16,1)*4,MID(E5,17,1)*2),11),{0,1,2,3,4,5,6,7,8,9,10},{"1","0","x","9","8","7","6","5","4","3","2"})=RIGHT(E5,1),"√","×")),"身份证号长度不符")</f>
        <v>√</v>
      </c>
      <c r="H5" s="14"/>
      <c r="I5" s="19" t="s">
        <v>198</v>
      </c>
      <c r="J5" s="26">
        <v>31</v>
      </c>
      <c r="K5" s="27">
        <v>70</v>
      </c>
      <c r="L5" s="27">
        <v>31</v>
      </c>
      <c r="M5" s="27">
        <f t="shared" si="2"/>
        <v>101</v>
      </c>
      <c r="N5" s="28"/>
      <c r="O5" s="28" t="s">
        <v>176</v>
      </c>
    </row>
    <row r="6" s="1" customFormat="1" ht="24" customHeight="1" spans="1:15">
      <c r="A6" s="13">
        <f t="shared" si="0"/>
        <v>4</v>
      </c>
      <c r="B6" s="20" t="s">
        <v>243</v>
      </c>
      <c r="C6" s="35" t="s">
        <v>227</v>
      </c>
      <c r="D6" s="16">
        <v>45717</v>
      </c>
      <c r="E6" s="77" t="s">
        <v>244</v>
      </c>
      <c r="F6" s="18" t="str">
        <f t="shared" si="1"/>
        <v>男</v>
      </c>
      <c r="G6" s="19" t="str">
        <f>IF(LEN(E6)=18,(IF(LOOKUP(MOD(SUM(MID(E6,1,1)*7,MID(E6,2,1)*9,MID(E6,3,1)*10,MID(E6,4,1)*5,MID(E6,5,1)*8,MID(E6,6,1)*4,MID(E6,7,1)*2,MID(E6,8,1),MID(E6,9,1)*6,MID(E6,10,1)*3,MID(E6,11,1)*7,MID(E6,12,1)*9,MID(E6,13,1)*10,MID(E6,14,1)*5,MID(E6,15,1)*8,MID(E6,16,1)*4,MID(E6,17,1)*2),11),{0,1,2,3,4,5,6,7,8,9,10},{"1","0","x","9","8","7","6","5","4","3","2"})=RIGHT(E6,1),"√","×")),"身份证号长度不符")</f>
        <v>√</v>
      </c>
      <c r="H6" s="14"/>
      <c r="I6" s="19" t="s">
        <v>198</v>
      </c>
      <c r="J6" s="26">
        <v>31</v>
      </c>
      <c r="K6" s="27">
        <v>70</v>
      </c>
      <c r="L6" s="27">
        <v>31</v>
      </c>
      <c r="M6" s="27">
        <f t="shared" si="2"/>
        <v>101</v>
      </c>
      <c r="N6" s="28"/>
      <c r="O6" s="28" t="s">
        <v>175</v>
      </c>
    </row>
    <row r="7" s="1" customFormat="1" ht="24" customHeight="1" spans="1:15">
      <c r="A7" s="13">
        <f t="shared" si="0"/>
        <v>5</v>
      </c>
      <c r="B7" s="14" t="s">
        <v>245</v>
      </c>
      <c r="C7" s="35" t="s">
        <v>246</v>
      </c>
      <c r="D7" s="16">
        <v>45717</v>
      </c>
      <c r="E7" s="77" t="s">
        <v>247</v>
      </c>
      <c r="F7" s="18" t="str">
        <f t="shared" si="1"/>
        <v>男</v>
      </c>
      <c r="G7" s="19" t="str">
        <f>IF(LEN(E7)=18,(IF(LOOKUP(MOD(SUM(MID(E7,1,1)*7,MID(E7,2,1)*9,MID(E7,3,1)*10,MID(E7,4,1)*5,MID(E7,5,1)*8,MID(E7,6,1)*4,MID(E7,7,1)*2,MID(E7,8,1),MID(E7,9,1)*6,MID(E7,10,1)*3,MID(E7,11,1)*7,MID(E7,12,1)*9,MID(E7,13,1)*10,MID(E7,14,1)*5,MID(E7,15,1)*8,MID(E7,16,1)*4,MID(E7,17,1)*2),11),{0,1,2,3,4,5,6,7,8,9,10},{"1","0","x","9","8","7","6","5","4","3","2"})=RIGHT(E7,1),"√","×")),"身份证号长度不符")</f>
        <v>√</v>
      </c>
      <c r="H7" s="14"/>
      <c r="I7" s="19" t="s">
        <v>198</v>
      </c>
      <c r="J7" s="26">
        <v>31</v>
      </c>
      <c r="K7" s="27">
        <v>70</v>
      </c>
      <c r="L7" s="27">
        <v>31</v>
      </c>
      <c r="M7" s="27">
        <f t="shared" si="2"/>
        <v>101</v>
      </c>
      <c r="N7" s="28"/>
      <c r="O7" s="28" t="s">
        <v>248</v>
      </c>
    </row>
    <row r="8" s="1" customFormat="1" ht="24" customHeight="1" spans="1:16">
      <c r="A8" s="13">
        <f t="shared" si="0"/>
        <v>6</v>
      </c>
      <c r="B8" s="14" t="s">
        <v>251</v>
      </c>
      <c r="C8" s="35" t="s">
        <v>224</v>
      </c>
      <c r="D8" s="16">
        <v>45717</v>
      </c>
      <c r="E8" s="77" t="s">
        <v>252</v>
      </c>
      <c r="F8" s="18" t="str">
        <f t="shared" si="1"/>
        <v>女</v>
      </c>
      <c r="G8" s="19" t="str">
        <f>IF(LEN(E8)=18,(IF(LOOKUP(MOD(SUM(MID(E8,1,1)*7,MID(E8,2,1)*9,MID(E8,3,1)*10,MID(E8,4,1)*5,MID(E8,5,1)*8,MID(E8,6,1)*4,MID(E8,7,1)*2,MID(E8,8,1),MID(E8,9,1)*6,MID(E8,10,1)*3,MID(E8,11,1)*7,MID(E8,12,1)*9,MID(E8,13,1)*10,MID(E8,14,1)*5,MID(E8,15,1)*8,MID(E8,16,1)*4,MID(E8,17,1)*2),11),{0,1,2,3,4,5,6,7,8,9,10},{"1","0","x","9","8","7","6","5","4","3","2"})=RIGHT(E8,1),"√","×")),"身份证号长度不符")</f>
        <v>√</v>
      </c>
      <c r="H8" s="14"/>
      <c r="I8" s="19" t="s">
        <v>198</v>
      </c>
      <c r="J8" s="26">
        <v>31</v>
      </c>
      <c r="K8" s="27">
        <v>70</v>
      </c>
      <c r="L8" s="27">
        <v>31</v>
      </c>
      <c r="M8" s="27">
        <f t="shared" si="2"/>
        <v>101</v>
      </c>
      <c r="N8" s="28"/>
      <c r="O8" s="28" t="s">
        <v>176</v>
      </c>
      <c r="P8" s="1" t="s">
        <v>255</v>
      </c>
    </row>
    <row r="9" s="1" customFormat="1" ht="24" customHeight="1" spans="1:15">
      <c r="A9" s="13">
        <f t="shared" si="0"/>
        <v>7</v>
      </c>
      <c r="B9" s="14" t="s">
        <v>256</v>
      </c>
      <c r="C9" s="35" t="s">
        <v>224</v>
      </c>
      <c r="D9" s="16">
        <v>45717</v>
      </c>
      <c r="E9" s="77" t="s">
        <v>257</v>
      </c>
      <c r="F9" s="18" t="str">
        <f t="shared" si="1"/>
        <v>女</v>
      </c>
      <c r="G9" s="19" t="str">
        <f>IF(LEN(E9)=18,(IF(LOOKUP(MOD(SUM(MID(E9,1,1)*7,MID(E9,2,1)*9,MID(E9,3,1)*10,MID(E9,4,1)*5,MID(E9,5,1)*8,MID(E9,6,1)*4,MID(E9,7,1)*2,MID(E9,8,1),MID(E9,9,1)*6,MID(E9,10,1)*3,MID(E9,11,1)*7,MID(E9,12,1)*9,MID(E9,13,1)*10,MID(E9,14,1)*5,MID(E9,15,1)*8,MID(E9,16,1)*4,MID(E9,17,1)*2),11),{0,1,2,3,4,5,6,7,8,9,10},{"1","0","x","9","8","7","6","5","4","3","2"})=RIGHT(E9,1),"√","×")),"身份证号长度不符")</f>
        <v>√</v>
      </c>
      <c r="H9" s="14"/>
      <c r="I9" s="19" t="s">
        <v>198</v>
      </c>
      <c r="J9" s="26">
        <v>31</v>
      </c>
      <c r="K9" s="27">
        <v>70</v>
      </c>
      <c r="L9" s="27">
        <v>31</v>
      </c>
      <c r="M9" s="27">
        <f t="shared" si="2"/>
        <v>101</v>
      </c>
      <c r="N9" s="28"/>
      <c r="O9" s="28" t="s">
        <v>176</v>
      </c>
    </row>
    <row r="10" s="1" customFormat="1" ht="24" customHeight="1" spans="1:15">
      <c r="A10" s="13">
        <f t="shared" si="0"/>
        <v>8</v>
      </c>
      <c r="B10" s="14" t="s">
        <v>258</v>
      </c>
      <c r="C10" s="35" t="s">
        <v>259</v>
      </c>
      <c r="D10" s="16">
        <v>45717</v>
      </c>
      <c r="E10" s="77" t="s">
        <v>260</v>
      </c>
      <c r="F10" s="18" t="str">
        <f t="shared" si="1"/>
        <v>男</v>
      </c>
      <c r="G10" s="19" t="str">
        <f>IF(LEN(E10)=18,(IF(LOOKUP(MOD(SUM(MID(E10,1,1)*7,MID(E10,2,1)*9,MID(E10,3,1)*10,MID(E10,4,1)*5,MID(E10,5,1)*8,MID(E10,6,1)*4,MID(E10,7,1)*2,MID(E10,8,1),MID(E10,9,1)*6,MID(E10,10,1)*3,MID(E10,11,1)*7,MID(E10,12,1)*9,MID(E10,13,1)*10,MID(E10,14,1)*5,MID(E10,15,1)*8,MID(E10,16,1)*4,MID(E10,17,1)*2),11),{0,1,2,3,4,5,6,7,8,9,10},{"1","0","x","9","8","7","6","5","4","3","2"})=RIGHT(E10,1),"√","×")),"身份证号长度不符")</f>
        <v>√</v>
      </c>
      <c r="H10" s="14"/>
      <c r="I10" s="19" t="s">
        <v>198</v>
      </c>
      <c r="J10" s="26">
        <v>31</v>
      </c>
      <c r="K10" s="27">
        <v>70</v>
      </c>
      <c r="L10" s="27">
        <v>31</v>
      </c>
      <c r="M10" s="27">
        <f t="shared" si="2"/>
        <v>101</v>
      </c>
      <c r="N10" s="28"/>
      <c r="O10" s="28" t="s">
        <v>176</v>
      </c>
    </row>
    <row r="11" s="1" customFormat="1" ht="24" customHeight="1" spans="1:15">
      <c r="A11" s="13">
        <f t="shared" si="0"/>
        <v>9</v>
      </c>
      <c r="B11" s="14" t="s">
        <v>261</v>
      </c>
      <c r="C11" s="35" t="s">
        <v>259</v>
      </c>
      <c r="D11" s="16">
        <v>45717</v>
      </c>
      <c r="E11" s="77" t="s">
        <v>262</v>
      </c>
      <c r="F11" s="18" t="str">
        <f t="shared" si="1"/>
        <v>男</v>
      </c>
      <c r="G11" s="19" t="str">
        <f>IF(LEN(E11)=18,(IF(LOOKUP(MOD(SUM(MID(E11,1,1)*7,MID(E11,2,1)*9,MID(E11,3,1)*10,MID(E11,4,1)*5,MID(E11,5,1)*8,MID(E11,6,1)*4,MID(E11,7,1)*2,MID(E11,8,1),MID(E11,9,1)*6,MID(E11,10,1)*3,MID(E11,11,1)*7,MID(E11,12,1)*9,MID(E11,13,1)*10,MID(E11,14,1)*5,MID(E11,15,1)*8,MID(E11,16,1)*4,MID(E11,17,1)*2),11),{0,1,2,3,4,5,6,7,8,9,10},{"1","0","x","9","8","7","6","5","4","3","2"})=RIGHT(E11,1),"√","×")),"身份证号长度不符")</f>
        <v>√</v>
      </c>
      <c r="H11" s="14"/>
      <c r="I11" s="19" t="s">
        <v>198</v>
      </c>
      <c r="J11" s="26">
        <v>31</v>
      </c>
      <c r="K11" s="27">
        <v>70</v>
      </c>
      <c r="L11" s="27">
        <v>31</v>
      </c>
      <c r="M11" s="27">
        <f t="shared" si="2"/>
        <v>101</v>
      </c>
      <c r="N11" s="28"/>
      <c r="O11" s="28" t="s">
        <v>176</v>
      </c>
    </row>
    <row r="12" s="1" customFormat="1" ht="24" customHeight="1" spans="1:15">
      <c r="A12" s="13">
        <f t="shared" si="0"/>
        <v>10</v>
      </c>
      <c r="B12" s="14" t="s">
        <v>263</v>
      </c>
      <c r="C12" s="35" t="s">
        <v>259</v>
      </c>
      <c r="D12" s="16">
        <v>45722</v>
      </c>
      <c r="E12" s="77" t="s">
        <v>264</v>
      </c>
      <c r="F12" s="18" t="str">
        <f t="shared" si="1"/>
        <v>男</v>
      </c>
      <c r="G12" s="19" t="str">
        <f>IF(LEN(E12)=18,(IF(LOOKUP(MOD(SUM(MID(E12,1,1)*7,MID(E12,2,1)*9,MID(E12,3,1)*10,MID(E12,4,1)*5,MID(E12,5,1)*8,MID(E12,6,1)*4,MID(E12,7,1)*2,MID(E12,8,1),MID(E12,9,1)*6,MID(E12,10,1)*3,MID(E12,11,1)*7,MID(E12,12,1)*9,MID(E12,13,1)*10,MID(E12,14,1)*5,MID(E12,15,1)*8,MID(E12,16,1)*4,MID(E12,17,1)*2),11),{0,1,2,3,4,5,6,7,8,9,10},{"1","0","x","9","8","7","6","5","4","3","2"})=RIGHT(E12,1),"√","×")),"身份证号长度不符")</f>
        <v>√</v>
      </c>
      <c r="H12" s="14" t="s">
        <v>223</v>
      </c>
      <c r="I12" s="19" t="s">
        <v>198</v>
      </c>
      <c r="J12" s="26">
        <f t="shared" ref="J12:J25" si="3">DAY(EOMONTH(D12,0))-DAY(D12)+1</f>
        <v>26</v>
      </c>
      <c r="K12" s="27">
        <f t="shared" ref="K12:K25" si="4">IF(H12="",70/30*J12,0)</f>
        <v>0</v>
      </c>
      <c r="L12" s="27">
        <f t="shared" ref="L12:L25" si="5">IF(H12="",30/30*J12,0)</f>
        <v>0</v>
      </c>
      <c r="M12" s="27">
        <f t="shared" si="2"/>
        <v>0</v>
      </c>
      <c r="N12" s="28"/>
      <c r="O12" s="28" t="s">
        <v>176</v>
      </c>
    </row>
    <row r="13" s="1" customFormat="1" ht="24" customHeight="1" spans="1:15">
      <c r="A13" s="13">
        <f t="shared" si="0"/>
        <v>11</v>
      </c>
      <c r="B13" s="14" t="s">
        <v>265</v>
      </c>
      <c r="C13" s="35" t="s">
        <v>259</v>
      </c>
      <c r="D13" s="16">
        <v>45723</v>
      </c>
      <c r="E13" s="77" t="s">
        <v>266</v>
      </c>
      <c r="F13" s="18" t="str">
        <f t="shared" si="1"/>
        <v>男</v>
      </c>
      <c r="G13" s="19" t="str">
        <f>IF(LEN(E13)=18,(IF(LOOKUP(MOD(SUM(MID(E13,1,1)*7,MID(E13,2,1)*9,MID(E13,3,1)*10,MID(E13,4,1)*5,MID(E13,5,1)*8,MID(E13,6,1)*4,MID(E13,7,1)*2,MID(E13,8,1),MID(E13,9,1)*6,MID(E13,10,1)*3,MID(E13,11,1)*7,MID(E13,12,1)*9,MID(E13,13,1)*10,MID(E13,14,1)*5,MID(E13,15,1)*8,MID(E13,16,1)*4,MID(E13,17,1)*2),11),{0,1,2,3,4,5,6,7,8,9,10},{"1","0","x","9","8","7","6","5","4","3","2"})=RIGHT(E13,1),"√","×")),"身份证号长度不符")</f>
        <v>√</v>
      </c>
      <c r="H13" s="14" t="s">
        <v>226</v>
      </c>
      <c r="I13" s="19" t="s">
        <v>198</v>
      </c>
      <c r="J13" s="26">
        <f t="shared" si="3"/>
        <v>25</v>
      </c>
      <c r="K13" s="27">
        <f t="shared" si="4"/>
        <v>0</v>
      </c>
      <c r="L13" s="27">
        <f t="shared" si="5"/>
        <v>0</v>
      </c>
      <c r="M13" s="27">
        <f t="shared" si="2"/>
        <v>0</v>
      </c>
      <c r="N13" s="28"/>
      <c r="O13" s="28" t="s">
        <v>176</v>
      </c>
    </row>
    <row r="14" s="1" customFormat="1" ht="24" customHeight="1" spans="1:15">
      <c r="A14" s="13">
        <f t="shared" si="0"/>
        <v>12</v>
      </c>
      <c r="B14" s="14" t="s">
        <v>267</v>
      </c>
      <c r="C14" s="35" t="s">
        <v>259</v>
      </c>
      <c r="D14" s="16">
        <v>45727</v>
      </c>
      <c r="E14" s="77" t="s">
        <v>268</v>
      </c>
      <c r="F14" s="18" t="str">
        <f t="shared" si="1"/>
        <v>男</v>
      </c>
      <c r="G14" s="19" t="str">
        <f>IF(LEN(E14)=18,(IF(LOOKUP(MOD(SUM(MID(E14,1,1)*7,MID(E14,2,1)*9,MID(E14,3,1)*10,MID(E14,4,1)*5,MID(E14,5,1)*8,MID(E14,6,1)*4,MID(E14,7,1)*2,MID(E14,8,1),MID(E14,9,1)*6,MID(E14,10,1)*3,MID(E14,11,1)*7,MID(E14,12,1)*9,MID(E14,13,1)*10,MID(E14,14,1)*5,MID(E14,15,1)*8,MID(E14,16,1)*4,MID(E14,17,1)*2),11),{0,1,2,3,4,5,6,7,8,9,10},{"1","0","x","9","8","7","6","5","4","3","2"})=RIGHT(E14,1),"√","×")),"身份证号长度不符")</f>
        <v>√</v>
      </c>
      <c r="H14" s="14" t="s">
        <v>234</v>
      </c>
      <c r="I14" s="19" t="s">
        <v>198</v>
      </c>
      <c r="J14" s="26">
        <f t="shared" si="3"/>
        <v>21</v>
      </c>
      <c r="K14" s="27">
        <f t="shared" si="4"/>
        <v>0</v>
      </c>
      <c r="L14" s="27">
        <f t="shared" si="5"/>
        <v>0</v>
      </c>
      <c r="M14" s="27">
        <f t="shared" si="2"/>
        <v>0</v>
      </c>
      <c r="N14" s="28"/>
      <c r="O14" s="28" t="s">
        <v>176</v>
      </c>
    </row>
    <row r="15" s="1" customFormat="1" ht="24" customHeight="1" spans="1:15">
      <c r="A15" s="13">
        <f t="shared" si="0"/>
        <v>13</v>
      </c>
      <c r="B15" s="14" t="s">
        <v>269</v>
      </c>
      <c r="C15" s="35" t="s">
        <v>221</v>
      </c>
      <c r="D15" s="16">
        <v>45728</v>
      </c>
      <c r="E15" s="77" t="s">
        <v>270</v>
      </c>
      <c r="F15" s="18" t="str">
        <f t="shared" si="1"/>
        <v>男</v>
      </c>
      <c r="G15" s="19" t="str">
        <f>IF(LEN(E15)=18,(IF(LOOKUP(MOD(SUM(MID(E15,1,1)*7,MID(E15,2,1)*9,MID(E15,3,1)*10,MID(E15,4,1)*5,MID(E15,5,1)*8,MID(E15,6,1)*4,MID(E15,7,1)*2,MID(E15,8,1),MID(E15,9,1)*6,MID(E15,10,1)*3,MID(E15,11,1)*7,MID(E15,12,1)*9,MID(E15,13,1)*10,MID(E15,14,1)*5,MID(E15,15,1)*8,MID(E15,16,1)*4,MID(E15,17,1)*2),11),{0,1,2,3,4,5,6,7,8,9,10},{"1","0","x","9","8","7","6","5","4","3","2"})=RIGHT(E15,1),"√","×")),"身份证号长度不符")</f>
        <v>√</v>
      </c>
      <c r="H15" s="20" t="s">
        <v>243</v>
      </c>
      <c r="I15" s="19" t="s">
        <v>198</v>
      </c>
      <c r="J15" s="26">
        <f t="shared" si="3"/>
        <v>20</v>
      </c>
      <c r="K15" s="27">
        <f t="shared" si="4"/>
        <v>0</v>
      </c>
      <c r="L15" s="27">
        <f t="shared" si="5"/>
        <v>0</v>
      </c>
      <c r="M15" s="27">
        <f t="shared" si="2"/>
        <v>0</v>
      </c>
      <c r="N15" s="28"/>
      <c r="O15" s="28" t="s">
        <v>175</v>
      </c>
    </row>
    <row r="16" s="1" customFormat="1" ht="24" customHeight="1" spans="1:15">
      <c r="A16" s="13">
        <f t="shared" si="0"/>
        <v>14</v>
      </c>
      <c r="B16" s="14" t="s">
        <v>271</v>
      </c>
      <c r="C16" s="35" t="s">
        <v>259</v>
      </c>
      <c r="D16" s="16">
        <v>45728</v>
      </c>
      <c r="E16" s="77" t="s">
        <v>272</v>
      </c>
      <c r="F16" s="18" t="str">
        <f t="shared" si="1"/>
        <v>男</v>
      </c>
      <c r="G16" s="19" t="str">
        <f>IF(LEN(E16)=18,(IF(LOOKUP(MOD(SUM(MID(E16,1,1)*7,MID(E16,2,1)*9,MID(E16,3,1)*10,MID(E16,4,1)*5,MID(E16,5,1)*8,MID(E16,6,1)*4,MID(E16,7,1)*2,MID(E16,8,1),MID(E16,9,1)*6,MID(E16,10,1)*3,MID(E16,11,1)*7,MID(E16,12,1)*9,MID(E16,13,1)*10,MID(E16,14,1)*5,MID(E16,15,1)*8,MID(E16,16,1)*4,MID(E16,17,1)*2),11),{0,1,2,3,4,5,6,7,8,9,10},{"1","0","x","9","8","7","6","5","4","3","2"})=RIGHT(E16,1),"√","×")),"身份证号长度不符")</f>
        <v>√</v>
      </c>
      <c r="H16" s="14" t="s">
        <v>245</v>
      </c>
      <c r="I16" s="19" t="s">
        <v>198</v>
      </c>
      <c r="J16" s="26">
        <f t="shared" si="3"/>
        <v>20</v>
      </c>
      <c r="K16" s="27">
        <f t="shared" si="4"/>
        <v>0</v>
      </c>
      <c r="L16" s="27">
        <f t="shared" si="5"/>
        <v>0</v>
      </c>
      <c r="M16" s="27">
        <f t="shared" si="2"/>
        <v>0</v>
      </c>
      <c r="N16" s="28"/>
      <c r="O16" s="28" t="s">
        <v>176</v>
      </c>
    </row>
    <row r="17" s="1" customFormat="1" ht="24" customHeight="1" spans="1:15">
      <c r="A17" s="13">
        <f t="shared" si="0"/>
        <v>15</v>
      </c>
      <c r="B17" s="14" t="s">
        <v>273</v>
      </c>
      <c r="C17" s="35" t="s">
        <v>196</v>
      </c>
      <c r="D17" s="16">
        <v>45733</v>
      </c>
      <c r="E17" s="17" t="s">
        <v>274</v>
      </c>
      <c r="F17" s="18" t="str">
        <f t="shared" si="1"/>
        <v>男</v>
      </c>
      <c r="G17" s="19" t="str">
        <f>IF(LEN(E17)=18,(IF(LOOKUP(MOD(SUM(MID(E17,1,1)*7,MID(E17,2,1)*9,MID(E17,3,1)*10,MID(E17,4,1)*5,MID(E17,5,1)*8,MID(E17,6,1)*4,MID(E17,7,1)*2,MID(E17,8,1),MID(E17,9,1)*6,MID(E17,10,1)*3,MID(E17,11,1)*7,MID(E17,12,1)*9,MID(E17,13,1)*10,MID(E17,14,1)*5,MID(E17,15,1)*8,MID(E17,16,1)*4,MID(E17,17,1)*2),11),{0,1,2,3,4,5,6,7,8,9,10},{"1","0","x","9","8","7","6","5","4","3","2"})=RIGHT(E17,1),"√","×")),"身份证号长度不符")</f>
        <v>√</v>
      </c>
      <c r="H17" s="14" t="s">
        <v>251</v>
      </c>
      <c r="I17" s="19" t="s">
        <v>198</v>
      </c>
      <c r="J17" s="26">
        <f t="shared" si="3"/>
        <v>15</v>
      </c>
      <c r="K17" s="27">
        <f t="shared" si="4"/>
        <v>0</v>
      </c>
      <c r="L17" s="27">
        <f t="shared" si="5"/>
        <v>0</v>
      </c>
      <c r="M17" s="27">
        <f t="shared" si="2"/>
        <v>0</v>
      </c>
      <c r="N17" s="28"/>
      <c r="O17" s="28" t="s">
        <v>176</v>
      </c>
    </row>
    <row r="18" s="1" customFormat="1" ht="24" customHeight="1" spans="1:15">
      <c r="A18" s="13">
        <f t="shared" si="0"/>
        <v>16</v>
      </c>
      <c r="B18" s="14" t="s">
        <v>275</v>
      </c>
      <c r="C18" s="35" t="s">
        <v>259</v>
      </c>
      <c r="D18" s="16">
        <v>45733</v>
      </c>
      <c r="E18" s="77" t="s">
        <v>276</v>
      </c>
      <c r="F18" s="18" t="str">
        <f t="shared" si="1"/>
        <v>男</v>
      </c>
      <c r="G18" s="19" t="str">
        <f>IF(LEN(E18)=18,(IF(LOOKUP(MOD(SUM(MID(E18,1,1)*7,MID(E18,2,1)*9,MID(E18,3,1)*10,MID(E18,4,1)*5,MID(E18,5,1)*8,MID(E18,6,1)*4,MID(E18,7,1)*2,MID(E18,8,1),MID(E18,9,1)*6,MID(E18,10,1)*3,MID(E18,11,1)*7,MID(E18,12,1)*9,MID(E18,13,1)*10,MID(E18,14,1)*5,MID(E18,15,1)*8,MID(E18,16,1)*4,MID(E18,17,1)*2),11),{0,1,2,3,4,5,6,7,8,9,10},{"1","0","x","9","8","7","6","5","4","3","2"})=RIGHT(E18,1),"√","×")),"身份证号长度不符")</f>
        <v>√</v>
      </c>
      <c r="H18" s="14" t="s">
        <v>258</v>
      </c>
      <c r="I18" s="19" t="s">
        <v>198</v>
      </c>
      <c r="J18" s="26">
        <f t="shared" si="3"/>
        <v>15</v>
      </c>
      <c r="K18" s="27">
        <f t="shared" si="4"/>
        <v>0</v>
      </c>
      <c r="L18" s="27">
        <f t="shared" si="5"/>
        <v>0</v>
      </c>
      <c r="M18" s="27">
        <f t="shared" si="2"/>
        <v>0</v>
      </c>
      <c r="N18" s="28"/>
      <c r="O18" s="28" t="s">
        <v>176</v>
      </c>
    </row>
    <row r="19" s="1" customFormat="1" ht="24" customHeight="1" spans="1:15">
      <c r="A19" s="13">
        <f t="shared" si="0"/>
        <v>17</v>
      </c>
      <c r="B19" s="14" t="s">
        <v>277</v>
      </c>
      <c r="C19" s="35" t="s">
        <v>259</v>
      </c>
      <c r="D19" s="16">
        <v>45733</v>
      </c>
      <c r="E19" s="17" t="s">
        <v>278</v>
      </c>
      <c r="F19" s="18" t="str">
        <f t="shared" si="1"/>
        <v>男</v>
      </c>
      <c r="G19" s="19" t="str">
        <f>IF(LEN(E19)=18,(IF(LOOKUP(MOD(SUM(MID(E19,1,1)*7,MID(E19,2,1)*9,MID(E19,3,1)*10,MID(E19,4,1)*5,MID(E19,5,1)*8,MID(E19,6,1)*4,MID(E19,7,1)*2,MID(E19,8,1),MID(E19,9,1)*6,MID(E19,10,1)*3,MID(E19,11,1)*7,MID(E19,12,1)*9,MID(E19,13,1)*10,MID(E19,14,1)*5,MID(E19,15,1)*8,MID(E19,16,1)*4,MID(E19,17,1)*2),11),{0,1,2,3,4,5,6,7,8,9,10},{"1","0","x","9","8","7","6","5","4","3","2"})=RIGHT(E19,1),"√","×")),"身份证号长度不符")</f>
        <v>√</v>
      </c>
      <c r="H19" s="14" t="s">
        <v>261</v>
      </c>
      <c r="I19" s="19" t="s">
        <v>198</v>
      </c>
      <c r="J19" s="26">
        <f t="shared" si="3"/>
        <v>15</v>
      </c>
      <c r="K19" s="27">
        <f t="shared" si="4"/>
        <v>0</v>
      </c>
      <c r="L19" s="27">
        <f t="shared" si="5"/>
        <v>0</v>
      </c>
      <c r="M19" s="27">
        <f t="shared" si="2"/>
        <v>0</v>
      </c>
      <c r="N19" s="28"/>
      <c r="O19" s="28" t="s">
        <v>176</v>
      </c>
    </row>
    <row r="20" s="1" customFormat="1" ht="24" customHeight="1" spans="1:15">
      <c r="A20" s="13">
        <f t="shared" si="0"/>
        <v>18</v>
      </c>
      <c r="B20" s="14" t="s">
        <v>279</v>
      </c>
      <c r="C20" s="35" t="s">
        <v>280</v>
      </c>
      <c r="D20" s="16">
        <v>45740</v>
      </c>
      <c r="E20" s="77" t="s">
        <v>281</v>
      </c>
      <c r="F20" s="18" t="str">
        <f t="shared" si="1"/>
        <v>男</v>
      </c>
      <c r="G20" s="19" t="str">
        <f>IF(LEN(E20)=18,(IF(LOOKUP(MOD(SUM(MID(E20,1,1)*7,MID(E20,2,1)*9,MID(E20,3,1)*10,MID(E20,4,1)*5,MID(E20,5,1)*8,MID(E20,6,1)*4,MID(E20,7,1)*2,MID(E20,8,1),MID(E20,9,1)*6,MID(E20,10,1)*3,MID(E20,11,1)*7,MID(E20,12,1)*9,MID(E20,13,1)*10,MID(E20,14,1)*5,MID(E20,15,1)*8,MID(E20,16,1)*4,MID(E20,17,1)*2),11),{0,1,2,3,4,5,6,7,8,9,10},{"1","0","x","9","8","7","6","5","4","3","2"})=RIGHT(E20,1),"√","×")),"身份证号长度不符")</f>
        <v>√</v>
      </c>
      <c r="H20" s="14" t="s">
        <v>256</v>
      </c>
      <c r="I20" s="19" t="s">
        <v>198</v>
      </c>
      <c r="J20" s="26">
        <f t="shared" si="3"/>
        <v>8</v>
      </c>
      <c r="K20" s="27">
        <f t="shared" si="4"/>
        <v>0</v>
      </c>
      <c r="L20" s="27">
        <f t="shared" si="5"/>
        <v>0</v>
      </c>
      <c r="M20" s="27">
        <f t="shared" si="2"/>
        <v>0</v>
      </c>
      <c r="N20" s="28"/>
      <c r="O20" s="28" t="s">
        <v>176</v>
      </c>
    </row>
    <row r="21" s="1" customFormat="1" ht="24" customHeight="1" spans="1:15">
      <c r="A21" s="13">
        <f t="shared" si="0"/>
        <v>19</v>
      </c>
      <c r="B21" s="14" t="s">
        <v>282</v>
      </c>
      <c r="C21" s="35" t="s">
        <v>283</v>
      </c>
      <c r="D21" s="16">
        <v>45741</v>
      </c>
      <c r="E21" s="77" t="s">
        <v>284</v>
      </c>
      <c r="F21" s="18" t="str">
        <f t="shared" si="1"/>
        <v>男</v>
      </c>
      <c r="G21" s="19" t="str">
        <f>IF(LEN(E21)=18,(IF(LOOKUP(MOD(SUM(MID(E21,1,1)*7,MID(E21,2,1)*9,MID(E21,3,1)*10,MID(E21,4,1)*5,MID(E21,5,1)*8,MID(E21,6,1)*4,MID(E21,7,1)*2,MID(E21,8,1),MID(E21,9,1)*6,MID(E21,10,1)*3,MID(E21,11,1)*7,MID(E21,12,1)*9,MID(E21,13,1)*10,MID(E21,14,1)*5,MID(E21,15,1)*8,MID(E21,16,1)*4,MID(E21,17,1)*2),11),{0,1,2,3,4,5,6,7,8,9,10},{"1","0","x","9","8","7","6","5","4","3","2"})=RIGHT(E21,1),"√","×")),"身份证号长度不符")</f>
        <v>√</v>
      </c>
      <c r="H21" s="14"/>
      <c r="I21" s="19" t="s">
        <v>198</v>
      </c>
      <c r="J21" s="26">
        <f t="shared" si="3"/>
        <v>7</v>
      </c>
      <c r="K21" s="27">
        <f t="shared" si="4"/>
        <v>16.3333333333333</v>
      </c>
      <c r="L21" s="27">
        <f t="shared" si="5"/>
        <v>7</v>
      </c>
      <c r="M21" s="27">
        <f t="shared" si="2"/>
        <v>23.3333333333333</v>
      </c>
      <c r="N21" s="28"/>
      <c r="O21" s="28" t="s">
        <v>176</v>
      </c>
    </row>
    <row r="22" s="1" customFormat="1" ht="24" customHeight="1" spans="1:15">
      <c r="A22" s="13">
        <f t="shared" si="0"/>
        <v>20</v>
      </c>
      <c r="B22" s="14" t="s">
        <v>285</v>
      </c>
      <c r="C22" s="35" t="s">
        <v>286</v>
      </c>
      <c r="D22" s="16">
        <v>45742</v>
      </c>
      <c r="E22" s="77" t="s">
        <v>287</v>
      </c>
      <c r="F22" s="18" t="str">
        <f t="shared" si="1"/>
        <v>男</v>
      </c>
      <c r="G22" s="19" t="str">
        <f>IF(LEN(E22)=18,(IF(LOOKUP(MOD(SUM(MID(E22,1,1)*7,MID(E22,2,1)*9,MID(E22,3,1)*10,MID(E22,4,1)*5,MID(E22,5,1)*8,MID(E22,6,1)*4,MID(E22,7,1)*2,MID(E22,8,1),MID(E22,9,1)*6,MID(E22,10,1)*3,MID(E22,11,1)*7,MID(E22,12,1)*9,MID(E22,13,1)*10,MID(E22,14,1)*5,MID(E22,15,1)*8,MID(E22,16,1)*4,MID(E22,17,1)*2),11),{0,1,2,3,4,5,6,7,8,9,10},{"1","0","x","9","8","7","6","5","4","3","2"})=RIGHT(E22,1),"√","×")),"身份证号长度不符")</f>
        <v>√</v>
      </c>
      <c r="H22" s="14"/>
      <c r="I22" s="19" t="s">
        <v>198</v>
      </c>
      <c r="J22" s="26">
        <f t="shared" si="3"/>
        <v>6</v>
      </c>
      <c r="K22" s="27">
        <f t="shared" si="4"/>
        <v>14</v>
      </c>
      <c r="L22" s="27">
        <f t="shared" si="5"/>
        <v>6</v>
      </c>
      <c r="M22" s="27">
        <f t="shared" si="2"/>
        <v>20</v>
      </c>
      <c r="N22" s="28"/>
      <c r="O22" s="28" t="s">
        <v>175</v>
      </c>
    </row>
    <row r="23" s="1" customFormat="1" ht="24" customHeight="1" spans="1:15">
      <c r="A23" s="13">
        <f t="shared" si="0"/>
        <v>21</v>
      </c>
      <c r="B23" s="14" t="s">
        <v>288</v>
      </c>
      <c r="C23" s="35" t="s">
        <v>196</v>
      </c>
      <c r="D23" s="16">
        <v>45742</v>
      </c>
      <c r="E23" s="77" t="s">
        <v>289</v>
      </c>
      <c r="F23" s="18" t="str">
        <f t="shared" si="1"/>
        <v>男</v>
      </c>
      <c r="G23" s="19" t="str">
        <f>IF(LEN(E23)=18,(IF(LOOKUP(MOD(SUM(MID(E23,1,1)*7,MID(E23,2,1)*9,MID(E23,3,1)*10,MID(E23,4,1)*5,MID(E23,5,1)*8,MID(E23,6,1)*4,MID(E23,7,1)*2,MID(E23,8,1),MID(E23,9,1)*6,MID(E23,10,1)*3,MID(E23,11,1)*7,MID(E23,12,1)*9,MID(E23,13,1)*10,MID(E23,14,1)*5,MID(E23,15,1)*8,MID(E23,16,1)*4,MID(E23,17,1)*2),11),{0,1,2,3,4,5,6,7,8,9,10},{"1","0","x","9","8","7","6","5","4","3","2"})=RIGHT(E23,1),"√","×")),"身份证号长度不符")</f>
        <v>√</v>
      </c>
      <c r="H23" s="14"/>
      <c r="I23" s="19" t="s">
        <v>198</v>
      </c>
      <c r="J23" s="26">
        <f t="shared" si="3"/>
        <v>6</v>
      </c>
      <c r="K23" s="27">
        <f t="shared" si="4"/>
        <v>14</v>
      </c>
      <c r="L23" s="27">
        <f t="shared" si="5"/>
        <v>6</v>
      </c>
      <c r="M23" s="27">
        <f t="shared" si="2"/>
        <v>20</v>
      </c>
      <c r="N23" s="28"/>
      <c r="O23" s="28" t="s">
        <v>176</v>
      </c>
    </row>
    <row r="24" s="1" customFormat="1" ht="24" customHeight="1" spans="1:15">
      <c r="A24" s="13">
        <f t="shared" si="0"/>
        <v>22</v>
      </c>
      <c r="B24" s="14" t="s">
        <v>290</v>
      </c>
      <c r="C24" s="35" t="s">
        <v>196</v>
      </c>
      <c r="D24" s="16">
        <v>45742</v>
      </c>
      <c r="E24" s="77" t="s">
        <v>291</v>
      </c>
      <c r="F24" s="18" t="str">
        <f t="shared" si="1"/>
        <v>男</v>
      </c>
      <c r="G24" s="19" t="str">
        <f>IF(LEN(E24)=18,(IF(LOOKUP(MOD(SUM(MID(E24,1,1)*7,MID(E24,2,1)*9,MID(E24,3,1)*10,MID(E24,4,1)*5,MID(E24,5,1)*8,MID(E24,6,1)*4,MID(E24,7,1)*2,MID(E24,8,1),MID(E24,9,1)*6,MID(E24,10,1)*3,MID(E24,11,1)*7,MID(E24,12,1)*9,MID(E24,13,1)*10,MID(E24,14,1)*5,MID(E24,15,1)*8,MID(E24,16,1)*4,MID(E24,17,1)*2),11),{0,1,2,3,4,5,6,7,8,9,10},{"1","0","x","9","8","7","6","5","4","3","2"})=RIGHT(E24,1),"√","×")),"身份证号长度不符")</f>
        <v>√</v>
      </c>
      <c r="H24" s="14"/>
      <c r="I24" s="19" t="s">
        <v>198</v>
      </c>
      <c r="J24" s="26">
        <f t="shared" si="3"/>
        <v>6</v>
      </c>
      <c r="K24" s="27">
        <f t="shared" si="4"/>
        <v>14</v>
      </c>
      <c r="L24" s="27">
        <f t="shared" si="5"/>
        <v>6</v>
      </c>
      <c r="M24" s="27">
        <f t="shared" si="2"/>
        <v>20</v>
      </c>
      <c r="N24" s="28"/>
      <c r="O24" s="28" t="s">
        <v>176</v>
      </c>
    </row>
    <row r="25" s="1" customFormat="1" ht="24" customHeight="1" spans="1:15">
      <c r="A25" s="13">
        <f t="shared" si="0"/>
        <v>23</v>
      </c>
      <c r="B25" s="14" t="s">
        <v>292</v>
      </c>
      <c r="C25" s="35" t="s">
        <v>280</v>
      </c>
      <c r="D25" s="16">
        <v>45742</v>
      </c>
      <c r="E25" s="17" t="s">
        <v>293</v>
      </c>
      <c r="F25" s="18" t="str">
        <f t="shared" si="1"/>
        <v>男</v>
      </c>
      <c r="G25" s="19" t="str">
        <f>IF(LEN(E25)=18,(IF(LOOKUP(MOD(SUM(MID(E25,1,1)*7,MID(E25,2,1)*9,MID(E25,3,1)*10,MID(E25,4,1)*5,MID(E25,5,1)*8,MID(E25,6,1)*4,MID(E25,7,1)*2,MID(E25,8,1),MID(E25,9,1)*6,MID(E25,10,1)*3,MID(E25,11,1)*7,MID(E25,12,1)*9,MID(E25,13,1)*10,MID(E25,14,1)*5,MID(E25,15,1)*8,MID(E25,16,1)*4,MID(E25,17,1)*2),11),{0,1,2,3,4,5,6,7,8,9,10},{"1","0","x","9","8","7","6","5","4","3","2"})=RIGHT(E25,1),"√","×")),"身份证号长度不符")</f>
        <v>√</v>
      </c>
      <c r="H25" s="14"/>
      <c r="I25" s="19" t="s">
        <v>198</v>
      </c>
      <c r="J25" s="26">
        <f t="shared" si="3"/>
        <v>6</v>
      </c>
      <c r="K25" s="27">
        <f t="shared" si="4"/>
        <v>14</v>
      </c>
      <c r="L25" s="27">
        <f t="shared" si="5"/>
        <v>6</v>
      </c>
      <c r="M25" s="27">
        <f t="shared" si="2"/>
        <v>20</v>
      </c>
      <c r="N25" s="28"/>
      <c r="O25" s="28" t="s">
        <v>175</v>
      </c>
    </row>
    <row r="26" s="1" customFormat="1" ht="24" customHeight="1" spans="1:15">
      <c r="A26" s="39" t="s">
        <v>217</v>
      </c>
      <c r="B26" s="39"/>
      <c r="C26" s="39"/>
      <c r="D26" s="39"/>
      <c r="E26" s="39"/>
      <c r="F26" s="39"/>
      <c r="G26" s="39"/>
      <c r="H26" s="39"/>
      <c r="I26" s="39"/>
      <c r="J26" s="13"/>
      <c r="K26" s="27">
        <f>SUM(K3:K25)</f>
        <v>702.333333333333</v>
      </c>
      <c r="L26" s="27">
        <f>SUM(L3:L25)</f>
        <v>310</v>
      </c>
      <c r="M26" s="27">
        <f>SUM(M3:M25)</f>
        <v>1012.33333333333</v>
      </c>
      <c r="N26" s="28"/>
      <c r="O26" s="28"/>
    </row>
    <row r="27" s="1" customFormat="1" ht="24" customHeight="1" spans="1:15">
      <c r="A27" s="39" t="s">
        <v>294</v>
      </c>
      <c r="B27" s="39"/>
      <c r="C27" s="39"/>
      <c r="D27" s="39"/>
      <c r="E27" s="39"/>
      <c r="F27" s="39"/>
      <c r="G27" s="39"/>
      <c r="H27" s="39"/>
      <c r="I27" s="39"/>
      <c r="J27" s="30"/>
      <c r="K27" s="30"/>
      <c r="L27" s="31">
        <v>0.06</v>
      </c>
      <c r="M27" s="28">
        <f>M26*L27+M26</f>
        <v>1073.07333333333</v>
      </c>
      <c r="N27" s="28"/>
      <c r="O27" s="28"/>
    </row>
    <row r="28" s="1" customFormat="1" ht="24" customHeight="1" spans="2:11">
      <c r="B28" s="2"/>
      <c r="E28"/>
      <c r="I28" s="5"/>
      <c r="J28" s="5"/>
      <c r="K28" s="5"/>
    </row>
    <row r="29" s="1" customFormat="1" ht="24" customHeight="1" spans="2:11">
      <c r="B29" s="2"/>
      <c r="E29"/>
      <c r="I29" s="5"/>
      <c r="J29" s="5"/>
      <c r="K29" s="5"/>
    </row>
    <row r="30" s="1" customFormat="1" ht="24" customHeight="1" spans="2:11">
      <c r="B30" s="2"/>
      <c r="C30"/>
      <c r="D30"/>
      <c r="E30"/>
      <c r="I30" s="5"/>
      <c r="J30" s="5"/>
      <c r="K30" s="5"/>
    </row>
    <row r="31" s="1" customFormat="1" ht="24" customHeight="1" spans="2:11">
      <c r="B31" s="2"/>
      <c r="C31"/>
      <c r="D31"/>
      <c r="E31"/>
      <c r="I31" s="5"/>
      <c r="J31" s="5"/>
      <c r="K31" s="5"/>
    </row>
    <row r="32" s="1" customFormat="1" ht="24" customHeight="1" spans="2:11">
      <c r="B32" s="2"/>
      <c r="C32"/>
      <c r="D32"/>
      <c r="E32"/>
      <c r="I32" s="5"/>
      <c r="J32" s="5"/>
      <c r="K32" s="5"/>
    </row>
    <row r="33" s="1" customFormat="1" ht="24" customHeight="1" spans="2:13">
      <c r="B33" s="2"/>
      <c r="C33"/>
      <c r="D33"/>
      <c r="E33"/>
      <c r="F33"/>
      <c r="G33"/>
      <c r="K33" s="5"/>
      <c r="L33" s="5"/>
      <c r="M33" s="5"/>
    </row>
    <row r="34" s="1" customFormat="1" ht="24" customHeight="1" spans="2:13">
      <c r="B34" s="2"/>
      <c r="C34"/>
      <c r="D34"/>
      <c r="E34"/>
      <c r="F34"/>
      <c r="G34"/>
      <c r="K34" s="5"/>
      <c r="L34" s="5"/>
      <c r="M34" s="5"/>
    </row>
    <row r="35" s="1" customFormat="1" ht="24" customHeight="1" spans="2:13">
      <c r="B35" s="2"/>
      <c r="C35"/>
      <c r="D35"/>
      <c r="E35"/>
      <c r="F35"/>
      <c r="G35"/>
      <c r="K35" s="5"/>
      <c r="L35" s="5"/>
      <c r="M35" s="5"/>
    </row>
    <row r="36" s="1" customFormat="1" ht="24" customHeight="1" spans="2:13">
      <c r="B36" s="2"/>
      <c r="C36"/>
      <c r="D36"/>
      <c r="E36"/>
      <c r="F36"/>
      <c r="G36"/>
      <c r="K36" s="5"/>
      <c r="L36" s="5"/>
      <c r="M36" s="5"/>
    </row>
    <row r="37" s="1" customFormat="1" ht="24" customHeight="1" spans="2:13">
      <c r="B37" s="2"/>
      <c r="C37"/>
      <c r="D37"/>
      <c r="E37"/>
      <c r="F37"/>
      <c r="G37"/>
      <c r="K37" s="5"/>
      <c r="L37" s="5"/>
      <c r="M37" s="5"/>
    </row>
    <row r="38" s="1" customFormat="1" ht="24" customHeight="1" spans="2:13">
      <c r="B38" s="2"/>
      <c r="C38"/>
      <c r="D38"/>
      <c r="E38"/>
      <c r="F38"/>
      <c r="G38"/>
      <c r="K38" s="5"/>
      <c r="L38" s="5"/>
      <c r="M38" s="5"/>
    </row>
    <row r="39" s="1" customFormat="1" ht="24" customHeight="1" spans="2:13">
      <c r="B39" s="2"/>
      <c r="C39"/>
      <c r="D39"/>
      <c r="E39"/>
      <c r="F39"/>
      <c r="G39"/>
      <c r="K39" s="5"/>
      <c r="L39" s="5"/>
      <c r="M39" s="5"/>
    </row>
    <row r="40" s="1" customFormat="1" ht="24" customHeight="1" spans="2:13">
      <c r="B40" s="2"/>
      <c r="C40"/>
      <c r="D40"/>
      <c r="E40"/>
      <c r="F40"/>
      <c r="G40"/>
      <c r="K40" s="5"/>
      <c r="L40" s="5"/>
      <c r="M40" s="5"/>
    </row>
    <row r="41" s="1" customFormat="1" ht="24" customHeight="1" spans="2:13">
      <c r="B41" s="2"/>
      <c r="C41"/>
      <c r="D41"/>
      <c r="E41"/>
      <c r="F41"/>
      <c r="G41"/>
      <c r="K41" s="5"/>
      <c r="L41" s="5"/>
      <c r="M41" s="5"/>
    </row>
    <row r="42" s="1" customFormat="1" ht="24" customHeight="1" spans="2:13">
      <c r="B42" s="2"/>
      <c r="C42"/>
      <c r="D42"/>
      <c r="E42"/>
      <c r="F42"/>
      <c r="G42"/>
      <c r="K42" s="5"/>
      <c r="L42" s="5"/>
      <c r="M42" s="5"/>
    </row>
    <row r="43" s="1" customFormat="1" ht="24" customHeight="1" spans="2:13">
      <c r="B43" s="2"/>
      <c r="E43"/>
      <c r="F43"/>
      <c r="G43"/>
      <c r="K43" s="5"/>
      <c r="L43" s="5"/>
      <c r="M43" s="5"/>
    </row>
    <row r="44" s="1" customFormat="1" ht="24" customHeight="1" spans="2:13">
      <c r="B44" s="2"/>
      <c r="E44" s="4"/>
      <c r="K44" s="5"/>
      <c r="L44" s="5"/>
      <c r="M44" s="5"/>
    </row>
    <row r="45" s="1" customFormat="1" ht="24" customHeight="1" spans="2:13">
      <c r="B45" s="2"/>
      <c r="E45" s="4"/>
      <c r="K45" s="5"/>
      <c r="L45" s="5"/>
      <c r="M45" s="5"/>
    </row>
    <row r="46" s="1" customFormat="1" ht="24" customHeight="1" spans="2:13">
      <c r="B46" s="2"/>
      <c r="E46" s="4"/>
      <c r="K46" s="5"/>
      <c r="L46" s="5"/>
      <c r="M46" s="5"/>
    </row>
    <row r="47" s="1" customFormat="1" ht="24" customHeight="1" spans="2:13">
      <c r="B47" s="2"/>
      <c r="E47" s="4"/>
      <c r="K47" s="5"/>
      <c r="L47" s="5"/>
      <c r="M47" s="5"/>
    </row>
    <row r="48" s="1" customFormat="1" ht="24" customHeight="1" spans="2:13">
      <c r="B48" s="2"/>
      <c r="E48" s="4"/>
      <c r="K48" s="5"/>
      <c r="L48" s="5"/>
      <c r="M48" s="5"/>
    </row>
    <row r="49" s="1" customFormat="1" ht="24" customHeight="1" spans="2:13">
      <c r="B49" s="2"/>
      <c r="E49" s="4"/>
      <c r="K49" s="5"/>
      <c r="L49" s="5"/>
      <c r="M49" s="5"/>
    </row>
    <row r="50" s="1" customFormat="1" ht="24" customHeight="1" spans="2:13">
      <c r="B50" s="2"/>
      <c r="E50" s="4"/>
      <c r="K50" s="5"/>
      <c r="L50" s="5"/>
      <c r="M50" s="5"/>
    </row>
    <row r="51" s="1" customFormat="1" ht="24" customHeight="1" spans="2:13">
      <c r="B51" s="2"/>
      <c r="E51" s="4"/>
      <c r="K51" s="5"/>
      <c r="L51" s="5"/>
      <c r="M51" s="5"/>
    </row>
    <row r="52" s="1" customFormat="1" ht="24" customHeight="1" spans="2:13">
      <c r="B52" s="2"/>
      <c r="E52" s="4"/>
      <c r="K52" s="5"/>
      <c r="L52" s="5"/>
      <c r="M52" s="5"/>
    </row>
    <row r="53" s="1" customFormat="1" ht="24" customHeight="1" spans="2:13">
      <c r="B53" s="2"/>
      <c r="E53" s="4"/>
      <c r="K53" s="5"/>
      <c r="L53" s="5"/>
      <c r="M53" s="5"/>
    </row>
    <row r="54" s="1" customFormat="1" ht="24" customHeight="1" spans="2:13">
      <c r="B54" s="2"/>
      <c r="E54" s="4"/>
      <c r="K54" s="5"/>
      <c r="L54" s="5"/>
      <c r="M54" s="5"/>
    </row>
    <row r="55" s="1" customFormat="1" ht="24" customHeight="1" spans="2:13">
      <c r="B55" s="2"/>
      <c r="E55" s="4"/>
      <c r="K55" s="5"/>
      <c r="L55" s="5"/>
      <c r="M55" s="5"/>
    </row>
    <row r="56" s="1" customFormat="1" ht="24" customHeight="1" spans="2:13">
      <c r="B56" s="2"/>
      <c r="E56" s="4"/>
      <c r="K56" s="5"/>
      <c r="L56" s="5"/>
      <c r="M56" s="5"/>
    </row>
    <row r="57" s="1" customFormat="1" ht="24" customHeight="1" spans="2:13">
      <c r="B57" s="2"/>
      <c r="E57" s="4"/>
      <c r="K57" s="5"/>
      <c r="L57" s="5"/>
      <c r="M57" s="5"/>
    </row>
    <row r="58" s="1" customFormat="1" ht="24" customHeight="1" spans="2:13">
      <c r="B58" s="2"/>
      <c r="E58" s="4"/>
      <c r="K58" s="5"/>
      <c r="L58" s="5"/>
      <c r="M58" s="5"/>
    </row>
    <row r="59" s="1" customFormat="1" ht="24" customHeight="1" spans="2:13">
      <c r="B59" s="2"/>
      <c r="E59" s="4"/>
      <c r="K59" s="5"/>
      <c r="L59" s="5"/>
      <c r="M59" s="5"/>
    </row>
    <row r="60" s="1" customFormat="1" ht="24" customHeight="1" spans="2:13">
      <c r="B60" s="2"/>
      <c r="E60" s="4"/>
      <c r="K60" s="5"/>
      <c r="L60" s="5"/>
      <c r="M60" s="5"/>
    </row>
    <row r="61" s="1" customFormat="1" ht="24" customHeight="1" spans="2:13">
      <c r="B61" s="2"/>
      <c r="E61" s="4"/>
      <c r="K61" s="5"/>
      <c r="L61" s="5"/>
      <c r="M61" s="5"/>
    </row>
    <row r="62" s="1" customFormat="1" ht="24" customHeight="1" spans="2:13">
      <c r="B62" s="2"/>
      <c r="E62" s="4"/>
      <c r="K62" s="5"/>
      <c r="L62" s="5"/>
      <c r="M62" s="5"/>
    </row>
    <row r="63" s="1" customFormat="1" ht="24" customHeight="1" spans="2:13">
      <c r="B63" s="2"/>
      <c r="E63" s="4"/>
      <c r="K63" s="5"/>
      <c r="L63" s="5"/>
      <c r="M63" s="5"/>
    </row>
    <row r="64" s="1" customFormat="1" ht="24" customHeight="1" spans="2:13">
      <c r="B64" s="2"/>
      <c r="E64" s="4"/>
      <c r="K64" s="5"/>
      <c r="L64" s="5"/>
      <c r="M64" s="5"/>
    </row>
    <row r="65" s="1" customFormat="1" ht="23" customHeight="1" spans="2:13">
      <c r="B65" s="2"/>
      <c r="E65" s="4"/>
      <c r="K65" s="5"/>
      <c r="L65" s="5"/>
      <c r="M65" s="5"/>
    </row>
    <row r="66" s="1" customFormat="1" ht="23" customHeight="1" spans="2:13">
      <c r="B66" s="2"/>
      <c r="E66" s="4"/>
      <c r="K66" s="5"/>
      <c r="L66" s="5"/>
      <c r="M66" s="5"/>
    </row>
    <row r="67" s="1" customFormat="1" ht="23" customHeight="1" spans="2:13">
      <c r="B67" s="2"/>
      <c r="E67" s="4"/>
      <c r="K67" s="5"/>
      <c r="L67" s="5"/>
      <c r="M67" s="5"/>
    </row>
    <row r="68" s="1" customFormat="1" ht="23" customHeight="1" spans="2:13">
      <c r="B68" s="2"/>
      <c r="E68" s="4"/>
      <c r="K68" s="5"/>
      <c r="L68" s="5"/>
      <c r="M68" s="5"/>
    </row>
    <row r="69" s="1" customFormat="1" ht="23" customHeight="1" spans="2:13">
      <c r="B69" s="2"/>
      <c r="E69" s="4"/>
      <c r="K69" s="5"/>
      <c r="L69" s="5"/>
      <c r="M69" s="5"/>
    </row>
    <row r="70" s="1" customFormat="1" ht="23" customHeight="1" spans="2:13">
      <c r="B70" s="2"/>
      <c r="E70" s="4"/>
      <c r="K70" s="5"/>
      <c r="L70" s="5"/>
      <c r="M70" s="5"/>
    </row>
    <row r="71" s="1" customFormat="1" ht="23" customHeight="1" spans="2:13">
      <c r="B71" s="2"/>
      <c r="E71" s="4"/>
      <c r="K71" s="5"/>
      <c r="L71" s="5"/>
      <c r="M71" s="5"/>
    </row>
    <row r="72" s="1" customFormat="1" ht="23" customHeight="1" spans="2:13">
      <c r="B72" s="2"/>
      <c r="E72" s="4"/>
      <c r="K72" s="5"/>
      <c r="L72" s="5"/>
      <c r="M72" s="5"/>
    </row>
    <row r="73" s="1" customFormat="1" ht="23" customHeight="1" spans="2:13">
      <c r="B73" s="2"/>
      <c r="E73" s="4"/>
      <c r="K73" s="5"/>
      <c r="L73" s="5"/>
      <c r="M73" s="5"/>
    </row>
    <row r="74" s="1" customFormat="1" ht="23" customHeight="1" spans="2:13">
      <c r="B74" s="2"/>
      <c r="E74" s="4"/>
      <c r="K74" s="5"/>
      <c r="L74" s="5"/>
      <c r="M74" s="5"/>
    </row>
    <row r="75" s="1" customFormat="1" ht="23" customHeight="1" spans="2:13">
      <c r="B75" s="2"/>
      <c r="E75" s="4"/>
      <c r="K75" s="5"/>
      <c r="L75" s="5"/>
      <c r="M75" s="5"/>
    </row>
    <row r="76" s="1" customFormat="1" ht="23" customHeight="1" spans="2:13">
      <c r="B76" s="2"/>
      <c r="E76" s="4"/>
      <c r="K76" s="5"/>
      <c r="L76" s="5"/>
      <c r="M76" s="5"/>
    </row>
    <row r="77" s="1" customFormat="1" ht="23" customHeight="1" spans="2:13">
      <c r="B77" s="2"/>
      <c r="E77" s="4"/>
      <c r="K77" s="5"/>
      <c r="L77" s="5"/>
      <c r="M77" s="5"/>
    </row>
    <row r="78" s="1" customFormat="1" ht="23" customHeight="1" spans="2:13">
      <c r="B78" s="2"/>
      <c r="E78" s="4"/>
      <c r="K78" s="5"/>
      <c r="L78" s="5"/>
      <c r="M78" s="5"/>
    </row>
    <row r="79" s="1" customFormat="1" ht="23" customHeight="1" spans="2:13">
      <c r="B79" s="2"/>
      <c r="E79" s="4"/>
      <c r="K79" s="5"/>
      <c r="L79" s="5"/>
      <c r="M79" s="5"/>
    </row>
    <row r="80" s="1" customFormat="1" ht="23" customHeight="1" spans="2:13">
      <c r="B80" s="2"/>
      <c r="E80" s="4"/>
      <c r="K80" s="5"/>
      <c r="L80" s="5"/>
      <c r="M80" s="5"/>
    </row>
    <row r="81" s="1" customFormat="1" ht="23" customHeight="1" spans="2:13">
      <c r="B81" s="2"/>
      <c r="E81" s="4"/>
      <c r="K81" s="5"/>
      <c r="L81" s="5"/>
      <c r="M81" s="5"/>
    </row>
    <row r="82" s="1" customFormat="1" ht="23" customHeight="1" spans="2:13">
      <c r="B82" s="2"/>
      <c r="E82" s="4"/>
      <c r="K82" s="5"/>
      <c r="L82" s="5"/>
      <c r="M82" s="5"/>
    </row>
  </sheetData>
  <mergeCells count="3">
    <mergeCell ref="A1:O1"/>
    <mergeCell ref="A26:I26"/>
    <mergeCell ref="A27:I27"/>
  </mergeCells>
  <conditionalFormatting sqref="E3">
    <cfRule type="duplicateValues" dxfId="0" priority="100"/>
  </conditionalFormatting>
  <conditionalFormatting sqref="E4">
    <cfRule type="duplicateValues" dxfId="0" priority="99"/>
  </conditionalFormatting>
  <conditionalFormatting sqref="B5">
    <cfRule type="duplicateValues" dxfId="0" priority="90"/>
  </conditionalFormatting>
  <conditionalFormatting sqref="E5">
    <cfRule type="duplicateValues" dxfId="0" priority="98"/>
  </conditionalFormatting>
  <conditionalFormatting sqref="B9">
    <cfRule type="duplicateValues" dxfId="0" priority="70"/>
    <cfRule type="duplicateValues" dxfId="1" priority="62"/>
    <cfRule type="duplicateValues" dxfId="0" priority="61"/>
  </conditionalFormatting>
  <conditionalFormatting sqref="E9">
    <cfRule type="duplicateValues" dxfId="0" priority="53"/>
  </conditionalFormatting>
  <conditionalFormatting sqref="H9">
    <cfRule type="duplicateValues" dxfId="0" priority="82"/>
    <cfRule type="duplicateValues" dxfId="1" priority="74"/>
    <cfRule type="duplicateValues" dxfId="0" priority="73"/>
  </conditionalFormatting>
  <conditionalFormatting sqref="E25">
    <cfRule type="duplicateValues" dxfId="0" priority="1"/>
  </conditionalFormatting>
  <conditionalFormatting sqref="B3:B4">
    <cfRule type="duplicateValues" dxfId="0" priority="97"/>
  </conditionalFormatting>
  <conditionalFormatting sqref="B22:B24">
    <cfRule type="duplicateValues" dxfId="0" priority="34"/>
    <cfRule type="duplicateValues" dxfId="1" priority="26"/>
    <cfRule type="duplicateValues" dxfId="0" priority="25"/>
  </conditionalFormatting>
  <conditionalFormatting sqref="E22:E24">
    <cfRule type="duplicateValues" dxfId="0" priority="3"/>
  </conditionalFormatting>
  <conditionalFormatting sqref="H15:H16">
    <cfRule type="duplicateValues" dxfId="0" priority="51"/>
    <cfRule type="duplicateValues" dxfId="1" priority="43"/>
    <cfRule type="duplicateValues" dxfId="0" priority="42"/>
  </conditionalFormatting>
  <conditionalFormatting sqref="H22:H25">
    <cfRule type="duplicateValues" dxfId="0" priority="16"/>
    <cfRule type="duplicateValues" dxfId="1" priority="8"/>
    <cfRule type="duplicateValues" dxfId="0" priority="7"/>
  </conditionalFormatting>
  <conditionalFormatting sqref="B1:B21 B25 B27:B1048576 H1:H21 H27:H1048576">
    <cfRule type="duplicateValues" dxfId="0" priority="52"/>
  </conditionalFormatting>
  <conditionalFormatting sqref="B1:B2 B27:B1048576">
    <cfRule type="duplicateValues" dxfId="0" priority="118"/>
  </conditionalFormatting>
  <conditionalFormatting sqref="B2 H2:H8 H10:H14 H17:H21 F27:F32 B27:B1048576 H33:H1048576">
    <cfRule type="duplicateValues" dxfId="0" priority="135"/>
  </conditionalFormatting>
  <conditionalFormatting sqref="B2 H2 F27:F32 H33:H1048576 B27:B1048576">
    <cfRule type="duplicateValues" dxfId="0" priority="142"/>
  </conditionalFormatting>
  <conditionalFormatting sqref="H2 B2 F27:F32 H33:H1048576 B27:B1048576">
    <cfRule type="duplicateValues" dxfId="0" priority="137"/>
  </conditionalFormatting>
  <conditionalFormatting sqref="H2 B2 B27:B1048576 H33:H1048576 F27:F32">
    <cfRule type="duplicateValues" dxfId="0" priority="150"/>
  </conditionalFormatting>
  <conditionalFormatting sqref="B2 B27:B1048576">
    <cfRule type="duplicateValues" dxfId="0" priority="120"/>
  </conditionalFormatting>
  <conditionalFormatting sqref="H2:H8 B2 H10:H14 H17:H21 F27:F32 B27:B1048576 H33:H1048576">
    <cfRule type="duplicateValues" dxfId="0" priority="123"/>
  </conditionalFormatting>
  <conditionalFormatting sqref="H3:H8 H10:H14 H17:H21">
    <cfRule type="duplicateValues" dxfId="0" priority="124"/>
    <cfRule type="duplicateValues" dxfId="1" priority="126"/>
    <cfRule type="duplicateValues" dxfId="0" priority="127"/>
  </conditionalFormatting>
  <conditionalFormatting sqref="B6:B8 B10:B21 B25">
    <cfRule type="duplicateValues" dxfId="0" priority="101"/>
    <cfRule type="duplicateValues" dxfId="1" priority="109"/>
    <cfRule type="duplicateValues" dxfId="0" priority="110"/>
  </conditionalFormatting>
  <conditionalFormatting sqref="E6:E8 E10:E21">
    <cfRule type="duplicateValues" dxfId="0" priority="83"/>
  </conditionalFormatting>
  <pageMargins left="0.357638888888889" right="0.357638888888889" top="0.0152777777777778" bottom="0.0152777777777778" header="0.5" footer="0.5"/>
  <pageSetup paperSize="9" scale="87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79"/>
  <sheetViews>
    <sheetView zoomScale="115" zoomScaleNormal="115" topLeftCell="A3" workbookViewId="0">
      <selection activeCell="K18" sqref="K18"/>
    </sheetView>
  </sheetViews>
  <sheetFormatPr defaultColWidth="9" defaultRowHeight="16.5"/>
  <cols>
    <col min="1" max="1" width="5.125" style="1" customWidth="1"/>
    <col min="2" max="2" width="6.5" style="2" customWidth="1"/>
    <col min="3" max="3" width="13.75" style="1" customWidth="1"/>
    <col min="4" max="4" width="11" style="1" customWidth="1"/>
    <col min="5" max="5" width="20.375" style="4" customWidth="1"/>
    <col min="6" max="7" width="4.375" style="1" customWidth="1"/>
    <col min="8" max="8" width="6.75" style="1" customWidth="1"/>
    <col min="9" max="10" width="4.375" style="1" customWidth="1"/>
    <col min="11" max="11" width="8.25" style="5" customWidth="1"/>
    <col min="12" max="12" width="7.25" style="5" customWidth="1"/>
    <col min="13" max="13" width="8.25" style="5" customWidth="1"/>
    <col min="14" max="14" width="14.125" style="1" hidden="1" customWidth="1"/>
    <col min="15" max="15" width="27.625" style="1" customWidth="1"/>
    <col min="16" max="16384" width="9" style="1"/>
  </cols>
  <sheetData>
    <row r="1" s="1" customFormat="1" ht="33" customHeight="1" spans="1:15">
      <c r="A1" s="6" t="s">
        <v>295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25"/>
    </row>
    <row r="2" s="1" customFormat="1" ht="24" customHeight="1" spans="1:15">
      <c r="A2" s="9" t="s">
        <v>181</v>
      </c>
      <c r="B2" s="10" t="s">
        <v>182</v>
      </c>
      <c r="C2" s="10" t="s">
        <v>183</v>
      </c>
      <c r="D2" s="11" t="s">
        <v>184</v>
      </c>
      <c r="E2" s="11" t="s">
        <v>185</v>
      </c>
      <c r="F2" s="10" t="s">
        <v>186</v>
      </c>
      <c r="G2" s="11" t="s">
        <v>187</v>
      </c>
      <c r="H2" s="12" t="s">
        <v>188</v>
      </c>
      <c r="I2" s="12" t="s">
        <v>189</v>
      </c>
      <c r="J2" s="12" t="s">
        <v>190</v>
      </c>
      <c r="K2" s="12" t="s">
        <v>191</v>
      </c>
      <c r="L2" s="12" t="s">
        <v>192</v>
      </c>
      <c r="M2" s="12" t="s">
        <v>178</v>
      </c>
      <c r="N2" s="10" t="s">
        <v>193</v>
      </c>
      <c r="O2" s="10" t="s">
        <v>194</v>
      </c>
    </row>
    <row r="3" s="1" customFormat="1" ht="24" customHeight="1" spans="1:15">
      <c r="A3" s="13">
        <f t="shared" ref="A3:A23" si="0">ROW()-2</f>
        <v>1</v>
      </c>
      <c r="B3" s="14" t="s">
        <v>265</v>
      </c>
      <c r="C3" s="35" t="s">
        <v>259</v>
      </c>
      <c r="D3" s="16">
        <v>45748</v>
      </c>
      <c r="E3" s="77" t="s">
        <v>266</v>
      </c>
      <c r="F3" s="18" t="str">
        <f t="shared" ref="F3:F22" si="1">IF(MOD(MID(E3,17,1),2)=0,"女","男")</f>
        <v>男</v>
      </c>
      <c r="G3" s="19" t="str">
        <f>IF(LEN(E3)=18,(IF(LOOKUP(MOD(SUM(MID(E3,1,1)*7,MID(E3,2,1)*9,MID(E3,3,1)*10,MID(E3,4,1)*5,MID(E3,5,1)*8,MID(E3,6,1)*4,MID(E3,7,1)*2,MID(E3,8,1),MID(E3,9,1)*6,MID(E3,10,1)*3,MID(E3,11,1)*7,MID(E3,12,1)*9,MID(E3,13,1)*10,MID(E3,14,1)*5,MID(E3,15,1)*8,MID(E3,16,1)*4,MID(E3,17,1)*2),11),{0,1,2,3,4,5,6,7,8,9,10},{"1","0","x","9","8","7","6","5","4","3","2"})=RIGHT(E3,1),"√","×")),"身份证号长度不符")</f>
        <v>√</v>
      </c>
      <c r="H3" s="14"/>
      <c r="I3" s="19" t="s">
        <v>198</v>
      </c>
      <c r="J3" s="26">
        <f t="shared" ref="J3:J22" si="2">DAY(EOMONTH(D3,0))-DAY(D3)+1</f>
        <v>30</v>
      </c>
      <c r="K3" s="27">
        <f t="shared" ref="K3:K22" si="3">IF(H3="",70/30*J3,0)</f>
        <v>70</v>
      </c>
      <c r="L3" s="27">
        <f t="shared" ref="L3:L22" si="4">IF(H3="",30/30*J3,0)</f>
        <v>30</v>
      </c>
      <c r="M3" s="27">
        <f t="shared" ref="M3:M22" si="5">SUM(K3:L3)</f>
        <v>100</v>
      </c>
      <c r="N3" s="28"/>
      <c r="O3" s="28" t="s">
        <v>176</v>
      </c>
    </row>
    <row r="4" s="1" customFormat="1" ht="24" customHeight="1" spans="1:15">
      <c r="A4" s="13">
        <f t="shared" si="0"/>
        <v>2</v>
      </c>
      <c r="B4" s="14" t="s">
        <v>269</v>
      </c>
      <c r="C4" s="35" t="s">
        <v>221</v>
      </c>
      <c r="D4" s="16">
        <v>45748</v>
      </c>
      <c r="E4" s="77" t="s">
        <v>270</v>
      </c>
      <c r="F4" s="18" t="str">
        <f t="shared" si="1"/>
        <v>男</v>
      </c>
      <c r="G4" s="19" t="str">
        <f>IF(LEN(E4)=18,(IF(LOOKUP(MOD(SUM(MID(E4,1,1)*7,MID(E4,2,1)*9,MID(E4,3,1)*10,MID(E4,4,1)*5,MID(E4,5,1)*8,MID(E4,6,1)*4,MID(E4,7,1)*2,MID(E4,8,1),MID(E4,9,1)*6,MID(E4,10,1)*3,MID(E4,11,1)*7,MID(E4,12,1)*9,MID(E4,13,1)*10,MID(E4,14,1)*5,MID(E4,15,1)*8,MID(E4,16,1)*4,MID(E4,17,1)*2),11),{0,1,2,3,4,5,6,7,8,9,10},{"1","0","x","9","8","7","6","5","4","3","2"})=RIGHT(E4,1),"√","×")),"身份证号长度不符")</f>
        <v>√</v>
      </c>
      <c r="H4" s="20"/>
      <c r="I4" s="19" t="s">
        <v>198</v>
      </c>
      <c r="J4" s="26">
        <f t="shared" si="2"/>
        <v>30</v>
      </c>
      <c r="K4" s="27">
        <f t="shared" si="3"/>
        <v>70</v>
      </c>
      <c r="L4" s="27">
        <f t="shared" si="4"/>
        <v>30</v>
      </c>
      <c r="M4" s="27">
        <f t="shared" si="5"/>
        <v>100</v>
      </c>
      <c r="N4" s="28"/>
      <c r="O4" s="28" t="s">
        <v>175</v>
      </c>
    </row>
    <row r="5" s="1" customFormat="1" ht="24" customHeight="1" spans="1:15">
      <c r="A5" s="13">
        <f t="shared" si="0"/>
        <v>3</v>
      </c>
      <c r="B5" s="14" t="s">
        <v>279</v>
      </c>
      <c r="C5" s="35" t="s">
        <v>280</v>
      </c>
      <c r="D5" s="16">
        <v>45748</v>
      </c>
      <c r="E5" s="77" t="s">
        <v>281</v>
      </c>
      <c r="F5" s="18" t="str">
        <f t="shared" si="1"/>
        <v>男</v>
      </c>
      <c r="G5" s="19" t="str">
        <f>IF(LEN(E5)=18,(IF(LOOKUP(MOD(SUM(MID(E5,1,1)*7,MID(E5,2,1)*9,MID(E5,3,1)*10,MID(E5,4,1)*5,MID(E5,5,1)*8,MID(E5,6,1)*4,MID(E5,7,1)*2,MID(E5,8,1),MID(E5,9,1)*6,MID(E5,10,1)*3,MID(E5,11,1)*7,MID(E5,12,1)*9,MID(E5,13,1)*10,MID(E5,14,1)*5,MID(E5,15,1)*8,MID(E5,16,1)*4,MID(E5,17,1)*2),11),{0,1,2,3,4,5,6,7,8,9,10},{"1","0","x","9","8","7","6","5","4","3","2"})=RIGHT(E5,1),"√","×")),"身份证号长度不符")</f>
        <v>√</v>
      </c>
      <c r="H5" s="14"/>
      <c r="I5" s="19" t="s">
        <v>198</v>
      </c>
      <c r="J5" s="26">
        <f t="shared" si="2"/>
        <v>30</v>
      </c>
      <c r="K5" s="27">
        <f t="shared" si="3"/>
        <v>70</v>
      </c>
      <c r="L5" s="27">
        <f t="shared" si="4"/>
        <v>30</v>
      </c>
      <c r="M5" s="27">
        <f t="shared" si="5"/>
        <v>100</v>
      </c>
      <c r="N5" s="28"/>
      <c r="O5" s="28" t="s">
        <v>176</v>
      </c>
    </row>
    <row r="6" s="1" customFormat="1" ht="24" customHeight="1" spans="1:15">
      <c r="A6" s="13">
        <f t="shared" si="0"/>
        <v>4</v>
      </c>
      <c r="B6" s="14" t="s">
        <v>273</v>
      </c>
      <c r="C6" s="35" t="s">
        <v>196</v>
      </c>
      <c r="D6" s="16">
        <v>45748</v>
      </c>
      <c r="E6" s="17" t="s">
        <v>274</v>
      </c>
      <c r="F6" s="18" t="str">
        <f t="shared" si="1"/>
        <v>男</v>
      </c>
      <c r="G6" s="19" t="str">
        <f>IF(LEN(E6)=18,(IF(LOOKUP(MOD(SUM(MID(E6,1,1)*7,MID(E6,2,1)*9,MID(E6,3,1)*10,MID(E6,4,1)*5,MID(E6,5,1)*8,MID(E6,6,1)*4,MID(E6,7,1)*2,MID(E6,8,1),MID(E6,9,1)*6,MID(E6,10,1)*3,MID(E6,11,1)*7,MID(E6,12,1)*9,MID(E6,13,1)*10,MID(E6,14,1)*5,MID(E6,15,1)*8,MID(E6,16,1)*4,MID(E6,17,1)*2),11),{0,1,2,3,4,5,6,7,8,9,10},{"1","0","x","9","8","7","6","5","4","3","2"})=RIGHT(E6,1),"√","×")),"身份证号长度不符")</f>
        <v>√</v>
      </c>
      <c r="H6" s="14"/>
      <c r="I6" s="19" t="s">
        <v>198</v>
      </c>
      <c r="J6" s="26">
        <f t="shared" si="2"/>
        <v>30</v>
      </c>
      <c r="K6" s="27">
        <f t="shared" si="3"/>
        <v>70</v>
      </c>
      <c r="L6" s="27">
        <f t="shared" si="4"/>
        <v>30</v>
      </c>
      <c r="M6" s="27">
        <f t="shared" si="5"/>
        <v>100</v>
      </c>
      <c r="N6" s="28"/>
      <c r="O6" s="28" t="s">
        <v>176</v>
      </c>
    </row>
    <row r="7" s="1" customFormat="1" ht="24" customHeight="1" spans="1:15">
      <c r="A7" s="13">
        <f t="shared" si="0"/>
        <v>5</v>
      </c>
      <c r="B7" s="14" t="s">
        <v>282</v>
      </c>
      <c r="C7" s="35" t="s">
        <v>283</v>
      </c>
      <c r="D7" s="16">
        <v>45748</v>
      </c>
      <c r="E7" s="77" t="s">
        <v>284</v>
      </c>
      <c r="F7" s="18" t="str">
        <f t="shared" si="1"/>
        <v>男</v>
      </c>
      <c r="G7" s="19" t="str">
        <f>IF(LEN(E7)=18,(IF(LOOKUP(MOD(SUM(MID(E7,1,1)*7,MID(E7,2,1)*9,MID(E7,3,1)*10,MID(E7,4,1)*5,MID(E7,5,1)*8,MID(E7,6,1)*4,MID(E7,7,1)*2,MID(E7,8,1),MID(E7,9,1)*6,MID(E7,10,1)*3,MID(E7,11,1)*7,MID(E7,12,1)*9,MID(E7,13,1)*10,MID(E7,14,1)*5,MID(E7,15,1)*8,MID(E7,16,1)*4,MID(E7,17,1)*2),11),{0,1,2,3,4,5,6,7,8,9,10},{"1","0","x","9","8","7","6","5","4","3","2"})=RIGHT(E7,1),"√","×")),"身份证号长度不符")</f>
        <v>√</v>
      </c>
      <c r="H7" s="14"/>
      <c r="I7" s="19" t="s">
        <v>198</v>
      </c>
      <c r="J7" s="26">
        <f t="shared" si="2"/>
        <v>30</v>
      </c>
      <c r="K7" s="27">
        <f t="shared" si="3"/>
        <v>70</v>
      </c>
      <c r="L7" s="27">
        <f t="shared" si="4"/>
        <v>30</v>
      </c>
      <c r="M7" s="27">
        <f t="shared" si="5"/>
        <v>100</v>
      </c>
      <c r="N7" s="28"/>
      <c r="O7" s="28" t="s">
        <v>176</v>
      </c>
    </row>
    <row r="8" s="1" customFormat="1" ht="24" customHeight="1" spans="1:15">
      <c r="A8" s="13">
        <f t="shared" si="0"/>
        <v>6</v>
      </c>
      <c r="B8" s="14" t="s">
        <v>296</v>
      </c>
      <c r="C8" s="35" t="s">
        <v>196</v>
      </c>
      <c r="D8" s="16">
        <v>45748</v>
      </c>
      <c r="E8" s="17" t="s">
        <v>297</v>
      </c>
      <c r="F8" s="18" t="str">
        <f t="shared" si="1"/>
        <v>男</v>
      </c>
      <c r="G8" s="19" t="str">
        <f>IF(LEN(E8)=18,(IF(LOOKUP(MOD(SUM(MID(E8,1,1)*7,MID(E8,2,1)*9,MID(E8,3,1)*10,MID(E8,4,1)*5,MID(E8,5,1)*8,MID(E8,6,1)*4,MID(E8,7,1)*2,MID(E8,8,1),MID(E8,9,1)*6,MID(E8,10,1)*3,MID(E8,11,1)*7,MID(E8,12,1)*9,MID(E8,13,1)*10,MID(E8,14,1)*5,MID(E8,15,1)*8,MID(E8,16,1)*4,MID(E8,17,1)*2),11),{0,1,2,3,4,5,6,7,8,9,10},{"1","0","x","9","8","7","6","5","4","3","2"})=RIGHT(E8,1),"√","×")),"身份证号长度不符")</f>
        <v>√</v>
      </c>
      <c r="H8" s="14"/>
      <c r="I8" s="19" t="s">
        <v>198</v>
      </c>
      <c r="J8" s="26">
        <f t="shared" si="2"/>
        <v>30</v>
      </c>
      <c r="K8" s="27">
        <f t="shared" si="3"/>
        <v>70</v>
      </c>
      <c r="L8" s="27">
        <f t="shared" si="4"/>
        <v>30</v>
      </c>
      <c r="M8" s="27">
        <f t="shared" si="5"/>
        <v>100</v>
      </c>
      <c r="N8" s="28"/>
      <c r="O8" s="28" t="s">
        <v>176</v>
      </c>
    </row>
    <row r="9" s="1" customFormat="1" ht="24" customHeight="1" spans="1:15">
      <c r="A9" s="13">
        <f t="shared" si="0"/>
        <v>7</v>
      </c>
      <c r="B9" s="14" t="s">
        <v>298</v>
      </c>
      <c r="C9" s="35" t="s">
        <v>196</v>
      </c>
      <c r="D9" s="16">
        <v>45748</v>
      </c>
      <c r="E9" s="17" t="s">
        <v>299</v>
      </c>
      <c r="F9" s="18" t="str">
        <f t="shared" si="1"/>
        <v>男</v>
      </c>
      <c r="G9" s="19" t="str">
        <f>IF(LEN(E9)=18,(IF(LOOKUP(MOD(SUM(MID(E9,1,1)*7,MID(E9,2,1)*9,MID(E9,3,1)*10,MID(E9,4,1)*5,MID(E9,5,1)*8,MID(E9,6,1)*4,MID(E9,7,1)*2,MID(E9,8,1),MID(E9,9,1)*6,MID(E9,10,1)*3,MID(E9,11,1)*7,MID(E9,12,1)*9,MID(E9,13,1)*10,MID(E9,14,1)*5,MID(E9,15,1)*8,MID(E9,16,1)*4,MID(E9,17,1)*2),11),{0,1,2,3,4,5,6,7,8,9,10},{"1","0","x","9","8","7","6","5","4","3","2"})=RIGHT(E9,1),"√","×")),"身份证号长度不符")</f>
        <v>√</v>
      </c>
      <c r="H9" s="14"/>
      <c r="I9" s="19" t="s">
        <v>198</v>
      </c>
      <c r="J9" s="26">
        <f t="shared" si="2"/>
        <v>30</v>
      </c>
      <c r="K9" s="27">
        <f t="shared" si="3"/>
        <v>70</v>
      </c>
      <c r="L9" s="27">
        <f t="shared" si="4"/>
        <v>30</v>
      </c>
      <c r="M9" s="27">
        <f t="shared" si="5"/>
        <v>100</v>
      </c>
      <c r="N9" s="28"/>
      <c r="O9" s="28" t="s">
        <v>176</v>
      </c>
    </row>
    <row r="10" s="1" customFormat="1" ht="24" customHeight="1" spans="1:15">
      <c r="A10" s="13">
        <f t="shared" si="0"/>
        <v>8</v>
      </c>
      <c r="B10" s="14" t="s">
        <v>285</v>
      </c>
      <c r="C10" s="35" t="s">
        <v>286</v>
      </c>
      <c r="D10" s="16">
        <v>45748</v>
      </c>
      <c r="E10" s="77" t="s">
        <v>287</v>
      </c>
      <c r="F10" s="18" t="str">
        <f t="shared" si="1"/>
        <v>男</v>
      </c>
      <c r="G10" s="19" t="str">
        <f>IF(LEN(E10)=18,(IF(LOOKUP(MOD(SUM(MID(E10,1,1)*7,MID(E10,2,1)*9,MID(E10,3,1)*10,MID(E10,4,1)*5,MID(E10,5,1)*8,MID(E10,6,1)*4,MID(E10,7,1)*2,MID(E10,8,1),MID(E10,9,1)*6,MID(E10,10,1)*3,MID(E10,11,1)*7,MID(E10,12,1)*9,MID(E10,13,1)*10,MID(E10,14,1)*5,MID(E10,15,1)*8,MID(E10,16,1)*4,MID(E10,17,1)*2),11),{0,1,2,3,4,5,6,7,8,9,10},{"1","0","x","9","8","7","6","5","4","3","2"})=RIGHT(E10,1),"√","×")),"身份证号长度不符")</f>
        <v>√</v>
      </c>
      <c r="H10" s="14"/>
      <c r="I10" s="19" t="s">
        <v>198</v>
      </c>
      <c r="J10" s="26">
        <f t="shared" si="2"/>
        <v>30</v>
      </c>
      <c r="K10" s="27">
        <f t="shared" si="3"/>
        <v>70</v>
      </c>
      <c r="L10" s="27">
        <f t="shared" si="4"/>
        <v>30</v>
      </c>
      <c r="M10" s="27">
        <f t="shared" si="5"/>
        <v>100</v>
      </c>
      <c r="N10" s="28"/>
      <c r="O10" s="28" t="s">
        <v>175</v>
      </c>
    </row>
    <row r="11" s="1" customFormat="1" ht="24" customHeight="1" spans="1:16">
      <c r="A11" s="13">
        <f t="shared" si="0"/>
        <v>9</v>
      </c>
      <c r="B11" s="14" t="s">
        <v>288</v>
      </c>
      <c r="C11" s="35" t="s">
        <v>196</v>
      </c>
      <c r="D11" s="16">
        <v>45748</v>
      </c>
      <c r="E11" s="77" t="s">
        <v>289</v>
      </c>
      <c r="F11" s="18" t="str">
        <f t="shared" si="1"/>
        <v>男</v>
      </c>
      <c r="G11" s="19" t="str">
        <f>IF(LEN(E11)=18,(IF(LOOKUP(MOD(SUM(MID(E11,1,1)*7,MID(E11,2,1)*9,MID(E11,3,1)*10,MID(E11,4,1)*5,MID(E11,5,1)*8,MID(E11,6,1)*4,MID(E11,7,1)*2,MID(E11,8,1),MID(E11,9,1)*6,MID(E11,10,1)*3,MID(E11,11,1)*7,MID(E11,12,1)*9,MID(E11,13,1)*10,MID(E11,14,1)*5,MID(E11,15,1)*8,MID(E11,16,1)*4,MID(E11,17,1)*2),11),{0,1,2,3,4,5,6,7,8,9,10},{"1","0","x","9","8","7","6","5","4","3","2"})=RIGHT(E11,1),"√","×")),"身份证号长度不符")</f>
        <v>√</v>
      </c>
      <c r="H11" s="14"/>
      <c r="I11" s="19" t="s">
        <v>198</v>
      </c>
      <c r="J11" s="26">
        <f t="shared" si="2"/>
        <v>30</v>
      </c>
      <c r="K11" s="27">
        <f t="shared" si="3"/>
        <v>70</v>
      </c>
      <c r="L11" s="27">
        <f t="shared" si="4"/>
        <v>30</v>
      </c>
      <c r="M11" s="27">
        <f t="shared" si="5"/>
        <v>100</v>
      </c>
      <c r="N11" s="28"/>
      <c r="O11" s="28" t="s">
        <v>176</v>
      </c>
      <c r="P11" s="1" t="s">
        <v>255</v>
      </c>
    </row>
    <row r="12" s="1" customFormat="1" ht="24" customHeight="1" spans="1:15">
      <c r="A12" s="13">
        <f t="shared" si="0"/>
        <v>10</v>
      </c>
      <c r="B12" s="14" t="s">
        <v>290</v>
      </c>
      <c r="C12" s="35" t="s">
        <v>196</v>
      </c>
      <c r="D12" s="16">
        <v>45748</v>
      </c>
      <c r="E12" s="77" t="s">
        <v>291</v>
      </c>
      <c r="F12" s="18" t="str">
        <f t="shared" si="1"/>
        <v>男</v>
      </c>
      <c r="G12" s="19" t="str">
        <f>IF(LEN(E12)=18,(IF(LOOKUP(MOD(SUM(MID(E12,1,1)*7,MID(E12,2,1)*9,MID(E12,3,1)*10,MID(E12,4,1)*5,MID(E12,5,1)*8,MID(E12,6,1)*4,MID(E12,7,1)*2,MID(E12,8,1),MID(E12,9,1)*6,MID(E12,10,1)*3,MID(E12,11,1)*7,MID(E12,12,1)*9,MID(E12,13,1)*10,MID(E12,14,1)*5,MID(E12,15,1)*8,MID(E12,16,1)*4,MID(E12,17,1)*2),11),{0,1,2,3,4,5,6,7,8,9,10},{"1","0","x","9","8","7","6","5","4","3","2"})=RIGHT(E12,1),"√","×")),"身份证号长度不符")</f>
        <v>√</v>
      </c>
      <c r="H12" s="14"/>
      <c r="I12" s="19" t="s">
        <v>198</v>
      </c>
      <c r="J12" s="26">
        <f t="shared" si="2"/>
        <v>30</v>
      </c>
      <c r="K12" s="27">
        <f t="shared" si="3"/>
        <v>70</v>
      </c>
      <c r="L12" s="27">
        <f t="shared" si="4"/>
        <v>30</v>
      </c>
      <c r="M12" s="27">
        <f t="shared" si="5"/>
        <v>100</v>
      </c>
      <c r="N12" s="28"/>
      <c r="O12" s="28" t="s">
        <v>176</v>
      </c>
    </row>
    <row r="13" s="1" customFormat="1" ht="24" customHeight="1" spans="1:15">
      <c r="A13" s="13">
        <f t="shared" si="0"/>
        <v>11</v>
      </c>
      <c r="B13" s="14" t="s">
        <v>292</v>
      </c>
      <c r="C13" s="35" t="s">
        <v>280</v>
      </c>
      <c r="D13" s="16">
        <v>45748</v>
      </c>
      <c r="E13" s="17" t="s">
        <v>293</v>
      </c>
      <c r="F13" s="18" t="str">
        <f t="shared" si="1"/>
        <v>男</v>
      </c>
      <c r="G13" s="19" t="str">
        <f>IF(LEN(E13)=18,(IF(LOOKUP(MOD(SUM(MID(E13,1,1)*7,MID(E13,2,1)*9,MID(E13,3,1)*10,MID(E13,4,1)*5,MID(E13,5,1)*8,MID(E13,6,1)*4,MID(E13,7,1)*2,MID(E13,8,1),MID(E13,9,1)*6,MID(E13,10,1)*3,MID(E13,11,1)*7,MID(E13,12,1)*9,MID(E13,13,1)*10,MID(E13,14,1)*5,MID(E13,15,1)*8,MID(E13,16,1)*4,MID(E13,17,1)*2),11),{0,1,2,3,4,5,6,7,8,9,10},{"1","0","x","9","8","7","6","5","4","3","2"})=RIGHT(E13,1),"√","×")),"身份证号长度不符")</f>
        <v>√</v>
      </c>
      <c r="H13" s="14"/>
      <c r="I13" s="19" t="s">
        <v>198</v>
      </c>
      <c r="J13" s="26">
        <f t="shared" si="2"/>
        <v>30</v>
      </c>
      <c r="K13" s="27">
        <f t="shared" si="3"/>
        <v>70</v>
      </c>
      <c r="L13" s="27">
        <f t="shared" si="4"/>
        <v>30</v>
      </c>
      <c r="M13" s="27">
        <f t="shared" si="5"/>
        <v>100</v>
      </c>
      <c r="N13" s="28"/>
      <c r="O13" s="28" t="s">
        <v>175</v>
      </c>
    </row>
    <row r="14" s="1" customFormat="1" ht="24" customHeight="1" spans="1:15">
      <c r="A14" s="13">
        <f t="shared" si="0"/>
        <v>12</v>
      </c>
      <c r="B14" s="14" t="s">
        <v>300</v>
      </c>
      <c r="C14" s="35" t="s">
        <v>259</v>
      </c>
      <c r="D14" s="16">
        <v>45748</v>
      </c>
      <c r="E14" s="77" t="s">
        <v>301</v>
      </c>
      <c r="F14" s="18" t="str">
        <f t="shared" si="1"/>
        <v>男</v>
      </c>
      <c r="G14" s="19" t="str">
        <f>IF(LEN(E14)=18,(IF(LOOKUP(MOD(SUM(MID(E14,1,1)*7,MID(E14,2,1)*9,MID(E14,3,1)*10,MID(E14,4,1)*5,MID(E14,5,1)*8,MID(E14,6,1)*4,MID(E14,7,1)*2,MID(E14,8,1),MID(E14,9,1)*6,MID(E14,10,1)*3,MID(E14,11,1)*7,MID(E14,12,1)*9,MID(E14,13,1)*10,MID(E14,14,1)*5,MID(E14,15,1)*8,MID(E14,16,1)*4,MID(E14,17,1)*2),11),{0,1,2,3,4,5,6,7,8,9,10},{"1","0","x","9","8","7","6","5","4","3","2"})=RIGHT(E14,1),"√","×")),"身份证号长度不符")</f>
        <v>√</v>
      </c>
      <c r="H14" s="14" t="s">
        <v>288</v>
      </c>
      <c r="I14" s="19" t="s">
        <v>198</v>
      </c>
      <c r="J14" s="26">
        <f t="shared" si="2"/>
        <v>30</v>
      </c>
      <c r="K14" s="27">
        <f t="shared" si="3"/>
        <v>0</v>
      </c>
      <c r="L14" s="27">
        <f t="shared" si="4"/>
        <v>0</v>
      </c>
      <c r="M14" s="27">
        <f t="shared" si="5"/>
        <v>0</v>
      </c>
      <c r="N14" s="28"/>
      <c r="O14" s="28" t="s">
        <v>176</v>
      </c>
    </row>
    <row r="15" s="1" customFormat="1" ht="24" customHeight="1" spans="1:15">
      <c r="A15" s="13">
        <f t="shared" si="0"/>
        <v>13</v>
      </c>
      <c r="B15" s="14" t="s">
        <v>302</v>
      </c>
      <c r="C15" s="35" t="s">
        <v>259</v>
      </c>
      <c r="D15" s="16">
        <v>45749</v>
      </c>
      <c r="E15" s="77" t="s">
        <v>303</v>
      </c>
      <c r="F15" s="18" t="str">
        <f t="shared" si="1"/>
        <v>男</v>
      </c>
      <c r="G15" s="19" t="str">
        <f>IF(LEN(E15)=18,(IF(LOOKUP(MOD(SUM(MID(E15,1,1)*7,MID(E15,2,1)*9,MID(E15,3,1)*10,MID(E15,4,1)*5,MID(E15,5,1)*8,MID(E15,6,1)*4,MID(E15,7,1)*2,MID(E15,8,1),MID(E15,9,1)*6,MID(E15,10,1)*3,MID(E15,11,1)*7,MID(E15,12,1)*9,MID(E15,13,1)*10,MID(E15,14,1)*5,MID(E15,15,1)*8,MID(E15,16,1)*4,MID(E15,17,1)*2),11),{0,1,2,3,4,5,6,7,8,9,10},{"1","0","x","9","8","7","6","5","4","3","2"})=RIGHT(E15,1),"√","×")),"身份证号长度不符")</f>
        <v>√</v>
      </c>
      <c r="H15" s="14"/>
      <c r="I15" s="19" t="s">
        <v>198</v>
      </c>
      <c r="J15" s="26">
        <f t="shared" si="2"/>
        <v>29</v>
      </c>
      <c r="K15" s="27">
        <f t="shared" si="3"/>
        <v>67.6666666666667</v>
      </c>
      <c r="L15" s="27">
        <f t="shared" si="4"/>
        <v>29</v>
      </c>
      <c r="M15" s="27">
        <f t="shared" si="5"/>
        <v>96.6666666666667</v>
      </c>
      <c r="N15" s="28"/>
      <c r="O15" s="28" t="s">
        <v>176</v>
      </c>
    </row>
    <row r="16" s="1" customFormat="1" ht="24" customHeight="1" spans="1:15">
      <c r="A16" s="13">
        <f t="shared" si="0"/>
        <v>14</v>
      </c>
      <c r="B16" s="14" t="s">
        <v>304</v>
      </c>
      <c r="C16" s="35" t="s">
        <v>283</v>
      </c>
      <c r="D16" s="16">
        <v>45754</v>
      </c>
      <c r="E16" s="77" t="s">
        <v>305</v>
      </c>
      <c r="F16" s="18" t="str">
        <f t="shared" si="1"/>
        <v>男</v>
      </c>
      <c r="G16" s="19" t="str">
        <f>IF(LEN(E16)=18,(IF(LOOKUP(MOD(SUM(MID(E16,1,1)*7,MID(E16,2,1)*9,MID(E16,3,1)*10,MID(E16,4,1)*5,MID(E16,5,1)*8,MID(E16,6,1)*4,MID(E16,7,1)*2,MID(E16,8,1),MID(E16,9,1)*6,MID(E16,10,1)*3,MID(E16,11,1)*7,MID(E16,12,1)*9,MID(E16,13,1)*10,MID(E16,14,1)*5,MID(E16,15,1)*8,MID(E16,16,1)*4,MID(E16,17,1)*2),11),{0,1,2,3,4,5,6,7,8,9,10},{"1","0","x","9","8","7","6","5","4","3","2"})=RIGHT(E16,1),"√","×")),"身份证号长度不符")</f>
        <v>√</v>
      </c>
      <c r="H16" s="14" t="s">
        <v>265</v>
      </c>
      <c r="I16" s="19" t="s">
        <v>198</v>
      </c>
      <c r="J16" s="26">
        <f t="shared" si="2"/>
        <v>24</v>
      </c>
      <c r="K16" s="27">
        <f t="shared" si="3"/>
        <v>0</v>
      </c>
      <c r="L16" s="27">
        <f t="shared" si="4"/>
        <v>0</v>
      </c>
      <c r="M16" s="27">
        <f t="shared" si="5"/>
        <v>0</v>
      </c>
      <c r="N16" s="28"/>
      <c r="O16" s="28" t="s">
        <v>175</v>
      </c>
    </row>
    <row r="17" s="1" customFormat="1" ht="24" customHeight="1" spans="1:15">
      <c r="A17" s="13">
        <f t="shared" si="0"/>
        <v>15</v>
      </c>
      <c r="B17" s="14" t="s">
        <v>306</v>
      </c>
      <c r="C17" s="35" t="s">
        <v>221</v>
      </c>
      <c r="D17" s="16">
        <v>45754</v>
      </c>
      <c r="E17" s="77" t="s">
        <v>307</v>
      </c>
      <c r="F17" s="18" t="str">
        <f t="shared" si="1"/>
        <v>男</v>
      </c>
      <c r="G17" s="19" t="str">
        <f>IF(LEN(E17)=18,(IF(LOOKUP(MOD(SUM(MID(E17,1,1)*7,MID(E17,2,1)*9,MID(E17,3,1)*10,MID(E17,4,1)*5,MID(E17,5,1)*8,MID(E17,6,1)*4,MID(E17,7,1)*2,MID(E17,8,1),MID(E17,9,1)*6,MID(E17,10,1)*3,MID(E17,11,1)*7,MID(E17,12,1)*9,MID(E17,13,1)*10,MID(E17,14,1)*5,MID(E17,15,1)*8,MID(E17,16,1)*4,MID(E17,17,1)*2),11),{0,1,2,3,4,5,6,7,8,9,10},{"1","0","x","9","8","7","6","5","4","3","2"})=RIGHT(E17,1),"√","×")),"身份证号长度不符")</f>
        <v>√</v>
      </c>
      <c r="H17" s="14" t="s">
        <v>269</v>
      </c>
      <c r="I17" s="19" t="s">
        <v>198</v>
      </c>
      <c r="J17" s="26">
        <f t="shared" si="2"/>
        <v>24</v>
      </c>
      <c r="K17" s="27">
        <f t="shared" si="3"/>
        <v>0</v>
      </c>
      <c r="L17" s="27">
        <f t="shared" si="4"/>
        <v>0</v>
      </c>
      <c r="M17" s="27">
        <f t="shared" si="5"/>
        <v>0</v>
      </c>
      <c r="N17" s="28"/>
      <c r="O17" s="28" t="s">
        <v>175</v>
      </c>
    </row>
    <row r="18" s="1" customFormat="1" ht="24" customHeight="1" spans="1:15">
      <c r="A18" s="13">
        <f t="shared" si="0"/>
        <v>16</v>
      </c>
      <c r="B18" s="14" t="s">
        <v>308</v>
      </c>
      <c r="C18" s="35" t="s">
        <v>259</v>
      </c>
      <c r="D18" s="16">
        <v>45755</v>
      </c>
      <c r="E18" s="77" t="s">
        <v>309</v>
      </c>
      <c r="F18" s="18" t="str">
        <f t="shared" si="1"/>
        <v>男</v>
      </c>
      <c r="G18" s="19" t="str">
        <f>IF(LEN(E18)=18,(IF(LOOKUP(MOD(SUM(MID(E18,1,1)*7,MID(E18,2,1)*9,MID(E18,3,1)*10,MID(E18,4,1)*5,MID(E18,5,1)*8,MID(E18,6,1)*4,MID(E18,7,1)*2,MID(E18,8,1),MID(E18,9,1)*6,MID(E18,10,1)*3,MID(E18,11,1)*7,MID(E18,12,1)*9,MID(E18,13,1)*10,MID(E18,14,1)*5,MID(E18,15,1)*8,MID(E18,16,1)*4,MID(E18,17,1)*2),11),{0,1,2,3,4,5,6,7,8,9,10},{"1","0","x","9","8","7","6","5","4","3","2"})=RIGHT(E18,1),"√","×")),"身份证号长度不符")</f>
        <v>√</v>
      </c>
      <c r="H18" s="14" t="s">
        <v>296</v>
      </c>
      <c r="I18" s="19" t="s">
        <v>198</v>
      </c>
      <c r="J18" s="26">
        <f t="shared" si="2"/>
        <v>23</v>
      </c>
      <c r="K18" s="27">
        <f t="shared" si="3"/>
        <v>0</v>
      </c>
      <c r="L18" s="27">
        <f t="shared" si="4"/>
        <v>0</v>
      </c>
      <c r="M18" s="27">
        <f t="shared" si="5"/>
        <v>0</v>
      </c>
      <c r="N18" s="28"/>
      <c r="O18" s="28" t="s">
        <v>176</v>
      </c>
    </row>
    <row r="19" s="1" customFormat="1" ht="24" customHeight="1" spans="1:15">
      <c r="A19" s="13">
        <f t="shared" si="0"/>
        <v>17</v>
      </c>
      <c r="B19" s="14" t="s">
        <v>310</v>
      </c>
      <c r="C19" s="35" t="s">
        <v>259</v>
      </c>
      <c r="D19" s="16">
        <v>45761</v>
      </c>
      <c r="E19" s="77" t="s">
        <v>311</v>
      </c>
      <c r="F19" s="18" t="str">
        <f t="shared" si="1"/>
        <v>男</v>
      </c>
      <c r="G19" s="19" t="str">
        <f>IF(LEN(E19)=18,(IF(LOOKUP(MOD(SUM(MID(E19,1,1)*7,MID(E19,2,1)*9,MID(E19,3,1)*10,MID(E19,4,1)*5,MID(E19,5,1)*8,MID(E19,6,1)*4,MID(E19,7,1)*2,MID(E19,8,1),MID(E19,9,1)*6,MID(E19,10,1)*3,MID(E19,11,1)*7,MID(E19,12,1)*9,MID(E19,13,1)*10,MID(E19,14,1)*5,MID(E19,15,1)*8,MID(E19,16,1)*4,MID(E19,17,1)*2),11),{0,1,2,3,4,5,6,7,8,9,10},{"1","0","x","9","8","7","6","5","4","3","2"})=RIGHT(E19,1),"√","×")),"身份证号长度不符")</f>
        <v>√</v>
      </c>
      <c r="H19" s="14" t="s">
        <v>273</v>
      </c>
      <c r="I19" s="19" t="s">
        <v>198</v>
      </c>
      <c r="J19" s="26">
        <f t="shared" si="2"/>
        <v>17</v>
      </c>
      <c r="K19" s="27">
        <f t="shared" si="3"/>
        <v>0</v>
      </c>
      <c r="L19" s="27">
        <f t="shared" si="4"/>
        <v>0</v>
      </c>
      <c r="M19" s="27">
        <f t="shared" si="5"/>
        <v>0</v>
      </c>
      <c r="N19" s="28"/>
      <c r="O19" s="28" t="s">
        <v>176</v>
      </c>
    </row>
    <row r="20" s="1" customFormat="1" ht="24" customHeight="1" spans="1:15">
      <c r="A20" s="13">
        <f t="shared" si="0"/>
        <v>18</v>
      </c>
      <c r="B20" s="14" t="s">
        <v>312</v>
      </c>
      <c r="C20" s="35" t="s">
        <v>221</v>
      </c>
      <c r="D20" s="16">
        <v>45764</v>
      </c>
      <c r="E20" s="77" t="s">
        <v>313</v>
      </c>
      <c r="F20" s="18" t="str">
        <f t="shared" si="1"/>
        <v>男</v>
      </c>
      <c r="G20" s="19" t="str">
        <f>IF(LEN(E20)=18,(IF(LOOKUP(MOD(SUM(MID(E20,1,1)*7,MID(E20,2,1)*9,MID(E20,3,1)*10,MID(E20,4,1)*5,MID(E20,5,1)*8,MID(E20,6,1)*4,MID(E20,7,1)*2,MID(E20,8,1),MID(E20,9,1)*6,MID(E20,10,1)*3,MID(E20,11,1)*7,MID(E20,12,1)*9,MID(E20,13,1)*10,MID(E20,14,1)*5,MID(E20,15,1)*8,MID(E20,16,1)*4,MID(E20,17,1)*2),11),{0,1,2,3,4,5,6,7,8,9,10},{"1","0","x","9","8","7","6","5","4","3","2"})=RIGHT(E20,1),"√","×")),"身份证号长度不符")</f>
        <v>√</v>
      </c>
      <c r="H20" s="14" t="s">
        <v>285</v>
      </c>
      <c r="I20" s="19" t="s">
        <v>198</v>
      </c>
      <c r="J20" s="26">
        <f t="shared" si="2"/>
        <v>14</v>
      </c>
      <c r="K20" s="27">
        <f t="shared" si="3"/>
        <v>0</v>
      </c>
      <c r="L20" s="27">
        <f t="shared" si="4"/>
        <v>0</v>
      </c>
      <c r="M20" s="27">
        <f t="shared" si="5"/>
        <v>0</v>
      </c>
      <c r="N20" s="28"/>
      <c r="O20" s="28" t="s">
        <v>175</v>
      </c>
    </row>
    <row r="21" s="1" customFormat="1" ht="24" customHeight="1" spans="1:15">
      <c r="A21" s="13">
        <f t="shared" si="0"/>
        <v>19</v>
      </c>
      <c r="B21" s="14" t="s">
        <v>314</v>
      </c>
      <c r="C21" s="35" t="s">
        <v>315</v>
      </c>
      <c r="D21" s="16">
        <v>45768</v>
      </c>
      <c r="E21" s="77" t="s">
        <v>316</v>
      </c>
      <c r="F21" s="18" t="str">
        <f t="shared" si="1"/>
        <v>女</v>
      </c>
      <c r="G21" s="19" t="str">
        <f>IF(LEN(E21)=18,(IF(LOOKUP(MOD(SUM(MID(E21,1,1)*7,MID(E21,2,1)*9,MID(E21,3,1)*10,MID(E21,4,1)*5,MID(E21,5,1)*8,MID(E21,6,1)*4,MID(E21,7,1)*2,MID(E21,8,1),MID(E21,9,1)*6,MID(E21,10,1)*3,MID(E21,11,1)*7,MID(E21,12,1)*9,MID(E21,13,1)*10,MID(E21,14,1)*5,MID(E21,15,1)*8,MID(E21,16,1)*4,MID(E21,17,1)*2),11),{0,1,2,3,4,5,6,7,8,9,10},{"1","0","x","9","8","7","6","5","4","3","2"})=RIGHT(E21,1),"√","×")),"身份证号长度不符")</f>
        <v>√</v>
      </c>
      <c r="H21" s="14" t="s">
        <v>298</v>
      </c>
      <c r="I21" s="19" t="s">
        <v>198</v>
      </c>
      <c r="J21" s="26">
        <f t="shared" si="2"/>
        <v>10</v>
      </c>
      <c r="K21" s="27">
        <f t="shared" si="3"/>
        <v>0</v>
      </c>
      <c r="L21" s="27">
        <f t="shared" si="4"/>
        <v>0</v>
      </c>
      <c r="M21" s="27">
        <f t="shared" si="5"/>
        <v>0</v>
      </c>
      <c r="N21" s="28"/>
      <c r="O21" s="28" t="s">
        <v>175</v>
      </c>
    </row>
    <row r="22" s="1" customFormat="1" ht="24" customHeight="1" spans="1:15">
      <c r="A22" s="13">
        <f t="shared" si="0"/>
        <v>20</v>
      </c>
      <c r="B22" s="14" t="s">
        <v>317</v>
      </c>
      <c r="C22" s="35" t="s">
        <v>160</v>
      </c>
      <c r="D22" s="16">
        <v>45772</v>
      </c>
      <c r="E22" s="77" t="s">
        <v>318</v>
      </c>
      <c r="F22" s="18" t="str">
        <f t="shared" si="1"/>
        <v>女</v>
      </c>
      <c r="G22" s="19" t="str">
        <f>IF(LEN(E22)=18,(IF(LOOKUP(MOD(SUM(MID(E22,1,1)*7,MID(E22,2,1)*9,MID(E22,3,1)*10,MID(E22,4,1)*5,MID(E22,5,1)*8,MID(E22,6,1)*4,MID(E22,7,1)*2,MID(E22,8,1),MID(E22,9,1)*6,MID(E22,10,1)*3,MID(E22,11,1)*7,MID(E22,12,1)*9,MID(E22,13,1)*10,MID(E22,14,1)*5,MID(E22,15,1)*8,MID(E22,16,1)*4,MID(E22,17,1)*2),11),{0,1,2,3,4,5,6,7,8,9,10},{"1","0","x","9","8","7","6","5","4","3","2"})=RIGHT(E22,1),"√","×")),"身份证号长度不符")</f>
        <v>√</v>
      </c>
      <c r="H22" s="14" t="s">
        <v>279</v>
      </c>
      <c r="I22" s="19" t="s">
        <v>198</v>
      </c>
      <c r="J22" s="26">
        <f t="shared" si="2"/>
        <v>6</v>
      </c>
      <c r="K22" s="27">
        <f t="shared" si="3"/>
        <v>0</v>
      </c>
      <c r="L22" s="27">
        <f t="shared" si="4"/>
        <v>0</v>
      </c>
      <c r="M22" s="27">
        <f t="shared" si="5"/>
        <v>0</v>
      </c>
      <c r="N22" s="28"/>
      <c r="O22" s="28" t="s">
        <v>319</v>
      </c>
    </row>
    <row r="23" s="1" customFormat="1" ht="24" customHeight="1" spans="1:15">
      <c r="A23" s="21" t="s">
        <v>217</v>
      </c>
      <c r="B23" s="22"/>
      <c r="C23" s="22"/>
      <c r="D23" s="22"/>
      <c r="E23" s="22"/>
      <c r="F23" s="22"/>
      <c r="G23" s="22"/>
      <c r="H23" s="22"/>
      <c r="I23" s="22"/>
      <c r="J23" s="29"/>
      <c r="K23" s="27">
        <f>SUM(K3:K22)</f>
        <v>837.666666666667</v>
      </c>
      <c r="L23" s="27">
        <f>SUM(L3:L22)</f>
        <v>359</v>
      </c>
      <c r="M23" s="27">
        <f>SUM(M3:M22)</f>
        <v>1196.66666666667</v>
      </c>
      <c r="N23" s="28"/>
      <c r="O23" s="28"/>
    </row>
    <row r="24" s="1" customFormat="1" ht="24" customHeight="1" spans="1:15">
      <c r="A24" s="21" t="s">
        <v>294</v>
      </c>
      <c r="B24" s="22"/>
      <c r="C24" s="22"/>
      <c r="D24" s="22"/>
      <c r="E24" s="22"/>
      <c r="F24" s="22"/>
      <c r="G24" s="22"/>
      <c r="H24" s="22"/>
      <c r="I24" s="22"/>
      <c r="J24" s="29"/>
      <c r="K24" s="30"/>
      <c r="L24" s="31">
        <v>0.06</v>
      </c>
      <c r="M24" s="28">
        <f>M23*L24+M23</f>
        <v>1268.46666666667</v>
      </c>
      <c r="N24" s="28"/>
      <c r="O24" s="28"/>
    </row>
    <row r="25" s="1" customFormat="1" ht="24" customHeight="1" spans="2:11">
      <c r="B25" s="2"/>
      <c r="E25"/>
      <c r="I25" s="5"/>
      <c r="J25" s="5"/>
      <c r="K25" s="5"/>
    </row>
    <row r="26" s="1" customFormat="1" ht="24" customHeight="1" spans="2:11">
      <c r="B26" s="2"/>
      <c r="E26"/>
      <c r="I26" s="5"/>
      <c r="J26" s="5"/>
      <c r="K26" s="5"/>
    </row>
    <row r="27" s="1" customFormat="1" ht="24" customHeight="1" spans="2:11">
      <c r="B27" s="2"/>
      <c r="C27"/>
      <c r="D27"/>
      <c r="E27"/>
      <c r="I27" s="5"/>
      <c r="J27" s="5"/>
      <c r="K27" s="5"/>
    </row>
    <row r="28" s="1" customFormat="1" ht="24" customHeight="1" spans="2:11">
      <c r="B28" s="2"/>
      <c r="C28"/>
      <c r="D28"/>
      <c r="E28"/>
      <c r="I28" s="5"/>
      <c r="J28" s="5"/>
      <c r="K28" s="5"/>
    </row>
    <row r="29" s="1" customFormat="1" ht="24" customHeight="1" spans="2:11">
      <c r="B29" s="2"/>
      <c r="C29"/>
      <c r="D29"/>
      <c r="E29"/>
      <c r="I29" s="5"/>
      <c r="J29" s="5"/>
      <c r="K29" s="5"/>
    </row>
    <row r="30" s="1" customFormat="1" ht="24" customHeight="1" spans="2:13">
      <c r="B30" s="2"/>
      <c r="C30"/>
      <c r="D30"/>
      <c r="E30"/>
      <c r="F30"/>
      <c r="G30"/>
      <c r="K30" s="5"/>
      <c r="L30" s="5"/>
      <c r="M30" s="5"/>
    </row>
    <row r="31" s="1" customFormat="1" ht="24" customHeight="1" spans="2:13">
      <c r="B31" s="2"/>
      <c r="C31"/>
      <c r="D31"/>
      <c r="E31"/>
      <c r="F31"/>
      <c r="G31"/>
      <c r="K31" s="5"/>
      <c r="L31" s="5"/>
      <c r="M31" s="5"/>
    </row>
    <row r="32" s="1" customFormat="1" ht="24" customHeight="1" spans="2:13">
      <c r="B32" s="2"/>
      <c r="C32"/>
      <c r="D32"/>
      <c r="E32"/>
      <c r="F32"/>
      <c r="G32"/>
      <c r="K32" s="5"/>
      <c r="L32" s="5"/>
      <c r="M32" s="5"/>
    </row>
    <row r="33" s="1" customFormat="1" ht="24" customHeight="1" spans="2:13">
      <c r="B33" s="2"/>
      <c r="C33"/>
      <c r="D33"/>
      <c r="E33"/>
      <c r="F33"/>
      <c r="G33"/>
      <c r="K33" s="5"/>
      <c r="L33" s="5"/>
      <c r="M33" s="5"/>
    </row>
    <row r="34" s="1" customFormat="1" ht="24" customHeight="1" spans="2:13">
      <c r="B34" s="2"/>
      <c r="C34"/>
      <c r="D34"/>
      <c r="E34"/>
      <c r="F34"/>
      <c r="G34"/>
      <c r="K34" s="5"/>
      <c r="L34" s="5"/>
      <c r="M34" s="5"/>
    </row>
    <row r="35" s="1" customFormat="1" ht="24" customHeight="1" spans="2:13">
      <c r="B35" s="2"/>
      <c r="C35"/>
      <c r="D35"/>
      <c r="E35"/>
      <c r="F35"/>
      <c r="G35"/>
      <c r="K35" s="5"/>
      <c r="L35" s="5"/>
      <c r="M35" s="5"/>
    </row>
    <row r="36" s="1" customFormat="1" ht="24" customHeight="1" spans="2:13">
      <c r="B36" s="2"/>
      <c r="C36"/>
      <c r="D36"/>
      <c r="E36"/>
      <c r="F36"/>
      <c r="G36"/>
      <c r="K36" s="5"/>
      <c r="L36" s="5"/>
      <c r="M36" s="5"/>
    </row>
    <row r="37" s="1" customFormat="1" ht="24" customHeight="1" spans="2:13">
      <c r="B37" s="2"/>
      <c r="C37"/>
      <c r="D37"/>
      <c r="E37"/>
      <c r="F37"/>
      <c r="G37"/>
      <c r="K37" s="5"/>
      <c r="L37" s="5"/>
      <c r="M37" s="5"/>
    </row>
    <row r="38" s="1" customFormat="1" ht="24" customHeight="1" spans="2:13">
      <c r="B38" s="2"/>
      <c r="C38"/>
      <c r="D38"/>
      <c r="E38"/>
      <c r="F38"/>
      <c r="G38"/>
      <c r="K38" s="5"/>
      <c r="L38" s="5"/>
      <c r="M38" s="5"/>
    </row>
    <row r="39" s="1" customFormat="1" ht="24" customHeight="1" spans="2:13">
      <c r="B39" s="2"/>
      <c r="C39"/>
      <c r="D39"/>
      <c r="E39"/>
      <c r="F39"/>
      <c r="G39"/>
      <c r="K39" s="5"/>
      <c r="L39" s="5"/>
      <c r="M39" s="5"/>
    </row>
    <row r="40" s="1" customFormat="1" ht="24" customHeight="1" spans="2:13">
      <c r="B40" s="2"/>
      <c r="E40"/>
      <c r="F40"/>
      <c r="G40"/>
      <c r="K40" s="5"/>
      <c r="L40" s="5"/>
      <c r="M40" s="5"/>
    </row>
    <row r="41" s="1" customFormat="1" ht="24" customHeight="1" spans="2:13">
      <c r="B41" s="2"/>
      <c r="E41" s="4"/>
      <c r="K41" s="5"/>
      <c r="L41" s="5"/>
      <c r="M41" s="5"/>
    </row>
    <row r="42" s="1" customFormat="1" ht="24" customHeight="1" spans="2:13">
      <c r="B42" s="2"/>
      <c r="E42" s="4"/>
      <c r="K42" s="5"/>
      <c r="L42" s="5"/>
      <c r="M42" s="5"/>
    </row>
    <row r="43" s="1" customFormat="1" ht="24" customHeight="1" spans="2:13">
      <c r="B43" s="2"/>
      <c r="E43" s="4"/>
      <c r="K43" s="5"/>
      <c r="L43" s="5"/>
      <c r="M43" s="5"/>
    </row>
    <row r="44" s="1" customFormat="1" ht="24" customHeight="1" spans="2:13">
      <c r="B44" s="2"/>
      <c r="E44" s="4"/>
      <c r="K44" s="5"/>
      <c r="L44" s="5"/>
      <c r="M44" s="5"/>
    </row>
    <row r="45" s="1" customFormat="1" ht="24" customHeight="1" spans="2:13">
      <c r="B45" s="2"/>
      <c r="E45" s="4"/>
      <c r="K45" s="5"/>
      <c r="L45" s="5"/>
      <c r="M45" s="5"/>
    </row>
    <row r="46" s="1" customFormat="1" ht="24" customHeight="1" spans="2:13">
      <c r="B46" s="2"/>
      <c r="E46" s="4"/>
      <c r="K46" s="5"/>
      <c r="L46" s="5"/>
      <c r="M46" s="5"/>
    </row>
    <row r="47" s="1" customFormat="1" ht="24" customHeight="1" spans="2:13">
      <c r="B47" s="2"/>
      <c r="E47" s="4"/>
      <c r="K47" s="5"/>
      <c r="L47" s="5"/>
      <c r="M47" s="5"/>
    </row>
    <row r="48" s="1" customFormat="1" ht="24" customHeight="1" spans="2:13">
      <c r="B48" s="2"/>
      <c r="E48" s="4"/>
      <c r="K48" s="5"/>
      <c r="L48" s="5"/>
      <c r="M48" s="5"/>
    </row>
    <row r="49" s="1" customFormat="1" ht="24" customHeight="1" spans="2:13">
      <c r="B49" s="2"/>
      <c r="E49" s="4"/>
      <c r="K49" s="5"/>
      <c r="L49" s="5"/>
      <c r="M49" s="5"/>
    </row>
    <row r="50" s="1" customFormat="1" ht="24" customHeight="1" spans="2:13">
      <c r="B50" s="2"/>
      <c r="E50" s="4"/>
      <c r="K50" s="5"/>
      <c r="L50" s="5"/>
      <c r="M50" s="5"/>
    </row>
    <row r="51" s="1" customFormat="1" ht="24" customHeight="1" spans="2:13">
      <c r="B51" s="2"/>
      <c r="E51" s="4"/>
      <c r="K51" s="5"/>
      <c r="L51" s="5"/>
      <c r="M51" s="5"/>
    </row>
    <row r="52" s="1" customFormat="1" ht="24" customHeight="1" spans="2:13">
      <c r="B52" s="2"/>
      <c r="E52" s="4"/>
      <c r="K52" s="5"/>
      <c r="L52" s="5"/>
      <c r="M52" s="5"/>
    </row>
    <row r="53" s="1" customFormat="1" ht="24" customHeight="1" spans="2:13">
      <c r="B53" s="2"/>
      <c r="E53" s="4"/>
      <c r="K53" s="5"/>
      <c r="L53" s="5"/>
      <c r="M53" s="5"/>
    </row>
    <row r="54" s="1" customFormat="1" ht="24" customHeight="1" spans="2:13">
      <c r="B54" s="2"/>
      <c r="E54" s="4"/>
      <c r="K54" s="5"/>
      <c r="L54" s="5"/>
      <c r="M54" s="5"/>
    </row>
    <row r="55" s="1" customFormat="1" ht="24" customHeight="1" spans="2:13">
      <c r="B55" s="2"/>
      <c r="E55" s="4"/>
      <c r="K55" s="5"/>
      <c r="L55" s="5"/>
      <c r="M55" s="5"/>
    </row>
    <row r="56" s="1" customFormat="1" ht="24" customHeight="1" spans="2:13">
      <c r="B56" s="2"/>
      <c r="E56" s="4"/>
      <c r="K56" s="5"/>
      <c r="L56" s="5"/>
      <c r="M56" s="5"/>
    </row>
    <row r="57" s="1" customFormat="1" ht="24" customHeight="1" spans="2:13">
      <c r="B57" s="2"/>
      <c r="E57" s="4"/>
      <c r="K57" s="5"/>
      <c r="L57" s="5"/>
      <c r="M57" s="5"/>
    </row>
    <row r="58" s="1" customFormat="1" ht="24" customHeight="1" spans="2:13">
      <c r="B58" s="2"/>
      <c r="E58" s="4"/>
      <c r="K58" s="5"/>
      <c r="L58" s="5"/>
      <c r="M58" s="5"/>
    </row>
    <row r="59" s="1" customFormat="1" ht="24" customHeight="1" spans="2:13">
      <c r="B59" s="2"/>
      <c r="E59" s="4"/>
      <c r="K59" s="5"/>
      <c r="L59" s="5"/>
      <c r="M59" s="5"/>
    </row>
    <row r="60" s="1" customFormat="1" ht="24" customHeight="1" spans="2:13">
      <c r="B60" s="2"/>
      <c r="E60" s="4"/>
      <c r="K60" s="5"/>
      <c r="L60" s="5"/>
      <c r="M60" s="5"/>
    </row>
    <row r="61" s="1" customFormat="1" ht="24" customHeight="1" spans="2:13">
      <c r="B61" s="2"/>
      <c r="E61" s="4"/>
      <c r="K61" s="5"/>
      <c r="L61" s="5"/>
      <c r="M61" s="5"/>
    </row>
    <row r="62" s="1" customFormat="1" ht="23" customHeight="1" spans="2:13">
      <c r="B62" s="2"/>
      <c r="E62" s="4"/>
      <c r="K62" s="5"/>
      <c r="L62" s="5"/>
      <c r="M62" s="5"/>
    </row>
    <row r="63" s="1" customFormat="1" ht="23" customHeight="1" spans="2:13">
      <c r="B63" s="2"/>
      <c r="E63" s="4"/>
      <c r="K63" s="5"/>
      <c r="L63" s="5"/>
      <c r="M63" s="5"/>
    </row>
    <row r="64" s="1" customFormat="1" ht="23" customHeight="1" spans="2:13">
      <c r="B64" s="2"/>
      <c r="E64" s="4"/>
      <c r="K64" s="5"/>
      <c r="L64" s="5"/>
      <c r="M64" s="5"/>
    </row>
    <row r="65" s="1" customFormat="1" ht="23" customHeight="1" spans="2:13">
      <c r="B65" s="2"/>
      <c r="E65" s="4"/>
      <c r="K65" s="5"/>
      <c r="L65" s="5"/>
      <c r="M65" s="5"/>
    </row>
    <row r="66" s="1" customFormat="1" ht="23" customHeight="1" spans="2:13">
      <c r="B66" s="2"/>
      <c r="E66" s="4"/>
      <c r="K66" s="5"/>
      <c r="L66" s="5"/>
      <c r="M66" s="5"/>
    </row>
    <row r="67" s="1" customFormat="1" ht="23" customHeight="1" spans="2:13">
      <c r="B67" s="2"/>
      <c r="E67" s="4"/>
      <c r="K67" s="5"/>
      <c r="L67" s="5"/>
      <c r="M67" s="5"/>
    </row>
    <row r="68" s="1" customFormat="1" ht="23" customHeight="1" spans="2:13">
      <c r="B68" s="2"/>
      <c r="E68" s="4"/>
      <c r="K68" s="5"/>
      <c r="L68" s="5"/>
      <c r="M68" s="5"/>
    </row>
    <row r="69" s="1" customFormat="1" ht="23" customHeight="1" spans="2:13">
      <c r="B69" s="2"/>
      <c r="E69" s="4"/>
      <c r="K69" s="5"/>
      <c r="L69" s="5"/>
      <c r="M69" s="5"/>
    </row>
    <row r="70" s="1" customFormat="1" ht="23" customHeight="1" spans="2:13">
      <c r="B70" s="2"/>
      <c r="E70" s="4"/>
      <c r="K70" s="5"/>
      <c r="L70" s="5"/>
      <c r="M70" s="5"/>
    </row>
    <row r="71" s="1" customFormat="1" ht="23" customHeight="1" spans="2:13">
      <c r="B71" s="2"/>
      <c r="E71" s="4"/>
      <c r="K71" s="5"/>
      <c r="L71" s="5"/>
      <c r="M71" s="5"/>
    </row>
    <row r="72" s="1" customFormat="1" ht="23" customHeight="1" spans="2:13">
      <c r="B72" s="2"/>
      <c r="E72" s="4"/>
      <c r="K72" s="5"/>
      <c r="L72" s="5"/>
      <c r="M72" s="5"/>
    </row>
    <row r="73" s="1" customFormat="1" ht="23" customHeight="1" spans="2:13">
      <c r="B73" s="2"/>
      <c r="E73" s="4"/>
      <c r="K73" s="5"/>
      <c r="L73" s="5"/>
      <c r="M73" s="5"/>
    </row>
    <row r="74" s="1" customFormat="1" ht="23" customHeight="1" spans="2:13">
      <c r="B74" s="2"/>
      <c r="E74" s="4"/>
      <c r="K74" s="5"/>
      <c r="L74" s="5"/>
      <c r="M74" s="5"/>
    </row>
    <row r="75" s="1" customFormat="1" ht="23" customHeight="1" spans="2:13">
      <c r="B75" s="2"/>
      <c r="E75" s="4"/>
      <c r="K75" s="5"/>
      <c r="L75" s="5"/>
      <c r="M75" s="5"/>
    </row>
    <row r="76" s="1" customFormat="1" ht="23" customHeight="1" spans="2:13">
      <c r="B76" s="2"/>
      <c r="E76" s="4"/>
      <c r="K76" s="5"/>
      <c r="L76" s="5"/>
      <c r="M76" s="5"/>
    </row>
    <row r="77" s="1" customFormat="1" ht="23" customHeight="1" spans="2:13">
      <c r="B77" s="2"/>
      <c r="E77" s="4"/>
      <c r="K77" s="5"/>
      <c r="L77" s="5"/>
      <c r="M77" s="5"/>
    </row>
    <row r="78" s="1" customFormat="1" ht="23" customHeight="1" spans="2:13">
      <c r="B78" s="2"/>
      <c r="E78" s="4"/>
      <c r="K78" s="5"/>
      <c r="L78" s="5"/>
      <c r="M78" s="5"/>
    </row>
    <row r="79" s="1" customFormat="1" ht="23" customHeight="1" spans="2:13">
      <c r="B79" s="2"/>
      <c r="E79" s="4"/>
      <c r="K79" s="5"/>
      <c r="L79" s="5"/>
      <c r="M79" s="5"/>
    </row>
  </sheetData>
  <mergeCells count="3">
    <mergeCell ref="A1:O1"/>
    <mergeCell ref="A23:J23"/>
    <mergeCell ref="A24:J24"/>
  </mergeCells>
  <conditionalFormatting sqref="H4">
    <cfRule type="duplicateValues" dxfId="0" priority="120"/>
    <cfRule type="duplicateValues" dxfId="1" priority="128"/>
    <cfRule type="duplicateValues" dxfId="0" priority="129"/>
  </conditionalFormatting>
  <conditionalFormatting sqref="B6">
    <cfRule type="duplicateValues" dxfId="0" priority="91"/>
    <cfRule type="duplicateValues" dxfId="1" priority="99"/>
    <cfRule type="duplicateValues" dxfId="0" priority="100"/>
  </conditionalFormatting>
  <conditionalFormatting sqref="E6">
    <cfRule type="duplicateValues" dxfId="0" priority="90"/>
  </conditionalFormatting>
  <conditionalFormatting sqref="H6">
    <cfRule type="duplicateValues" dxfId="0" priority="108"/>
    <cfRule type="duplicateValues" dxfId="1" priority="111"/>
    <cfRule type="duplicateValues" dxfId="0" priority="112"/>
  </conditionalFormatting>
  <conditionalFormatting sqref="B7">
    <cfRule type="duplicateValues" dxfId="0" priority="60"/>
    <cfRule type="duplicateValues" dxfId="1" priority="68"/>
    <cfRule type="duplicateValues" dxfId="0" priority="69"/>
  </conditionalFormatting>
  <conditionalFormatting sqref="E7">
    <cfRule type="duplicateValues" dxfId="0" priority="59"/>
  </conditionalFormatting>
  <conditionalFormatting sqref="E8">
    <cfRule type="duplicateValues" dxfId="0" priority="57"/>
  </conditionalFormatting>
  <conditionalFormatting sqref="B13:B17">
    <cfRule type="duplicateValues" dxfId="0" priority="37"/>
    <cfRule type="duplicateValues" dxfId="1" priority="46"/>
    <cfRule type="duplicateValues" dxfId="0" priority="47"/>
  </conditionalFormatting>
  <conditionalFormatting sqref="E9:E12">
    <cfRule type="duplicateValues" dxfId="0" priority="55"/>
  </conditionalFormatting>
  <conditionalFormatting sqref="E13:E17">
    <cfRule type="duplicateValues" dxfId="0" priority="23"/>
  </conditionalFormatting>
  <conditionalFormatting sqref="H7:H12">
    <cfRule type="duplicateValues" dxfId="0" priority="77"/>
    <cfRule type="duplicateValues" dxfId="1" priority="80"/>
    <cfRule type="duplicateValues" dxfId="0" priority="81"/>
  </conditionalFormatting>
  <conditionalFormatting sqref="H13:H17">
    <cfRule type="duplicateValues" dxfId="0" priority="24"/>
    <cfRule type="duplicateValues" dxfId="1" priority="28"/>
    <cfRule type="duplicateValues" dxfId="0" priority="29"/>
  </conditionalFormatting>
  <conditionalFormatting sqref="B1:B5 H1:H5 B8:B12 H18:H22 B18:B22 B25:B1048576 H25:H1048576">
    <cfRule type="duplicateValues" dxfId="0" priority="137"/>
  </conditionalFormatting>
  <conditionalFormatting sqref="H1:H22 B1:B22 B25:B1048576 H25:H1048576">
    <cfRule type="duplicateValues" dxfId="0" priority="22"/>
  </conditionalFormatting>
  <conditionalFormatting sqref="B1:B2 B25:B1048576">
    <cfRule type="duplicateValues" dxfId="0" priority="203"/>
  </conditionalFormatting>
  <conditionalFormatting sqref="B2 B25:B1048576">
    <cfRule type="duplicateValues" dxfId="0" priority="205"/>
  </conditionalFormatting>
  <conditionalFormatting sqref="B2 H2 F25:F29 B25:B1048576 H30:H1048576">
    <cfRule type="duplicateValues" dxfId="0" priority="227"/>
  </conditionalFormatting>
  <conditionalFormatting sqref="H2 B2 F25:F29 B25:B1048576 H30:H1048576">
    <cfRule type="duplicateValues" dxfId="0" priority="222"/>
  </conditionalFormatting>
  <conditionalFormatting sqref="H2 B2 F25:F29 H30:H1048576 B25:B1048576">
    <cfRule type="duplicateValues" dxfId="0" priority="235"/>
  </conditionalFormatting>
  <conditionalFormatting sqref="B2 H2:H3 H5 H18:H22 F25:F29 B25:B1048576 H30:H1048576">
    <cfRule type="duplicateValues" dxfId="0" priority="220"/>
  </conditionalFormatting>
  <conditionalFormatting sqref="H2:H3 B2 H5 H18:H22 F25:F29 B25:B1048576 H30:H1048576">
    <cfRule type="duplicateValues" dxfId="0" priority="208"/>
  </conditionalFormatting>
  <conditionalFormatting sqref="B3:B5 B8:B12 B18:B22">
    <cfRule type="duplicateValues" dxfId="0" priority="186"/>
    <cfRule type="duplicateValues" dxfId="1" priority="194"/>
    <cfRule type="duplicateValues" dxfId="0" priority="195"/>
  </conditionalFormatting>
  <conditionalFormatting sqref="E3:E5 E18:E22">
    <cfRule type="duplicateValues" dxfId="0" priority="168"/>
  </conditionalFormatting>
  <conditionalFormatting sqref="H5 H3 H18:H22">
    <cfRule type="duplicateValues" dxfId="0" priority="209"/>
    <cfRule type="duplicateValues" dxfId="1" priority="211"/>
    <cfRule type="duplicateValues" dxfId="0" priority="212"/>
  </conditionalFormatting>
  <conditionalFormatting sqref="B6 H6">
    <cfRule type="duplicateValues" dxfId="0" priority="89"/>
  </conditionalFormatting>
  <conditionalFormatting sqref="B7 H7:H12">
    <cfRule type="duplicateValues" dxfId="0" priority="58"/>
  </conditionalFormatting>
  <pageMargins left="0.751388888888889" right="0.751388888888889" top="0" bottom="0" header="0.5" footer="0.5"/>
  <pageSetup paperSize="9" scale="86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2"/>
  <sheetViews>
    <sheetView zoomScale="115" zoomScaleNormal="115" topLeftCell="A3" workbookViewId="0">
      <selection activeCell="A16" sqref="A16:J16"/>
    </sheetView>
  </sheetViews>
  <sheetFormatPr defaultColWidth="9" defaultRowHeight="16.5"/>
  <cols>
    <col min="1" max="1" width="5.125" style="1" customWidth="1"/>
    <col min="2" max="2" width="6.5" style="2" customWidth="1"/>
    <col min="3" max="3" width="11.25" style="1" customWidth="1"/>
    <col min="4" max="4" width="11" style="1" customWidth="1"/>
    <col min="5" max="5" width="17.875" style="4" customWidth="1"/>
    <col min="6" max="7" width="4.375" style="1" customWidth="1"/>
    <col min="8" max="8" width="6.75" style="1" customWidth="1"/>
    <col min="9" max="10" width="4.375" style="1" customWidth="1"/>
    <col min="11" max="11" width="8.25" style="5" customWidth="1"/>
    <col min="12" max="12" width="7.25" style="5" customWidth="1"/>
    <col min="13" max="13" width="8.04166666666667" style="5" customWidth="1"/>
    <col min="14" max="14" width="14.125" style="1" hidden="1" customWidth="1"/>
    <col min="15" max="15" width="22.875" style="1" customWidth="1"/>
    <col min="16" max="16384" width="9" style="1"/>
  </cols>
  <sheetData>
    <row r="1" s="1" customFormat="1" ht="33" customHeight="1" spans="1:15">
      <c r="A1" s="6" t="s">
        <v>320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25"/>
    </row>
    <row r="2" s="1" customFormat="1" ht="24" customHeight="1" spans="1:15">
      <c r="A2" s="9" t="s">
        <v>181</v>
      </c>
      <c r="B2" s="10" t="s">
        <v>182</v>
      </c>
      <c r="C2" s="10" t="s">
        <v>183</v>
      </c>
      <c r="D2" s="11" t="s">
        <v>184</v>
      </c>
      <c r="E2" s="11" t="s">
        <v>185</v>
      </c>
      <c r="F2" s="10" t="s">
        <v>186</v>
      </c>
      <c r="G2" s="11" t="s">
        <v>187</v>
      </c>
      <c r="H2" s="12" t="s">
        <v>188</v>
      </c>
      <c r="I2" s="12" t="s">
        <v>189</v>
      </c>
      <c r="J2" s="12" t="s">
        <v>190</v>
      </c>
      <c r="K2" s="12" t="s">
        <v>191</v>
      </c>
      <c r="L2" s="12" t="s">
        <v>192</v>
      </c>
      <c r="M2" s="12" t="s">
        <v>178</v>
      </c>
      <c r="N2" s="10" t="s">
        <v>193</v>
      </c>
      <c r="O2" s="10" t="s">
        <v>194</v>
      </c>
    </row>
    <row r="3" s="1" customFormat="1" ht="24" customHeight="1" spans="1:15">
      <c r="A3" s="13">
        <f>ROW()-2</f>
        <v>1</v>
      </c>
      <c r="B3" s="14" t="s">
        <v>292</v>
      </c>
      <c r="C3" s="35" t="s">
        <v>280</v>
      </c>
      <c r="D3" s="16">
        <v>45778</v>
      </c>
      <c r="E3" s="17" t="s">
        <v>293</v>
      </c>
      <c r="F3" s="18" t="str">
        <f>IF(MOD(MID(E3,17,1),2)=0,"女","男")</f>
        <v>男</v>
      </c>
      <c r="G3" s="19" t="str">
        <f>IF(LEN(E3)=18,(IF(LOOKUP(MOD(SUM(MID(E3,1,1)*7,MID(E3,2,1)*9,MID(E3,3,1)*10,MID(E3,4,1)*5,MID(E3,5,1)*8,MID(E3,6,1)*4,MID(E3,7,1)*2,MID(E3,8,1),MID(E3,9,1)*6,MID(E3,10,1)*3,MID(E3,11,1)*7,MID(E3,12,1)*9,MID(E3,13,1)*10,MID(E3,14,1)*5,MID(E3,15,1)*8,MID(E3,16,1)*4,MID(E3,17,1)*2),11),{0,1,2,3,4,5,6,7,8,9,10},{"1","0","x","9","8","7","6","5","4","3","2"})=RIGHT(E3,1),"√","×")),"身份证号长度不符")</f>
        <v>√</v>
      </c>
      <c r="H3" s="14"/>
      <c r="I3" s="19" t="s">
        <v>198</v>
      </c>
      <c r="J3" s="26">
        <f>DAY(EOMONTH(D3,0))-DAY(D3)+1</f>
        <v>31</v>
      </c>
      <c r="K3" s="27">
        <v>70</v>
      </c>
      <c r="L3" s="27">
        <f>IF(H3="",30/30*J3,0)</f>
        <v>31</v>
      </c>
      <c r="M3" s="27">
        <f>SUM(K3:L3)</f>
        <v>101</v>
      </c>
      <c r="N3" s="28"/>
      <c r="O3" s="28" t="s">
        <v>175</v>
      </c>
    </row>
    <row r="4" s="1" customFormat="1" ht="24" customHeight="1" spans="1:15">
      <c r="A4" s="13">
        <f t="shared" ref="A4:A15" si="0">ROW()-2</f>
        <v>2</v>
      </c>
      <c r="B4" s="14" t="s">
        <v>300</v>
      </c>
      <c r="C4" s="35" t="s">
        <v>259</v>
      </c>
      <c r="D4" s="16">
        <v>45778</v>
      </c>
      <c r="E4" s="77" t="s">
        <v>301</v>
      </c>
      <c r="F4" s="18" t="str">
        <f t="shared" ref="F4:F15" si="1">IF(MOD(MID(E4,17,1),2)=0,"女","男")</f>
        <v>男</v>
      </c>
      <c r="G4" s="19" t="str">
        <f>IF(LEN(E4)=18,(IF(LOOKUP(MOD(SUM(MID(E4,1,1)*7,MID(E4,2,1)*9,MID(E4,3,1)*10,MID(E4,4,1)*5,MID(E4,5,1)*8,MID(E4,6,1)*4,MID(E4,7,1)*2,MID(E4,8,1),MID(E4,9,1)*6,MID(E4,10,1)*3,MID(E4,11,1)*7,MID(E4,12,1)*9,MID(E4,13,1)*10,MID(E4,14,1)*5,MID(E4,15,1)*8,MID(E4,16,1)*4,MID(E4,17,1)*2),11),{0,1,2,3,4,5,6,7,8,9,10},{"1","0","x","9","8","7","6","5","4","3","2"})=RIGHT(E4,1),"√","×")),"身份证号长度不符")</f>
        <v>√</v>
      </c>
      <c r="H4" s="14"/>
      <c r="I4" s="19" t="s">
        <v>198</v>
      </c>
      <c r="J4" s="26">
        <f t="shared" ref="J4:J15" si="2">DAY(EOMONTH(D4,0))-DAY(D4)+1</f>
        <v>31</v>
      </c>
      <c r="K4" s="27">
        <v>70</v>
      </c>
      <c r="L4" s="27">
        <f t="shared" ref="L4:L15" si="3">IF(H4="",30/30*J4,0)</f>
        <v>31</v>
      </c>
      <c r="M4" s="27">
        <f t="shared" ref="M4:M15" si="4">SUM(K4:L4)</f>
        <v>101</v>
      </c>
      <c r="N4" s="28"/>
      <c r="O4" s="28" t="s">
        <v>176</v>
      </c>
    </row>
    <row r="5" s="1" customFormat="1" ht="24" customHeight="1" spans="1:15">
      <c r="A5" s="13">
        <f t="shared" si="0"/>
        <v>3</v>
      </c>
      <c r="B5" s="14" t="s">
        <v>302</v>
      </c>
      <c r="C5" s="35" t="s">
        <v>259</v>
      </c>
      <c r="D5" s="16">
        <v>45778</v>
      </c>
      <c r="E5" s="77" t="s">
        <v>303</v>
      </c>
      <c r="F5" s="18" t="str">
        <f t="shared" si="1"/>
        <v>男</v>
      </c>
      <c r="G5" s="19" t="str">
        <f>IF(LEN(E5)=18,(IF(LOOKUP(MOD(SUM(MID(E5,1,1)*7,MID(E5,2,1)*9,MID(E5,3,1)*10,MID(E5,4,1)*5,MID(E5,5,1)*8,MID(E5,6,1)*4,MID(E5,7,1)*2,MID(E5,8,1),MID(E5,9,1)*6,MID(E5,10,1)*3,MID(E5,11,1)*7,MID(E5,12,1)*9,MID(E5,13,1)*10,MID(E5,14,1)*5,MID(E5,15,1)*8,MID(E5,16,1)*4,MID(E5,17,1)*2),11),{0,1,2,3,4,5,6,7,8,9,10},{"1","0","x","9","8","7","6","5","4","3","2"})=RIGHT(E5,1),"√","×")),"身份证号长度不符")</f>
        <v>√</v>
      </c>
      <c r="H5" s="14"/>
      <c r="I5" s="19" t="s">
        <v>198</v>
      </c>
      <c r="J5" s="26">
        <f t="shared" si="2"/>
        <v>31</v>
      </c>
      <c r="K5" s="27">
        <v>70</v>
      </c>
      <c r="L5" s="27">
        <f t="shared" si="3"/>
        <v>31</v>
      </c>
      <c r="M5" s="27">
        <f t="shared" si="4"/>
        <v>101</v>
      </c>
      <c r="N5" s="28"/>
      <c r="O5" s="28" t="s">
        <v>176</v>
      </c>
    </row>
    <row r="6" s="1" customFormat="1" ht="24" customHeight="1" spans="1:15">
      <c r="A6" s="13">
        <f t="shared" si="0"/>
        <v>4</v>
      </c>
      <c r="B6" s="14" t="s">
        <v>304</v>
      </c>
      <c r="C6" s="35" t="s">
        <v>283</v>
      </c>
      <c r="D6" s="16">
        <v>45778</v>
      </c>
      <c r="E6" s="77" t="s">
        <v>305</v>
      </c>
      <c r="F6" s="18" t="str">
        <f t="shared" si="1"/>
        <v>男</v>
      </c>
      <c r="G6" s="19" t="str">
        <f>IF(LEN(E6)=18,(IF(LOOKUP(MOD(SUM(MID(E6,1,1)*7,MID(E6,2,1)*9,MID(E6,3,1)*10,MID(E6,4,1)*5,MID(E6,5,1)*8,MID(E6,6,1)*4,MID(E6,7,1)*2,MID(E6,8,1),MID(E6,9,1)*6,MID(E6,10,1)*3,MID(E6,11,1)*7,MID(E6,12,1)*9,MID(E6,13,1)*10,MID(E6,14,1)*5,MID(E6,15,1)*8,MID(E6,16,1)*4,MID(E6,17,1)*2),11),{0,1,2,3,4,5,6,7,8,9,10},{"1","0","x","9","8","7","6","5","4","3","2"})=RIGHT(E6,1),"√","×")),"身份证号长度不符")</f>
        <v>√</v>
      </c>
      <c r="H6" s="14"/>
      <c r="I6" s="19" t="s">
        <v>198</v>
      </c>
      <c r="J6" s="26">
        <f t="shared" si="2"/>
        <v>31</v>
      </c>
      <c r="K6" s="27">
        <v>70</v>
      </c>
      <c r="L6" s="27">
        <f t="shared" si="3"/>
        <v>31</v>
      </c>
      <c r="M6" s="27">
        <f t="shared" si="4"/>
        <v>101</v>
      </c>
      <c r="N6" s="28"/>
      <c r="O6" s="28" t="s">
        <v>175</v>
      </c>
    </row>
    <row r="7" s="1" customFormat="1" ht="24" customHeight="1" spans="1:15">
      <c r="A7" s="13">
        <f t="shared" si="0"/>
        <v>5</v>
      </c>
      <c r="B7" s="14" t="s">
        <v>306</v>
      </c>
      <c r="C7" s="35" t="s">
        <v>221</v>
      </c>
      <c r="D7" s="16">
        <v>45778</v>
      </c>
      <c r="E7" s="77" t="s">
        <v>307</v>
      </c>
      <c r="F7" s="18" t="str">
        <f t="shared" si="1"/>
        <v>男</v>
      </c>
      <c r="G7" s="19" t="str">
        <f>IF(LEN(E7)=18,(IF(LOOKUP(MOD(SUM(MID(E7,1,1)*7,MID(E7,2,1)*9,MID(E7,3,1)*10,MID(E7,4,1)*5,MID(E7,5,1)*8,MID(E7,6,1)*4,MID(E7,7,1)*2,MID(E7,8,1),MID(E7,9,1)*6,MID(E7,10,1)*3,MID(E7,11,1)*7,MID(E7,12,1)*9,MID(E7,13,1)*10,MID(E7,14,1)*5,MID(E7,15,1)*8,MID(E7,16,1)*4,MID(E7,17,1)*2),11),{0,1,2,3,4,5,6,7,8,9,10},{"1","0","x","9","8","7","6","5","4","3","2"})=RIGHT(E7,1),"√","×")),"身份证号长度不符")</f>
        <v>√</v>
      </c>
      <c r="H7" s="14"/>
      <c r="I7" s="19" t="s">
        <v>198</v>
      </c>
      <c r="J7" s="26">
        <f t="shared" si="2"/>
        <v>31</v>
      </c>
      <c r="K7" s="27">
        <v>70</v>
      </c>
      <c r="L7" s="27">
        <f t="shared" si="3"/>
        <v>31</v>
      </c>
      <c r="M7" s="27">
        <f t="shared" si="4"/>
        <v>101</v>
      </c>
      <c r="N7" s="28"/>
      <c r="O7" s="28" t="s">
        <v>175</v>
      </c>
    </row>
    <row r="8" s="1" customFormat="1" ht="24" customHeight="1" spans="1:15">
      <c r="A8" s="13">
        <f t="shared" si="0"/>
        <v>6</v>
      </c>
      <c r="B8" s="14" t="s">
        <v>308</v>
      </c>
      <c r="C8" s="35" t="s">
        <v>259</v>
      </c>
      <c r="D8" s="16">
        <v>45778</v>
      </c>
      <c r="E8" s="77" t="s">
        <v>309</v>
      </c>
      <c r="F8" s="18" t="str">
        <f t="shared" si="1"/>
        <v>男</v>
      </c>
      <c r="G8" s="19" t="str">
        <f>IF(LEN(E8)=18,(IF(LOOKUP(MOD(SUM(MID(E8,1,1)*7,MID(E8,2,1)*9,MID(E8,3,1)*10,MID(E8,4,1)*5,MID(E8,5,1)*8,MID(E8,6,1)*4,MID(E8,7,1)*2,MID(E8,8,1),MID(E8,9,1)*6,MID(E8,10,1)*3,MID(E8,11,1)*7,MID(E8,12,1)*9,MID(E8,13,1)*10,MID(E8,14,1)*5,MID(E8,15,1)*8,MID(E8,16,1)*4,MID(E8,17,1)*2),11),{0,1,2,3,4,5,6,7,8,9,10},{"1","0","x","9","8","7","6","5","4","3","2"})=RIGHT(E8,1),"√","×")),"身份证号长度不符")</f>
        <v>√</v>
      </c>
      <c r="H8" s="14"/>
      <c r="I8" s="19" t="s">
        <v>198</v>
      </c>
      <c r="J8" s="26">
        <f t="shared" si="2"/>
        <v>31</v>
      </c>
      <c r="K8" s="27">
        <v>70</v>
      </c>
      <c r="L8" s="27">
        <f t="shared" si="3"/>
        <v>31</v>
      </c>
      <c r="M8" s="27">
        <f t="shared" si="4"/>
        <v>101</v>
      </c>
      <c r="N8" s="28"/>
      <c r="O8" s="28" t="s">
        <v>176</v>
      </c>
    </row>
    <row r="9" s="1" customFormat="1" ht="24" customHeight="1" spans="1:15">
      <c r="A9" s="13">
        <f t="shared" si="0"/>
        <v>7</v>
      </c>
      <c r="B9" s="14" t="s">
        <v>310</v>
      </c>
      <c r="C9" s="35" t="s">
        <v>259</v>
      </c>
      <c r="D9" s="16">
        <v>45778</v>
      </c>
      <c r="E9" s="77" t="s">
        <v>311</v>
      </c>
      <c r="F9" s="18" t="str">
        <f t="shared" si="1"/>
        <v>男</v>
      </c>
      <c r="G9" s="19" t="str">
        <f>IF(LEN(E9)=18,(IF(LOOKUP(MOD(SUM(MID(E9,1,1)*7,MID(E9,2,1)*9,MID(E9,3,1)*10,MID(E9,4,1)*5,MID(E9,5,1)*8,MID(E9,6,1)*4,MID(E9,7,1)*2,MID(E9,8,1),MID(E9,9,1)*6,MID(E9,10,1)*3,MID(E9,11,1)*7,MID(E9,12,1)*9,MID(E9,13,1)*10,MID(E9,14,1)*5,MID(E9,15,1)*8,MID(E9,16,1)*4,MID(E9,17,1)*2),11),{0,1,2,3,4,5,6,7,8,9,10},{"1","0","x","9","8","7","6","5","4","3","2"})=RIGHT(E9,1),"√","×")),"身份证号长度不符")</f>
        <v>√</v>
      </c>
      <c r="H9" s="14"/>
      <c r="I9" s="19" t="s">
        <v>198</v>
      </c>
      <c r="J9" s="26">
        <f t="shared" si="2"/>
        <v>31</v>
      </c>
      <c r="K9" s="27">
        <v>70</v>
      </c>
      <c r="L9" s="27">
        <f t="shared" si="3"/>
        <v>31</v>
      </c>
      <c r="M9" s="27">
        <f t="shared" si="4"/>
        <v>101</v>
      </c>
      <c r="N9" s="28"/>
      <c r="O9" s="28" t="s">
        <v>176</v>
      </c>
    </row>
    <row r="10" s="1" customFormat="1" ht="24" customHeight="1" spans="1:15">
      <c r="A10" s="13">
        <f t="shared" si="0"/>
        <v>8</v>
      </c>
      <c r="B10" s="14" t="s">
        <v>312</v>
      </c>
      <c r="C10" s="35" t="s">
        <v>221</v>
      </c>
      <c r="D10" s="16">
        <v>45778</v>
      </c>
      <c r="E10" s="77" t="s">
        <v>313</v>
      </c>
      <c r="F10" s="18" t="str">
        <f t="shared" si="1"/>
        <v>男</v>
      </c>
      <c r="G10" s="19" t="str">
        <f>IF(LEN(E10)=18,(IF(LOOKUP(MOD(SUM(MID(E10,1,1)*7,MID(E10,2,1)*9,MID(E10,3,1)*10,MID(E10,4,1)*5,MID(E10,5,1)*8,MID(E10,6,1)*4,MID(E10,7,1)*2,MID(E10,8,1),MID(E10,9,1)*6,MID(E10,10,1)*3,MID(E10,11,1)*7,MID(E10,12,1)*9,MID(E10,13,1)*10,MID(E10,14,1)*5,MID(E10,15,1)*8,MID(E10,16,1)*4,MID(E10,17,1)*2),11),{0,1,2,3,4,5,6,7,8,9,10},{"1","0","x","9","8","7","6","5","4","3","2"})=RIGHT(E10,1),"√","×")),"身份证号长度不符")</f>
        <v>√</v>
      </c>
      <c r="H10" s="14"/>
      <c r="I10" s="19" t="s">
        <v>198</v>
      </c>
      <c r="J10" s="26">
        <f t="shared" si="2"/>
        <v>31</v>
      </c>
      <c r="K10" s="27">
        <v>70</v>
      </c>
      <c r="L10" s="27">
        <f t="shared" si="3"/>
        <v>31</v>
      </c>
      <c r="M10" s="27">
        <f t="shared" si="4"/>
        <v>101</v>
      </c>
      <c r="N10" s="28"/>
      <c r="O10" s="28" t="s">
        <v>175</v>
      </c>
    </row>
    <row r="11" s="1" customFormat="1" ht="24" customHeight="1" spans="1:15">
      <c r="A11" s="13">
        <f t="shared" si="0"/>
        <v>9</v>
      </c>
      <c r="B11" s="14" t="s">
        <v>314</v>
      </c>
      <c r="C11" s="35" t="s">
        <v>315</v>
      </c>
      <c r="D11" s="16">
        <v>45778</v>
      </c>
      <c r="E11" s="77" t="s">
        <v>316</v>
      </c>
      <c r="F11" s="18" t="str">
        <f t="shared" si="1"/>
        <v>女</v>
      </c>
      <c r="G11" s="19" t="str">
        <f>IF(LEN(E11)=18,(IF(LOOKUP(MOD(SUM(MID(E11,1,1)*7,MID(E11,2,1)*9,MID(E11,3,1)*10,MID(E11,4,1)*5,MID(E11,5,1)*8,MID(E11,6,1)*4,MID(E11,7,1)*2,MID(E11,8,1),MID(E11,9,1)*6,MID(E11,10,1)*3,MID(E11,11,1)*7,MID(E11,12,1)*9,MID(E11,13,1)*10,MID(E11,14,1)*5,MID(E11,15,1)*8,MID(E11,16,1)*4,MID(E11,17,1)*2),11),{0,1,2,3,4,5,6,7,8,9,10},{"1","0","x","9","8","7","6","5","4","3","2"})=RIGHT(E11,1),"√","×")),"身份证号长度不符")</f>
        <v>√</v>
      </c>
      <c r="H11" s="14"/>
      <c r="I11" s="19" t="s">
        <v>198</v>
      </c>
      <c r="J11" s="26">
        <f t="shared" si="2"/>
        <v>31</v>
      </c>
      <c r="K11" s="27">
        <v>70</v>
      </c>
      <c r="L11" s="27">
        <f t="shared" si="3"/>
        <v>31</v>
      </c>
      <c r="M11" s="27">
        <f t="shared" si="4"/>
        <v>101</v>
      </c>
      <c r="N11" s="28"/>
      <c r="O11" s="28" t="s">
        <v>175</v>
      </c>
    </row>
    <row r="12" s="1" customFormat="1" ht="24" customHeight="1" spans="1:15">
      <c r="A12" s="13">
        <f t="shared" si="0"/>
        <v>10</v>
      </c>
      <c r="B12" s="14" t="s">
        <v>317</v>
      </c>
      <c r="C12" s="35" t="s">
        <v>160</v>
      </c>
      <c r="D12" s="16">
        <v>45778</v>
      </c>
      <c r="E12" s="77" t="s">
        <v>318</v>
      </c>
      <c r="F12" s="18" t="str">
        <f t="shared" si="1"/>
        <v>女</v>
      </c>
      <c r="G12" s="19" t="str">
        <f>IF(LEN(E12)=18,(IF(LOOKUP(MOD(SUM(MID(E12,1,1)*7,MID(E12,2,1)*9,MID(E12,3,1)*10,MID(E12,4,1)*5,MID(E12,5,1)*8,MID(E12,6,1)*4,MID(E12,7,1)*2,MID(E12,8,1),MID(E12,9,1)*6,MID(E12,10,1)*3,MID(E12,11,1)*7,MID(E12,12,1)*9,MID(E12,13,1)*10,MID(E12,14,1)*5,MID(E12,15,1)*8,MID(E12,16,1)*4,MID(E12,17,1)*2),11),{0,1,2,3,4,5,6,7,8,9,10},{"1","0","x","9","8","7","6","5","4","3","2"})=RIGHT(E12,1),"√","×")),"身份证号长度不符")</f>
        <v>√</v>
      </c>
      <c r="H12" s="14"/>
      <c r="I12" s="19" t="s">
        <v>198</v>
      </c>
      <c r="J12" s="26">
        <f t="shared" si="2"/>
        <v>31</v>
      </c>
      <c r="K12" s="27">
        <v>70</v>
      </c>
      <c r="L12" s="27">
        <f t="shared" si="3"/>
        <v>31</v>
      </c>
      <c r="M12" s="27">
        <f t="shared" si="4"/>
        <v>101</v>
      </c>
      <c r="N12" s="28"/>
      <c r="O12" s="28" t="s">
        <v>319</v>
      </c>
    </row>
    <row r="13" s="1" customFormat="1" ht="24" customHeight="1" spans="1:15">
      <c r="A13" s="13">
        <f t="shared" si="0"/>
        <v>11</v>
      </c>
      <c r="B13" s="14" t="s">
        <v>321</v>
      </c>
      <c r="C13" s="35" t="s">
        <v>259</v>
      </c>
      <c r="D13" s="16">
        <v>45783</v>
      </c>
      <c r="E13" s="77" t="s">
        <v>322</v>
      </c>
      <c r="F13" s="18" t="str">
        <f t="shared" si="1"/>
        <v>女</v>
      </c>
      <c r="G13" s="19" t="str">
        <f>IF(LEN(E13)=18,(IF(LOOKUP(MOD(SUM(MID(E13,1,1)*7,MID(E13,2,1)*9,MID(E13,3,1)*10,MID(E13,4,1)*5,MID(E13,5,1)*8,MID(E13,6,1)*4,MID(E13,7,1)*2,MID(E13,8,1),MID(E13,9,1)*6,MID(E13,10,1)*3,MID(E13,11,1)*7,MID(E13,12,1)*9,MID(E13,13,1)*10,MID(E13,14,1)*5,MID(E13,15,1)*8,MID(E13,16,1)*4,MID(E13,17,1)*2),11),{0,1,2,3,4,5,6,7,8,9,10},{"1","0","x","9","8","7","6","5","4","3","2"})=RIGHT(E13,1),"√","×")),"身份证号长度不符")</f>
        <v>√</v>
      </c>
      <c r="H13" s="14" t="s">
        <v>308</v>
      </c>
      <c r="I13" s="19" t="s">
        <v>198</v>
      </c>
      <c r="J13" s="26">
        <f t="shared" si="2"/>
        <v>26</v>
      </c>
      <c r="K13" s="27">
        <f>IF(H13="",70/30*J13,0)</f>
        <v>0</v>
      </c>
      <c r="L13" s="27">
        <f t="shared" si="3"/>
        <v>0</v>
      </c>
      <c r="M13" s="27">
        <f t="shared" si="4"/>
        <v>0</v>
      </c>
      <c r="N13" s="28"/>
      <c r="O13" s="28" t="s">
        <v>176</v>
      </c>
    </row>
    <row r="14" s="1" customFormat="1" ht="24" customHeight="1" spans="1:15">
      <c r="A14" s="13">
        <f t="shared" si="0"/>
        <v>12</v>
      </c>
      <c r="B14" s="14" t="s">
        <v>323</v>
      </c>
      <c r="C14" s="35" t="s">
        <v>259</v>
      </c>
      <c r="D14" s="16">
        <v>45783</v>
      </c>
      <c r="E14" s="77" t="s">
        <v>324</v>
      </c>
      <c r="F14" s="18" t="str">
        <f t="shared" si="1"/>
        <v>女</v>
      </c>
      <c r="G14" s="19" t="str">
        <f>IF(LEN(E14)=18,(IF(LOOKUP(MOD(SUM(MID(E14,1,1)*7,MID(E14,2,1)*9,MID(E14,3,1)*10,MID(E14,4,1)*5,MID(E14,5,1)*8,MID(E14,6,1)*4,MID(E14,7,1)*2,MID(E14,8,1),MID(E14,9,1)*6,MID(E14,10,1)*3,MID(E14,11,1)*7,MID(E14,12,1)*9,MID(E14,13,1)*10,MID(E14,14,1)*5,MID(E14,15,1)*8,MID(E14,16,1)*4,MID(E14,17,1)*2),11),{0,1,2,3,4,5,6,7,8,9,10},{"1","0","x","9","8","7","6","5","4","3","2"})=RIGHT(E14,1),"√","×")),"身份证号长度不符")</f>
        <v>√</v>
      </c>
      <c r="H14" s="14"/>
      <c r="I14" s="19" t="s">
        <v>198</v>
      </c>
      <c r="J14" s="26">
        <f t="shared" si="2"/>
        <v>26</v>
      </c>
      <c r="K14" s="27">
        <f>IF(H14="",70/30*J14,0)</f>
        <v>60.6666666666667</v>
      </c>
      <c r="L14" s="27">
        <f t="shared" si="3"/>
        <v>26</v>
      </c>
      <c r="M14" s="27">
        <f t="shared" si="4"/>
        <v>86.6666666666667</v>
      </c>
      <c r="N14" s="28"/>
      <c r="O14" s="28" t="s">
        <v>176</v>
      </c>
    </row>
    <row r="15" s="1" customFormat="1" ht="24" customHeight="1" spans="1:15">
      <c r="A15" s="13">
        <f t="shared" si="0"/>
        <v>13</v>
      </c>
      <c r="B15" s="14" t="s">
        <v>325</v>
      </c>
      <c r="C15" s="35" t="s">
        <v>259</v>
      </c>
      <c r="D15" s="16">
        <v>45799</v>
      </c>
      <c r="E15" s="77" t="s">
        <v>326</v>
      </c>
      <c r="F15" s="18" t="str">
        <f t="shared" si="1"/>
        <v>男</v>
      </c>
      <c r="G15" s="19" t="str">
        <f>IF(LEN(E15)=18,(IF(LOOKUP(MOD(SUM(MID(E15,1,1)*7,MID(E15,2,1)*9,MID(E15,3,1)*10,MID(E15,4,1)*5,MID(E15,5,1)*8,MID(E15,6,1)*4,MID(E15,7,1)*2,MID(E15,8,1),MID(E15,9,1)*6,MID(E15,10,1)*3,MID(E15,11,1)*7,MID(E15,12,1)*9,MID(E15,13,1)*10,MID(E15,14,1)*5,MID(E15,15,1)*8,MID(E15,16,1)*4,MID(E15,17,1)*2),11),{0,1,2,3,4,5,6,7,8,9,10},{"1","0","x","9","8","7","6","5","4","3","2"})=RIGHT(E15,1),"√","×")),"身份证号长度不符")</f>
        <v>√</v>
      </c>
      <c r="H15" s="14" t="s">
        <v>300</v>
      </c>
      <c r="I15" s="19" t="s">
        <v>198</v>
      </c>
      <c r="J15" s="26">
        <f t="shared" si="2"/>
        <v>10</v>
      </c>
      <c r="K15" s="27">
        <f>IF(H15="",70/30*J15,0)</f>
        <v>0</v>
      </c>
      <c r="L15" s="27">
        <f t="shared" si="3"/>
        <v>0</v>
      </c>
      <c r="M15" s="27">
        <f t="shared" si="4"/>
        <v>0</v>
      </c>
      <c r="N15" s="28"/>
      <c r="O15" s="28" t="s">
        <v>176</v>
      </c>
    </row>
    <row r="16" s="1" customFormat="1" ht="24" customHeight="1" spans="1:15">
      <c r="A16" s="21" t="s">
        <v>217</v>
      </c>
      <c r="B16" s="22"/>
      <c r="C16" s="22"/>
      <c r="D16" s="22"/>
      <c r="E16" s="22"/>
      <c r="F16" s="22"/>
      <c r="G16" s="22"/>
      <c r="H16" s="22"/>
      <c r="I16" s="22"/>
      <c r="J16" s="29"/>
      <c r="K16" s="27">
        <f>SUM(K3:K15)</f>
        <v>760.666666666667</v>
      </c>
      <c r="L16" s="27">
        <f>SUM(L3:L15)</f>
        <v>336</v>
      </c>
      <c r="M16" s="27">
        <f>SUM(M3:M15)</f>
        <v>1096.66666666667</v>
      </c>
      <c r="N16" s="28"/>
      <c r="O16" s="28"/>
    </row>
    <row r="17" s="1" customFormat="1" ht="24" customHeight="1" spans="1:15">
      <c r="A17" s="21" t="s">
        <v>294</v>
      </c>
      <c r="B17" s="22"/>
      <c r="C17" s="22"/>
      <c r="D17" s="22"/>
      <c r="E17" s="22"/>
      <c r="F17" s="22"/>
      <c r="G17" s="22"/>
      <c r="H17" s="22"/>
      <c r="I17" s="22"/>
      <c r="J17" s="29"/>
      <c r="K17" s="30"/>
      <c r="L17" s="31">
        <v>0.06</v>
      </c>
      <c r="M17" s="28">
        <f>M16*L17+M16</f>
        <v>1162.46666666667</v>
      </c>
      <c r="N17" s="28"/>
      <c r="O17" s="28"/>
    </row>
    <row r="18" s="1" customFormat="1" ht="24" customHeight="1" spans="2:11">
      <c r="B18" s="2"/>
      <c r="E18"/>
      <c r="I18" s="5"/>
      <c r="J18" s="5"/>
      <c r="K18" s="5"/>
    </row>
    <row r="19" s="1" customFormat="1" ht="24" customHeight="1" spans="2:11">
      <c r="B19" s="2"/>
      <c r="E19"/>
      <c r="I19" s="5"/>
      <c r="J19" s="5"/>
      <c r="K19" s="5"/>
    </row>
    <row r="20" s="1" customFormat="1" ht="24" customHeight="1" spans="2:11">
      <c r="B20" s="2"/>
      <c r="C20"/>
      <c r="D20"/>
      <c r="E20"/>
      <c r="I20" s="5"/>
      <c r="J20" s="5"/>
      <c r="K20" s="5"/>
    </row>
    <row r="21" s="1" customFormat="1" ht="24" customHeight="1" spans="2:11">
      <c r="B21" s="2"/>
      <c r="C21"/>
      <c r="D21"/>
      <c r="E21"/>
      <c r="I21" s="5"/>
      <c r="J21" s="5"/>
      <c r="K21" s="5"/>
    </row>
    <row r="22" s="1" customFormat="1" ht="24" customHeight="1" spans="2:11">
      <c r="B22" s="2"/>
      <c r="C22"/>
      <c r="D22"/>
      <c r="E22"/>
      <c r="I22" s="5"/>
      <c r="J22" s="5"/>
      <c r="K22" s="5"/>
    </row>
    <row r="23" s="1" customFormat="1" ht="24" customHeight="1" spans="2:13">
      <c r="B23" s="2"/>
      <c r="C23"/>
      <c r="D23"/>
      <c r="E23"/>
      <c r="F23"/>
      <c r="G23"/>
      <c r="K23" s="5"/>
      <c r="L23" s="5"/>
      <c r="M23" s="5"/>
    </row>
    <row r="24" s="1" customFormat="1" ht="24" customHeight="1" spans="2:13">
      <c r="B24" s="2"/>
      <c r="C24"/>
      <c r="D24"/>
      <c r="E24"/>
      <c r="F24"/>
      <c r="G24"/>
      <c r="K24" s="5"/>
      <c r="L24" s="5"/>
      <c r="M24" s="5"/>
    </row>
    <row r="25" s="1" customFormat="1" ht="24" customHeight="1" spans="2:13">
      <c r="B25" s="2"/>
      <c r="C25"/>
      <c r="D25"/>
      <c r="E25"/>
      <c r="F25"/>
      <c r="G25"/>
      <c r="K25" s="5"/>
      <c r="L25" s="5"/>
      <c r="M25" s="5"/>
    </row>
    <row r="26" s="1" customFormat="1" ht="24" customHeight="1" spans="2:13">
      <c r="B26" s="2"/>
      <c r="C26"/>
      <c r="D26"/>
      <c r="E26"/>
      <c r="F26"/>
      <c r="G26"/>
      <c r="K26" s="5"/>
      <c r="L26" s="5"/>
      <c r="M26" s="5"/>
    </row>
    <row r="27" s="1" customFormat="1" ht="24" customHeight="1" spans="2:13">
      <c r="B27" s="2"/>
      <c r="C27"/>
      <c r="D27"/>
      <c r="E27"/>
      <c r="F27"/>
      <c r="G27"/>
      <c r="K27" s="5"/>
      <c r="L27" s="5"/>
      <c r="M27" s="5"/>
    </row>
    <row r="28" s="1" customFormat="1" ht="24" customHeight="1" spans="2:13">
      <c r="B28" s="2"/>
      <c r="C28"/>
      <c r="D28"/>
      <c r="E28"/>
      <c r="F28"/>
      <c r="G28"/>
      <c r="K28" s="5"/>
      <c r="L28" s="5"/>
      <c r="M28" s="5"/>
    </row>
    <row r="29" s="1" customFormat="1" ht="24" customHeight="1" spans="2:13">
      <c r="B29" s="2"/>
      <c r="C29"/>
      <c r="D29"/>
      <c r="E29"/>
      <c r="F29"/>
      <c r="G29"/>
      <c r="K29" s="5"/>
      <c r="L29" s="5"/>
      <c r="M29" s="5"/>
    </row>
    <row r="30" s="1" customFormat="1" ht="24" customHeight="1" spans="2:13">
      <c r="B30" s="2"/>
      <c r="C30"/>
      <c r="D30"/>
      <c r="E30"/>
      <c r="F30"/>
      <c r="G30"/>
      <c r="K30" s="5"/>
      <c r="L30" s="5"/>
      <c r="M30" s="5"/>
    </row>
    <row r="31" s="1" customFormat="1" ht="24" customHeight="1" spans="2:13">
      <c r="B31" s="2"/>
      <c r="C31"/>
      <c r="D31"/>
      <c r="E31"/>
      <c r="F31"/>
      <c r="G31"/>
      <c r="K31" s="5"/>
      <c r="L31" s="5"/>
      <c r="M31" s="5"/>
    </row>
    <row r="32" s="1" customFormat="1" ht="24" customHeight="1" spans="2:13">
      <c r="B32" s="2"/>
      <c r="C32"/>
      <c r="D32"/>
      <c r="E32"/>
      <c r="F32"/>
      <c r="G32"/>
      <c r="K32" s="5"/>
      <c r="L32" s="5"/>
      <c r="M32" s="5"/>
    </row>
    <row r="33" s="1" customFormat="1" ht="24" customHeight="1" spans="2:13">
      <c r="B33" s="2"/>
      <c r="E33"/>
      <c r="F33"/>
      <c r="G33"/>
      <c r="K33" s="5"/>
      <c r="L33" s="5"/>
      <c r="M33" s="5"/>
    </row>
    <row r="34" s="1" customFormat="1" ht="24" customHeight="1" spans="2:13">
      <c r="B34" s="2"/>
      <c r="E34" s="4"/>
      <c r="K34" s="5"/>
      <c r="L34" s="5"/>
      <c r="M34" s="5"/>
    </row>
    <row r="35" s="1" customFormat="1" ht="24" customHeight="1" spans="2:13">
      <c r="B35" s="2"/>
      <c r="E35" s="4"/>
      <c r="K35" s="5"/>
      <c r="L35" s="5"/>
      <c r="M35" s="5"/>
    </row>
    <row r="36" s="1" customFormat="1" ht="24" customHeight="1" spans="2:13">
      <c r="B36" s="2"/>
      <c r="E36" s="4"/>
      <c r="K36" s="5"/>
      <c r="L36" s="5"/>
      <c r="M36" s="5"/>
    </row>
    <row r="37" s="1" customFormat="1" ht="24" customHeight="1" spans="2:13">
      <c r="B37" s="2"/>
      <c r="E37" s="4"/>
      <c r="K37" s="5"/>
      <c r="L37" s="5"/>
      <c r="M37" s="5"/>
    </row>
    <row r="38" s="1" customFormat="1" ht="24" customHeight="1" spans="2:13">
      <c r="B38" s="2"/>
      <c r="E38" s="4"/>
      <c r="K38" s="5"/>
      <c r="L38" s="5"/>
      <c r="M38" s="5"/>
    </row>
    <row r="39" s="1" customFormat="1" ht="24" customHeight="1" spans="2:13">
      <c r="B39" s="2"/>
      <c r="E39" s="4"/>
      <c r="K39" s="5"/>
      <c r="L39" s="5"/>
      <c r="M39" s="5"/>
    </row>
    <row r="40" s="1" customFormat="1" ht="24" customHeight="1" spans="2:13">
      <c r="B40" s="2"/>
      <c r="E40" s="4"/>
      <c r="K40" s="5"/>
      <c r="L40" s="5"/>
      <c r="M40" s="5"/>
    </row>
    <row r="41" s="1" customFormat="1" ht="24" customHeight="1" spans="2:13">
      <c r="B41" s="2"/>
      <c r="E41" s="4"/>
      <c r="K41" s="5"/>
      <c r="L41" s="5"/>
      <c r="M41" s="5"/>
    </row>
    <row r="42" s="1" customFormat="1" ht="24" customHeight="1" spans="2:13">
      <c r="B42" s="2"/>
      <c r="E42" s="4"/>
      <c r="K42" s="5"/>
      <c r="L42" s="5"/>
      <c r="M42" s="5"/>
    </row>
    <row r="43" s="1" customFormat="1" ht="24" customHeight="1" spans="2:13">
      <c r="B43" s="2"/>
      <c r="E43" s="4"/>
      <c r="K43" s="5"/>
      <c r="L43" s="5"/>
      <c r="M43" s="5"/>
    </row>
    <row r="44" s="1" customFormat="1" ht="24" customHeight="1" spans="2:13">
      <c r="B44" s="2"/>
      <c r="E44" s="4"/>
      <c r="K44" s="5"/>
      <c r="L44" s="5"/>
      <c r="M44" s="5"/>
    </row>
    <row r="45" s="1" customFormat="1" ht="24" customHeight="1" spans="2:13">
      <c r="B45" s="2"/>
      <c r="E45" s="4"/>
      <c r="K45" s="5"/>
      <c r="L45" s="5"/>
      <c r="M45" s="5"/>
    </row>
    <row r="46" s="1" customFormat="1" ht="24" customHeight="1" spans="2:13">
      <c r="B46" s="2"/>
      <c r="E46" s="4"/>
      <c r="K46" s="5"/>
      <c r="L46" s="5"/>
      <c r="M46" s="5"/>
    </row>
    <row r="47" s="1" customFormat="1" ht="24" customHeight="1" spans="2:13">
      <c r="B47" s="2"/>
      <c r="E47" s="4"/>
      <c r="K47" s="5"/>
      <c r="L47" s="5"/>
      <c r="M47" s="5"/>
    </row>
    <row r="48" s="1" customFormat="1" ht="24" customHeight="1" spans="2:13">
      <c r="B48" s="2"/>
      <c r="E48" s="4"/>
      <c r="K48" s="5"/>
      <c r="L48" s="5"/>
      <c r="M48" s="5"/>
    </row>
    <row r="49" s="1" customFormat="1" ht="24" customHeight="1" spans="2:13">
      <c r="B49" s="2"/>
      <c r="E49" s="4"/>
      <c r="K49" s="5"/>
      <c r="L49" s="5"/>
      <c r="M49" s="5"/>
    </row>
    <row r="50" s="1" customFormat="1" ht="24" customHeight="1" spans="2:13">
      <c r="B50" s="2"/>
      <c r="E50" s="4"/>
      <c r="K50" s="5"/>
      <c r="L50" s="5"/>
      <c r="M50" s="5"/>
    </row>
    <row r="51" s="1" customFormat="1" ht="24" customHeight="1" spans="2:13">
      <c r="B51" s="2"/>
      <c r="E51" s="4"/>
      <c r="K51" s="5"/>
      <c r="L51" s="5"/>
      <c r="M51" s="5"/>
    </row>
    <row r="52" s="1" customFormat="1" ht="24" customHeight="1" spans="2:13">
      <c r="B52" s="2"/>
      <c r="E52" s="4"/>
      <c r="K52" s="5"/>
      <c r="L52" s="5"/>
      <c r="M52" s="5"/>
    </row>
    <row r="53" s="1" customFormat="1" ht="24" customHeight="1" spans="2:13">
      <c r="B53" s="2"/>
      <c r="E53" s="4"/>
      <c r="K53" s="5"/>
      <c r="L53" s="5"/>
      <c r="M53" s="5"/>
    </row>
    <row r="54" s="1" customFormat="1" ht="24" customHeight="1" spans="2:13">
      <c r="B54" s="2"/>
      <c r="E54" s="4"/>
      <c r="K54" s="5"/>
      <c r="L54" s="5"/>
      <c r="M54" s="5"/>
    </row>
    <row r="55" s="1" customFormat="1" ht="23" customHeight="1" spans="2:13">
      <c r="B55" s="2"/>
      <c r="E55" s="4"/>
      <c r="K55" s="5"/>
      <c r="L55" s="5"/>
      <c r="M55" s="5"/>
    </row>
    <row r="56" s="1" customFormat="1" ht="23" customHeight="1" spans="2:13">
      <c r="B56" s="2"/>
      <c r="E56" s="4"/>
      <c r="K56" s="5"/>
      <c r="L56" s="5"/>
      <c r="M56" s="5"/>
    </row>
    <row r="57" s="1" customFormat="1" ht="23" customHeight="1" spans="2:13">
      <c r="B57" s="2"/>
      <c r="E57" s="4"/>
      <c r="K57" s="5"/>
      <c r="L57" s="5"/>
      <c r="M57" s="5"/>
    </row>
    <row r="58" s="1" customFormat="1" ht="23" customHeight="1" spans="2:13">
      <c r="B58" s="2"/>
      <c r="E58" s="4"/>
      <c r="K58" s="5"/>
      <c r="L58" s="5"/>
      <c r="M58" s="5"/>
    </row>
    <row r="59" s="1" customFormat="1" ht="23" customHeight="1" spans="2:13">
      <c r="B59" s="2"/>
      <c r="E59" s="4"/>
      <c r="K59" s="5"/>
      <c r="L59" s="5"/>
      <c r="M59" s="5"/>
    </row>
    <row r="60" s="1" customFormat="1" ht="23" customHeight="1" spans="2:13">
      <c r="B60" s="2"/>
      <c r="E60" s="4"/>
      <c r="K60" s="5"/>
      <c r="L60" s="5"/>
      <c r="M60" s="5"/>
    </row>
    <row r="61" s="1" customFormat="1" ht="23" customHeight="1" spans="2:13">
      <c r="B61" s="2"/>
      <c r="E61" s="4"/>
      <c r="K61" s="5"/>
      <c r="L61" s="5"/>
      <c r="M61" s="5"/>
    </row>
    <row r="62" s="1" customFormat="1" ht="23" customHeight="1" spans="2:13">
      <c r="B62" s="2"/>
      <c r="E62" s="4"/>
      <c r="K62" s="5"/>
      <c r="L62" s="5"/>
      <c r="M62" s="5"/>
    </row>
    <row r="63" s="1" customFormat="1" ht="23" customHeight="1" spans="2:13">
      <c r="B63" s="2"/>
      <c r="E63" s="4"/>
      <c r="K63" s="5"/>
      <c r="L63" s="5"/>
      <c r="M63" s="5"/>
    </row>
    <row r="64" s="1" customFormat="1" ht="23" customHeight="1" spans="2:13">
      <c r="B64" s="2"/>
      <c r="E64" s="4"/>
      <c r="K64" s="5"/>
      <c r="L64" s="5"/>
      <c r="M64" s="5"/>
    </row>
    <row r="65" s="1" customFormat="1" ht="23" customHeight="1" spans="2:13">
      <c r="B65" s="2"/>
      <c r="E65" s="4"/>
      <c r="K65" s="5"/>
      <c r="L65" s="5"/>
      <c r="M65" s="5"/>
    </row>
    <row r="66" s="1" customFormat="1" ht="23" customHeight="1" spans="2:13">
      <c r="B66" s="2"/>
      <c r="E66" s="4"/>
      <c r="K66" s="5"/>
      <c r="L66" s="5"/>
      <c r="M66" s="5"/>
    </row>
    <row r="67" s="1" customFormat="1" ht="23" customHeight="1" spans="2:13">
      <c r="B67" s="2"/>
      <c r="E67" s="4"/>
      <c r="K67" s="5"/>
      <c r="L67" s="5"/>
      <c r="M67" s="5"/>
    </row>
    <row r="68" s="1" customFormat="1" ht="23" customHeight="1" spans="2:13">
      <c r="B68" s="2"/>
      <c r="E68" s="4"/>
      <c r="K68" s="5"/>
      <c r="L68" s="5"/>
      <c r="M68" s="5"/>
    </row>
    <row r="69" s="1" customFormat="1" ht="23" customHeight="1" spans="2:13">
      <c r="B69" s="2"/>
      <c r="E69" s="4"/>
      <c r="K69" s="5"/>
      <c r="L69" s="5"/>
      <c r="M69" s="5"/>
    </row>
    <row r="70" s="1" customFormat="1" ht="23" customHeight="1" spans="2:13">
      <c r="B70" s="2"/>
      <c r="E70" s="4"/>
      <c r="K70" s="5"/>
      <c r="L70" s="5"/>
      <c r="M70" s="5"/>
    </row>
    <row r="71" s="1" customFormat="1" ht="23" customHeight="1" spans="2:13">
      <c r="B71" s="2"/>
      <c r="E71" s="4"/>
      <c r="K71" s="5"/>
      <c r="L71" s="5"/>
      <c r="M71" s="5"/>
    </row>
    <row r="72" s="1" customFormat="1" ht="23" customHeight="1" spans="2:13">
      <c r="B72" s="2"/>
      <c r="E72" s="4"/>
      <c r="K72" s="5"/>
      <c r="L72" s="5"/>
      <c r="M72" s="5"/>
    </row>
  </sheetData>
  <mergeCells count="3">
    <mergeCell ref="A1:O1"/>
    <mergeCell ref="A16:J16"/>
    <mergeCell ref="A17:J17"/>
  </mergeCells>
  <conditionalFormatting sqref="B3">
    <cfRule type="duplicateValues" dxfId="0" priority="33"/>
    <cfRule type="duplicateValues" dxfId="1" priority="25"/>
    <cfRule type="duplicateValues" dxfId="0" priority="24"/>
  </conditionalFormatting>
  <conditionalFormatting sqref="E3">
    <cfRule type="duplicateValues" dxfId="0" priority="2"/>
  </conditionalFormatting>
  <conditionalFormatting sqref="H3">
    <cfRule type="duplicateValues" dxfId="0" priority="15"/>
    <cfRule type="duplicateValues" dxfId="1" priority="7"/>
    <cfRule type="duplicateValues" dxfId="0" priority="6"/>
  </conditionalFormatting>
  <conditionalFormatting sqref="B4:B7">
    <cfRule type="duplicateValues" dxfId="0" priority="70"/>
    <cfRule type="duplicateValues" dxfId="1" priority="79"/>
    <cfRule type="duplicateValues" dxfId="0" priority="80"/>
  </conditionalFormatting>
  <conditionalFormatting sqref="B8:B15">
    <cfRule type="duplicateValues" dxfId="0" priority="171"/>
    <cfRule type="duplicateValues" dxfId="1" priority="179"/>
    <cfRule type="duplicateValues" dxfId="0" priority="180"/>
  </conditionalFormatting>
  <conditionalFormatting sqref="E4:E7">
    <cfRule type="duplicateValues" dxfId="0" priority="56"/>
  </conditionalFormatting>
  <conditionalFormatting sqref="E8:E15">
    <cfRule type="duplicateValues" dxfId="0" priority="170"/>
  </conditionalFormatting>
  <conditionalFormatting sqref="H4:H7">
    <cfRule type="duplicateValues" dxfId="0" priority="57"/>
    <cfRule type="duplicateValues" dxfId="1" priority="61"/>
    <cfRule type="duplicateValues" dxfId="0" priority="62"/>
  </conditionalFormatting>
  <conditionalFormatting sqref="H8:H15">
    <cfRule type="duplicateValues" dxfId="0" priority="194"/>
    <cfRule type="duplicateValues" dxfId="1" priority="196"/>
    <cfRule type="duplicateValues" dxfId="0" priority="197"/>
  </conditionalFormatting>
  <conditionalFormatting sqref="B1:B2 B18:B1048576">
    <cfRule type="duplicateValues" dxfId="0" priority="188"/>
  </conditionalFormatting>
  <conditionalFormatting sqref="H1:H2 H4:H15 B1:B2 B4:B15 H18:H1048576 B18:B1048576">
    <cfRule type="duplicateValues" dxfId="0" priority="55"/>
  </conditionalFormatting>
  <conditionalFormatting sqref="B1:B2 H1:H2 B8:B15 H8:H15 B18:B1048576 H18:H1048576">
    <cfRule type="duplicateValues" dxfId="0" priority="169"/>
  </conditionalFormatting>
  <conditionalFormatting sqref="H2 B2 H23:H1048576 F18:F22 B18:B1048576">
    <cfRule type="duplicateValues" dxfId="0" priority="207"/>
  </conditionalFormatting>
  <conditionalFormatting sqref="H2 B2 F18:F22 H23:H1048576 B18:B1048576">
    <cfRule type="duplicateValues" dxfId="0" priority="220"/>
  </conditionalFormatting>
  <conditionalFormatting sqref="B2 H2 F18:F22 B18:B1048576 H23:H1048576">
    <cfRule type="duplicateValues" dxfId="0" priority="212"/>
  </conditionalFormatting>
  <conditionalFormatting sqref="B2 B18:B1048576">
    <cfRule type="duplicateValues" dxfId="0" priority="190"/>
  </conditionalFormatting>
  <conditionalFormatting sqref="B2 H2 H8:H15 B18:B1048576 H23:H1048576 F18:F22">
    <cfRule type="duplicateValues" dxfId="0" priority="205"/>
  </conditionalFormatting>
  <conditionalFormatting sqref="H2 B2 H8:H15 B18:B1048576 H23:H1048576 F18:F22">
    <cfRule type="duplicateValues" dxfId="0" priority="193"/>
  </conditionalFormatting>
  <conditionalFormatting sqref="H3 B3">
    <cfRule type="duplicateValues" dxfId="0" priority="1"/>
  </conditionalFormatting>
  <pageMargins left="0.357638888888889" right="0.357638888888889" top="1" bottom="1" header="0.5" footer="0.5"/>
  <pageSetup paperSize="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1"/>
  <sheetViews>
    <sheetView zoomScale="115" zoomScaleNormal="115" workbookViewId="0">
      <selection activeCell="K10" sqref="K10"/>
    </sheetView>
  </sheetViews>
  <sheetFormatPr defaultColWidth="9" defaultRowHeight="16.5"/>
  <cols>
    <col min="1" max="1" width="5.125" style="1" customWidth="1"/>
    <col min="2" max="2" width="6.5" style="2" customWidth="1"/>
    <col min="3" max="3" width="11.25" style="1" customWidth="1"/>
    <col min="4" max="4" width="11" style="1" customWidth="1"/>
    <col min="5" max="5" width="20.375" style="4" customWidth="1"/>
    <col min="6" max="7" width="4.375" style="1" customWidth="1"/>
    <col min="8" max="8" width="6.75" style="1" customWidth="1"/>
    <col min="9" max="10" width="4.375" style="1" customWidth="1"/>
    <col min="11" max="13" width="7.25" style="5" customWidth="1"/>
    <col min="14" max="14" width="14.125" style="1" hidden="1" customWidth="1"/>
    <col min="15" max="15" width="22.875" style="1" customWidth="1"/>
    <col min="16" max="16384" width="9" style="1"/>
  </cols>
  <sheetData>
    <row r="1" s="1" customFormat="1" ht="33" customHeight="1" spans="1:15">
      <c r="A1" s="6" t="s">
        <v>327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25"/>
    </row>
    <row r="2" s="1" customFormat="1" ht="24" customHeight="1" spans="1:15">
      <c r="A2" s="9" t="s">
        <v>181</v>
      </c>
      <c r="B2" s="10" t="s">
        <v>182</v>
      </c>
      <c r="C2" s="10" t="s">
        <v>183</v>
      </c>
      <c r="D2" s="11" t="s">
        <v>184</v>
      </c>
      <c r="E2" s="11" t="s">
        <v>185</v>
      </c>
      <c r="F2" s="10" t="s">
        <v>186</v>
      </c>
      <c r="G2" s="11" t="s">
        <v>187</v>
      </c>
      <c r="H2" s="12" t="s">
        <v>188</v>
      </c>
      <c r="I2" s="12" t="s">
        <v>189</v>
      </c>
      <c r="J2" s="12" t="s">
        <v>190</v>
      </c>
      <c r="K2" s="12" t="s">
        <v>191</v>
      </c>
      <c r="L2" s="12" t="s">
        <v>192</v>
      </c>
      <c r="M2" s="12" t="s">
        <v>178</v>
      </c>
      <c r="N2" s="10" t="s">
        <v>193</v>
      </c>
      <c r="O2" s="10" t="s">
        <v>194</v>
      </c>
    </row>
    <row r="3" s="1" customFormat="1" ht="24" customHeight="1" spans="1:15">
      <c r="A3" s="13">
        <f t="shared" ref="A3:A12" si="0">ROW()-2</f>
        <v>1</v>
      </c>
      <c r="B3" s="14" t="s">
        <v>292</v>
      </c>
      <c r="C3" s="35" t="s">
        <v>280</v>
      </c>
      <c r="D3" s="16">
        <v>45809</v>
      </c>
      <c r="E3" s="17" t="s">
        <v>293</v>
      </c>
      <c r="F3" s="18" t="str">
        <f t="shared" ref="F3:F12" si="1">IF(MOD(MID(E3,17,1),2)=0,"女","男")</f>
        <v>男</v>
      </c>
      <c r="G3" s="19" t="str">
        <f>IF(LEN(E3)=18,(IF(LOOKUP(MOD(SUM(MID(E3,1,1)*7,MID(E3,2,1)*9,MID(E3,3,1)*10,MID(E3,4,1)*5,MID(E3,5,1)*8,MID(E3,6,1)*4,MID(E3,7,1)*2,MID(E3,8,1),MID(E3,9,1)*6,MID(E3,10,1)*3,MID(E3,11,1)*7,MID(E3,12,1)*9,MID(E3,13,1)*10,MID(E3,14,1)*5,MID(E3,15,1)*8,MID(E3,16,1)*4,MID(E3,17,1)*2),11),{0,1,2,3,4,5,6,7,8,9,10},{"1","0","x","9","8","7","6","5","4","3","2"})=RIGHT(E3,1),"√","×")),"身份证号长度不符")</f>
        <v>√</v>
      </c>
      <c r="H3" s="14"/>
      <c r="I3" s="19" t="s">
        <v>198</v>
      </c>
      <c r="J3" s="26">
        <f t="shared" ref="J3:J12" si="2">DAY(EOMONTH(D3,0))-DAY(D3)+1</f>
        <v>30</v>
      </c>
      <c r="K3" s="27">
        <v>70</v>
      </c>
      <c r="L3" s="27">
        <f t="shared" ref="L3:L12" si="3">IF(H3="",30/30*J3,0)</f>
        <v>30</v>
      </c>
      <c r="M3" s="27">
        <f t="shared" ref="M3:M12" si="4">SUM(K3:L3)</f>
        <v>100</v>
      </c>
      <c r="N3" s="28"/>
      <c r="O3" s="28" t="s">
        <v>175</v>
      </c>
    </row>
    <row r="4" s="1" customFormat="1" ht="24" customHeight="1" spans="1:15">
      <c r="A4" s="13">
        <f t="shared" si="0"/>
        <v>2</v>
      </c>
      <c r="B4" s="20" t="s">
        <v>328</v>
      </c>
      <c r="C4" s="35" t="s">
        <v>259</v>
      </c>
      <c r="D4" s="33">
        <v>45819</v>
      </c>
      <c r="E4" s="77" t="s">
        <v>329</v>
      </c>
      <c r="F4" s="18" t="str">
        <f t="shared" si="1"/>
        <v>男</v>
      </c>
      <c r="G4" s="19" t="str">
        <f>IF(LEN(E4)=18,(IF(LOOKUP(MOD(SUM(MID(E4,1,1)*7,MID(E4,2,1)*9,MID(E4,3,1)*10,MID(E4,4,1)*5,MID(E4,5,1)*8,MID(E4,6,1)*4,MID(E4,7,1)*2,MID(E4,8,1),MID(E4,9,1)*6,MID(E4,10,1)*3,MID(E4,11,1)*7,MID(E4,12,1)*9,MID(E4,13,1)*10,MID(E4,14,1)*5,MID(E4,15,1)*8,MID(E4,16,1)*4,MID(E4,17,1)*2),11),{0,1,2,3,4,5,6,7,8,9,10},{"1","0","x","9","8","7","6","5","4","3","2"})=RIGHT(E4,1),"√","×")),"身份证号长度不符")</f>
        <v>√</v>
      </c>
      <c r="H4" s="14"/>
      <c r="I4" s="19" t="s">
        <v>198</v>
      </c>
      <c r="J4" s="26">
        <f t="shared" si="2"/>
        <v>20</v>
      </c>
      <c r="K4" s="27">
        <f t="shared" ref="K4:K12" si="5">IF(H4="",70/30*J4,0)</f>
        <v>46.6666666666667</v>
      </c>
      <c r="L4" s="27">
        <f t="shared" si="3"/>
        <v>20</v>
      </c>
      <c r="M4" s="27">
        <f t="shared" si="4"/>
        <v>66.6666666666667</v>
      </c>
      <c r="N4" s="28"/>
      <c r="O4" s="28" t="s">
        <v>176</v>
      </c>
    </row>
    <row r="5" s="1" customFormat="1" ht="24" customHeight="1" spans="1:15">
      <c r="A5" s="13">
        <f t="shared" si="0"/>
        <v>3</v>
      </c>
      <c r="B5" s="20" t="s">
        <v>330</v>
      </c>
      <c r="C5" s="35" t="s">
        <v>283</v>
      </c>
      <c r="D5" s="33">
        <v>45821</v>
      </c>
      <c r="E5" s="77" t="s">
        <v>331</v>
      </c>
      <c r="F5" s="18" t="str">
        <f t="shared" si="1"/>
        <v>男</v>
      </c>
      <c r="G5" s="19" t="str">
        <f>IF(LEN(E5)=18,(IF(LOOKUP(MOD(SUM(MID(E5,1,1)*7,MID(E5,2,1)*9,MID(E5,3,1)*10,MID(E5,4,1)*5,MID(E5,5,1)*8,MID(E5,6,1)*4,MID(E5,7,1)*2,MID(E5,8,1),MID(E5,9,1)*6,MID(E5,10,1)*3,MID(E5,11,1)*7,MID(E5,12,1)*9,MID(E5,13,1)*10,MID(E5,14,1)*5,MID(E5,15,1)*8,MID(E5,16,1)*4,MID(E5,17,1)*2),11),{0,1,2,3,4,5,6,7,8,9,10},{"1","0","x","9","8","7","6","5","4","3","2"})=RIGHT(E5,1),"√","×")),"身份证号长度不符")</f>
        <v>√</v>
      </c>
      <c r="H5" s="14"/>
      <c r="I5" s="19" t="s">
        <v>198</v>
      </c>
      <c r="J5" s="26">
        <f t="shared" si="2"/>
        <v>18</v>
      </c>
      <c r="K5" s="27">
        <f t="shared" si="5"/>
        <v>42</v>
      </c>
      <c r="L5" s="27">
        <f t="shared" si="3"/>
        <v>18</v>
      </c>
      <c r="M5" s="27">
        <f t="shared" si="4"/>
        <v>60</v>
      </c>
      <c r="N5" s="28"/>
      <c r="O5" s="28" t="s">
        <v>175</v>
      </c>
    </row>
    <row r="6" s="1" customFormat="1" ht="24" customHeight="1" spans="1:15">
      <c r="A6" s="13">
        <f t="shared" si="0"/>
        <v>4</v>
      </c>
      <c r="B6" s="20" t="s">
        <v>332</v>
      </c>
      <c r="C6" s="35" t="s">
        <v>259</v>
      </c>
      <c r="D6" s="33">
        <v>45824</v>
      </c>
      <c r="E6" s="17" t="s">
        <v>333</v>
      </c>
      <c r="F6" s="18" t="str">
        <f t="shared" si="1"/>
        <v>男</v>
      </c>
      <c r="G6" s="19" t="str">
        <f>IF(LEN(E6)=18,(IF(LOOKUP(MOD(SUM(MID(E6,1,1)*7,MID(E6,2,1)*9,MID(E6,3,1)*10,MID(E6,4,1)*5,MID(E6,5,1)*8,MID(E6,6,1)*4,MID(E6,7,1)*2,MID(E6,8,1),MID(E6,9,1)*6,MID(E6,10,1)*3,MID(E6,11,1)*7,MID(E6,12,1)*9,MID(E6,13,1)*10,MID(E6,14,1)*5,MID(E6,15,1)*8,MID(E6,16,1)*4,MID(E6,17,1)*2),11),{0,1,2,3,4,5,6,7,8,9,10},{"1","0","x","9","8","7","6","5","4","3","2"})=RIGHT(E6,1),"√","×")),"身份证号长度不符")</f>
        <v>√</v>
      </c>
      <c r="H6" s="14"/>
      <c r="I6" s="19" t="s">
        <v>198</v>
      </c>
      <c r="J6" s="26">
        <f t="shared" si="2"/>
        <v>15</v>
      </c>
      <c r="K6" s="27">
        <f t="shared" si="5"/>
        <v>35</v>
      </c>
      <c r="L6" s="27">
        <f t="shared" si="3"/>
        <v>15</v>
      </c>
      <c r="M6" s="27">
        <f t="shared" si="4"/>
        <v>50</v>
      </c>
      <c r="N6" s="28"/>
      <c r="O6" s="28" t="s">
        <v>176</v>
      </c>
    </row>
    <row r="7" s="1" customFormat="1" ht="24" customHeight="1" spans="1:15">
      <c r="A7" s="13">
        <f t="shared" si="0"/>
        <v>5</v>
      </c>
      <c r="B7" s="20" t="s">
        <v>334</v>
      </c>
      <c r="C7" s="35" t="s">
        <v>259</v>
      </c>
      <c r="D7" s="33">
        <v>45824</v>
      </c>
      <c r="E7" s="77" t="s">
        <v>335</v>
      </c>
      <c r="F7" s="18" t="str">
        <f t="shared" si="1"/>
        <v>男</v>
      </c>
      <c r="G7" s="19" t="str">
        <f>IF(LEN(E7)=18,(IF(LOOKUP(MOD(SUM(MID(E7,1,1)*7,MID(E7,2,1)*9,MID(E7,3,1)*10,MID(E7,4,1)*5,MID(E7,5,1)*8,MID(E7,6,1)*4,MID(E7,7,1)*2,MID(E7,8,1),MID(E7,9,1)*6,MID(E7,10,1)*3,MID(E7,11,1)*7,MID(E7,12,1)*9,MID(E7,13,1)*10,MID(E7,14,1)*5,MID(E7,15,1)*8,MID(E7,16,1)*4,MID(E7,17,1)*2),11),{0,1,2,3,4,5,6,7,8,9,10},{"1","0","x","9","8","7","6","5","4","3","2"})=RIGHT(E7,1),"√","×")),"身份证号长度不符")</f>
        <v>√</v>
      </c>
      <c r="H7" s="14"/>
      <c r="I7" s="19" t="s">
        <v>198</v>
      </c>
      <c r="J7" s="26">
        <f t="shared" si="2"/>
        <v>15</v>
      </c>
      <c r="K7" s="27">
        <f t="shared" si="5"/>
        <v>35</v>
      </c>
      <c r="L7" s="27">
        <f t="shared" si="3"/>
        <v>15</v>
      </c>
      <c r="M7" s="27">
        <f t="shared" si="4"/>
        <v>50</v>
      </c>
      <c r="N7" s="28"/>
      <c r="O7" s="28" t="s">
        <v>176</v>
      </c>
    </row>
    <row r="8" s="1" customFormat="1" ht="24" customHeight="1" spans="1:15">
      <c r="A8" s="13">
        <f t="shared" si="0"/>
        <v>6</v>
      </c>
      <c r="B8" s="20" t="s">
        <v>336</v>
      </c>
      <c r="C8" s="35" t="s">
        <v>196</v>
      </c>
      <c r="D8" s="33">
        <v>45826</v>
      </c>
      <c r="E8" s="77" t="s">
        <v>337</v>
      </c>
      <c r="F8" s="18" t="str">
        <f t="shared" si="1"/>
        <v>男</v>
      </c>
      <c r="G8" s="19" t="str">
        <f>IF(LEN(E8)=18,(IF(LOOKUP(MOD(SUM(MID(E8,1,1)*7,MID(E8,2,1)*9,MID(E8,3,1)*10,MID(E8,4,1)*5,MID(E8,5,1)*8,MID(E8,6,1)*4,MID(E8,7,1)*2,MID(E8,8,1),MID(E8,9,1)*6,MID(E8,10,1)*3,MID(E8,11,1)*7,MID(E8,12,1)*9,MID(E8,13,1)*10,MID(E8,14,1)*5,MID(E8,15,1)*8,MID(E8,16,1)*4,MID(E8,17,1)*2),11),{0,1,2,3,4,5,6,7,8,9,10},{"1","0","x","9","8","7","6","5","4","3","2"})=RIGHT(E8,1),"√","×")),"身份证号长度不符")</f>
        <v>√</v>
      </c>
      <c r="H8" s="14" t="s">
        <v>332</v>
      </c>
      <c r="I8" s="19" t="s">
        <v>198</v>
      </c>
      <c r="J8" s="26">
        <f t="shared" si="2"/>
        <v>13</v>
      </c>
      <c r="K8" s="27">
        <f t="shared" si="5"/>
        <v>0</v>
      </c>
      <c r="L8" s="27">
        <f t="shared" si="3"/>
        <v>0</v>
      </c>
      <c r="M8" s="27">
        <f t="shared" si="4"/>
        <v>0</v>
      </c>
      <c r="N8" s="28"/>
      <c r="O8" s="28" t="s">
        <v>176</v>
      </c>
    </row>
    <row r="9" s="1" customFormat="1" ht="24" customHeight="1" spans="1:15">
      <c r="A9" s="13">
        <f t="shared" si="0"/>
        <v>7</v>
      </c>
      <c r="B9" s="20" t="s">
        <v>338</v>
      </c>
      <c r="C9" s="35" t="s">
        <v>224</v>
      </c>
      <c r="D9" s="33">
        <v>45828</v>
      </c>
      <c r="E9" s="77" t="s">
        <v>339</v>
      </c>
      <c r="F9" s="18" t="str">
        <f t="shared" si="1"/>
        <v>女</v>
      </c>
      <c r="G9" s="19" t="str">
        <f>IF(LEN(E9)=18,(IF(LOOKUP(MOD(SUM(MID(E9,1,1)*7,MID(E9,2,1)*9,MID(E9,3,1)*10,MID(E9,4,1)*5,MID(E9,5,1)*8,MID(E9,6,1)*4,MID(E9,7,1)*2,MID(E9,8,1),MID(E9,9,1)*6,MID(E9,10,1)*3,MID(E9,11,1)*7,MID(E9,12,1)*9,MID(E9,13,1)*10,MID(E9,14,1)*5,MID(E9,15,1)*8,MID(E9,16,1)*4,MID(E9,17,1)*2),11),{0,1,2,3,4,5,6,7,8,9,10},{"1","0","x","9","8","7","6","5","4","3","2"})=RIGHT(E9,1),"√","×")),"身份证号长度不符")</f>
        <v>√</v>
      </c>
      <c r="H9" s="14"/>
      <c r="I9" s="19" t="s">
        <v>198</v>
      </c>
      <c r="J9" s="26">
        <f t="shared" si="2"/>
        <v>11</v>
      </c>
      <c r="K9" s="27">
        <f t="shared" si="5"/>
        <v>25.6666666666667</v>
      </c>
      <c r="L9" s="27">
        <f t="shared" si="3"/>
        <v>11</v>
      </c>
      <c r="M9" s="27">
        <f t="shared" si="4"/>
        <v>36.6666666666667</v>
      </c>
      <c r="N9" s="28"/>
      <c r="O9" s="28" t="s">
        <v>176</v>
      </c>
    </row>
    <row r="10" s="1" customFormat="1" ht="24" customHeight="1" spans="1:15">
      <c r="A10" s="13">
        <f t="shared" si="0"/>
        <v>8</v>
      </c>
      <c r="B10" s="20" t="s">
        <v>340</v>
      </c>
      <c r="C10" s="35" t="s">
        <v>283</v>
      </c>
      <c r="D10" s="33">
        <v>45832</v>
      </c>
      <c r="E10" s="77" t="s">
        <v>341</v>
      </c>
      <c r="F10" s="18" t="str">
        <f t="shared" si="1"/>
        <v>男</v>
      </c>
      <c r="G10" s="19" t="str">
        <f>IF(LEN(E10)=18,(IF(LOOKUP(MOD(SUM(MID(E10,1,1)*7,MID(E10,2,1)*9,MID(E10,3,1)*10,MID(E10,4,1)*5,MID(E10,5,1)*8,MID(E10,6,1)*4,MID(E10,7,1)*2,MID(E10,8,1),MID(E10,9,1)*6,MID(E10,10,1)*3,MID(E10,11,1)*7,MID(E10,12,1)*9,MID(E10,13,1)*10,MID(E10,14,1)*5,MID(E10,15,1)*8,MID(E10,16,1)*4,MID(E10,17,1)*2),11),{0,1,2,3,4,5,6,7,8,9,10},{"1","0","x","9","8","7","6","5","4","3","2"})=RIGHT(E10,1),"√","×")),"身份证号长度不符")</f>
        <v>√</v>
      </c>
      <c r="H10" s="14"/>
      <c r="I10" s="19" t="s">
        <v>198</v>
      </c>
      <c r="J10" s="26">
        <f t="shared" si="2"/>
        <v>7</v>
      </c>
      <c r="K10" s="27">
        <f t="shared" si="5"/>
        <v>16.3333333333333</v>
      </c>
      <c r="L10" s="27">
        <f t="shared" si="3"/>
        <v>7</v>
      </c>
      <c r="M10" s="27">
        <f t="shared" si="4"/>
        <v>23.3333333333333</v>
      </c>
      <c r="N10" s="28"/>
      <c r="O10" s="28" t="s">
        <v>175</v>
      </c>
    </row>
    <row r="11" s="1" customFormat="1" ht="24" customHeight="1" spans="1:15">
      <c r="A11" s="13">
        <f t="shared" si="0"/>
        <v>9</v>
      </c>
      <c r="B11" s="20" t="s">
        <v>342</v>
      </c>
      <c r="C11" s="35" t="s">
        <v>259</v>
      </c>
      <c r="D11" s="33">
        <v>45834</v>
      </c>
      <c r="E11" s="77" t="s">
        <v>343</v>
      </c>
      <c r="F11" s="18" t="str">
        <f t="shared" si="1"/>
        <v>男</v>
      </c>
      <c r="G11" s="19" t="str">
        <f>IF(LEN(E11)=18,(IF(LOOKUP(MOD(SUM(MID(E11,1,1)*7,MID(E11,2,1)*9,MID(E11,3,1)*10,MID(E11,4,1)*5,MID(E11,5,1)*8,MID(E11,6,1)*4,MID(E11,7,1)*2,MID(E11,8,1),MID(E11,9,1)*6,MID(E11,10,1)*3,MID(E11,11,1)*7,MID(E11,12,1)*9,MID(E11,13,1)*10,MID(E11,14,1)*5,MID(E11,15,1)*8,MID(E11,16,1)*4,MID(E11,17,1)*2),11),{0,1,2,3,4,5,6,7,8,9,10},{"1","0","x","9","8","7","6","5","4","3","2"})=RIGHT(E11,1),"√","×")),"身份证号长度不符")</f>
        <v>√</v>
      </c>
      <c r="H11" s="14"/>
      <c r="I11" s="19" t="s">
        <v>198</v>
      </c>
      <c r="J11" s="26">
        <f t="shared" si="2"/>
        <v>5</v>
      </c>
      <c r="K11" s="27">
        <f t="shared" si="5"/>
        <v>11.6666666666667</v>
      </c>
      <c r="L11" s="27">
        <f t="shared" si="3"/>
        <v>5</v>
      </c>
      <c r="M11" s="27">
        <f t="shared" si="4"/>
        <v>16.6666666666667</v>
      </c>
      <c r="N11" s="28"/>
      <c r="O11" s="28" t="s">
        <v>176</v>
      </c>
    </row>
    <row r="12" s="1" customFormat="1" ht="24" customHeight="1" spans="1:15">
      <c r="A12" s="13">
        <f t="shared" si="0"/>
        <v>10</v>
      </c>
      <c r="B12" s="20" t="s">
        <v>344</v>
      </c>
      <c r="C12" s="35" t="s">
        <v>286</v>
      </c>
      <c r="D12" s="33">
        <v>45834</v>
      </c>
      <c r="E12" s="77" t="s">
        <v>345</v>
      </c>
      <c r="F12" s="18" t="str">
        <f t="shared" si="1"/>
        <v>女</v>
      </c>
      <c r="G12" s="19" t="str">
        <f>IF(LEN(E12)=18,(IF(LOOKUP(MOD(SUM(MID(E12,1,1)*7,MID(E12,2,1)*9,MID(E12,3,1)*10,MID(E12,4,1)*5,MID(E12,5,1)*8,MID(E12,6,1)*4,MID(E12,7,1)*2,MID(E12,8,1),MID(E12,9,1)*6,MID(E12,10,1)*3,MID(E12,11,1)*7,MID(E12,12,1)*9,MID(E12,13,1)*10,MID(E12,14,1)*5,MID(E12,15,1)*8,MID(E12,16,1)*4,MID(E12,17,1)*2),11),{0,1,2,3,4,5,6,7,8,9,10},{"1","0","x","9","8","7","6","5","4","3","2"})=RIGHT(E12,1),"√","×")),"身份证号长度不符")</f>
        <v>√</v>
      </c>
      <c r="H12" s="14"/>
      <c r="I12" s="19" t="s">
        <v>198</v>
      </c>
      <c r="J12" s="26">
        <f t="shared" si="2"/>
        <v>5</v>
      </c>
      <c r="K12" s="27">
        <f t="shared" si="5"/>
        <v>11.6666666666667</v>
      </c>
      <c r="L12" s="27">
        <f t="shared" si="3"/>
        <v>5</v>
      </c>
      <c r="M12" s="27">
        <f t="shared" si="4"/>
        <v>16.6666666666667</v>
      </c>
      <c r="N12" s="28"/>
      <c r="O12" s="28" t="s">
        <v>175</v>
      </c>
    </row>
    <row r="13" s="1" customFormat="1" ht="24" customHeight="1" spans="1:15">
      <c r="A13" s="13"/>
      <c r="B13" s="20"/>
      <c r="C13" s="35"/>
      <c r="D13" s="33"/>
      <c r="E13" s="17"/>
      <c r="F13" s="18"/>
      <c r="G13" s="19"/>
      <c r="H13" s="20"/>
      <c r="I13" s="19"/>
      <c r="J13" s="26"/>
      <c r="K13" s="27"/>
      <c r="L13" s="27"/>
      <c r="M13" s="27"/>
      <c r="N13" s="28"/>
      <c r="O13" s="28"/>
    </row>
    <row r="14" s="1" customFormat="1" ht="24" customHeight="1" spans="1:15">
      <c r="A14" s="13"/>
      <c r="B14" s="20"/>
      <c r="C14" s="35"/>
      <c r="D14" s="33"/>
      <c r="E14" s="17"/>
      <c r="F14" s="18"/>
      <c r="G14" s="19"/>
      <c r="H14" s="20"/>
      <c r="I14" s="19"/>
      <c r="J14" s="26"/>
      <c r="K14" s="27"/>
      <c r="L14" s="27"/>
      <c r="M14" s="27"/>
      <c r="N14" s="28"/>
      <c r="O14" s="28"/>
    </row>
    <row r="15" s="1" customFormat="1" ht="24" customHeight="1" spans="1:15">
      <c r="A15" s="21" t="s">
        <v>217</v>
      </c>
      <c r="B15" s="22"/>
      <c r="C15" s="22"/>
      <c r="D15" s="22"/>
      <c r="E15" s="22"/>
      <c r="F15" s="22"/>
      <c r="G15" s="22"/>
      <c r="H15" s="22"/>
      <c r="I15" s="22"/>
      <c r="J15" s="29"/>
      <c r="K15" s="27">
        <f>SUM(K3:K14)</f>
        <v>294</v>
      </c>
      <c r="L15" s="27">
        <f>SUM(L3:L14)</f>
        <v>126</v>
      </c>
      <c r="M15" s="27">
        <f>SUM(M3:M14)</f>
        <v>420</v>
      </c>
      <c r="N15" s="27">
        <f>SUM(N3:N11)</f>
        <v>0</v>
      </c>
      <c r="O15" s="28"/>
    </row>
    <row r="16" s="1" customFormat="1" ht="24" customHeight="1" spans="1:15">
      <c r="A16" s="21" t="s">
        <v>294</v>
      </c>
      <c r="B16" s="22"/>
      <c r="C16" s="22"/>
      <c r="D16" s="22"/>
      <c r="E16" s="22"/>
      <c r="F16" s="22"/>
      <c r="G16" s="22"/>
      <c r="H16" s="22"/>
      <c r="I16" s="22"/>
      <c r="J16" s="29"/>
      <c r="K16" s="30"/>
      <c r="L16" s="31">
        <v>0.06</v>
      </c>
      <c r="M16" s="28">
        <f>M15*L16+M15</f>
        <v>445.2</v>
      </c>
      <c r="N16" s="28"/>
      <c r="O16" s="28"/>
    </row>
    <row r="17" s="1" customFormat="1" ht="24" customHeight="1" spans="2:11">
      <c r="B17" s="2"/>
      <c r="E17"/>
      <c r="I17" s="5"/>
      <c r="J17" s="5"/>
      <c r="K17" s="5"/>
    </row>
    <row r="18" s="1" customFormat="1" ht="24" customHeight="1" spans="2:11">
      <c r="B18" s="2"/>
      <c r="E18"/>
      <c r="I18" s="5"/>
      <c r="J18" s="5"/>
      <c r="K18" s="5"/>
    </row>
    <row r="19" s="1" customFormat="1" ht="24" customHeight="1" spans="2:11">
      <c r="B19" s="2"/>
      <c r="C19"/>
      <c r="D19"/>
      <c r="E19"/>
      <c r="I19" s="5"/>
      <c r="J19" s="5"/>
      <c r="K19" s="5"/>
    </row>
    <row r="20" s="1" customFormat="1" ht="24" customHeight="1" spans="2:11">
      <c r="B20" s="2"/>
      <c r="C20"/>
      <c r="D20"/>
      <c r="E20"/>
      <c r="I20" s="5"/>
      <c r="J20" s="5"/>
      <c r="K20" s="5"/>
    </row>
    <row r="21" s="1" customFormat="1" ht="24" customHeight="1" spans="2:11">
      <c r="B21" s="2"/>
      <c r="C21"/>
      <c r="D21"/>
      <c r="E21"/>
      <c r="I21" s="5"/>
      <c r="J21" s="5"/>
      <c r="K21" s="5"/>
    </row>
    <row r="22" s="1" customFormat="1" ht="24" customHeight="1" spans="2:13">
      <c r="B22" s="2"/>
      <c r="C22"/>
      <c r="D22"/>
      <c r="E22"/>
      <c r="F22"/>
      <c r="G22"/>
      <c r="K22" s="5"/>
      <c r="L22" s="5"/>
      <c r="M22" s="5"/>
    </row>
    <row r="23" s="1" customFormat="1" ht="24" customHeight="1" spans="2:13">
      <c r="B23" s="2"/>
      <c r="C23"/>
      <c r="D23"/>
      <c r="E23"/>
      <c r="F23"/>
      <c r="G23"/>
      <c r="K23" s="5"/>
      <c r="L23" s="5"/>
      <c r="M23" s="5"/>
    </row>
    <row r="24" s="1" customFormat="1" ht="24" customHeight="1" spans="2:13">
      <c r="B24" s="2"/>
      <c r="C24"/>
      <c r="D24"/>
      <c r="E24"/>
      <c r="F24"/>
      <c r="G24"/>
      <c r="K24" s="5"/>
      <c r="L24" s="5"/>
      <c r="M24" s="5"/>
    </row>
    <row r="25" s="1" customFormat="1" ht="24" customHeight="1" spans="2:13">
      <c r="B25" s="2"/>
      <c r="C25"/>
      <c r="D25"/>
      <c r="E25"/>
      <c r="F25"/>
      <c r="G25"/>
      <c r="K25" s="5"/>
      <c r="L25" s="5"/>
      <c r="M25" s="5"/>
    </row>
    <row r="26" s="1" customFormat="1" ht="24" customHeight="1" spans="2:13">
      <c r="B26" s="2"/>
      <c r="C26"/>
      <c r="D26"/>
      <c r="E26"/>
      <c r="F26"/>
      <c r="G26"/>
      <c r="K26" s="5"/>
      <c r="L26" s="5"/>
      <c r="M26" s="5"/>
    </row>
    <row r="27" s="1" customFormat="1" ht="24" customHeight="1" spans="2:13">
      <c r="B27" s="2"/>
      <c r="C27"/>
      <c r="D27"/>
      <c r="E27"/>
      <c r="F27"/>
      <c r="G27"/>
      <c r="K27" s="5"/>
      <c r="L27" s="5"/>
      <c r="M27" s="5"/>
    </row>
    <row r="28" s="1" customFormat="1" ht="24" customHeight="1" spans="2:13">
      <c r="B28" s="2"/>
      <c r="C28"/>
      <c r="D28"/>
      <c r="E28"/>
      <c r="F28"/>
      <c r="G28"/>
      <c r="K28" s="5"/>
      <c r="L28" s="5"/>
      <c r="M28" s="5"/>
    </row>
    <row r="29" s="1" customFormat="1" ht="24" customHeight="1" spans="2:13">
      <c r="B29" s="2"/>
      <c r="C29"/>
      <c r="D29"/>
      <c r="E29"/>
      <c r="F29"/>
      <c r="G29"/>
      <c r="K29" s="5"/>
      <c r="L29" s="5"/>
      <c r="M29" s="5"/>
    </row>
    <row r="30" s="1" customFormat="1" ht="24" customHeight="1" spans="2:13">
      <c r="B30" s="2"/>
      <c r="C30"/>
      <c r="D30"/>
      <c r="E30"/>
      <c r="F30"/>
      <c r="G30"/>
      <c r="K30" s="5"/>
      <c r="L30" s="5"/>
      <c r="M30" s="5"/>
    </row>
    <row r="31" s="1" customFormat="1" ht="24" customHeight="1" spans="2:13">
      <c r="B31" s="2"/>
      <c r="C31"/>
      <c r="D31"/>
      <c r="E31"/>
      <c r="F31"/>
      <c r="G31"/>
      <c r="K31" s="5"/>
      <c r="L31" s="5"/>
      <c r="M31" s="5"/>
    </row>
    <row r="32" s="1" customFormat="1" ht="24" customHeight="1" spans="2:13">
      <c r="B32" s="2"/>
      <c r="E32"/>
      <c r="F32"/>
      <c r="G32"/>
      <c r="K32" s="5"/>
      <c r="L32" s="5"/>
      <c r="M32" s="5"/>
    </row>
    <row r="33" s="1" customFormat="1" ht="24" customHeight="1" spans="2:13">
      <c r="B33" s="2"/>
      <c r="E33" s="4"/>
      <c r="K33" s="5"/>
      <c r="L33" s="5"/>
      <c r="M33" s="5"/>
    </row>
    <row r="34" s="1" customFormat="1" ht="24" customHeight="1" spans="2:13">
      <c r="B34" s="2"/>
      <c r="E34" s="4"/>
      <c r="K34" s="5"/>
      <c r="L34" s="5"/>
      <c r="M34" s="5"/>
    </row>
    <row r="35" s="1" customFormat="1" ht="24" customHeight="1" spans="2:13">
      <c r="B35" s="2"/>
      <c r="E35" s="4"/>
      <c r="K35" s="5"/>
      <c r="L35" s="5"/>
      <c r="M35" s="5"/>
    </row>
    <row r="36" s="1" customFormat="1" ht="24" customHeight="1" spans="2:13">
      <c r="B36" s="2"/>
      <c r="E36" s="4"/>
      <c r="K36" s="5"/>
      <c r="L36" s="5"/>
      <c r="M36" s="5"/>
    </row>
    <row r="37" s="1" customFormat="1" ht="24" customHeight="1" spans="2:13">
      <c r="B37" s="2"/>
      <c r="E37" s="4"/>
      <c r="K37" s="5"/>
      <c r="L37" s="5"/>
      <c r="M37" s="5"/>
    </row>
    <row r="38" s="1" customFormat="1" ht="24" customHeight="1" spans="2:13">
      <c r="B38" s="2"/>
      <c r="E38" s="4"/>
      <c r="K38" s="5"/>
      <c r="L38" s="5"/>
      <c r="M38" s="5"/>
    </row>
    <row r="39" s="1" customFormat="1" ht="24" customHeight="1" spans="2:13">
      <c r="B39" s="2"/>
      <c r="E39" s="4"/>
      <c r="K39" s="5"/>
      <c r="L39" s="5"/>
      <c r="M39" s="5"/>
    </row>
    <row r="40" s="1" customFormat="1" ht="24" customHeight="1" spans="2:13">
      <c r="B40" s="2"/>
      <c r="E40" s="4"/>
      <c r="K40" s="5"/>
      <c r="L40" s="5"/>
      <c r="M40" s="5"/>
    </row>
    <row r="41" s="1" customFormat="1" ht="24" customHeight="1" spans="2:13">
      <c r="B41" s="2"/>
      <c r="E41" s="4"/>
      <c r="K41" s="5"/>
      <c r="L41" s="5"/>
      <c r="M41" s="5"/>
    </row>
    <row r="42" s="1" customFormat="1" ht="24" customHeight="1" spans="2:13">
      <c r="B42" s="2"/>
      <c r="E42" s="4"/>
      <c r="K42" s="5"/>
      <c r="L42" s="5"/>
      <c r="M42" s="5"/>
    </row>
    <row r="43" s="1" customFormat="1" ht="24" customHeight="1" spans="2:13">
      <c r="B43" s="2"/>
      <c r="E43" s="4"/>
      <c r="K43" s="5"/>
      <c r="L43" s="5"/>
      <c r="M43" s="5"/>
    </row>
    <row r="44" s="1" customFormat="1" ht="24" customHeight="1" spans="2:13">
      <c r="B44" s="2"/>
      <c r="E44" s="4"/>
      <c r="K44" s="5"/>
      <c r="L44" s="5"/>
      <c r="M44" s="5"/>
    </row>
    <row r="45" s="1" customFormat="1" ht="24" customHeight="1" spans="2:13">
      <c r="B45" s="2"/>
      <c r="E45" s="4"/>
      <c r="K45" s="5"/>
      <c r="L45" s="5"/>
      <c r="M45" s="5"/>
    </row>
    <row r="46" s="1" customFormat="1" ht="24" customHeight="1" spans="2:13">
      <c r="B46" s="2"/>
      <c r="E46" s="4"/>
      <c r="K46" s="5"/>
      <c r="L46" s="5"/>
      <c r="M46" s="5"/>
    </row>
    <row r="47" s="1" customFormat="1" ht="24" customHeight="1" spans="2:13">
      <c r="B47" s="2"/>
      <c r="E47" s="4"/>
      <c r="K47" s="5"/>
      <c r="L47" s="5"/>
      <c r="M47" s="5"/>
    </row>
    <row r="48" s="1" customFormat="1" ht="24" customHeight="1" spans="2:13">
      <c r="B48" s="2"/>
      <c r="E48" s="4"/>
      <c r="K48" s="5"/>
      <c r="L48" s="5"/>
      <c r="M48" s="5"/>
    </row>
    <row r="49" s="1" customFormat="1" ht="24" customHeight="1" spans="2:13">
      <c r="B49" s="2"/>
      <c r="E49" s="4"/>
      <c r="K49" s="5"/>
      <c r="L49" s="5"/>
      <c r="M49" s="5"/>
    </row>
    <row r="50" s="1" customFormat="1" ht="24" customHeight="1" spans="2:13">
      <c r="B50" s="2"/>
      <c r="E50" s="4"/>
      <c r="K50" s="5"/>
      <c r="L50" s="5"/>
      <c r="M50" s="5"/>
    </row>
    <row r="51" s="1" customFormat="1" ht="24" customHeight="1" spans="2:13">
      <c r="B51" s="2"/>
      <c r="E51" s="4"/>
      <c r="K51" s="5"/>
      <c r="L51" s="5"/>
      <c r="M51" s="5"/>
    </row>
    <row r="52" s="1" customFormat="1" ht="24" customHeight="1" spans="2:13">
      <c r="B52" s="2"/>
      <c r="E52" s="4"/>
      <c r="K52" s="5"/>
      <c r="L52" s="5"/>
      <c r="M52" s="5"/>
    </row>
    <row r="53" s="1" customFormat="1" ht="24" customHeight="1" spans="2:13">
      <c r="B53" s="2"/>
      <c r="E53" s="4"/>
      <c r="K53" s="5"/>
      <c r="L53" s="5"/>
      <c r="M53" s="5"/>
    </row>
    <row r="54" s="1" customFormat="1" ht="23" customHeight="1" spans="2:13">
      <c r="B54" s="2"/>
      <c r="E54" s="4"/>
      <c r="K54" s="5"/>
      <c r="L54" s="5"/>
      <c r="M54" s="5"/>
    </row>
    <row r="55" s="1" customFormat="1" ht="23" customHeight="1" spans="2:13">
      <c r="B55" s="2"/>
      <c r="E55" s="4"/>
      <c r="K55" s="5"/>
      <c r="L55" s="5"/>
      <c r="M55" s="5"/>
    </row>
    <row r="56" s="1" customFormat="1" ht="23" customHeight="1" spans="2:13">
      <c r="B56" s="2"/>
      <c r="E56" s="4"/>
      <c r="K56" s="5"/>
      <c r="L56" s="5"/>
      <c r="M56" s="5"/>
    </row>
    <row r="57" s="1" customFormat="1" ht="23" customHeight="1" spans="2:13">
      <c r="B57" s="2"/>
      <c r="E57" s="4"/>
      <c r="K57" s="5"/>
      <c r="L57" s="5"/>
      <c r="M57" s="5"/>
    </row>
    <row r="58" s="1" customFormat="1" ht="23" customHeight="1" spans="2:13">
      <c r="B58" s="2"/>
      <c r="E58" s="4"/>
      <c r="K58" s="5"/>
      <c r="L58" s="5"/>
      <c r="M58" s="5"/>
    </row>
    <row r="59" s="1" customFormat="1" ht="23" customHeight="1" spans="2:13">
      <c r="B59" s="2"/>
      <c r="E59" s="4"/>
      <c r="K59" s="5"/>
      <c r="L59" s="5"/>
      <c r="M59" s="5"/>
    </row>
    <row r="60" s="1" customFormat="1" ht="23" customHeight="1" spans="2:13">
      <c r="B60" s="2"/>
      <c r="E60" s="4"/>
      <c r="K60" s="5"/>
      <c r="L60" s="5"/>
      <c r="M60" s="5"/>
    </row>
    <row r="61" s="1" customFormat="1" ht="23" customHeight="1" spans="2:13">
      <c r="B61" s="2"/>
      <c r="E61" s="4"/>
      <c r="K61" s="5"/>
      <c r="L61" s="5"/>
      <c r="M61" s="5"/>
    </row>
    <row r="62" s="1" customFormat="1" ht="23" customHeight="1" spans="2:13">
      <c r="B62" s="2"/>
      <c r="E62" s="4"/>
      <c r="K62" s="5"/>
      <c r="L62" s="5"/>
      <c r="M62" s="5"/>
    </row>
    <row r="63" s="1" customFormat="1" ht="23" customHeight="1" spans="2:13">
      <c r="B63" s="2"/>
      <c r="E63" s="4"/>
      <c r="K63" s="5"/>
      <c r="L63" s="5"/>
      <c r="M63" s="5"/>
    </row>
    <row r="64" s="1" customFormat="1" ht="23" customHeight="1" spans="2:13">
      <c r="B64" s="2"/>
      <c r="E64" s="4"/>
      <c r="K64" s="5"/>
      <c r="L64" s="5"/>
      <c r="M64" s="5"/>
    </row>
    <row r="65" s="1" customFormat="1" ht="23" customHeight="1" spans="2:13">
      <c r="B65" s="2"/>
      <c r="E65" s="4"/>
      <c r="K65" s="5"/>
      <c r="L65" s="5"/>
      <c r="M65" s="5"/>
    </row>
    <row r="66" s="1" customFormat="1" ht="23" customHeight="1" spans="2:13">
      <c r="B66" s="2"/>
      <c r="E66" s="4"/>
      <c r="K66" s="5"/>
      <c r="L66" s="5"/>
      <c r="M66" s="5"/>
    </row>
    <row r="67" s="1" customFormat="1" ht="23" customHeight="1" spans="2:13">
      <c r="B67" s="2"/>
      <c r="E67" s="4"/>
      <c r="K67" s="5"/>
      <c r="L67" s="5"/>
      <c r="M67" s="5"/>
    </row>
    <row r="68" s="1" customFormat="1" ht="23" customHeight="1" spans="2:13">
      <c r="B68" s="2"/>
      <c r="E68" s="4"/>
      <c r="K68" s="5"/>
      <c r="L68" s="5"/>
      <c r="M68" s="5"/>
    </row>
    <row r="69" s="1" customFormat="1" ht="23" customHeight="1" spans="2:13">
      <c r="B69" s="2"/>
      <c r="E69" s="4"/>
      <c r="K69" s="5"/>
      <c r="L69" s="5"/>
      <c r="M69" s="5"/>
    </row>
    <row r="70" s="1" customFormat="1" ht="23" customHeight="1" spans="2:13">
      <c r="B70" s="2"/>
      <c r="E70" s="4"/>
      <c r="K70" s="5"/>
      <c r="L70" s="5"/>
      <c r="M70" s="5"/>
    </row>
    <row r="71" s="1" customFormat="1" ht="23" customHeight="1" spans="2:13">
      <c r="B71" s="2"/>
      <c r="E71" s="4"/>
      <c r="K71" s="5"/>
      <c r="L71" s="5"/>
      <c r="M71" s="5"/>
    </row>
  </sheetData>
  <mergeCells count="3">
    <mergeCell ref="A1:O1"/>
    <mergeCell ref="A15:J15"/>
    <mergeCell ref="A16:J16"/>
  </mergeCells>
  <conditionalFormatting sqref="B3:B14">
    <cfRule type="duplicateValues" dxfId="0" priority="16"/>
    <cfRule type="duplicateValues" dxfId="1" priority="25"/>
    <cfRule type="duplicateValues" dxfId="0" priority="26"/>
  </conditionalFormatting>
  <conditionalFormatting sqref="E3:E14">
    <cfRule type="duplicateValues" dxfId="0" priority="2"/>
  </conditionalFormatting>
  <conditionalFormatting sqref="H3:H14">
    <cfRule type="duplicateValues" dxfId="0" priority="3"/>
    <cfRule type="duplicateValues" dxfId="1" priority="7"/>
    <cfRule type="duplicateValues" dxfId="0" priority="8"/>
  </conditionalFormatting>
  <conditionalFormatting sqref="B1:B2 B17:B1048576">
    <cfRule type="duplicateValues" dxfId="0" priority="86"/>
  </conditionalFormatting>
  <conditionalFormatting sqref="B1:B2 H1:H2 H17:H1048576 B17:B1048576">
    <cfRule type="duplicateValues" dxfId="0" priority="67"/>
  </conditionalFormatting>
  <conditionalFormatting sqref="H1:H2 B1:B2 B17:B1048576 H17:H1048576">
    <cfRule type="duplicateValues" dxfId="0" priority="34"/>
  </conditionalFormatting>
  <conditionalFormatting sqref="H2 B2 F17:F21 H22:H1048576 B17:B1048576">
    <cfRule type="duplicateValues" dxfId="0" priority="115"/>
  </conditionalFormatting>
  <conditionalFormatting sqref="B2 B17:B1048576">
    <cfRule type="duplicateValues" dxfId="0" priority="88"/>
  </conditionalFormatting>
  <conditionalFormatting sqref="B2 H2 F17:F21 B17:B1048576 H22:H1048576">
    <cfRule type="duplicateValues" dxfId="0" priority="103"/>
  </conditionalFormatting>
  <conditionalFormatting sqref="H2 B2 H22:H1048576 F17:F21 B17:B1048576">
    <cfRule type="duplicateValues" dxfId="0" priority="104"/>
  </conditionalFormatting>
  <conditionalFormatting sqref="H2 B2 F17:F21 B17:B1048576 H22:H1048576">
    <cfRule type="duplicateValues" dxfId="0" priority="91"/>
  </conditionalFormatting>
  <conditionalFormatting sqref="H3:H14 B3:B14">
    <cfRule type="duplicateValues" dxfId="0" priority="1"/>
  </conditionalFormatting>
  <pageMargins left="0.554861111111111" right="0.35763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成本中心</vt:lpstr>
      <vt:lpstr>费用汇总</vt:lpstr>
      <vt:lpstr>2024年12月</vt:lpstr>
      <vt:lpstr>1月保险费 </vt:lpstr>
      <vt:lpstr>2月保险费</vt:lpstr>
      <vt:lpstr>3月保险费</vt:lpstr>
      <vt:lpstr>4月保险费</vt:lpstr>
      <vt:lpstr>5月保险费 </vt:lpstr>
      <vt:lpstr>6月保险费</vt:lpstr>
      <vt:lpstr>7月保险费</vt:lpstr>
      <vt:lpstr>8月保险费</vt:lpstr>
      <vt:lpstr>9月保险费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牟群</cp:lastModifiedBy>
  <dcterms:created xsi:type="dcterms:W3CDTF">2008-09-11T17:22:00Z</dcterms:created>
  <cp:lastPrinted>2019-02-13T06:08:00Z</cp:lastPrinted>
  <dcterms:modified xsi:type="dcterms:W3CDTF">2025-08-27T00:55:23Z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eadingLayout">
    <vt:bool>true</vt:bool>
  </property>
  <property fmtid="{D5CDD505-2E9C-101B-9397-08002B2CF9AE}" pid="4" name="ICV">
    <vt:lpwstr>BB3BB741A8254A6189845B40290C4BCD_13</vt:lpwstr>
  </property>
</Properties>
</file>