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S2566_底盘气囊集成单元\"/>
    </mc:Choice>
  </mc:AlternateContent>
  <bookViews>
    <workbookView xWindow="-75" yWindow="0" windowWidth="12960" windowHeight="16425"/>
  </bookViews>
  <sheets>
    <sheet name="产品销售预估" sheetId="1" r:id="rId1"/>
    <sheet name="ECAS控制总成" sheetId="3" r:id="rId2"/>
    <sheet name="公司各财务科目占比" sheetId="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3" l="1"/>
  <c r="T4" i="3"/>
  <c r="T5" i="3"/>
  <c r="T6" i="3"/>
  <c r="T7" i="3"/>
  <c r="T8" i="3"/>
  <c r="T10" i="3"/>
  <c r="T11" i="3"/>
  <c r="T12" i="3"/>
  <c r="N5" i="1"/>
  <c r="N3" i="1"/>
  <c r="L5" i="1"/>
  <c r="L3" i="1"/>
  <c r="J3" i="1"/>
  <c r="J5" i="1"/>
  <c r="T15" i="3"/>
  <c r="Q13" i="3"/>
  <c r="S16" i="3" s="1"/>
  <c r="S17" i="3" s="1"/>
  <c r="M13" i="3"/>
  <c r="O16" i="3" s="1"/>
  <c r="O17" i="3" s="1"/>
  <c r="I13" i="3"/>
  <c r="K16" i="3" s="1"/>
  <c r="K17" i="3" s="1"/>
  <c r="E13" i="3"/>
  <c r="G16" i="3" s="1"/>
  <c r="G17" i="3" s="1"/>
  <c r="S12" i="3"/>
  <c r="O12" i="3"/>
  <c r="K12" i="3"/>
  <c r="G12" i="3"/>
  <c r="S11" i="3"/>
  <c r="O11" i="3"/>
  <c r="K11" i="3"/>
  <c r="G11" i="3"/>
  <c r="S10" i="3"/>
  <c r="O10" i="3"/>
  <c r="K10" i="3"/>
  <c r="G10" i="3"/>
  <c r="S9" i="3"/>
  <c r="T9" i="3" s="1"/>
  <c r="O9" i="3"/>
  <c r="K9" i="3"/>
  <c r="G9" i="3"/>
  <c r="S8" i="3"/>
  <c r="O8" i="3"/>
  <c r="K8" i="3"/>
  <c r="G8" i="3"/>
  <c r="S7" i="3"/>
  <c r="O7" i="3"/>
  <c r="K7" i="3"/>
  <c r="G7" i="3"/>
  <c r="S6" i="3"/>
  <c r="O6" i="3"/>
  <c r="K6" i="3"/>
  <c r="G6" i="3"/>
  <c r="S5" i="3"/>
  <c r="O5" i="3"/>
  <c r="K5" i="3"/>
  <c r="G5" i="3"/>
  <c r="S4" i="3"/>
  <c r="O4" i="3"/>
  <c r="K4" i="3"/>
  <c r="G4" i="3"/>
  <c r="S3" i="3"/>
  <c r="O3" i="3"/>
  <c r="K3" i="3"/>
  <c r="G3" i="3"/>
  <c r="F4" i="1"/>
  <c r="F5" i="1"/>
  <c r="F3" i="1"/>
  <c r="N4" i="1" l="1"/>
  <c r="N6" i="1" s="1"/>
  <c r="L4" i="1"/>
  <c r="L6" i="1" s="1"/>
  <c r="J4" i="1"/>
  <c r="J6" i="1" s="1"/>
  <c r="S13" i="3"/>
  <c r="T13" i="3" s="1"/>
  <c r="O13" i="3"/>
  <c r="O18" i="3" s="1"/>
  <c r="K13" i="3"/>
  <c r="K18" i="3" s="1"/>
  <c r="G13" i="3"/>
  <c r="G18" i="3" s="1"/>
  <c r="H4" i="1"/>
  <c r="H5" i="1"/>
  <c r="H3" i="1"/>
  <c r="S18" i="3" l="1"/>
  <c r="T21" i="3"/>
  <c r="H6" i="1"/>
</calcChain>
</file>

<file path=xl/sharedStrings.xml><?xml version="1.0" encoding="utf-8"?>
<sst xmlns="http://schemas.openxmlformats.org/spreadsheetml/2006/main" count="69" uniqueCount="57">
  <si>
    <t>产品</t>
    <phoneticPr fontId="1" type="noConversion"/>
  </si>
  <si>
    <t>单价</t>
    <phoneticPr fontId="1" type="noConversion"/>
  </si>
  <si>
    <t>25年销量</t>
    <phoneticPr fontId="1" type="noConversion"/>
  </si>
  <si>
    <t>26年销量</t>
    <phoneticPr fontId="1" type="noConversion"/>
  </si>
  <si>
    <t>27年销量</t>
    <phoneticPr fontId="1" type="noConversion"/>
  </si>
  <si>
    <t>28年销量</t>
    <phoneticPr fontId="1" type="noConversion"/>
  </si>
  <si>
    <t>序号</t>
    <phoneticPr fontId="1" type="noConversion"/>
  </si>
  <si>
    <t>单车套数</t>
    <phoneticPr fontId="1" type="noConversion"/>
  </si>
  <si>
    <t>卡车空悬智控器</t>
    <phoneticPr fontId="1" type="noConversion"/>
  </si>
  <si>
    <t>挂车空悬智控器</t>
    <phoneticPr fontId="1" type="noConversion"/>
  </si>
  <si>
    <t>客车空悬智控器</t>
    <phoneticPr fontId="1" type="noConversion"/>
  </si>
  <si>
    <t>25年销售额（万元）</t>
  </si>
  <si>
    <t>26年销售额（万元）</t>
  </si>
  <si>
    <t>27年销售额（万元）</t>
  </si>
  <si>
    <t>28年销售额（万元）</t>
  </si>
  <si>
    <t>2027年</t>
  </si>
  <si>
    <t>2028年</t>
  </si>
  <si>
    <t>岗位</t>
    <phoneticPr fontId="1" type="noConversion"/>
  </si>
  <si>
    <t>人数</t>
    <phoneticPr fontId="1" type="noConversion"/>
  </si>
  <si>
    <t>技术部</t>
    <phoneticPr fontId="1" type="noConversion"/>
  </si>
  <si>
    <t>工艺部</t>
    <phoneticPr fontId="1" type="noConversion"/>
  </si>
  <si>
    <t>质量部</t>
    <phoneticPr fontId="1" type="noConversion"/>
  </si>
  <si>
    <t>人力资源</t>
    <phoneticPr fontId="1" type="noConversion"/>
  </si>
  <si>
    <t>市场营销</t>
    <phoneticPr fontId="1" type="noConversion"/>
  </si>
  <si>
    <t>财务融资</t>
    <phoneticPr fontId="1" type="noConversion"/>
  </si>
  <si>
    <t>采购部</t>
    <phoneticPr fontId="1" type="noConversion"/>
  </si>
  <si>
    <t>1、产品工艺开发
2、设备及产线开发</t>
    <phoneticPr fontId="1" type="noConversion"/>
  </si>
  <si>
    <t>1、体系及内审
2、SQE 供应商质量管理
3、IQC内部质量管理
4、AQC售后质量管理</t>
    <phoneticPr fontId="1" type="noConversion"/>
  </si>
  <si>
    <t>1、前期采购
2、运营及综合采购</t>
    <phoneticPr fontId="1" type="noConversion"/>
  </si>
  <si>
    <t>1、工厂管理</t>
    <phoneticPr fontId="1" type="noConversion"/>
  </si>
  <si>
    <t>1、财务职能
2、融资职能</t>
    <phoneticPr fontId="1" type="noConversion"/>
  </si>
  <si>
    <t>1、招聘
2、人资综合（绩效、薪酬、员工关系）
3、综合管理</t>
    <phoneticPr fontId="1" type="noConversion"/>
  </si>
  <si>
    <t>产品创造系统</t>
    <phoneticPr fontId="1" type="noConversion"/>
  </si>
  <si>
    <t>产品运营系统</t>
    <phoneticPr fontId="1" type="noConversion"/>
  </si>
  <si>
    <t>价值实现系统</t>
    <phoneticPr fontId="1" type="noConversion"/>
  </si>
  <si>
    <t>人才及综合支持系统</t>
    <phoneticPr fontId="1" type="noConversion"/>
  </si>
  <si>
    <t>资金支持及创利衡量系统</t>
    <phoneticPr fontId="1" type="noConversion"/>
  </si>
  <si>
    <t>制造工厂</t>
    <phoneticPr fontId="1" type="noConversion"/>
  </si>
  <si>
    <t>企业数字化中心</t>
    <phoneticPr fontId="1" type="noConversion"/>
  </si>
  <si>
    <t>项目及数据中心</t>
    <phoneticPr fontId="1" type="noConversion"/>
  </si>
  <si>
    <t>1、项目管理（所有项目及事项纳入信息化管理）
2、企业经营数据中心</t>
    <phoneticPr fontId="1" type="noConversion"/>
  </si>
  <si>
    <t>大的职能分工</t>
    <phoneticPr fontId="1" type="noConversion"/>
  </si>
  <si>
    <t xml:space="preserve"> 分工下的部门</t>
    <phoneticPr fontId="1" type="noConversion"/>
  </si>
  <si>
    <t>部门所述的科室或职责</t>
    <phoneticPr fontId="1" type="noConversion"/>
  </si>
  <si>
    <t>1、市场及品牌
2、大客户营销
3、销售管理</t>
    <phoneticPr fontId="1" type="noConversion"/>
  </si>
  <si>
    <t>平均年薪</t>
    <phoneticPr fontId="1" type="noConversion"/>
  </si>
  <si>
    <t>2、产线工人</t>
    <phoneticPr fontId="1" type="noConversion"/>
  </si>
  <si>
    <t>2026年</t>
  </si>
  <si>
    <t>岗位成本</t>
    <phoneticPr fontId="1" type="noConversion"/>
  </si>
  <si>
    <t>1、气动核心件开发 （4人）
2、电控系统开发   （4人）
3、座椅舒适系统产品应用开发（2人）
4、商用车ECAS系统应用开发
5、军车悬架系统开发</t>
    <phoneticPr fontId="1" type="noConversion"/>
  </si>
  <si>
    <t>产值</t>
    <phoneticPr fontId="1" type="noConversion"/>
  </si>
  <si>
    <t>人均产值</t>
    <phoneticPr fontId="1" type="noConversion"/>
  </si>
  <si>
    <t>人均薪酬</t>
    <phoneticPr fontId="1" type="noConversion"/>
  </si>
  <si>
    <t>员工人数</t>
    <phoneticPr fontId="1" type="noConversion"/>
  </si>
  <si>
    <t>2025年(半年)</t>
    <phoneticPr fontId="1" type="noConversion"/>
  </si>
  <si>
    <t>原材料成本</t>
    <phoneticPr fontId="1" type="noConversion"/>
  </si>
  <si>
    <t>单车售价
（元，不含税）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</si>
</sst>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146171</xdr:colOff>
      <xdr:row>24</xdr:row>
      <xdr:rowOff>38338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7FAF34B1-C04C-4D70-A586-3A5E51B0E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47371" cy="4381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zoomScale="115" zoomScaleNormal="115" workbookViewId="0">
      <selection activeCell="N13" sqref="N13"/>
    </sheetView>
  </sheetViews>
  <sheetFormatPr defaultRowHeight="14.25" x14ac:dyDescent="0.2"/>
  <cols>
    <col min="1" max="1" width="5.125" style="1" bestFit="1" customWidth="1"/>
    <col min="2" max="2" width="14.875" style="1" bestFit="1" customWidth="1"/>
    <col min="3" max="3" width="6.25" style="1" bestFit="1" customWidth="1"/>
    <col min="4" max="4" width="6" style="1" customWidth="1"/>
    <col min="5" max="5" width="9" style="1" bestFit="1" customWidth="1"/>
    <col min="6" max="6" width="12.375" style="1" bestFit="1" customWidth="1"/>
    <col min="7" max="7" width="9.125" bestFit="1" customWidth="1"/>
    <col min="8" max="8" width="19.25" bestFit="1" customWidth="1"/>
    <col min="9" max="9" width="9.125" bestFit="1" customWidth="1"/>
    <col min="10" max="10" width="19.25" bestFit="1" customWidth="1"/>
    <col min="11" max="11" width="9.125" bestFit="1" customWidth="1"/>
    <col min="12" max="12" width="19.25" bestFit="1" customWidth="1"/>
    <col min="13" max="13" width="9.125" style="1" bestFit="1" customWidth="1"/>
    <col min="14" max="14" width="19.25" style="1" bestFit="1" customWidth="1"/>
  </cols>
  <sheetData>
    <row r="1" spans="1:14" s="26" customFormat="1" x14ac:dyDescent="0.2">
      <c r="A1" s="3" t="s">
        <v>6</v>
      </c>
      <c r="B1" s="3" t="s">
        <v>0</v>
      </c>
      <c r="C1" s="3" t="s">
        <v>1</v>
      </c>
      <c r="D1" s="2" t="s">
        <v>55</v>
      </c>
      <c r="E1" s="3" t="s">
        <v>7</v>
      </c>
      <c r="F1" s="2" t="s">
        <v>56</v>
      </c>
      <c r="G1" s="3">
        <v>2025</v>
      </c>
      <c r="H1" s="3"/>
      <c r="I1" s="3">
        <v>2026</v>
      </c>
      <c r="J1" s="3"/>
      <c r="K1" s="3">
        <v>2027</v>
      </c>
      <c r="L1" s="3"/>
      <c r="M1" s="3">
        <v>2028</v>
      </c>
      <c r="N1" s="3"/>
    </row>
    <row r="2" spans="1:14" s="26" customFormat="1" x14ac:dyDescent="0.2">
      <c r="A2" s="3"/>
      <c r="B2" s="3"/>
      <c r="C2" s="3"/>
      <c r="D2" s="2"/>
      <c r="E2" s="3"/>
      <c r="F2" s="3"/>
      <c r="G2" s="26" t="s">
        <v>2</v>
      </c>
      <c r="H2" s="26" t="s">
        <v>11</v>
      </c>
      <c r="I2" s="26" t="s">
        <v>3</v>
      </c>
      <c r="J2" s="26" t="s">
        <v>12</v>
      </c>
      <c r="K2" s="26" t="s">
        <v>4</v>
      </c>
      <c r="L2" s="26" t="s">
        <v>13</v>
      </c>
      <c r="M2" s="26" t="s">
        <v>5</v>
      </c>
      <c r="N2" s="26" t="s">
        <v>14</v>
      </c>
    </row>
    <row r="3" spans="1:14" s="25" customFormat="1" x14ac:dyDescent="0.2">
      <c r="A3" s="25">
        <v>1</v>
      </c>
      <c r="B3" s="25" t="s">
        <v>8</v>
      </c>
      <c r="C3" s="25">
        <v>1300</v>
      </c>
      <c r="D3" s="25">
        <v>650</v>
      </c>
      <c r="E3" s="25">
        <v>1</v>
      </c>
      <c r="F3" s="25">
        <f>C3*E3</f>
        <v>1300</v>
      </c>
      <c r="G3" s="25">
        <v>0</v>
      </c>
      <c r="H3" s="25">
        <f t="shared" ref="H3:H5" si="0">F3*G3</f>
        <v>0</v>
      </c>
      <c r="I3" s="25">
        <v>0.1</v>
      </c>
      <c r="J3" s="25">
        <f t="shared" ref="J3:J5" si="1">F3*I3</f>
        <v>130</v>
      </c>
      <c r="K3" s="25">
        <v>1</v>
      </c>
      <c r="L3" s="25">
        <f>K3*F3*0.95</f>
        <v>1235</v>
      </c>
      <c r="M3" s="25">
        <v>3</v>
      </c>
      <c r="N3" s="25">
        <f>M3*F3*0.95*0.95</f>
        <v>3519.75</v>
      </c>
    </row>
    <row r="4" spans="1:14" s="25" customFormat="1" x14ac:dyDescent="0.2">
      <c r="A4" s="25">
        <v>2</v>
      </c>
      <c r="B4" s="25" t="s">
        <v>9</v>
      </c>
      <c r="C4" s="25">
        <v>800</v>
      </c>
      <c r="D4" s="25">
        <v>300</v>
      </c>
      <c r="E4" s="25">
        <v>1</v>
      </c>
      <c r="F4" s="25">
        <f t="shared" ref="F4:F5" si="2">C4*E4</f>
        <v>800</v>
      </c>
      <c r="G4" s="25">
        <v>0</v>
      </c>
      <c r="H4" s="25">
        <f t="shared" si="0"/>
        <v>0</v>
      </c>
      <c r="I4" s="25">
        <v>0.2</v>
      </c>
      <c r="J4" s="25">
        <f t="shared" si="1"/>
        <v>160</v>
      </c>
      <c r="K4" s="25">
        <v>2</v>
      </c>
      <c r="L4" s="25">
        <f t="shared" ref="L4:L5" si="3">K4*F4*0.95</f>
        <v>1520</v>
      </c>
      <c r="M4" s="25">
        <v>4</v>
      </c>
      <c r="N4" s="25">
        <f t="shared" ref="N4:N5" si="4">M4*F4*0.95*0.95</f>
        <v>2888</v>
      </c>
    </row>
    <row r="5" spans="1:14" s="25" customFormat="1" x14ac:dyDescent="0.2">
      <c r="A5" s="25">
        <v>3</v>
      </c>
      <c r="B5" s="25" t="s">
        <v>10</v>
      </c>
      <c r="C5" s="25">
        <v>2500</v>
      </c>
      <c r="D5" s="25">
        <v>800</v>
      </c>
      <c r="E5" s="25">
        <v>1</v>
      </c>
      <c r="F5" s="25">
        <f t="shared" si="2"/>
        <v>2500</v>
      </c>
      <c r="G5" s="25">
        <v>0</v>
      </c>
      <c r="H5" s="25">
        <f t="shared" si="0"/>
        <v>0</v>
      </c>
      <c r="I5" s="25">
        <v>0.05</v>
      </c>
      <c r="J5" s="25">
        <f t="shared" si="1"/>
        <v>125</v>
      </c>
      <c r="K5" s="25">
        <v>0.5</v>
      </c>
      <c r="L5" s="25">
        <f t="shared" si="3"/>
        <v>1187.5</v>
      </c>
      <c r="M5" s="25">
        <v>2</v>
      </c>
      <c r="N5" s="25">
        <f t="shared" si="4"/>
        <v>4512.5</v>
      </c>
    </row>
    <row r="6" spans="1:14" s="24" customFormat="1" ht="12.75" x14ac:dyDescent="0.2">
      <c r="A6" s="23"/>
      <c r="B6" s="23"/>
      <c r="C6" s="23"/>
      <c r="D6" s="23"/>
      <c r="E6" s="23"/>
      <c r="F6" s="23"/>
      <c r="H6" s="23">
        <f>SUM(H3:H5)</f>
        <v>0</v>
      </c>
      <c r="J6" s="23">
        <f>SUM(J3:J5)</f>
        <v>415</v>
      </c>
      <c r="L6" s="23">
        <f>SUM(L3:L5)</f>
        <v>3942.5</v>
      </c>
      <c r="M6" s="23"/>
      <c r="N6" s="23">
        <f>SUM(N3:N5)</f>
        <v>10920.25</v>
      </c>
    </row>
  </sheetData>
  <mergeCells count="10">
    <mergeCell ref="G1:H1"/>
    <mergeCell ref="I1:J1"/>
    <mergeCell ref="K1:L1"/>
    <mergeCell ref="M1:N1"/>
    <mergeCell ref="A1:A2"/>
    <mergeCell ref="B1:B2"/>
    <mergeCell ref="C1:C2"/>
    <mergeCell ref="E1:E2"/>
    <mergeCell ref="F1:F2"/>
    <mergeCell ref="D1:D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C1" zoomScale="86" zoomScaleNormal="86" workbookViewId="0">
      <selection activeCell="C5" sqref="C5"/>
    </sheetView>
  </sheetViews>
  <sheetFormatPr defaultRowHeight="16.5" x14ac:dyDescent="0.2"/>
  <cols>
    <col min="1" max="1" width="17" style="14" bestFit="1" customWidth="1"/>
    <col min="2" max="2" width="15.375" style="15" customWidth="1"/>
    <col min="3" max="3" width="42.625" style="8" customWidth="1"/>
    <col min="4" max="4" width="9" style="8"/>
    <col min="5" max="7" width="9.125" style="8" bestFit="1" customWidth="1"/>
    <col min="8" max="8" width="9" style="8"/>
    <col min="9" max="11" width="9.125" style="8" bestFit="1" customWidth="1"/>
    <col min="12" max="12" width="9" style="8"/>
    <col min="13" max="15" width="9.125" style="8" bestFit="1" customWidth="1"/>
    <col min="16" max="16" width="9" style="8"/>
    <col min="17" max="19" width="9.125" style="8" bestFit="1" customWidth="1"/>
    <col min="20" max="20" width="14.25" style="15" bestFit="1" customWidth="1"/>
    <col min="21" max="16384" width="9" style="8"/>
  </cols>
  <sheetData>
    <row r="1" spans="1:20" s="7" customFormat="1" ht="25.5" customHeight="1" x14ac:dyDescent="0.2">
      <c r="A1" s="4"/>
      <c r="B1" s="5"/>
      <c r="C1" s="5"/>
      <c r="D1" s="6" t="s">
        <v>54</v>
      </c>
      <c r="E1" s="6"/>
      <c r="F1" s="6"/>
      <c r="G1" s="6"/>
      <c r="H1" s="6" t="s">
        <v>47</v>
      </c>
      <c r="I1" s="6"/>
      <c r="J1" s="6"/>
      <c r="K1" s="6"/>
      <c r="L1" s="6" t="s">
        <v>15</v>
      </c>
      <c r="M1" s="6"/>
      <c r="N1" s="6"/>
      <c r="O1" s="6"/>
      <c r="P1" s="6" t="s">
        <v>16</v>
      </c>
      <c r="Q1" s="6"/>
      <c r="R1" s="6"/>
      <c r="S1" s="6"/>
    </row>
    <row r="2" spans="1:20" ht="27.75" customHeight="1" x14ac:dyDescent="0.2">
      <c r="A2" s="5" t="s">
        <v>41</v>
      </c>
      <c r="B2" s="5" t="s">
        <v>42</v>
      </c>
      <c r="C2" s="5" t="s">
        <v>43</v>
      </c>
      <c r="D2" s="5" t="s">
        <v>17</v>
      </c>
      <c r="E2" s="5" t="s">
        <v>18</v>
      </c>
      <c r="F2" s="5" t="s">
        <v>45</v>
      </c>
      <c r="G2" s="5" t="s">
        <v>48</v>
      </c>
      <c r="H2" s="5" t="s">
        <v>17</v>
      </c>
      <c r="I2" s="5" t="s">
        <v>18</v>
      </c>
      <c r="J2" s="5" t="s">
        <v>45</v>
      </c>
      <c r="K2" s="5" t="s">
        <v>48</v>
      </c>
      <c r="L2" s="5" t="s">
        <v>17</v>
      </c>
      <c r="M2" s="5" t="s">
        <v>18</v>
      </c>
      <c r="N2" s="5" t="s">
        <v>45</v>
      </c>
      <c r="O2" s="5" t="s">
        <v>48</v>
      </c>
      <c r="P2" s="5" t="s">
        <v>17</v>
      </c>
      <c r="Q2" s="5" t="s">
        <v>18</v>
      </c>
      <c r="R2" s="5" t="s">
        <v>45</v>
      </c>
      <c r="S2" s="5" t="s">
        <v>48</v>
      </c>
    </row>
    <row r="3" spans="1:20" ht="33" x14ac:dyDescent="0.2">
      <c r="A3" s="9" t="s">
        <v>38</v>
      </c>
      <c r="B3" s="10" t="s">
        <v>39</v>
      </c>
      <c r="C3" s="11" t="s">
        <v>40</v>
      </c>
      <c r="D3" s="10"/>
      <c r="E3" s="10">
        <v>1</v>
      </c>
      <c r="F3" s="10">
        <v>10</v>
      </c>
      <c r="G3" s="10">
        <f>E3*F3</f>
        <v>10</v>
      </c>
      <c r="H3" s="10"/>
      <c r="I3" s="10">
        <v>2</v>
      </c>
      <c r="J3" s="10">
        <v>30</v>
      </c>
      <c r="K3" s="10">
        <f>I3*J3</f>
        <v>60</v>
      </c>
      <c r="L3" s="10"/>
      <c r="M3" s="10">
        <v>3</v>
      </c>
      <c r="N3" s="10">
        <v>30</v>
      </c>
      <c r="O3" s="10">
        <f>M3*N3</f>
        <v>90</v>
      </c>
      <c r="P3" s="10"/>
      <c r="Q3" s="10">
        <v>4</v>
      </c>
      <c r="R3" s="10">
        <v>30</v>
      </c>
      <c r="S3" s="10">
        <f>Q3*R3</f>
        <v>120</v>
      </c>
      <c r="T3" s="15">
        <f t="shared" ref="T3:T8" si="0">S3+O3+K3+G3</f>
        <v>280</v>
      </c>
    </row>
    <row r="4" spans="1:20" ht="82.5" x14ac:dyDescent="0.2">
      <c r="A4" s="12" t="s">
        <v>32</v>
      </c>
      <c r="B4" s="10" t="s">
        <v>19</v>
      </c>
      <c r="C4" s="11" t="s">
        <v>49</v>
      </c>
      <c r="D4" s="10"/>
      <c r="E4" s="10">
        <v>3</v>
      </c>
      <c r="F4" s="10">
        <v>15</v>
      </c>
      <c r="G4" s="10">
        <f t="shared" ref="G4:G12" si="1">E4*F4</f>
        <v>45</v>
      </c>
      <c r="H4" s="10"/>
      <c r="I4" s="10">
        <v>6</v>
      </c>
      <c r="J4" s="10">
        <v>30</v>
      </c>
      <c r="K4" s="10">
        <f t="shared" ref="K4:K12" si="2">I4*J4</f>
        <v>180</v>
      </c>
      <c r="L4" s="10"/>
      <c r="M4" s="10">
        <v>14</v>
      </c>
      <c r="N4" s="10">
        <v>30</v>
      </c>
      <c r="O4" s="10">
        <f t="shared" ref="O4:O12" si="3">M4*N4</f>
        <v>420</v>
      </c>
      <c r="P4" s="10"/>
      <c r="Q4" s="10">
        <v>20</v>
      </c>
      <c r="R4" s="10">
        <v>35</v>
      </c>
      <c r="S4" s="10">
        <f t="shared" ref="S4:S12" si="4">Q4*R4</f>
        <v>700</v>
      </c>
      <c r="T4" s="15">
        <f t="shared" si="0"/>
        <v>1345</v>
      </c>
    </row>
    <row r="5" spans="1:20" ht="33" x14ac:dyDescent="0.2">
      <c r="A5" s="12"/>
      <c r="B5" s="10" t="s">
        <v>20</v>
      </c>
      <c r="C5" s="11" t="s">
        <v>26</v>
      </c>
      <c r="D5" s="10"/>
      <c r="E5" s="10">
        <v>0</v>
      </c>
      <c r="F5" s="10">
        <v>15</v>
      </c>
      <c r="G5" s="10">
        <f t="shared" si="1"/>
        <v>0</v>
      </c>
      <c r="H5" s="10"/>
      <c r="I5" s="10">
        <v>2</v>
      </c>
      <c r="J5" s="10">
        <v>30</v>
      </c>
      <c r="K5" s="10">
        <f t="shared" si="2"/>
        <v>60</v>
      </c>
      <c r="L5" s="10"/>
      <c r="M5" s="10">
        <v>4</v>
      </c>
      <c r="N5" s="10">
        <v>30</v>
      </c>
      <c r="O5" s="10">
        <f t="shared" si="3"/>
        <v>120</v>
      </c>
      <c r="P5" s="10"/>
      <c r="Q5" s="10">
        <v>6</v>
      </c>
      <c r="R5" s="10">
        <v>30</v>
      </c>
      <c r="S5" s="10">
        <f t="shared" si="4"/>
        <v>180</v>
      </c>
      <c r="T5" s="15">
        <f t="shared" si="0"/>
        <v>360</v>
      </c>
    </row>
    <row r="6" spans="1:20" ht="66" x14ac:dyDescent="0.2">
      <c r="A6" s="13" t="s">
        <v>33</v>
      </c>
      <c r="B6" s="10" t="s">
        <v>21</v>
      </c>
      <c r="C6" s="11" t="s">
        <v>27</v>
      </c>
      <c r="D6" s="10"/>
      <c r="E6" s="10">
        <v>0</v>
      </c>
      <c r="F6" s="10">
        <v>15</v>
      </c>
      <c r="G6" s="10">
        <f t="shared" si="1"/>
        <v>0</v>
      </c>
      <c r="H6" s="10"/>
      <c r="I6" s="10">
        <v>2</v>
      </c>
      <c r="J6" s="10">
        <v>25</v>
      </c>
      <c r="K6" s="10">
        <f t="shared" si="2"/>
        <v>50</v>
      </c>
      <c r="L6" s="10"/>
      <c r="M6" s="10">
        <v>4</v>
      </c>
      <c r="N6" s="10">
        <v>25</v>
      </c>
      <c r="O6" s="10">
        <f t="shared" si="3"/>
        <v>100</v>
      </c>
      <c r="P6" s="10"/>
      <c r="Q6" s="10">
        <v>5</v>
      </c>
      <c r="R6" s="10">
        <v>25</v>
      </c>
      <c r="S6" s="10">
        <f t="shared" si="4"/>
        <v>125</v>
      </c>
      <c r="T6" s="15">
        <f t="shared" si="0"/>
        <v>275</v>
      </c>
    </row>
    <row r="7" spans="1:20" ht="33" x14ac:dyDescent="0.2">
      <c r="A7" s="13"/>
      <c r="B7" s="10" t="s">
        <v>25</v>
      </c>
      <c r="C7" s="11" t="s">
        <v>28</v>
      </c>
      <c r="D7" s="10"/>
      <c r="E7" s="10">
        <v>1</v>
      </c>
      <c r="F7" s="10">
        <v>15</v>
      </c>
      <c r="G7" s="10">
        <f t="shared" si="1"/>
        <v>15</v>
      </c>
      <c r="H7" s="10"/>
      <c r="I7" s="10">
        <v>1</v>
      </c>
      <c r="J7" s="10">
        <v>25</v>
      </c>
      <c r="K7" s="10">
        <f t="shared" si="2"/>
        <v>25</v>
      </c>
      <c r="L7" s="10"/>
      <c r="M7" s="10">
        <v>2</v>
      </c>
      <c r="N7" s="10">
        <v>25</v>
      </c>
      <c r="O7" s="10">
        <f t="shared" si="3"/>
        <v>50</v>
      </c>
      <c r="P7" s="10"/>
      <c r="Q7" s="10">
        <v>3</v>
      </c>
      <c r="R7" s="10">
        <v>25</v>
      </c>
      <c r="S7" s="10">
        <f t="shared" si="4"/>
        <v>75</v>
      </c>
      <c r="T7" s="15">
        <f t="shared" si="0"/>
        <v>165</v>
      </c>
    </row>
    <row r="8" spans="1:20" ht="25.5" customHeight="1" x14ac:dyDescent="0.2">
      <c r="A8" s="13"/>
      <c r="B8" s="13" t="s">
        <v>37</v>
      </c>
      <c r="C8" s="11" t="s">
        <v>29</v>
      </c>
      <c r="D8" s="10"/>
      <c r="E8" s="10">
        <v>0</v>
      </c>
      <c r="F8" s="10">
        <v>15</v>
      </c>
      <c r="G8" s="10">
        <f t="shared" si="1"/>
        <v>0</v>
      </c>
      <c r="H8" s="10"/>
      <c r="I8" s="10">
        <v>1</v>
      </c>
      <c r="J8" s="10">
        <v>25</v>
      </c>
      <c r="K8" s="10">
        <f t="shared" si="2"/>
        <v>25</v>
      </c>
      <c r="L8" s="10"/>
      <c r="M8" s="10">
        <v>2</v>
      </c>
      <c r="N8" s="10">
        <v>25</v>
      </c>
      <c r="O8" s="10">
        <f t="shared" si="3"/>
        <v>50</v>
      </c>
      <c r="P8" s="10"/>
      <c r="Q8" s="10">
        <v>3</v>
      </c>
      <c r="R8" s="10">
        <v>22</v>
      </c>
      <c r="S8" s="10">
        <f t="shared" si="4"/>
        <v>66</v>
      </c>
      <c r="T8" s="15">
        <f t="shared" si="0"/>
        <v>141</v>
      </c>
    </row>
    <row r="9" spans="1:20" ht="25.5" customHeight="1" x14ac:dyDescent="0.2">
      <c r="A9" s="13"/>
      <c r="B9" s="13"/>
      <c r="C9" s="11" t="s">
        <v>46</v>
      </c>
      <c r="D9" s="10"/>
      <c r="E9" s="10">
        <v>1</v>
      </c>
      <c r="F9" s="10">
        <v>6</v>
      </c>
      <c r="G9" s="10">
        <f t="shared" si="1"/>
        <v>6</v>
      </c>
      <c r="H9" s="10"/>
      <c r="I9" s="10">
        <v>6</v>
      </c>
      <c r="J9" s="10">
        <v>15</v>
      </c>
      <c r="K9" s="10">
        <f t="shared" si="2"/>
        <v>90</v>
      </c>
      <c r="L9" s="10"/>
      <c r="M9" s="10">
        <v>15</v>
      </c>
      <c r="N9" s="10">
        <v>15</v>
      </c>
      <c r="O9" s="10">
        <f t="shared" si="3"/>
        <v>225</v>
      </c>
      <c r="P9" s="10"/>
      <c r="Q9" s="10">
        <v>30</v>
      </c>
      <c r="R9" s="10">
        <v>15</v>
      </c>
      <c r="S9" s="10">
        <f t="shared" si="4"/>
        <v>450</v>
      </c>
      <c r="T9" s="15">
        <f>S9+O9+K9+G9</f>
        <v>771</v>
      </c>
    </row>
    <row r="10" spans="1:20" ht="49.5" x14ac:dyDescent="0.2">
      <c r="A10" s="9" t="s">
        <v>34</v>
      </c>
      <c r="B10" s="10" t="s">
        <v>23</v>
      </c>
      <c r="C10" s="11" t="s">
        <v>44</v>
      </c>
      <c r="D10" s="10"/>
      <c r="E10" s="10">
        <v>0</v>
      </c>
      <c r="F10" s="10">
        <v>15</v>
      </c>
      <c r="G10" s="10">
        <f t="shared" si="1"/>
        <v>0</v>
      </c>
      <c r="H10" s="10"/>
      <c r="I10" s="10">
        <v>1</v>
      </c>
      <c r="J10" s="10">
        <v>25</v>
      </c>
      <c r="K10" s="10">
        <f t="shared" si="2"/>
        <v>25</v>
      </c>
      <c r="L10" s="10"/>
      <c r="M10" s="10">
        <v>2</v>
      </c>
      <c r="N10" s="10">
        <v>25</v>
      </c>
      <c r="O10" s="10">
        <f t="shared" si="3"/>
        <v>50</v>
      </c>
      <c r="P10" s="10"/>
      <c r="Q10" s="10">
        <v>8</v>
      </c>
      <c r="R10" s="10">
        <v>30</v>
      </c>
      <c r="S10" s="10">
        <f t="shared" si="4"/>
        <v>240</v>
      </c>
      <c r="T10" s="15">
        <f t="shared" ref="T10:T12" si="5">S10+O10+K10+G10</f>
        <v>315</v>
      </c>
    </row>
    <row r="11" spans="1:20" ht="49.5" x14ac:dyDescent="0.2">
      <c r="A11" s="9" t="s">
        <v>35</v>
      </c>
      <c r="B11" s="10" t="s">
        <v>22</v>
      </c>
      <c r="C11" s="11" t="s">
        <v>31</v>
      </c>
      <c r="D11" s="10"/>
      <c r="E11" s="10">
        <v>0</v>
      </c>
      <c r="F11" s="10">
        <v>15</v>
      </c>
      <c r="G11" s="10">
        <f t="shared" si="1"/>
        <v>0</v>
      </c>
      <c r="H11" s="10"/>
      <c r="I11" s="10">
        <v>0</v>
      </c>
      <c r="J11" s="10">
        <v>20</v>
      </c>
      <c r="K11" s="10">
        <f t="shared" si="2"/>
        <v>0</v>
      </c>
      <c r="L11" s="10"/>
      <c r="M11" s="10">
        <v>1</v>
      </c>
      <c r="N11" s="10">
        <v>25</v>
      </c>
      <c r="O11" s="10">
        <f t="shared" si="3"/>
        <v>25</v>
      </c>
      <c r="P11" s="10"/>
      <c r="Q11" s="10">
        <v>3</v>
      </c>
      <c r="R11" s="10">
        <v>25</v>
      </c>
      <c r="S11" s="10">
        <f t="shared" si="4"/>
        <v>75</v>
      </c>
      <c r="T11" s="15">
        <f t="shared" si="5"/>
        <v>100</v>
      </c>
    </row>
    <row r="12" spans="1:20" ht="33" x14ac:dyDescent="0.2">
      <c r="A12" s="9" t="s">
        <v>36</v>
      </c>
      <c r="B12" s="10" t="s">
        <v>24</v>
      </c>
      <c r="C12" s="11" t="s">
        <v>30</v>
      </c>
      <c r="D12" s="10"/>
      <c r="E12" s="10">
        <v>0</v>
      </c>
      <c r="F12" s="10">
        <v>15</v>
      </c>
      <c r="G12" s="10">
        <f t="shared" si="1"/>
        <v>0</v>
      </c>
      <c r="H12" s="10"/>
      <c r="I12" s="10">
        <v>0</v>
      </c>
      <c r="J12" s="10">
        <v>20</v>
      </c>
      <c r="K12" s="10">
        <f t="shared" si="2"/>
        <v>0</v>
      </c>
      <c r="L12" s="10"/>
      <c r="M12" s="10">
        <v>1</v>
      </c>
      <c r="N12" s="10">
        <v>25</v>
      </c>
      <c r="O12" s="10">
        <f t="shared" si="3"/>
        <v>25</v>
      </c>
      <c r="P12" s="10"/>
      <c r="Q12" s="10">
        <v>2</v>
      </c>
      <c r="R12" s="10">
        <v>25</v>
      </c>
      <c r="S12" s="10">
        <f t="shared" si="4"/>
        <v>50</v>
      </c>
      <c r="T12" s="15">
        <f t="shared" si="5"/>
        <v>75</v>
      </c>
    </row>
    <row r="13" spans="1:20" x14ac:dyDescent="0.2">
      <c r="E13" s="8">
        <f>SUM(E3:E12)</f>
        <v>6</v>
      </c>
      <c r="G13" s="8">
        <f>SUM(G3:G12)</f>
        <v>76</v>
      </c>
      <c r="I13" s="8">
        <f>SUM(I3:I12)</f>
        <v>21</v>
      </c>
      <c r="K13" s="8">
        <f>SUM(K3:K12)</f>
        <v>515</v>
      </c>
      <c r="M13" s="8">
        <f>SUM(M3:M12)</f>
        <v>48</v>
      </c>
      <c r="O13" s="8">
        <f>SUM(O3:O12)</f>
        <v>1155</v>
      </c>
      <c r="Q13" s="8">
        <f>SUM(Q3:Q12)</f>
        <v>84</v>
      </c>
      <c r="S13" s="8">
        <f>SUM(S3:S12)</f>
        <v>2081</v>
      </c>
      <c r="T13" s="15">
        <f>S13+O13+K13+G13</f>
        <v>3827</v>
      </c>
    </row>
    <row r="15" spans="1:20" s="17" customFormat="1" ht="15" x14ac:dyDescent="0.2">
      <c r="A15" s="4" t="s">
        <v>50</v>
      </c>
      <c r="B15" s="5"/>
      <c r="C15" s="16"/>
      <c r="D15" s="4"/>
      <c r="E15" s="4"/>
      <c r="F15" s="4"/>
      <c r="G15" s="4">
        <v>0</v>
      </c>
      <c r="H15" s="4"/>
      <c r="I15" s="4"/>
      <c r="J15" s="4"/>
      <c r="K15" s="4">
        <v>415</v>
      </c>
      <c r="L15" s="4"/>
      <c r="M15" s="4"/>
      <c r="N15" s="4"/>
      <c r="O15" s="4">
        <v>3942</v>
      </c>
      <c r="P15" s="4"/>
      <c r="Q15" s="4"/>
      <c r="R15" s="4"/>
      <c r="S15" s="4">
        <v>10920</v>
      </c>
      <c r="T15" s="7">
        <f>S15+O15+K15+G15</f>
        <v>15277</v>
      </c>
    </row>
    <row r="16" spans="1:20" s="17" customFormat="1" ht="15" x14ac:dyDescent="0.2">
      <c r="A16" s="4" t="s">
        <v>53</v>
      </c>
      <c r="B16" s="5"/>
      <c r="C16" s="16"/>
      <c r="D16" s="4"/>
      <c r="E16" s="4"/>
      <c r="F16" s="4"/>
      <c r="G16" s="4">
        <f>E13</f>
        <v>6</v>
      </c>
      <c r="H16" s="4"/>
      <c r="I16" s="4"/>
      <c r="J16" s="4"/>
      <c r="K16" s="4">
        <f>I13</f>
        <v>21</v>
      </c>
      <c r="L16" s="4"/>
      <c r="M16" s="4"/>
      <c r="N16" s="4"/>
      <c r="O16" s="4">
        <f>M13</f>
        <v>48</v>
      </c>
      <c r="P16" s="4"/>
      <c r="Q16" s="4"/>
      <c r="R16" s="4"/>
      <c r="S16" s="4">
        <f>Q13</f>
        <v>84</v>
      </c>
      <c r="T16" s="7"/>
    </row>
    <row r="17" spans="1:20" s="21" customFormat="1" ht="15" x14ac:dyDescent="0.2">
      <c r="A17" s="18" t="s">
        <v>51</v>
      </c>
      <c r="B17" s="19"/>
      <c r="C17" s="20"/>
      <c r="D17" s="18"/>
      <c r="E17" s="18"/>
      <c r="F17" s="18"/>
      <c r="G17" s="18">
        <f>G15/G16</f>
        <v>0</v>
      </c>
      <c r="H17" s="18"/>
      <c r="I17" s="18"/>
      <c r="J17" s="18"/>
      <c r="K17" s="18">
        <f t="shared" ref="K17:S17" si="6">K15/K16</f>
        <v>19.761904761904763</v>
      </c>
      <c r="L17" s="18"/>
      <c r="M17" s="18"/>
      <c r="N17" s="18"/>
      <c r="O17" s="18">
        <f t="shared" si="6"/>
        <v>82.125</v>
      </c>
      <c r="P17" s="18"/>
      <c r="Q17" s="18"/>
      <c r="R17" s="18"/>
      <c r="S17" s="18">
        <f t="shared" si="6"/>
        <v>130</v>
      </c>
      <c r="T17" s="22"/>
    </row>
    <row r="18" spans="1:20" s="21" customFormat="1" ht="15" x14ac:dyDescent="0.2">
      <c r="A18" s="18" t="s">
        <v>52</v>
      </c>
      <c r="B18" s="19"/>
      <c r="C18" s="20"/>
      <c r="D18" s="18"/>
      <c r="E18" s="18"/>
      <c r="F18" s="18"/>
      <c r="G18" s="18">
        <f>G13/G16</f>
        <v>12.666666666666666</v>
      </c>
      <c r="H18" s="18"/>
      <c r="I18" s="18"/>
      <c r="J18" s="18"/>
      <c r="K18" s="18">
        <f>K13/K16</f>
        <v>24.523809523809526</v>
      </c>
      <c r="L18" s="18"/>
      <c r="M18" s="18"/>
      <c r="N18" s="18"/>
      <c r="O18" s="18">
        <f>O13/O16</f>
        <v>24.0625</v>
      </c>
      <c r="P18" s="18"/>
      <c r="Q18" s="18"/>
      <c r="R18" s="18"/>
      <c r="S18" s="18">
        <f>S13/S16</f>
        <v>24.773809523809526</v>
      </c>
      <c r="T18" s="22"/>
    </row>
    <row r="21" spans="1:20" x14ac:dyDescent="0.2">
      <c r="T21" s="15">
        <f>T13/T15</f>
        <v>0.25050729855338089</v>
      </c>
    </row>
  </sheetData>
  <mergeCells count="7">
    <mergeCell ref="P1:S1"/>
    <mergeCell ref="A4:A5"/>
    <mergeCell ref="A6:A9"/>
    <mergeCell ref="B8:B9"/>
    <mergeCell ref="D1:G1"/>
    <mergeCell ref="H1:K1"/>
    <mergeCell ref="L1:O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9" sqref="E29"/>
    </sheetView>
  </sheetViews>
  <sheetFormatPr defaultRowHeight="14.25" x14ac:dyDescent="0.2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产品销售预估</vt:lpstr>
      <vt:lpstr>ECAS控制总成</vt:lpstr>
      <vt:lpstr>公司各财务科目占比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xiaofeng</dc:creator>
  <cp:lastModifiedBy>lx</cp:lastModifiedBy>
  <dcterms:created xsi:type="dcterms:W3CDTF">2015-06-05T18:17:20Z</dcterms:created>
  <dcterms:modified xsi:type="dcterms:W3CDTF">2025-09-03T05:45:19Z</dcterms:modified>
</cp:coreProperties>
</file>